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defaultThemeVersion="124226"/>
  <mc:AlternateContent xmlns:mc="http://schemas.openxmlformats.org/markup-compatibility/2006">
    <mc:Choice Requires="x15">
      <x15ac:absPath xmlns:x15ac="http://schemas.microsoft.com/office/spreadsheetml/2010/11/ac" url="/Users/rayan/Developer/CCAResearch/ConsolidatedPrimerData/CA_electricity_primer/AppendixTables/Final Electricity Journal - Supplementary Material/Residential and Commercial Rates/LADWP/"/>
    </mc:Choice>
  </mc:AlternateContent>
  <xr:revisionPtr revIDLastSave="0" documentId="13_ncr:1_{02757A46-1A4F-E244-840A-38437B9D8011}" xr6:coauthVersionLast="47" xr6:coauthVersionMax="47" xr10:uidLastSave="{00000000-0000-0000-0000-000000000000}"/>
  <bookViews>
    <workbookView xWindow="0" yWindow="500" windowWidth="24240" windowHeight="13020" tabRatio="854" activeTab="1" xr2:uid="{00000000-000D-0000-FFFF-FFFF00000000}"/>
  </bookViews>
  <sheets>
    <sheet name="Residential (R1)" sheetId="110" r:id="rId1"/>
    <sheet name="Small Commercial (A1-A)" sheetId="39" r:id="rId2"/>
    <sheet name="Rate Case Res R1 Rates" sheetId="102" state="hidden" r:id="rId3"/>
    <sheet name="XXX" sheetId="112" state="hidden" r:id="rId4"/>
    <sheet name="XXXX" sheetId="100" state="hidden" r:id="rId5"/>
    <sheet name="R1 Case v Act Chart" sheetId="109" state="hidden" r:id="rId6"/>
    <sheet name="Mixed Res R1 Chart (2)" sheetId="106" state="hidden" r:id="rId7"/>
    <sheet name="Rate Case Res R1" sheetId="73" state="hidden" r:id="rId8"/>
    <sheet name="Res R1 Rate Summary (2)" sheetId="93" state="hidden" r:id="rId9"/>
    <sheet name="Res R1 Rate zone 1 350kwh Sum" sheetId="97" state="hidden" r:id="rId10"/>
    <sheet name="Res R1 Rate zone 1 500kwh Sum" sheetId="85" state="hidden" r:id="rId11"/>
    <sheet name="Res R1 Rate zone 2 500kwh Sum" sheetId="96" state="hidden" r:id="rId12"/>
    <sheet name="Rate Case Res R1 Detail Chart" sheetId="82" state="hidden" r:id="rId13"/>
    <sheet name="Med Comm A2B Rates to 1998" sheetId="49" state="hidden" r:id="rId14"/>
    <sheet name="Lrg Comm A3A Rates to 1998" sheetId="50" state="hidden" r:id="rId15"/>
    <sheet name="Monthly NEL and Demand" sheetId="59" state="hidden" r:id="rId16"/>
    <sheet name="do not delete" sheetId="16" state="hidden" r:id="rId17"/>
  </sheets>
  <definedNames>
    <definedName name="_xlnm.Print_Area" localSheetId="16">'do not delete'!$B$5:$CT$54</definedName>
    <definedName name="_xlnm.Print_Area" localSheetId="7">'Rate Case Res R1'!$B$2:$FW$88</definedName>
    <definedName name="_xlnm.Print_Area" localSheetId="2">'Rate Case Res R1 Rates'!$B$2:$FW$88</definedName>
    <definedName name="_xlnm.Print_Area" localSheetId="8">'Res R1 Rate Summary (2)'!$B$2:$W$33</definedName>
    <definedName name="_xlnm.Print_Area" localSheetId="9">'Res R1 Rate zone 1 350kwh Sum'!$B$2:$W$51</definedName>
    <definedName name="_xlnm.Print_Area" localSheetId="10">'Res R1 Rate zone 1 500kwh Sum'!$B$2:$W$51</definedName>
    <definedName name="_xlnm.Print_Area" localSheetId="11">'Res R1 Rate zone 2 500kwh Sum'!$B$2:$W$51</definedName>
    <definedName name="_xlnm.Print_Area" localSheetId="0">'Residential (R1)'!$FI$7:$FN$39</definedName>
    <definedName name="_xlnm.Print_Area" localSheetId="1">'Small Commercial (A1-A)'!$EX$3:$FI$37</definedName>
    <definedName name="_xlnm.Print_Area" localSheetId="3">XXX!$EV$4:$FE$33</definedName>
    <definedName name="_xlnm.Print_Area" localSheetId="4">XXXX!$EV$4:$FE$33</definedName>
    <definedName name="_xlnm.Print_Titles" localSheetId="16">'do not delete'!$B:$E,'do not delete'!$5:$6</definedName>
    <definedName name="_xlnm.Print_Titles" localSheetId="7">'Rate Case Res R1'!$B:$B,'Rate Case Res R1'!$2:$6</definedName>
    <definedName name="_xlnm.Print_Titles" localSheetId="2">'Rate Case Res R1 Rates'!$B:$B,'Rate Case Res R1 Rates'!$2:$6</definedName>
    <definedName name="_xlnm.Print_Titles" localSheetId="8">'Res R1 Rate Summary (2)'!$B:$B,'Res R1 Rate Summary (2)'!$3:$6</definedName>
    <definedName name="_xlnm.Print_Titles" localSheetId="9">'Res R1 Rate zone 1 350kwh Sum'!$B:$B,'Res R1 Rate zone 1 350kwh Sum'!$3:$6</definedName>
    <definedName name="_xlnm.Print_Titles" localSheetId="10">'Res R1 Rate zone 1 500kwh Sum'!$B:$B,'Res R1 Rate zone 1 500kwh Sum'!$3:$6</definedName>
    <definedName name="_xlnm.Print_Titles" localSheetId="11">'Res R1 Rate zone 2 500kwh Sum'!$B:$B,'Res R1 Rate zone 2 500kwh Sum'!$3:$6</definedName>
    <definedName name="_xlnm.Print_Titles" localSheetId="0">'Residential (R1)'!$B:$B,'Residential (R1)'!$2:$6</definedName>
    <definedName name="_xlnm.Print_Titles" localSheetId="1">'Small Commercial (A1-A)'!$B:$B,'Small Commercial (A1-A)'!$3:$5</definedName>
    <definedName name="_xlnm.Print_Titles" localSheetId="3">XXX!$B:$B,XXX!$2:$6</definedName>
    <definedName name="_xlnm.Print_Titles" localSheetId="4">XXXX!$B:$B,XXXX!$2:$6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3" i="110" l="1"/>
  <c r="E103" i="110"/>
  <c r="F103" i="110"/>
  <c r="G103" i="110"/>
  <c r="H103" i="110"/>
  <c r="I103" i="110"/>
  <c r="J103" i="110"/>
  <c r="K103" i="110"/>
  <c r="L103" i="110"/>
  <c r="M103" i="110"/>
  <c r="N103" i="110"/>
  <c r="O103" i="110"/>
  <c r="P103" i="110"/>
  <c r="Q103" i="110"/>
  <c r="R103" i="110"/>
  <c r="S103" i="110"/>
  <c r="T103" i="110"/>
  <c r="U103" i="110"/>
  <c r="V103" i="110"/>
  <c r="W103" i="110"/>
  <c r="X103" i="110"/>
  <c r="Y103" i="110"/>
  <c r="Z103" i="110"/>
  <c r="AA103" i="110"/>
  <c r="AB103" i="110"/>
  <c r="AC103" i="110"/>
  <c r="AD103" i="110"/>
  <c r="AE103" i="110"/>
  <c r="AF103" i="110"/>
  <c r="AG103" i="110"/>
  <c r="AH103" i="110"/>
  <c r="AI103" i="110"/>
  <c r="AJ103" i="110"/>
  <c r="AK103" i="110"/>
  <c r="AL103" i="110"/>
  <c r="AM103" i="110"/>
  <c r="AN103" i="110"/>
  <c r="AO103" i="110"/>
  <c r="AP103" i="110"/>
  <c r="AQ103" i="110"/>
  <c r="AR103" i="110"/>
  <c r="AS103" i="110"/>
  <c r="AT103" i="110"/>
  <c r="AU103" i="110"/>
  <c r="AV103" i="110"/>
  <c r="AW103" i="110"/>
  <c r="AX103" i="110"/>
  <c r="AY103" i="110"/>
  <c r="AZ103" i="110"/>
  <c r="BA103" i="110"/>
  <c r="BB103" i="110"/>
  <c r="D104" i="110"/>
  <c r="E104" i="110"/>
  <c r="F104" i="110"/>
  <c r="G104" i="110"/>
  <c r="H104" i="110"/>
  <c r="I104" i="110"/>
  <c r="J104" i="110"/>
  <c r="K104" i="110"/>
  <c r="L104" i="110"/>
  <c r="M104" i="110"/>
  <c r="N104" i="110"/>
  <c r="O104" i="110"/>
  <c r="P104" i="110"/>
  <c r="Q104" i="110"/>
  <c r="R104" i="110"/>
  <c r="S104" i="110"/>
  <c r="T104" i="110"/>
  <c r="U104" i="110"/>
  <c r="V104" i="110"/>
  <c r="W104" i="110"/>
  <c r="X104" i="110"/>
  <c r="Y104" i="110"/>
  <c r="Z104" i="110"/>
  <c r="AA104" i="110"/>
  <c r="AB104" i="110"/>
  <c r="AC104" i="110"/>
  <c r="AD104" i="110"/>
  <c r="AE104" i="110"/>
  <c r="AF104" i="110"/>
  <c r="AG104" i="110"/>
  <c r="AH104" i="110"/>
  <c r="AI104" i="110"/>
  <c r="AJ104" i="110"/>
  <c r="AK104" i="110"/>
  <c r="AL104" i="110"/>
  <c r="AM104" i="110"/>
  <c r="AN104" i="110"/>
  <c r="AO104" i="110"/>
  <c r="AP104" i="110"/>
  <c r="AQ104" i="110"/>
  <c r="AR104" i="110"/>
  <c r="AS104" i="110"/>
  <c r="AT104" i="110"/>
  <c r="AU104" i="110"/>
  <c r="AV104" i="110"/>
  <c r="AW104" i="110"/>
  <c r="AX104" i="110"/>
  <c r="AY104" i="110"/>
  <c r="AZ104" i="110"/>
  <c r="BA104" i="110"/>
  <c r="BB104" i="110"/>
  <c r="D105" i="110"/>
  <c r="E105" i="110"/>
  <c r="F105" i="110"/>
  <c r="G105" i="110"/>
  <c r="H105" i="110"/>
  <c r="I105" i="110"/>
  <c r="J105" i="110"/>
  <c r="K105" i="110"/>
  <c r="L105" i="110"/>
  <c r="M105" i="110"/>
  <c r="N105" i="110"/>
  <c r="O105" i="110"/>
  <c r="P105" i="110"/>
  <c r="Q105" i="110"/>
  <c r="R105" i="110"/>
  <c r="S105" i="110"/>
  <c r="T105" i="110"/>
  <c r="U105" i="110"/>
  <c r="V105" i="110"/>
  <c r="W105" i="110"/>
  <c r="X105" i="110"/>
  <c r="Y105" i="110"/>
  <c r="Z105" i="110"/>
  <c r="AA105" i="110"/>
  <c r="AB105" i="110"/>
  <c r="AC105" i="110"/>
  <c r="AD105" i="110"/>
  <c r="AE105" i="110"/>
  <c r="AF105" i="110"/>
  <c r="AG105" i="110"/>
  <c r="AH105" i="110"/>
  <c r="AI105" i="110"/>
  <c r="AJ105" i="110"/>
  <c r="AK105" i="110"/>
  <c r="AL105" i="110"/>
  <c r="AM105" i="110"/>
  <c r="AN105" i="110"/>
  <c r="AO105" i="110"/>
  <c r="AP105" i="110"/>
  <c r="AQ105" i="110"/>
  <c r="AR105" i="110"/>
  <c r="AS105" i="110"/>
  <c r="AT105" i="110"/>
  <c r="AU105" i="110"/>
  <c r="AV105" i="110"/>
  <c r="AW105" i="110"/>
  <c r="AX105" i="110"/>
  <c r="AY105" i="110"/>
  <c r="AZ105" i="110"/>
  <c r="BA105" i="110"/>
  <c r="BB105" i="110"/>
  <c r="C105" i="110"/>
  <c r="C104" i="110"/>
  <c r="C103" i="110"/>
  <c r="HN84" i="39"/>
  <c r="HO84" i="39"/>
  <c r="HP84" i="39"/>
  <c r="HQ84" i="39"/>
  <c r="HR84" i="39"/>
  <c r="HS84" i="39"/>
  <c r="HN46" i="39"/>
  <c r="HO46" i="39"/>
  <c r="HP46" i="39"/>
  <c r="HQ46" i="39"/>
  <c r="HR46" i="39"/>
  <c r="HS46" i="39"/>
  <c r="HO47" i="39"/>
  <c r="HS47" i="39"/>
  <c r="HN48" i="39"/>
  <c r="HN47" i="39" s="1"/>
  <c r="HN51" i="39" s="1"/>
  <c r="HO48" i="39"/>
  <c r="HP48" i="39"/>
  <c r="HP47" i="39" s="1"/>
  <c r="HP51" i="39" s="1"/>
  <c r="HQ48" i="39"/>
  <c r="HQ47" i="39" s="1"/>
  <c r="HQ51" i="39" s="1"/>
  <c r="HR48" i="39"/>
  <c r="HR47" i="39" s="1"/>
  <c r="HR51" i="39" s="1"/>
  <c r="HS48" i="39"/>
  <c r="HN49" i="39"/>
  <c r="HO49" i="39"/>
  <c r="HO51" i="39" s="1"/>
  <c r="HP49" i="39"/>
  <c r="HQ49" i="39"/>
  <c r="HR49" i="39"/>
  <c r="HS49" i="39"/>
  <c r="HS51" i="39" s="1"/>
  <c r="HN28" i="39"/>
  <c r="HO28" i="39"/>
  <c r="HP28" i="39"/>
  <c r="HQ28" i="39"/>
  <c r="HR28" i="39"/>
  <c r="HS28" i="39"/>
  <c r="HN32" i="39"/>
  <c r="HO32" i="39"/>
  <c r="HP32" i="39"/>
  <c r="HQ32" i="39"/>
  <c r="HR32" i="39"/>
  <c r="HS32" i="39"/>
  <c r="HN18" i="39"/>
  <c r="HO18" i="39"/>
  <c r="HP18" i="39"/>
  <c r="HQ18" i="39"/>
  <c r="HQ20" i="39" s="1"/>
  <c r="HQ22" i="39" s="1"/>
  <c r="HR18" i="39"/>
  <c r="HS18" i="39"/>
  <c r="HN20" i="39"/>
  <c r="HO20" i="39"/>
  <c r="HO22" i="39" s="1"/>
  <c r="HP20" i="39"/>
  <c r="HR20" i="39"/>
  <c r="HS20" i="39"/>
  <c r="HS22" i="39" s="1"/>
  <c r="HN22" i="39"/>
  <c r="HP22" i="39"/>
  <c r="HR22" i="39"/>
  <c r="HN10" i="39"/>
  <c r="HO10" i="39"/>
  <c r="HP10" i="39"/>
  <c r="HQ10" i="39"/>
  <c r="HR10" i="39"/>
  <c r="HS10" i="39"/>
  <c r="HN12" i="39"/>
  <c r="HO12" i="39"/>
  <c r="HP12" i="39"/>
  <c r="HQ12" i="39"/>
  <c r="HR12" i="39"/>
  <c r="HS12" i="39"/>
  <c r="HN14" i="39"/>
  <c r="HO14" i="39"/>
  <c r="HP14" i="39"/>
  <c r="HQ14" i="39"/>
  <c r="HR14" i="39"/>
  <c r="HS14" i="39"/>
  <c r="HN15" i="39"/>
  <c r="HO15" i="39"/>
  <c r="HP15" i="39"/>
  <c r="HQ15" i="39"/>
  <c r="HR15" i="39"/>
  <c r="HS15" i="39"/>
  <c r="HN16" i="39"/>
  <c r="HO16" i="39"/>
  <c r="HP16" i="39"/>
  <c r="HQ16" i="39"/>
  <c r="HR16" i="39"/>
  <c r="HS16" i="39"/>
  <c r="HJ17" i="110"/>
  <c r="HH175" i="110"/>
  <c r="HI175" i="110"/>
  <c r="HJ175" i="110"/>
  <c r="HK175" i="110"/>
  <c r="HL175" i="110"/>
  <c r="HM175" i="110"/>
  <c r="HN175" i="110"/>
  <c r="HO175" i="110"/>
  <c r="HP175" i="110"/>
  <c r="HQ175" i="110"/>
  <c r="HR175" i="110"/>
  <c r="HS175" i="110"/>
  <c r="HH176" i="110"/>
  <c r="HI176" i="110"/>
  <c r="HJ176" i="110"/>
  <c r="HK176" i="110"/>
  <c r="HL176" i="110"/>
  <c r="HM176" i="110"/>
  <c r="HN176" i="110"/>
  <c r="HO176" i="110"/>
  <c r="HP176" i="110"/>
  <c r="HQ176" i="110"/>
  <c r="HR176" i="110"/>
  <c r="HS176" i="110"/>
  <c r="HH177" i="110"/>
  <c r="HI177" i="110"/>
  <c r="HJ177" i="110"/>
  <c r="HK177" i="110"/>
  <c r="HL177" i="110"/>
  <c r="HM177" i="110"/>
  <c r="HN177" i="110"/>
  <c r="HO177" i="110"/>
  <c r="HP177" i="110"/>
  <c r="HQ177" i="110"/>
  <c r="HR177" i="110"/>
  <c r="HS177" i="110"/>
  <c r="HH178" i="110"/>
  <c r="HI178" i="110"/>
  <c r="HJ178" i="110"/>
  <c r="HK178" i="110"/>
  <c r="HL178" i="110"/>
  <c r="HM178" i="110"/>
  <c r="HN178" i="110"/>
  <c r="HO178" i="110"/>
  <c r="HP178" i="110"/>
  <c r="HQ178" i="110"/>
  <c r="HR178" i="110"/>
  <c r="HS178" i="110"/>
  <c r="HH179" i="110"/>
  <c r="HI179" i="110"/>
  <c r="HJ179" i="110"/>
  <c r="HK179" i="110"/>
  <c r="HL179" i="110"/>
  <c r="HM179" i="110"/>
  <c r="HN179" i="110"/>
  <c r="HO179" i="110"/>
  <c r="HP179" i="110"/>
  <c r="HQ179" i="110"/>
  <c r="HR179" i="110"/>
  <c r="HS179" i="110"/>
  <c r="HH180" i="110"/>
  <c r="HI180" i="110"/>
  <c r="HJ180" i="110"/>
  <c r="HK180" i="110"/>
  <c r="HL180" i="110"/>
  <c r="HM180" i="110"/>
  <c r="HN180" i="110"/>
  <c r="HO180" i="110"/>
  <c r="HP180" i="110"/>
  <c r="HQ180" i="110"/>
  <c r="HR180" i="110"/>
  <c r="HS180" i="110"/>
  <c r="HH181" i="110"/>
  <c r="HI181" i="110"/>
  <c r="HJ181" i="110"/>
  <c r="HK181" i="110"/>
  <c r="HL181" i="110"/>
  <c r="HM181" i="110"/>
  <c r="HN181" i="110"/>
  <c r="HO181" i="110"/>
  <c r="HP181" i="110"/>
  <c r="HQ181" i="110"/>
  <c r="HR181" i="110"/>
  <c r="HS181" i="110"/>
  <c r="HH182" i="110"/>
  <c r="HI182" i="110"/>
  <c r="HJ182" i="110"/>
  <c r="HK182" i="110"/>
  <c r="HL182" i="110"/>
  <c r="HM182" i="110"/>
  <c r="HN182" i="110"/>
  <c r="HO182" i="110"/>
  <c r="HP182" i="110"/>
  <c r="HQ182" i="110"/>
  <c r="HR182" i="110"/>
  <c r="HS182" i="110"/>
  <c r="HH183" i="110"/>
  <c r="HI183" i="110"/>
  <c r="HI185" i="110" s="1"/>
  <c r="HI187" i="110" s="1"/>
  <c r="HJ183" i="110"/>
  <c r="HK183" i="110"/>
  <c r="HL183" i="110"/>
  <c r="HM183" i="110"/>
  <c r="HN183" i="110"/>
  <c r="HO183" i="110"/>
  <c r="HP183" i="110"/>
  <c r="HQ183" i="110"/>
  <c r="HR183" i="110"/>
  <c r="HS183" i="110"/>
  <c r="HH184" i="110"/>
  <c r="HI184" i="110"/>
  <c r="HJ184" i="110"/>
  <c r="HK184" i="110"/>
  <c r="HL184" i="110"/>
  <c r="HM184" i="110"/>
  <c r="HN184" i="110"/>
  <c r="HO184" i="110"/>
  <c r="HP184" i="110"/>
  <c r="HQ184" i="110"/>
  <c r="HR184" i="110"/>
  <c r="HS184" i="110"/>
  <c r="HH185" i="110"/>
  <c r="HJ185" i="110"/>
  <c r="HK185" i="110"/>
  <c r="HL185" i="110"/>
  <c r="HM185" i="110"/>
  <c r="HN185" i="110"/>
  <c r="HO185" i="110"/>
  <c r="HP185" i="110"/>
  <c r="HQ185" i="110"/>
  <c r="HR185" i="110"/>
  <c r="HS185" i="110"/>
  <c r="HS187" i="110" s="1"/>
  <c r="HH186" i="110"/>
  <c r="HH188" i="110" s="1"/>
  <c r="HI186" i="110"/>
  <c r="HJ186" i="110"/>
  <c r="HK186" i="110"/>
  <c r="HL186" i="110"/>
  <c r="HM186" i="110"/>
  <c r="HN186" i="110"/>
  <c r="HO186" i="110"/>
  <c r="HP186" i="110"/>
  <c r="HQ186" i="110"/>
  <c r="HR186" i="110"/>
  <c r="HS186" i="110"/>
  <c r="HH187" i="110"/>
  <c r="HJ187" i="110"/>
  <c r="HK187" i="110"/>
  <c r="HL187" i="110"/>
  <c r="HM187" i="110"/>
  <c r="HN187" i="110"/>
  <c r="HO187" i="110"/>
  <c r="HP187" i="110"/>
  <c r="HQ187" i="110"/>
  <c r="HR187" i="110"/>
  <c r="HI188" i="110"/>
  <c r="HJ188" i="110"/>
  <c r="HK188" i="110"/>
  <c r="HL188" i="110"/>
  <c r="HM188" i="110"/>
  <c r="HN188" i="110"/>
  <c r="HO188" i="110"/>
  <c r="HP188" i="110"/>
  <c r="HQ188" i="110"/>
  <c r="HR188" i="110"/>
  <c r="HS188" i="110"/>
  <c r="HH189" i="110"/>
  <c r="HI189" i="110"/>
  <c r="HJ189" i="110"/>
  <c r="HK189" i="110"/>
  <c r="HL189" i="110"/>
  <c r="HM189" i="110"/>
  <c r="HN189" i="110"/>
  <c r="HO189" i="110"/>
  <c r="HP189" i="110"/>
  <c r="HQ189" i="110"/>
  <c r="HR189" i="110"/>
  <c r="HS189" i="110"/>
  <c r="HH190" i="110"/>
  <c r="HI190" i="110"/>
  <c r="HK190" i="110"/>
  <c r="HL190" i="110"/>
  <c r="HM190" i="110"/>
  <c r="HN190" i="110"/>
  <c r="HO190" i="110"/>
  <c r="HP190" i="110"/>
  <c r="HQ190" i="110"/>
  <c r="HR190" i="110"/>
  <c r="HH191" i="110"/>
  <c r="HI191" i="110"/>
  <c r="HK191" i="110"/>
  <c r="HL191" i="110"/>
  <c r="HM191" i="110"/>
  <c r="HN191" i="110"/>
  <c r="HO191" i="110"/>
  <c r="HP191" i="110"/>
  <c r="HQ191" i="110"/>
  <c r="HR191" i="110"/>
  <c r="HH193" i="110"/>
  <c r="HI193" i="110"/>
  <c r="HJ193" i="110"/>
  <c r="HK193" i="110"/>
  <c r="HL193" i="110"/>
  <c r="HM193" i="110"/>
  <c r="HN193" i="110"/>
  <c r="HO193" i="110"/>
  <c r="HP193" i="110"/>
  <c r="HQ193" i="110"/>
  <c r="HR193" i="110"/>
  <c r="HS193" i="110"/>
  <c r="HH194" i="110"/>
  <c r="HI194" i="110"/>
  <c r="HK194" i="110"/>
  <c r="HL194" i="110"/>
  <c r="HM194" i="110"/>
  <c r="HN194" i="110"/>
  <c r="HO194" i="110"/>
  <c r="HP194" i="110"/>
  <c r="HQ194" i="110"/>
  <c r="HR194" i="110"/>
  <c r="HH195" i="110"/>
  <c r="HI195" i="110"/>
  <c r="HJ195" i="110"/>
  <c r="HK195" i="110"/>
  <c r="HL195" i="110"/>
  <c r="HM195" i="110"/>
  <c r="HN195" i="110"/>
  <c r="HO195" i="110"/>
  <c r="HP195" i="110"/>
  <c r="HQ195" i="110"/>
  <c r="HR195" i="110"/>
  <c r="HN103" i="110"/>
  <c r="HO103" i="110"/>
  <c r="HP103" i="110"/>
  <c r="HQ103" i="110"/>
  <c r="HR103" i="110"/>
  <c r="HN104" i="110"/>
  <c r="HO104" i="110"/>
  <c r="HP104" i="110"/>
  <c r="HQ104" i="110"/>
  <c r="HR104" i="110"/>
  <c r="HN105" i="110"/>
  <c r="HO105" i="110"/>
  <c r="HP105" i="110"/>
  <c r="HQ105" i="110"/>
  <c r="HR105" i="110"/>
  <c r="HS105" i="110"/>
  <c r="HN88" i="110"/>
  <c r="HO88" i="110"/>
  <c r="HP88" i="110"/>
  <c r="HQ88" i="110"/>
  <c r="HR88" i="110"/>
  <c r="HS88" i="110"/>
  <c r="HN89" i="110"/>
  <c r="HO89" i="110"/>
  <c r="HP89" i="110"/>
  <c r="HQ89" i="110"/>
  <c r="HR89" i="110"/>
  <c r="HN90" i="110"/>
  <c r="HO90" i="110"/>
  <c r="HP90" i="110"/>
  <c r="HQ90" i="110"/>
  <c r="HR90" i="110"/>
  <c r="HN91" i="110"/>
  <c r="HO91" i="110"/>
  <c r="HP91" i="110"/>
  <c r="HQ91" i="110"/>
  <c r="HR91" i="110"/>
  <c r="HN93" i="110"/>
  <c r="HO93" i="110"/>
  <c r="HP93" i="110"/>
  <c r="HQ93" i="110"/>
  <c r="HR93" i="110"/>
  <c r="HS93" i="110"/>
  <c r="HN94" i="110"/>
  <c r="HO94" i="110"/>
  <c r="HP94" i="110"/>
  <c r="HQ94" i="110"/>
  <c r="HR94" i="110"/>
  <c r="HS94" i="110"/>
  <c r="HN95" i="110"/>
  <c r="HO95" i="110"/>
  <c r="HP95" i="110"/>
  <c r="HQ95" i="110"/>
  <c r="HR95" i="110"/>
  <c r="HN96" i="110"/>
  <c r="HO96" i="110"/>
  <c r="HP96" i="110"/>
  <c r="HQ96" i="110"/>
  <c r="HR96" i="110"/>
  <c r="HN44" i="110"/>
  <c r="HN46" i="110" s="1"/>
  <c r="HO44" i="110"/>
  <c r="HP44" i="110"/>
  <c r="HQ44" i="110"/>
  <c r="HR44" i="110"/>
  <c r="HR46" i="110" s="1"/>
  <c r="HS44" i="110"/>
  <c r="HN45" i="110"/>
  <c r="HO45" i="110"/>
  <c r="HP45" i="110"/>
  <c r="HP46" i="110" s="1"/>
  <c r="HQ45" i="110"/>
  <c r="HR45" i="110"/>
  <c r="HS45" i="110"/>
  <c r="HO46" i="110"/>
  <c r="HQ46" i="110"/>
  <c r="HS46" i="110"/>
  <c r="HN58" i="110"/>
  <c r="HO58" i="110"/>
  <c r="HP58" i="110"/>
  <c r="HQ58" i="110"/>
  <c r="HR58" i="110"/>
  <c r="HS58" i="110"/>
  <c r="HN59" i="110"/>
  <c r="HO59" i="110"/>
  <c r="HP59" i="110"/>
  <c r="HQ59" i="110"/>
  <c r="HR59" i="110"/>
  <c r="HS59" i="110"/>
  <c r="HN60" i="110"/>
  <c r="HO60" i="110"/>
  <c r="HP60" i="110"/>
  <c r="HQ60" i="110"/>
  <c r="HR60" i="110"/>
  <c r="HS60" i="110"/>
  <c r="HN64" i="110"/>
  <c r="HO64" i="110"/>
  <c r="HO63" i="110" s="1"/>
  <c r="HP64" i="110"/>
  <c r="HP63" i="110" s="1"/>
  <c r="HQ64" i="110"/>
  <c r="HQ63" i="110" s="1"/>
  <c r="HR64" i="110"/>
  <c r="HS64" i="110"/>
  <c r="HS63" i="110" s="1"/>
  <c r="HN65" i="110"/>
  <c r="HN63" i="110" s="1"/>
  <c r="HO65" i="110"/>
  <c r="HP65" i="110"/>
  <c r="HQ65" i="110"/>
  <c r="HR65" i="110"/>
  <c r="HR63" i="110" s="1"/>
  <c r="HS65" i="110"/>
  <c r="HN67" i="110"/>
  <c r="HO67" i="110"/>
  <c r="HP67" i="110"/>
  <c r="HP68" i="110" s="1"/>
  <c r="HP69" i="110" s="1"/>
  <c r="HQ67" i="110"/>
  <c r="HR67" i="110"/>
  <c r="HS67" i="110"/>
  <c r="HN68" i="110"/>
  <c r="HN69" i="110" s="1"/>
  <c r="HO68" i="110"/>
  <c r="HQ68" i="110"/>
  <c r="HR68" i="110"/>
  <c r="HR69" i="110" s="1"/>
  <c r="HS68" i="110"/>
  <c r="HO69" i="110"/>
  <c r="HQ69" i="110"/>
  <c r="HS69" i="110"/>
  <c r="HN31" i="110"/>
  <c r="HO31" i="110"/>
  <c r="HP31" i="110"/>
  <c r="HQ31" i="110"/>
  <c r="HR31" i="110"/>
  <c r="HS31" i="110"/>
  <c r="HN32" i="110"/>
  <c r="HO32" i="110"/>
  <c r="HP32" i="110"/>
  <c r="HQ32" i="110"/>
  <c r="HR32" i="110"/>
  <c r="HN33" i="110"/>
  <c r="HO33" i="110"/>
  <c r="HP33" i="110"/>
  <c r="HQ33" i="110"/>
  <c r="HR33" i="110"/>
  <c r="HS33" i="110"/>
  <c r="HS103" i="110" s="1"/>
  <c r="HN29" i="110"/>
  <c r="HO29" i="110"/>
  <c r="HP29" i="110"/>
  <c r="HQ29" i="110"/>
  <c r="HR29" i="110"/>
  <c r="HS29" i="110"/>
  <c r="HN23" i="110"/>
  <c r="HO23" i="110"/>
  <c r="HP23" i="110"/>
  <c r="HQ23" i="110"/>
  <c r="HR23" i="110"/>
  <c r="HS23" i="110"/>
  <c r="HN16" i="110"/>
  <c r="HO16" i="110"/>
  <c r="HP16" i="110"/>
  <c r="HQ16" i="110"/>
  <c r="HR16" i="110"/>
  <c r="HS16" i="110"/>
  <c r="HN17" i="110"/>
  <c r="HO17" i="110"/>
  <c r="HP17" i="110"/>
  <c r="HQ17" i="110"/>
  <c r="HR17" i="110"/>
  <c r="HS17" i="110"/>
  <c r="HS32" i="110" s="1"/>
  <c r="HN18" i="110"/>
  <c r="HO18" i="110"/>
  <c r="HP18" i="110"/>
  <c r="HQ18" i="110"/>
  <c r="HR18" i="110"/>
  <c r="HS18" i="110"/>
  <c r="HS195" i="110" l="1"/>
  <c r="HS190" i="110"/>
  <c r="HS191" i="110" s="1"/>
  <c r="HS104" i="110"/>
  <c r="HS90" i="110"/>
  <c r="HS95" i="110"/>
  <c r="HS194" i="110"/>
  <c r="HS89" i="110"/>
  <c r="HS91" i="110"/>
  <c r="HS96" i="110"/>
  <c r="HR62" i="110"/>
  <c r="HR72" i="110"/>
  <c r="HS72" i="110"/>
  <c r="HS62" i="110"/>
  <c r="HN62" i="110"/>
  <c r="HN72" i="110"/>
  <c r="HO62" i="110"/>
  <c r="HO72" i="110"/>
  <c r="HP72" i="110"/>
  <c r="HP62" i="110"/>
  <c r="HQ62" i="110"/>
  <c r="HQ72" i="110"/>
  <c r="HM12" i="39"/>
  <c r="HL12" i="39"/>
  <c r="HK12" i="39"/>
  <c r="HM18" i="39"/>
  <c r="HM20" i="39" s="1"/>
  <c r="HM22" i="39" s="1"/>
  <c r="HL18" i="39"/>
  <c r="HL20" i="39" s="1"/>
  <c r="HK18" i="39"/>
  <c r="HH84" i="39"/>
  <c r="HI84" i="39"/>
  <c r="HJ84" i="39"/>
  <c r="HK32" i="39"/>
  <c r="HL32" i="39"/>
  <c r="HM32" i="39"/>
  <c r="HK46" i="39"/>
  <c r="HL46" i="39"/>
  <c r="HM46" i="39"/>
  <c r="HK47" i="39"/>
  <c r="HK48" i="39"/>
  <c r="HL48" i="39"/>
  <c r="HL47" i="39" s="1"/>
  <c r="HM48" i="39"/>
  <c r="HM47" i="39" s="1"/>
  <c r="HK28" i="39"/>
  <c r="HL28" i="39"/>
  <c r="HM28" i="39"/>
  <c r="HK10" i="39"/>
  <c r="HL10" i="39"/>
  <c r="HM10" i="39"/>
  <c r="HK14" i="39"/>
  <c r="HL14" i="39"/>
  <c r="HM14" i="39"/>
  <c r="HK15" i="39"/>
  <c r="HL15" i="39"/>
  <c r="HM15" i="39"/>
  <c r="HK16" i="39"/>
  <c r="HL16" i="39"/>
  <c r="HM16" i="39"/>
  <c r="HK44" i="110"/>
  <c r="HL44" i="110"/>
  <c r="HM44" i="110"/>
  <c r="HK45" i="110"/>
  <c r="HK46" i="110" s="1"/>
  <c r="HL45" i="110"/>
  <c r="HM45" i="110"/>
  <c r="HL46" i="110"/>
  <c r="HM46" i="110"/>
  <c r="HK58" i="110"/>
  <c r="HL58" i="110"/>
  <c r="HM58" i="110"/>
  <c r="HM67" i="110" s="1"/>
  <c r="HM68" i="110" s="1"/>
  <c r="HM69" i="110" s="1"/>
  <c r="HK59" i="110"/>
  <c r="HL59" i="110"/>
  <c r="HM59" i="110"/>
  <c r="HK60" i="110"/>
  <c r="HL60" i="110"/>
  <c r="HM60" i="110"/>
  <c r="HK64" i="110"/>
  <c r="HK63" i="110" s="1"/>
  <c r="HL64" i="110"/>
  <c r="HL63" i="110" s="1"/>
  <c r="HM64" i="110"/>
  <c r="HM63" i="110" s="1"/>
  <c r="HK65" i="110"/>
  <c r="HL65" i="110"/>
  <c r="HM65" i="110"/>
  <c r="HK67" i="110"/>
  <c r="HL67" i="110"/>
  <c r="HK68" i="110"/>
  <c r="HL68" i="110"/>
  <c r="HK69" i="110"/>
  <c r="HL69" i="110"/>
  <c r="HK88" i="110"/>
  <c r="HL88" i="110"/>
  <c r="HM88" i="110"/>
  <c r="HK89" i="110"/>
  <c r="HL89" i="110"/>
  <c r="HM89" i="110"/>
  <c r="HK90" i="110"/>
  <c r="HL90" i="110"/>
  <c r="HM90" i="110"/>
  <c r="HK91" i="110"/>
  <c r="HL91" i="110"/>
  <c r="HM91" i="110"/>
  <c r="HK93" i="110"/>
  <c r="HL93" i="110"/>
  <c r="HM93" i="110"/>
  <c r="HK94" i="110"/>
  <c r="HL94" i="110"/>
  <c r="HM94" i="110"/>
  <c r="HK95" i="110"/>
  <c r="HL95" i="110"/>
  <c r="HM95" i="110"/>
  <c r="HK96" i="110"/>
  <c r="HL96" i="110"/>
  <c r="HM96" i="110"/>
  <c r="HK103" i="110"/>
  <c r="HL103" i="110"/>
  <c r="HM103" i="110"/>
  <c r="HK104" i="110"/>
  <c r="HL104" i="110"/>
  <c r="HM104" i="110"/>
  <c r="HK105" i="110"/>
  <c r="HL105" i="110"/>
  <c r="HM105" i="110"/>
  <c r="HK31" i="110"/>
  <c r="HL31" i="110"/>
  <c r="HM31" i="110"/>
  <c r="HK32" i="110"/>
  <c r="HL32" i="110"/>
  <c r="HM32" i="110"/>
  <c r="HK33" i="110"/>
  <c r="HL33" i="110"/>
  <c r="HM33" i="110"/>
  <c r="HK29" i="110"/>
  <c r="HL29" i="110"/>
  <c r="HM29" i="110"/>
  <c r="HK23" i="110"/>
  <c r="HL23" i="110"/>
  <c r="HM23" i="110"/>
  <c r="HL16" i="110"/>
  <c r="HM16" i="110"/>
  <c r="HL17" i="110"/>
  <c r="HM17" i="110"/>
  <c r="HL18" i="110"/>
  <c r="HM18" i="110"/>
  <c r="HK18" i="110"/>
  <c r="HK17" i="110"/>
  <c r="HK16" i="110"/>
  <c r="HH16" i="110"/>
  <c r="HI16" i="110"/>
  <c r="HJ16" i="110"/>
  <c r="HH17" i="110"/>
  <c r="HI17" i="110"/>
  <c r="HH18" i="110"/>
  <c r="HI18" i="110"/>
  <c r="HJ18" i="110"/>
  <c r="HG18" i="110"/>
  <c r="HF18" i="110"/>
  <c r="HG17" i="110"/>
  <c r="HF17" i="110"/>
  <c r="HG16" i="110"/>
  <c r="HF16" i="110"/>
  <c r="GV16" i="110"/>
  <c r="GW16" i="110"/>
  <c r="GX16" i="110"/>
  <c r="GV17" i="110"/>
  <c r="GW17" i="110"/>
  <c r="GX17" i="110"/>
  <c r="GV18" i="110"/>
  <c r="GW18" i="110"/>
  <c r="GX18" i="110"/>
  <c r="GU18" i="110"/>
  <c r="GU17" i="110"/>
  <c r="GU16" i="110"/>
  <c r="GY96" i="110"/>
  <c r="GZ96" i="110"/>
  <c r="HA96" i="110"/>
  <c r="HB96" i="110"/>
  <c r="HC96" i="110"/>
  <c r="HD96" i="110"/>
  <c r="HE96" i="110"/>
  <c r="DZ96" i="110"/>
  <c r="EA96" i="110"/>
  <c r="EB96" i="110"/>
  <c r="EC96" i="110"/>
  <c r="ED96" i="110"/>
  <c r="EE96" i="110"/>
  <c r="EF96" i="110"/>
  <c r="EG96" i="110"/>
  <c r="EH96" i="110"/>
  <c r="EI96" i="110"/>
  <c r="EJ96" i="110"/>
  <c r="EK96" i="110"/>
  <c r="EL96" i="110"/>
  <c r="EM96" i="110"/>
  <c r="EN96" i="110"/>
  <c r="EO96" i="110"/>
  <c r="EP96" i="110"/>
  <c r="EQ96" i="110"/>
  <c r="ER96" i="110"/>
  <c r="ES96" i="110"/>
  <c r="ET96" i="110"/>
  <c r="EU96" i="110"/>
  <c r="EV96" i="110"/>
  <c r="EW96" i="110"/>
  <c r="EX96" i="110"/>
  <c r="EY96" i="110"/>
  <c r="EZ96" i="110"/>
  <c r="FA96" i="110"/>
  <c r="FB96" i="110"/>
  <c r="FC96" i="110"/>
  <c r="FD96" i="110"/>
  <c r="FE96" i="110"/>
  <c r="FF96" i="110"/>
  <c r="FG96" i="110"/>
  <c r="FH96" i="110"/>
  <c r="FI96" i="110"/>
  <c r="FJ96" i="110"/>
  <c r="FK96" i="110"/>
  <c r="FL96" i="110"/>
  <c r="FM96" i="110"/>
  <c r="FN96" i="110"/>
  <c r="FO96" i="110"/>
  <c r="FP96" i="110"/>
  <c r="FQ96" i="110"/>
  <c r="FR96" i="110"/>
  <c r="FS96" i="110"/>
  <c r="FT96" i="110"/>
  <c r="FU96" i="110"/>
  <c r="FV96" i="110"/>
  <c r="FW96" i="110"/>
  <c r="FX96" i="110"/>
  <c r="FY96" i="110"/>
  <c r="FZ96" i="110"/>
  <c r="GA96" i="110"/>
  <c r="GB96" i="110"/>
  <c r="GC96" i="110"/>
  <c r="GD96" i="110"/>
  <c r="GE96" i="110"/>
  <c r="GF96" i="110"/>
  <c r="GG96" i="110"/>
  <c r="GH96" i="110"/>
  <c r="GI96" i="110"/>
  <c r="GJ96" i="110"/>
  <c r="GK96" i="110"/>
  <c r="GL96" i="110"/>
  <c r="GM96" i="110"/>
  <c r="GN96" i="110"/>
  <c r="GO96" i="110"/>
  <c r="GP96" i="110"/>
  <c r="GQ96" i="110"/>
  <c r="GR96" i="110"/>
  <c r="GS96" i="110"/>
  <c r="GT96" i="110"/>
  <c r="DY96" i="110"/>
  <c r="DZ95" i="110"/>
  <c r="EA95" i="110"/>
  <c r="EB95" i="110"/>
  <c r="EC95" i="110"/>
  <c r="ED95" i="110"/>
  <c r="EE95" i="110"/>
  <c r="EF95" i="110"/>
  <c r="EG95" i="110"/>
  <c r="EH95" i="110"/>
  <c r="EI95" i="110"/>
  <c r="EJ95" i="110"/>
  <c r="EK95" i="110"/>
  <c r="EL95" i="110"/>
  <c r="EM95" i="110"/>
  <c r="EN95" i="110"/>
  <c r="EO95" i="110"/>
  <c r="EP95" i="110"/>
  <c r="EQ95" i="110"/>
  <c r="ER95" i="110"/>
  <c r="ES95" i="110"/>
  <c r="ET95" i="110"/>
  <c r="EU95" i="110"/>
  <c r="EV95" i="110"/>
  <c r="EW95" i="110"/>
  <c r="EX95" i="110"/>
  <c r="EY95" i="110"/>
  <c r="EZ95" i="110"/>
  <c r="FA95" i="110"/>
  <c r="FB95" i="110"/>
  <c r="FC95" i="110"/>
  <c r="FD95" i="110"/>
  <c r="FE95" i="110"/>
  <c r="FF95" i="110"/>
  <c r="FG95" i="110"/>
  <c r="FH95" i="110"/>
  <c r="FI95" i="110"/>
  <c r="FJ95" i="110"/>
  <c r="FK95" i="110"/>
  <c r="FL95" i="110"/>
  <c r="FM95" i="110"/>
  <c r="FN95" i="110"/>
  <c r="FO95" i="110"/>
  <c r="FP95" i="110"/>
  <c r="FQ95" i="110"/>
  <c r="FR95" i="110"/>
  <c r="FS95" i="110"/>
  <c r="FT95" i="110"/>
  <c r="FU95" i="110"/>
  <c r="FV95" i="110"/>
  <c r="FW95" i="110"/>
  <c r="FX95" i="110"/>
  <c r="FY95" i="110"/>
  <c r="FZ95" i="110"/>
  <c r="GA95" i="110"/>
  <c r="GB95" i="110"/>
  <c r="GC95" i="110"/>
  <c r="GD95" i="110"/>
  <c r="GE95" i="110"/>
  <c r="GF95" i="110"/>
  <c r="GG95" i="110"/>
  <c r="GH95" i="110"/>
  <c r="GI95" i="110"/>
  <c r="GJ95" i="110"/>
  <c r="GK95" i="110"/>
  <c r="GL95" i="110"/>
  <c r="GM95" i="110"/>
  <c r="GN95" i="110"/>
  <c r="GO95" i="110"/>
  <c r="GP95" i="110"/>
  <c r="GQ95" i="110"/>
  <c r="GR95" i="110"/>
  <c r="GS95" i="110"/>
  <c r="GT95" i="110"/>
  <c r="GY95" i="110"/>
  <c r="GZ95" i="110"/>
  <c r="HA95" i="110"/>
  <c r="HB95" i="110"/>
  <c r="HC95" i="110"/>
  <c r="HD95" i="110"/>
  <c r="HE95" i="110"/>
  <c r="DY95" i="110"/>
  <c r="DZ94" i="110"/>
  <c r="EA94" i="110"/>
  <c r="EB94" i="110"/>
  <c r="EC94" i="110"/>
  <c r="ED94" i="110"/>
  <c r="EE94" i="110"/>
  <c r="EF94" i="110"/>
  <c r="EG94" i="110"/>
  <c r="EH94" i="110"/>
  <c r="EI94" i="110"/>
  <c r="EJ94" i="110"/>
  <c r="EK94" i="110"/>
  <c r="EL94" i="110"/>
  <c r="EM94" i="110"/>
  <c r="EN94" i="110"/>
  <c r="EO94" i="110"/>
  <c r="EP94" i="110"/>
  <c r="EQ94" i="110"/>
  <c r="ER94" i="110"/>
  <c r="ES94" i="110"/>
  <c r="ET94" i="110"/>
  <c r="EU94" i="110"/>
  <c r="EV94" i="110"/>
  <c r="EW94" i="110"/>
  <c r="EX94" i="110"/>
  <c r="EY94" i="110"/>
  <c r="EZ94" i="110"/>
  <c r="FA94" i="110"/>
  <c r="FB94" i="110"/>
  <c r="FC94" i="110"/>
  <c r="FD94" i="110"/>
  <c r="FE94" i="110"/>
  <c r="FF94" i="110"/>
  <c r="FG94" i="110"/>
  <c r="FH94" i="110"/>
  <c r="FI94" i="110"/>
  <c r="FJ94" i="110"/>
  <c r="FK94" i="110"/>
  <c r="FL94" i="110"/>
  <c r="FM94" i="110"/>
  <c r="FN94" i="110"/>
  <c r="FO94" i="110"/>
  <c r="FP94" i="110"/>
  <c r="FQ94" i="110"/>
  <c r="FR94" i="110"/>
  <c r="FS94" i="110"/>
  <c r="FT94" i="110"/>
  <c r="FU94" i="110"/>
  <c r="FV94" i="110"/>
  <c r="FW94" i="110"/>
  <c r="FX94" i="110"/>
  <c r="FY94" i="110"/>
  <c r="FZ94" i="110"/>
  <c r="GA94" i="110"/>
  <c r="GB94" i="110"/>
  <c r="GC94" i="110"/>
  <c r="GD94" i="110"/>
  <c r="GE94" i="110"/>
  <c r="GF94" i="110"/>
  <c r="GG94" i="110"/>
  <c r="GH94" i="110"/>
  <c r="GI94" i="110"/>
  <c r="GJ94" i="110"/>
  <c r="GK94" i="110"/>
  <c r="GL94" i="110"/>
  <c r="GM94" i="110"/>
  <c r="GN94" i="110"/>
  <c r="GO94" i="110"/>
  <c r="GP94" i="110"/>
  <c r="GQ94" i="110"/>
  <c r="GR94" i="110"/>
  <c r="GS94" i="110"/>
  <c r="GT94" i="110"/>
  <c r="GY94" i="110"/>
  <c r="GZ94" i="110"/>
  <c r="HA94" i="110"/>
  <c r="HB94" i="110"/>
  <c r="HC94" i="110"/>
  <c r="HD94" i="110"/>
  <c r="HE94" i="110"/>
  <c r="HH46" i="39"/>
  <c r="HI46" i="39"/>
  <c r="HJ46" i="39"/>
  <c r="HH47" i="39"/>
  <c r="HJ47" i="39"/>
  <c r="HH48" i="39"/>
  <c r="HI48" i="39"/>
  <c r="HI47" i="39" s="1"/>
  <c r="HJ48" i="39"/>
  <c r="HH58" i="110"/>
  <c r="HH67" i="110" s="1"/>
  <c r="HI58" i="110"/>
  <c r="HJ58" i="110"/>
  <c r="HJ67" i="110" s="1"/>
  <c r="HH59" i="110"/>
  <c r="HI59" i="110"/>
  <c r="HJ59" i="110"/>
  <c r="HH60" i="110"/>
  <c r="HI60" i="110"/>
  <c r="HJ60" i="110"/>
  <c r="HI67" i="110"/>
  <c r="HH44" i="110"/>
  <c r="HI44" i="110"/>
  <c r="HJ44" i="110"/>
  <c r="HH28" i="39"/>
  <c r="HI28" i="39"/>
  <c r="HJ28" i="39"/>
  <c r="HH32" i="39"/>
  <c r="HI32" i="39"/>
  <c r="HJ32" i="39"/>
  <c r="HH10" i="39"/>
  <c r="HI10" i="39"/>
  <c r="HJ10" i="39"/>
  <c r="HH12" i="39"/>
  <c r="HI12" i="39"/>
  <c r="HJ12" i="39"/>
  <c r="HH14" i="39"/>
  <c r="HI14" i="39"/>
  <c r="HJ14" i="39"/>
  <c r="HH15" i="39"/>
  <c r="HI15" i="39"/>
  <c r="HJ15" i="39"/>
  <c r="HH16" i="39"/>
  <c r="HI16" i="39"/>
  <c r="HJ16" i="39"/>
  <c r="HI37" i="39"/>
  <c r="HJ37" i="39"/>
  <c r="HK37" i="39"/>
  <c r="HL37" i="39"/>
  <c r="HM37" i="39"/>
  <c r="HN37" i="39"/>
  <c r="HO37" i="39"/>
  <c r="HP37" i="39"/>
  <c r="HQ37" i="39"/>
  <c r="HR37" i="39"/>
  <c r="HS37" i="39"/>
  <c r="HH37" i="39"/>
  <c r="HL4" i="39"/>
  <c r="HK4" i="39"/>
  <c r="HJ4" i="39"/>
  <c r="HI4" i="39"/>
  <c r="HH4" i="39"/>
  <c r="HH29" i="110"/>
  <c r="HH64" i="110" s="1"/>
  <c r="HI29" i="110"/>
  <c r="HI64" i="110" s="1"/>
  <c r="HJ29" i="110"/>
  <c r="HJ64" i="110" s="1"/>
  <c r="HH23" i="110"/>
  <c r="HH65" i="110" s="1"/>
  <c r="HI23" i="110"/>
  <c r="HI65" i="110" s="1"/>
  <c r="HJ23" i="110"/>
  <c r="HJ65" i="110" s="1"/>
  <c r="GV4" i="39"/>
  <c r="GW4" i="39"/>
  <c r="GX4" i="39"/>
  <c r="GY4" i="39"/>
  <c r="GZ4" i="39"/>
  <c r="EY191" i="110"/>
  <c r="EY190" i="110"/>
  <c r="EY189" i="110"/>
  <c r="FL175" i="110"/>
  <c r="FM175" i="110"/>
  <c r="FN175" i="110"/>
  <c r="FO175" i="110"/>
  <c r="FP175" i="110"/>
  <c r="FQ175" i="110"/>
  <c r="FR175" i="110"/>
  <c r="FS175" i="110"/>
  <c r="FT175" i="110"/>
  <c r="FU175" i="110"/>
  <c r="FV175" i="110"/>
  <c r="FW175" i="110"/>
  <c r="FX175" i="110"/>
  <c r="FY175" i="110"/>
  <c r="FZ175" i="110"/>
  <c r="GA175" i="110"/>
  <c r="GB175" i="110"/>
  <c r="GC175" i="110"/>
  <c r="GD175" i="110"/>
  <c r="GE175" i="110"/>
  <c r="GF175" i="110"/>
  <c r="GG175" i="110"/>
  <c r="GH175" i="110"/>
  <c r="GI175" i="110"/>
  <c r="GJ175" i="110"/>
  <c r="GK175" i="110"/>
  <c r="GL175" i="110"/>
  <c r="GM175" i="110"/>
  <c r="GN175" i="110"/>
  <c r="GO175" i="110"/>
  <c r="GP175" i="110"/>
  <c r="GQ175" i="110"/>
  <c r="GR175" i="110"/>
  <c r="GS175" i="110"/>
  <c r="GT175" i="110"/>
  <c r="GU175" i="110"/>
  <c r="GV175" i="110"/>
  <c r="GW175" i="110"/>
  <c r="GX175" i="110"/>
  <c r="GY175" i="110"/>
  <c r="GZ175" i="110"/>
  <c r="HA175" i="110"/>
  <c r="HB175" i="110"/>
  <c r="HC175" i="110"/>
  <c r="HD175" i="110"/>
  <c r="HE175" i="110"/>
  <c r="HF175" i="110"/>
  <c r="HG175" i="110"/>
  <c r="FL176" i="110"/>
  <c r="FM176" i="110"/>
  <c r="FN176" i="110"/>
  <c r="FO176" i="110"/>
  <c r="FP176" i="110"/>
  <c r="FQ176" i="110"/>
  <c r="FR176" i="110"/>
  <c r="FS176" i="110"/>
  <c r="FT176" i="110"/>
  <c r="FU176" i="110"/>
  <c r="FV176" i="110"/>
  <c r="FW176" i="110"/>
  <c r="FX176" i="110"/>
  <c r="FY176" i="110"/>
  <c r="FZ176" i="110"/>
  <c r="GA176" i="110"/>
  <c r="GB176" i="110"/>
  <c r="GC176" i="110"/>
  <c r="GD176" i="110"/>
  <c r="GE176" i="110"/>
  <c r="GF176" i="110"/>
  <c r="GG176" i="110"/>
  <c r="GH176" i="110"/>
  <c r="GI176" i="110"/>
  <c r="GJ176" i="110"/>
  <c r="GK176" i="110"/>
  <c r="GL176" i="110"/>
  <c r="GM176" i="110"/>
  <c r="GN176" i="110"/>
  <c r="GO176" i="110"/>
  <c r="GP176" i="110"/>
  <c r="GQ176" i="110"/>
  <c r="GR176" i="110"/>
  <c r="GS176" i="110"/>
  <c r="GT176" i="110"/>
  <c r="GU176" i="110"/>
  <c r="GV176" i="110"/>
  <c r="GW176" i="110"/>
  <c r="GX176" i="110"/>
  <c r="GY176" i="110"/>
  <c r="GZ176" i="110"/>
  <c r="HA176" i="110"/>
  <c r="HB176" i="110"/>
  <c r="HC176" i="110"/>
  <c r="HD176" i="110"/>
  <c r="HE176" i="110"/>
  <c r="HF176" i="110"/>
  <c r="HG176" i="110"/>
  <c r="FL177" i="110"/>
  <c r="FM177" i="110"/>
  <c r="FN177" i="110"/>
  <c r="FO177" i="110"/>
  <c r="FP177" i="110"/>
  <c r="FQ177" i="110"/>
  <c r="FR177" i="110"/>
  <c r="FS177" i="110"/>
  <c r="FT177" i="110"/>
  <c r="FU177" i="110"/>
  <c r="FV177" i="110"/>
  <c r="FW177" i="110"/>
  <c r="FX177" i="110"/>
  <c r="FY177" i="110"/>
  <c r="FZ177" i="110"/>
  <c r="GA177" i="110"/>
  <c r="GB177" i="110"/>
  <c r="GC177" i="110"/>
  <c r="GD177" i="110"/>
  <c r="GE177" i="110"/>
  <c r="GF177" i="110"/>
  <c r="GG177" i="110"/>
  <c r="GH177" i="110"/>
  <c r="GI177" i="110"/>
  <c r="GJ177" i="110"/>
  <c r="GK177" i="110"/>
  <c r="GL177" i="110"/>
  <c r="GM177" i="110"/>
  <c r="GN177" i="110"/>
  <c r="GO177" i="110"/>
  <c r="GP177" i="110"/>
  <c r="GQ177" i="110"/>
  <c r="GR177" i="110"/>
  <c r="GS177" i="110"/>
  <c r="GT177" i="110"/>
  <c r="GU177" i="110"/>
  <c r="GV177" i="110"/>
  <c r="GW177" i="110"/>
  <c r="GX177" i="110"/>
  <c r="GY177" i="110"/>
  <c r="GZ177" i="110"/>
  <c r="HA177" i="110"/>
  <c r="HB177" i="110"/>
  <c r="HC177" i="110"/>
  <c r="HD177" i="110"/>
  <c r="HE177" i="110"/>
  <c r="HF177" i="110"/>
  <c r="HG177" i="110"/>
  <c r="FL178" i="110"/>
  <c r="FM178" i="110"/>
  <c r="FN178" i="110"/>
  <c r="FO178" i="110"/>
  <c r="FP178" i="110"/>
  <c r="FQ178" i="110"/>
  <c r="FR178" i="110"/>
  <c r="FS178" i="110"/>
  <c r="FT178" i="110"/>
  <c r="FU178" i="110"/>
  <c r="FV178" i="110"/>
  <c r="FW178" i="110"/>
  <c r="FX178" i="110"/>
  <c r="FY178" i="110"/>
  <c r="FZ178" i="110"/>
  <c r="GA178" i="110"/>
  <c r="GB178" i="110"/>
  <c r="GC178" i="110"/>
  <c r="GD178" i="110"/>
  <c r="GE178" i="110"/>
  <c r="GF178" i="110"/>
  <c r="GG178" i="110"/>
  <c r="GH178" i="110"/>
  <c r="GI178" i="110"/>
  <c r="GJ178" i="110"/>
  <c r="GK178" i="110"/>
  <c r="GL178" i="110"/>
  <c r="GM178" i="110"/>
  <c r="GN178" i="110"/>
  <c r="GO178" i="110"/>
  <c r="GP178" i="110"/>
  <c r="GQ178" i="110"/>
  <c r="GR178" i="110"/>
  <c r="GS178" i="110"/>
  <c r="GT178" i="110"/>
  <c r="GU178" i="110"/>
  <c r="GV178" i="110"/>
  <c r="GW178" i="110"/>
  <c r="GX178" i="110"/>
  <c r="GY178" i="110"/>
  <c r="GZ178" i="110"/>
  <c r="HA178" i="110"/>
  <c r="HB178" i="110"/>
  <c r="HC178" i="110"/>
  <c r="HD178" i="110"/>
  <c r="HE178" i="110"/>
  <c r="HF178" i="110"/>
  <c r="HG178" i="110"/>
  <c r="FL179" i="110"/>
  <c r="FM179" i="110"/>
  <c r="FN179" i="110"/>
  <c r="FO179" i="110"/>
  <c r="FP179" i="110"/>
  <c r="FQ179" i="110"/>
  <c r="FR179" i="110"/>
  <c r="FS179" i="110"/>
  <c r="FT179" i="110"/>
  <c r="FU179" i="110"/>
  <c r="FV179" i="110"/>
  <c r="FW179" i="110"/>
  <c r="FX179" i="110"/>
  <c r="FY179" i="110"/>
  <c r="FZ179" i="110"/>
  <c r="GA179" i="110"/>
  <c r="GB179" i="110"/>
  <c r="GC179" i="110"/>
  <c r="GD179" i="110"/>
  <c r="GE179" i="110"/>
  <c r="GF179" i="110"/>
  <c r="GG179" i="110"/>
  <c r="GH179" i="110"/>
  <c r="GI179" i="110"/>
  <c r="GJ179" i="110"/>
  <c r="GK179" i="110"/>
  <c r="GL179" i="110"/>
  <c r="GM179" i="110"/>
  <c r="GN179" i="110"/>
  <c r="GO179" i="110"/>
  <c r="GP179" i="110"/>
  <c r="GQ179" i="110"/>
  <c r="GR179" i="110"/>
  <c r="GS179" i="110"/>
  <c r="GT179" i="110"/>
  <c r="GU179" i="110"/>
  <c r="GV179" i="110"/>
  <c r="GW179" i="110"/>
  <c r="GX179" i="110"/>
  <c r="GY179" i="110"/>
  <c r="GZ179" i="110"/>
  <c r="HA179" i="110"/>
  <c r="HB179" i="110"/>
  <c r="HC179" i="110"/>
  <c r="HD179" i="110"/>
  <c r="HE179" i="110"/>
  <c r="HF179" i="110"/>
  <c r="HG179" i="110"/>
  <c r="FL180" i="110"/>
  <c r="FM180" i="110"/>
  <c r="FN180" i="110"/>
  <c r="FO180" i="110"/>
  <c r="FP180" i="110"/>
  <c r="FQ180" i="110"/>
  <c r="FR180" i="110"/>
  <c r="FS180" i="110"/>
  <c r="FT180" i="110"/>
  <c r="FU180" i="110"/>
  <c r="FV180" i="110"/>
  <c r="FW180" i="110"/>
  <c r="FX180" i="110"/>
  <c r="FY180" i="110"/>
  <c r="FZ180" i="110"/>
  <c r="GA180" i="110"/>
  <c r="GB180" i="110"/>
  <c r="GC180" i="110"/>
  <c r="GD180" i="110"/>
  <c r="GE180" i="110"/>
  <c r="GF180" i="110"/>
  <c r="GG180" i="110"/>
  <c r="GH180" i="110"/>
  <c r="GI180" i="110"/>
  <c r="GJ180" i="110"/>
  <c r="GK180" i="110"/>
  <c r="GL180" i="110"/>
  <c r="GM180" i="110"/>
  <c r="GN180" i="110"/>
  <c r="GO180" i="110"/>
  <c r="GP180" i="110"/>
  <c r="GQ180" i="110"/>
  <c r="GR180" i="110"/>
  <c r="GS180" i="110"/>
  <c r="GT180" i="110"/>
  <c r="GU180" i="110"/>
  <c r="GV180" i="110"/>
  <c r="GW180" i="110"/>
  <c r="GX180" i="110"/>
  <c r="GY180" i="110"/>
  <c r="GZ180" i="110"/>
  <c r="HA180" i="110"/>
  <c r="HB180" i="110"/>
  <c r="HC180" i="110"/>
  <c r="HD180" i="110"/>
  <c r="HE180" i="110"/>
  <c r="HF180" i="110"/>
  <c r="HG180" i="110"/>
  <c r="FL181" i="110"/>
  <c r="FM181" i="110"/>
  <c r="FN181" i="110"/>
  <c r="FO181" i="110"/>
  <c r="FP181" i="110"/>
  <c r="FQ181" i="110"/>
  <c r="FR181" i="110"/>
  <c r="FS181" i="110"/>
  <c r="FT181" i="110"/>
  <c r="FU181" i="110"/>
  <c r="FV181" i="110"/>
  <c r="FW181" i="110"/>
  <c r="FX181" i="110"/>
  <c r="FY181" i="110"/>
  <c r="FZ181" i="110"/>
  <c r="GA181" i="110"/>
  <c r="GB181" i="110"/>
  <c r="GC181" i="110"/>
  <c r="GD181" i="110"/>
  <c r="GE181" i="110"/>
  <c r="GF181" i="110"/>
  <c r="GG181" i="110"/>
  <c r="GH181" i="110"/>
  <c r="GI181" i="110"/>
  <c r="GJ181" i="110"/>
  <c r="GK181" i="110"/>
  <c r="GL181" i="110"/>
  <c r="GM181" i="110"/>
  <c r="GN181" i="110"/>
  <c r="GO181" i="110"/>
  <c r="GP181" i="110"/>
  <c r="GQ181" i="110"/>
  <c r="GR181" i="110"/>
  <c r="GS181" i="110"/>
  <c r="GT181" i="110"/>
  <c r="GU181" i="110"/>
  <c r="GV181" i="110"/>
  <c r="GW181" i="110"/>
  <c r="GX181" i="110"/>
  <c r="GY181" i="110"/>
  <c r="GZ181" i="110"/>
  <c r="HA181" i="110"/>
  <c r="HB181" i="110"/>
  <c r="HC181" i="110"/>
  <c r="HD181" i="110"/>
  <c r="HE181" i="110"/>
  <c r="HF181" i="110"/>
  <c r="HG181" i="110"/>
  <c r="FL182" i="110"/>
  <c r="FM182" i="110"/>
  <c r="FN182" i="110"/>
  <c r="FO182" i="110"/>
  <c r="FP182" i="110"/>
  <c r="FQ182" i="110"/>
  <c r="FR182" i="110"/>
  <c r="FS182" i="110"/>
  <c r="FT182" i="110"/>
  <c r="FU182" i="110"/>
  <c r="FV182" i="110"/>
  <c r="FW182" i="110"/>
  <c r="FX182" i="110"/>
  <c r="FY182" i="110"/>
  <c r="FZ182" i="110"/>
  <c r="GA182" i="110"/>
  <c r="GB182" i="110"/>
  <c r="GC182" i="110"/>
  <c r="GD182" i="110"/>
  <c r="GE182" i="110"/>
  <c r="GF182" i="110"/>
  <c r="GG182" i="110"/>
  <c r="GH182" i="110"/>
  <c r="GI182" i="110"/>
  <c r="GJ182" i="110"/>
  <c r="GK182" i="110"/>
  <c r="GL182" i="110"/>
  <c r="GM182" i="110"/>
  <c r="GN182" i="110"/>
  <c r="GO182" i="110"/>
  <c r="GP182" i="110"/>
  <c r="GQ182" i="110"/>
  <c r="GR182" i="110"/>
  <c r="GS182" i="110"/>
  <c r="GT182" i="110"/>
  <c r="GU182" i="110"/>
  <c r="GV182" i="110"/>
  <c r="GW182" i="110"/>
  <c r="GX182" i="110"/>
  <c r="GY182" i="110"/>
  <c r="GZ182" i="110"/>
  <c r="HA182" i="110"/>
  <c r="HB182" i="110"/>
  <c r="HC182" i="110"/>
  <c r="HD182" i="110"/>
  <c r="HE182" i="110"/>
  <c r="HF182" i="110"/>
  <c r="HG182" i="110"/>
  <c r="FL183" i="110"/>
  <c r="FM183" i="110"/>
  <c r="FN183" i="110"/>
  <c r="FO183" i="110"/>
  <c r="FP183" i="110"/>
  <c r="FQ183" i="110"/>
  <c r="FR183" i="110"/>
  <c r="FS183" i="110"/>
  <c r="FT183" i="110"/>
  <c r="FU183" i="110"/>
  <c r="FV183" i="110"/>
  <c r="FW183" i="110"/>
  <c r="FX183" i="110"/>
  <c r="FY183" i="110"/>
  <c r="FZ183" i="110"/>
  <c r="GA183" i="110"/>
  <c r="GB183" i="110"/>
  <c r="GC183" i="110"/>
  <c r="GD183" i="110"/>
  <c r="GE183" i="110"/>
  <c r="GF183" i="110"/>
  <c r="GG183" i="110"/>
  <c r="GH183" i="110"/>
  <c r="GI183" i="110"/>
  <c r="GJ183" i="110"/>
  <c r="GK183" i="110"/>
  <c r="GL183" i="110"/>
  <c r="GM183" i="110"/>
  <c r="GN183" i="110"/>
  <c r="GO183" i="110"/>
  <c r="GP183" i="110"/>
  <c r="GQ183" i="110"/>
  <c r="GR183" i="110"/>
  <c r="GS183" i="110"/>
  <c r="GT183" i="110"/>
  <c r="GU183" i="110"/>
  <c r="GV183" i="110"/>
  <c r="GW183" i="110"/>
  <c r="GX183" i="110"/>
  <c r="GY183" i="110"/>
  <c r="GY185" i="110" s="1"/>
  <c r="GY187" i="110" s="1"/>
  <c r="GZ183" i="110"/>
  <c r="GZ185" i="110" s="1"/>
  <c r="GZ187" i="110" s="1"/>
  <c r="HA183" i="110"/>
  <c r="HA185" i="110" s="1"/>
  <c r="HA187" i="110" s="1"/>
  <c r="HB183" i="110"/>
  <c r="HB185" i="110" s="1"/>
  <c r="HB187" i="110" s="1"/>
  <c r="HC183" i="110"/>
  <c r="HC185" i="110" s="1"/>
  <c r="HC187" i="110" s="1"/>
  <c r="HD183" i="110"/>
  <c r="HD185" i="110" s="1"/>
  <c r="HD187" i="110" s="1"/>
  <c r="HE183" i="110"/>
  <c r="HE185" i="110" s="1"/>
  <c r="HE187" i="110" s="1"/>
  <c r="HF183" i="110"/>
  <c r="HF185" i="110" s="1"/>
  <c r="HF187" i="110" s="1"/>
  <c r="HG183" i="110"/>
  <c r="HG185" i="110" s="1"/>
  <c r="HG187" i="110" s="1"/>
  <c r="FL184" i="110"/>
  <c r="FL186" i="110" s="1"/>
  <c r="FL188" i="110" s="1"/>
  <c r="FM184" i="110"/>
  <c r="FM186" i="110" s="1"/>
  <c r="FM188" i="110" s="1"/>
  <c r="FN184" i="110"/>
  <c r="FN186" i="110" s="1"/>
  <c r="FN188" i="110" s="1"/>
  <c r="FO184" i="110"/>
  <c r="FP184" i="110"/>
  <c r="FP186" i="110" s="1"/>
  <c r="FP188" i="110" s="1"/>
  <c r="FQ184" i="110"/>
  <c r="FQ186" i="110" s="1"/>
  <c r="FQ188" i="110" s="1"/>
  <c r="FR184" i="110"/>
  <c r="FR186" i="110" s="1"/>
  <c r="FR188" i="110" s="1"/>
  <c r="FS184" i="110"/>
  <c r="FS186" i="110" s="1"/>
  <c r="FS188" i="110" s="1"/>
  <c r="FT184" i="110"/>
  <c r="FT186" i="110" s="1"/>
  <c r="FT188" i="110" s="1"/>
  <c r="FU184" i="110"/>
  <c r="FU186" i="110" s="1"/>
  <c r="FU188" i="110" s="1"/>
  <c r="FV184" i="110"/>
  <c r="FV186" i="110" s="1"/>
  <c r="FV188" i="110" s="1"/>
  <c r="FW184" i="110"/>
  <c r="FW186" i="110" s="1"/>
  <c r="FW188" i="110" s="1"/>
  <c r="FX184" i="110"/>
  <c r="FX186" i="110" s="1"/>
  <c r="FX188" i="110" s="1"/>
  <c r="FY184" i="110"/>
  <c r="FY186" i="110" s="1"/>
  <c r="FY188" i="110" s="1"/>
  <c r="FZ184" i="110"/>
  <c r="FZ186" i="110" s="1"/>
  <c r="FZ188" i="110" s="1"/>
  <c r="GA184" i="110"/>
  <c r="GA186" i="110" s="1"/>
  <c r="GA188" i="110" s="1"/>
  <c r="GB184" i="110"/>
  <c r="GB186" i="110" s="1"/>
  <c r="GB188" i="110" s="1"/>
  <c r="GC184" i="110"/>
  <c r="GC186" i="110" s="1"/>
  <c r="GC188" i="110" s="1"/>
  <c r="GD184" i="110"/>
  <c r="GD186" i="110" s="1"/>
  <c r="GD188" i="110" s="1"/>
  <c r="GE184" i="110"/>
  <c r="GE186" i="110" s="1"/>
  <c r="GE188" i="110" s="1"/>
  <c r="GF184" i="110"/>
  <c r="GF186" i="110" s="1"/>
  <c r="GF188" i="110" s="1"/>
  <c r="GG184" i="110"/>
  <c r="GG186" i="110" s="1"/>
  <c r="GG188" i="110" s="1"/>
  <c r="GH184" i="110"/>
  <c r="GH186" i="110" s="1"/>
  <c r="GH188" i="110" s="1"/>
  <c r="GI184" i="110"/>
  <c r="GI186" i="110" s="1"/>
  <c r="GI188" i="110" s="1"/>
  <c r="GJ184" i="110"/>
  <c r="GJ186" i="110" s="1"/>
  <c r="GJ188" i="110" s="1"/>
  <c r="GK184" i="110"/>
  <c r="GK186" i="110" s="1"/>
  <c r="GK188" i="110" s="1"/>
  <c r="GL184" i="110"/>
  <c r="GL186" i="110" s="1"/>
  <c r="GL188" i="110" s="1"/>
  <c r="GM184" i="110"/>
  <c r="GM186" i="110" s="1"/>
  <c r="GM188" i="110" s="1"/>
  <c r="GN184" i="110"/>
  <c r="GN186" i="110" s="1"/>
  <c r="GN188" i="110" s="1"/>
  <c r="GO184" i="110"/>
  <c r="GO186" i="110" s="1"/>
  <c r="GO188" i="110" s="1"/>
  <c r="GP184" i="110"/>
  <c r="GP186" i="110" s="1"/>
  <c r="GP188" i="110" s="1"/>
  <c r="GQ184" i="110"/>
  <c r="GQ186" i="110" s="1"/>
  <c r="GQ188" i="110" s="1"/>
  <c r="GR184" i="110"/>
  <c r="GR186" i="110" s="1"/>
  <c r="GR188" i="110" s="1"/>
  <c r="GS184" i="110"/>
  <c r="GS186" i="110" s="1"/>
  <c r="GS188" i="110" s="1"/>
  <c r="GT184" i="110"/>
  <c r="GT186" i="110" s="1"/>
  <c r="GT188" i="110" s="1"/>
  <c r="GU184" i="110"/>
  <c r="GU186" i="110" s="1"/>
  <c r="GU188" i="110" s="1"/>
  <c r="GV184" i="110"/>
  <c r="GV186" i="110" s="1"/>
  <c r="GV188" i="110" s="1"/>
  <c r="GW184" i="110"/>
  <c r="GW186" i="110" s="1"/>
  <c r="GW188" i="110" s="1"/>
  <c r="GX184" i="110"/>
  <c r="GX186" i="110" s="1"/>
  <c r="GX188" i="110" s="1"/>
  <c r="GY184" i="110"/>
  <c r="GY186" i="110" s="1"/>
  <c r="GY188" i="110" s="1"/>
  <c r="GZ184" i="110"/>
  <c r="GZ186" i="110" s="1"/>
  <c r="GZ188" i="110" s="1"/>
  <c r="HA184" i="110"/>
  <c r="HA186" i="110" s="1"/>
  <c r="HA188" i="110" s="1"/>
  <c r="HB184" i="110"/>
  <c r="HB186" i="110" s="1"/>
  <c r="HB188" i="110" s="1"/>
  <c r="HC184" i="110"/>
  <c r="HC186" i="110" s="1"/>
  <c r="HC188" i="110" s="1"/>
  <c r="HD184" i="110"/>
  <c r="HD186" i="110" s="1"/>
  <c r="HD188" i="110" s="1"/>
  <c r="HE184" i="110"/>
  <c r="HE186" i="110" s="1"/>
  <c r="HE188" i="110" s="1"/>
  <c r="HF184" i="110"/>
  <c r="HF186" i="110" s="1"/>
  <c r="HF188" i="110" s="1"/>
  <c r="HG184" i="110"/>
  <c r="HG186" i="110" s="1"/>
  <c r="HG188" i="110" s="1"/>
  <c r="FL185" i="110"/>
  <c r="FL187" i="110" s="1"/>
  <c r="FM185" i="110"/>
  <c r="FM187" i="110" s="1"/>
  <c r="FN185" i="110"/>
  <c r="FN187" i="110" s="1"/>
  <c r="FO185" i="110"/>
  <c r="FO187" i="110" s="1"/>
  <c r="FP185" i="110"/>
  <c r="FP187" i="110" s="1"/>
  <c r="FQ185" i="110"/>
  <c r="FQ187" i="110" s="1"/>
  <c r="FR185" i="110"/>
  <c r="FR187" i="110" s="1"/>
  <c r="FS185" i="110"/>
  <c r="FS187" i="110" s="1"/>
  <c r="FT185" i="110"/>
  <c r="FT187" i="110" s="1"/>
  <c r="FU185" i="110"/>
  <c r="FU187" i="110" s="1"/>
  <c r="FV185" i="110"/>
  <c r="FV187" i="110" s="1"/>
  <c r="FW185" i="110"/>
  <c r="FW187" i="110" s="1"/>
  <c r="FX185" i="110"/>
  <c r="FX187" i="110" s="1"/>
  <c r="FY185" i="110"/>
  <c r="FY187" i="110" s="1"/>
  <c r="FZ185" i="110"/>
  <c r="FZ187" i="110" s="1"/>
  <c r="GA185" i="110"/>
  <c r="GA187" i="110" s="1"/>
  <c r="GB185" i="110"/>
  <c r="GB187" i="110" s="1"/>
  <c r="GC185" i="110"/>
  <c r="GC187" i="110" s="1"/>
  <c r="GD185" i="110"/>
  <c r="GD187" i="110" s="1"/>
  <c r="GE185" i="110"/>
  <c r="GE187" i="110" s="1"/>
  <c r="GF185" i="110"/>
  <c r="GF187" i="110" s="1"/>
  <c r="GG185" i="110"/>
  <c r="GG187" i="110" s="1"/>
  <c r="GH185" i="110"/>
  <c r="GH187" i="110" s="1"/>
  <c r="GI185" i="110"/>
  <c r="GI187" i="110" s="1"/>
  <c r="GJ185" i="110"/>
  <c r="GJ187" i="110" s="1"/>
  <c r="GK185" i="110"/>
  <c r="GK187" i="110" s="1"/>
  <c r="GL185" i="110"/>
  <c r="GL187" i="110" s="1"/>
  <c r="GM185" i="110"/>
  <c r="GM187" i="110" s="1"/>
  <c r="GN185" i="110"/>
  <c r="GN187" i="110" s="1"/>
  <c r="GO185" i="110"/>
  <c r="GO187" i="110" s="1"/>
  <c r="GP185" i="110"/>
  <c r="GP187" i="110" s="1"/>
  <c r="GQ185" i="110"/>
  <c r="GQ187" i="110" s="1"/>
  <c r="GR185" i="110"/>
  <c r="GR187" i="110" s="1"/>
  <c r="GS185" i="110"/>
  <c r="GS187" i="110" s="1"/>
  <c r="GT185" i="110"/>
  <c r="GT187" i="110" s="1"/>
  <c r="GU185" i="110"/>
  <c r="GU187" i="110" s="1"/>
  <c r="GV185" i="110"/>
  <c r="GV187" i="110" s="1"/>
  <c r="GW185" i="110"/>
  <c r="GW187" i="110" s="1"/>
  <c r="GX185" i="110"/>
  <c r="GX187" i="110" s="1"/>
  <c r="FO186" i="110"/>
  <c r="FO188" i="110" s="1"/>
  <c r="GY46" i="39"/>
  <c r="GZ46" i="39"/>
  <c r="HA46" i="39"/>
  <c r="HB46" i="39"/>
  <c r="HC46" i="39"/>
  <c r="HD46" i="39"/>
  <c r="HE46" i="39"/>
  <c r="HF46" i="39"/>
  <c r="HG46" i="39"/>
  <c r="HA47" i="39"/>
  <c r="HE47" i="39"/>
  <c r="GZ48" i="39"/>
  <c r="GZ47" i="39" s="1"/>
  <c r="HA48" i="39"/>
  <c r="HB48" i="39"/>
  <c r="HB47" i="39" s="1"/>
  <c r="HC48" i="39"/>
  <c r="HC47" i="39" s="1"/>
  <c r="HD48" i="39"/>
  <c r="HD47" i="39" s="1"/>
  <c r="HE48" i="39"/>
  <c r="HF48" i="39"/>
  <c r="HF47" i="39" s="1"/>
  <c r="HG48" i="39"/>
  <c r="HG47" i="39" s="1"/>
  <c r="GY37" i="39"/>
  <c r="GY48" i="39" s="1"/>
  <c r="GY47" i="39" s="1"/>
  <c r="GZ37" i="39"/>
  <c r="HA37" i="39"/>
  <c r="HB37" i="39"/>
  <c r="HC37" i="39"/>
  <c r="HD37" i="39"/>
  <c r="HE37" i="39"/>
  <c r="HF37" i="39"/>
  <c r="HG37" i="39"/>
  <c r="GY28" i="39"/>
  <c r="GZ28" i="39"/>
  <c r="HA28" i="39"/>
  <c r="HB28" i="39"/>
  <c r="HC28" i="39"/>
  <c r="HD28" i="39"/>
  <c r="HE28" i="39"/>
  <c r="HF28" i="39"/>
  <c r="HG28" i="39"/>
  <c r="GY32" i="39"/>
  <c r="GZ32" i="39"/>
  <c r="HA32" i="39"/>
  <c r="HB32" i="39"/>
  <c r="HC32" i="39"/>
  <c r="HD32" i="39"/>
  <c r="HE32" i="39"/>
  <c r="HF32" i="39"/>
  <c r="HG32" i="39"/>
  <c r="GY10" i="39"/>
  <c r="GZ10" i="39"/>
  <c r="HA10" i="39"/>
  <c r="HB10" i="39"/>
  <c r="HC10" i="39"/>
  <c r="HD10" i="39"/>
  <c r="HE10" i="39"/>
  <c r="HF10" i="39"/>
  <c r="HG10" i="39"/>
  <c r="GY12" i="39"/>
  <c r="GZ12" i="39"/>
  <c r="HA12" i="39"/>
  <c r="HB12" i="39"/>
  <c r="HC12" i="39"/>
  <c r="HD12" i="39"/>
  <c r="HE12" i="39"/>
  <c r="HF12" i="39"/>
  <c r="HG12" i="39"/>
  <c r="GY14" i="39"/>
  <c r="GZ14" i="39"/>
  <c r="HA14" i="39"/>
  <c r="HB14" i="39"/>
  <c r="HC14" i="39"/>
  <c r="HD14" i="39"/>
  <c r="HE14" i="39"/>
  <c r="HF14" i="39"/>
  <c r="HG14" i="39"/>
  <c r="GY15" i="39"/>
  <c r="GZ15" i="39"/>
  <c r="HA15" i="39"/>
  <c r="HB15" i="39"/>
  <c r="HC15" i="39"/>
  <c r="HD15" i="39"/>
  <c r="HE15" i="39"/>
  <c r="HF15" i="39"/>
  <c r="HG15" i="39"/>
  <c r="GY16" i="39"/>
  <c r="GZ16" i="39"/>
  <c r="HA16" i="39"/>
  <c r="HB16" i="39"/>
  <c r="HC16" i="39"/>
  <c r="HD16" i="39"/>
  <c r="HE16" i="39"/>
  <c r="HF16" i="39"/>
  <c r="HG16" i="39"/>
  <c r="HB58" i="110"/>
  <c r="HB67" i="110" s="1"/>
  <c r="HC58" i="110"/>
  <c r="HC67" i="110" s="1"/>
  <c r="HD58" i="110"/>
  <c r="HD67" i="110" s="1"/>
  <c r="HE58" i="110"/>
  <c r="HE67" i="110" s="1"/>
  <c r="HF58" i="110"/>
  <c r="HF67" i="110" s="1"/>
  <c r="HG58" i="110"/>
  <c r="HG67" i="110" s="1"/>
  <c r="HB59" i="110"/>
  <c r="HC59" i="110"/>
  <c r="HD59" i="110"/>
  <c r="HE59" i="110"/>
  <c r="HF59" i="110"/>
  <c r="HG59" i="110"/>
  <c r="HB60" i="110"/>
  <c r="HC60" i="110"/>
  <c r="HD60" i="110"/>
  <c r="HE60" i="110"/>
  <c r="HF60" i="110"/>
  <c r="HG60" i="110"/>
  <c r="HB16" i="110"/>
  <c r="HC16" i="110"/>
  <c r="HD16" i="110"/>
  <c r="HE16" i="110"/>
  <c r="HB17" i="110"/>
  <c r="HC17" i="110"/>
  <c r="HD17" i="110"/>
  <c r="HE17" i="110"/>
  <c r="HB18" i="110"/>
  <c r="HC18" i="110"/>
  <c r="HD18" i="110"/>
  <c r="HE18" i="110"/>
  <c r="HB44" i="110"/>
  <c r="HC44" i="110"/>
  <c r="HD44" i="110"/>
  <c r="HE44" i="110"/>
  <c r="HF44" i="110"/>
  <c r="HG44" i="110"/>
  <c r="HB23" i="110"/>
  <c r="HC23" i="110"/>
  <c r="HD23" i="110"/>
  <c r="HD65" i="110" s="1"/>
  <c r="HE23" i="110"/>
  <c r="HE65" i="110" s="1"/>
  <c r="HF23" i="110"/>
  <c r="HG23" i="110"/>
  <c r="HB29" i="110"/>
  <c r="HB64" i="110" s="1"/>
  <c r="HC29" i="110"/>
  <c r="HC64" i="110" s="1"/>
  <c r="HD29" i="110"/>
  <c r="HD64" i="110" s="1"/>
  <c r="HE29" i="110"/>
  <c r="HE64" i="110" s="1"/>
  <c r="HF29" i="110"/>
  <c r="HF64" i="110" s="1"/>
  <c r="HG29" i="110"/>
  <c r="HG64" i="110" s="1"/>
  <c r="GY58" i="110"/>
  <c r="GY67" i="110" s="1"/>
  <c r="GZ58" i="110"/>
  <c r="HA58" i="110"/>
  <c r="GY59" i="110"/>
  <c r="GZ59" i="110"/>
  <c r="HA59" i="110"/>
  <c r="GY60" i="110"/>
  <c r="GZ60" i="110"/>
  <c r="HA60" i="110"/>
  <c r="GZ67" i="110"/>
  <c r="HA67" i="110"/>
  <c r="GY16" i="110"/>
  <c r="GZ16" i="110"/>
  <c r="HA16" i="110"/>
  <c r="GY17" i="110"/>
  <c r="GZ17" i="110"/>
  <c r="HA17" i="110"/>
  <c r="GY18" i="110"/>
  <c r="GZ18" i="110"/>
  <c r="HA18" i="110"/>
  <c r="GY44" i="110"/>
  <c r="GZ44" i="110"/>
  <c r="HA44" i="110"/>
  <c r="GY23" i="110"/>
  <c r="GY65" i="110" s="1"/>
  <c r="GZ23" i="110"/>
  <c r="GZ65" i="110" s="1"/>
  <c r="HA23" i="110"/>
  <c r="GY29" i="110"/>
  <c r="GY64" i="110" s="1"/>
  <c r="GZ29" i="110"/>
  <c r="GZ64" i="110" s="1"/>
  <c r="HA29" i="110"/>
  <c r="HA64" i="110" s="1"/>
  <c r="GV46" i="39"/>
  <c r="GW46" i="39"/>
  <c r="GX46" i="39"/>
  <c r="GV47" i="39"/>
  <c r="GV48" i="39"/>
  <c r="GW48" i="39"/>
  <c r="GW47" i="39" s="1"/>
  <c r="GX48" i="39"/>
  <c r="GX47" i="39" s="1"/>
  <c r="GV37" i="39"/>
  <c r="GW37" i="39"/>
  <c r="GX37" i="39"/>
  <c r="GV28" i="39"/>
  <c r="GW28" i="39"/>
  <c r="GX28" i="39"/>
  <c r="GV32" i="39"/>
  <c r="GW32" i="39"/>
  <c r="GX32" i="39"/>
  <c r="GV10" i="39"/>
  <c r="GW10" i="39"/>
  <c r="GX10" i="39"/>
  <c r="GV12" i="39"/>
  <c r="GW12" i="39"/>
  <c r="GX12" i="39"/>
  <c r="GV14" i="39"/>
  <c r="GW14" i="39"/>
  <c r="GX14" i="39"/>
  <c r="GV15" i="39"/>
  <c r="GW15" i="39"/>
  <c r="GX15" i="39"/>
  <c r="GV16" i="39"/>
  <c r="GW16" i="39"/>
  <c r="GX16" i="39"/>
  <c r="GV58" i="110"/>
  <c r="GV67" i="110" s="1"/>
  <c r="GW58" i="110"/>
  <c r="GW67" i="110" s="1"/>
  <c r="GX58" i="110"/>
  <c r="GX67" i="110" s="1"/>
  <c r="GV59" i="110"/>
  <c r="GW59" i="110"/>
  <c r="GX59" i="110"/>
  <c r="GV60" i="110"/>
  <c r="GW60" i="110"/>
  <c r="GX60" i="110"/>
  <c r="GV44" i="110"/>
  <c r="GW44" i="110"/>
  <c r="GX44" i="110"/>
  <c r="GV29" i="110"/>
  <c r="GV64" i="110" s="1"/>
  <c r="GW29" i="110"/>
  <c r="GW64" i="110" s="1"/>
  <c r="GX29" i="110"/>
  <c r="GX64" i="110" s="1"/>
  <c r="GV23" i="110"/>
  <c r="GV65" i="110" s="1"/>
  <c r="GW23" i="110"/>
  <c r="GW45" i="110" s="1"/>
  <c r="GX23" i="110"/>
  <c r="GM46" i="39"/>
  <c r="GN46" i="39"/>
  <c r="GO46" i="39"/>
  <c r="GP46" i="39"/>
  <c r="GQ46" i="39"/>
  <c r="GR46" i="39"/>
  <c r="GS46" i="39"/>
  <c r="GT46" i="39"/>
  <c r="GU46" i="39"/>
  <c r="GO47" i="39"/>
  <c r="GS47" i="39"/>
  <c r="GM48" i="39"/>
  <c r="GM47" i="39" s="1"/>
  <c r="GN48" i="39"/>
  <c r="GN47" i="39" s="1"/>
  <c r="GO48" i="39"/>
  <c r="GP48" i="39"/>
  <c r="GP47" i="39" s="1"/>
  <c r="GQ48" i="39"/>
  <c r="GQ47" i="39" s="1"/>
  <c r="GR48" i="39"/>
  <c r="GR47" i="39" s="1"/>
  <c r="GS48" i="39"/>
  <c r="GT48" i="39"/>
  <c r="GT47" i="39" s="1"/>
  <c r="GU48" i="39"/>
  <c r="GU47" i="39" s="1"/>
  <c r="GM28" i="39"/>
  <c r="GN28" i="39"/>
  <c r="GO28" i="39"/>
  <c r="GP28" i="39"/>
  <c r="GQ28" i="39"/>
  <c r="GR28" i="39"/>
  <c r="GS28" i="39"/>
  <c r="GT28" i="39"/>
  <c r="GU28" i="39"/>
  <c r="GM32" i="39"/>
  <c r="GN32" i="39"/>
  <c r="GO32" i="39"/>
  <c r="GP32" i="39"/>
  <c r="GQ32" i="39"/>
  <c r="GR32" i="39"/>
  <c r="GS32" i="39"/>
  <c r="GT32" i="39"/>
  <c r="GU32" i="39"/>
  <c r="GM12" i="39"/>
  <c r="GN12" i="39"/>
  <c r="GO12" i="39"/>
  <c r="GP12" i="39"/>
  <c r="GQ12" i="39"/>
  <c r="GR12" i="39"/>
  <c r="GS12" i="39"/>
  <c r="GT12" i="39"/>
  <c r="GU12" i="39"/>
  <c r="GM14" i="39"/>
  <c r="GN14" i="39"/>
  <c r="GO14" i="39"/>
  <c r="GP14" i="39"/>
  <c r="GQ14" i="39"/>
  <c r="GR14" i="39"/>
  <c r="GS14" i="39"/>
  <c r="GT14" i="39"/>
  <c r="GU14" i="39"/>
  <c r="GM15" i="39"/>
  <c r="GN15" i="39"/>
  <c r="GO15" i="39"/>
  <c r="GP15" i="39"/>
  <c r="GQ15" i="39"/>
  <c r="GR15" i="39"/>
  <c r="GS15" i="39"/>
  <c r="GT15" i="39"/>
  <c r="GU15" i="39"/>
  <c r="GM16" i="39"/>
  <c r="GN16" i="39"/>
  <c r="GO16" i="39"/>
  <c r="GP16" i="39"/>
  <c r="GQ16" i="39"/>
  <c r="GR16" i="39"/>
  <c r="GS16" i="39"/>
  <c r="GT16" i="39"/>
  <c r="GU16" i="39"/>
  <c r="GL10" i="39"/>
  <c r="GM10" i="39"/>
  <c r="GN10" i="39"/>
  <c r="GO10" i="39"/>
  <c r="GP10" i="39"/>
  <c r="GQ10" i="39"/>
  <c r="GR10" i="39"/>
  <c r="GS10" i="39"/>
  <c r="GT10" i="39"/>
  <c r="GU10" i="39"/>
  <c r="HS61" i="110" l="1"/>
  <c r="HS70" i="110" s="1"/>
  <c r="HS71" i="110"/>
  <c r="HQ71" i="110"/>
  <c r="HQ61" i="110"/>
  <c r="HQ70" i="110" s="1"/>
  <c r="HO61" i="110"/>
  <c r="HO70" i="110" s="1"/>
  <c r="HO71" i="110"/>
  <c r="HP61" i="110"/>
  <c r="HP70" i="110" s="1"/>
  <c r="HP71" i="110"/>
  <c r="HN71" i="110"/>
  <c r="HN61" i="110"/>
  <c r="HN70" i="110" s="1"/>
  <c r="HR71" i="110"/>
  <c r="HR61" i="110"/>
  <c r="HR70" i="110" s="1"/>
  <c r="HL22" i="39"/>
  <c r="HL84" i="39" s="1"/>
  <c r="HK20" i="39"/>
  <c r="HK22" i="39" s="1"/>
  <c r="HK49" i="39" s="1"/>
  <c r="HK51" i="39" s="1"/>
  <c r="HM84" i="39"/>
  <c r="HM49" i="39"/>
  <c r="HM51" i="39" s="1"/>
  <c r="HL72" i="110"/>
  <c r="HL62" i="110"/>
  <c r="HM72" i="110"/>
  <c r="HM62" i="110"/>
  <c r="HK72" i="110"/>
  <c r="HK62" i="110"/>
  <c r="HJ68" i="110"/>
  <c r="HJ69" i="110" s="1"/>
  <c r="GV33" i="110"/>
  <c r="GV103" i="110" s="1"/>
  <c r="HH68" i="110"/>
  <c r="GZ45" i="110"/>
  <c r="GZ46" i="110" s="1"/>
  <c r="GW46" i="110"/>
  <c r="HG68" i="110"/>
  <c r="HG69" i="110" s="1"/>
  <c r="HC68" i="110"/>
  <c r="HC69" i="110" s="1"/>
  <c r="HA33" i="110"/>
  <c r="HA103" i="110" s="1"/>
  <c r="HA68" i="110"/>
  <c r="HA69" i="110" s="1"/>
  <c r="HD33" i="110"/>
  <c r="HH33" i="110"/>
  <c r="HH103" i="110" s="1"/>
  <c r="HJ18" i="39"/>
  <c r="HJ20" i="39" s="1"/>
  <c r="HJ22" i="39" s="1"/>
  <c r="HJ49" i="39" s="1"/>
  <c r="HJ51" i="39" s="1"/>
  <c r="HI18" i="39"/>
  <c r="HI20" i="39" s="1"/>
  <c r="HI22" i="39" s="1"/>
  <c r="HI49" i="39" s="1"/>
  <c r="HI51" i="39" s="1"/>
  <c r="HH18" i="39"/>
  <c r="HH20" i="39" s="1"/>
  <c r="HH22" i="39" s="1"/>
  <c r="HH49" i="39" s="1"/>
  <c r="HH51" i="39" s="1"/>
  <c r="HB32" i="110"/>
  <c r="HB194" i="110" s="1"/>
  <c r="GX32" i="110"/>
  <c r="GX194" i="110" s="1"/>
  <c r="GY45" i="110"/>
  <c r="GY46" i="110" s="1"/>
  <c r="GZ32" i="110"/>
  <c r="GZ104" i="110" s="1"/>
  <c r="HF68" i="110"/>
  <c r="HF69" i="110" s="1"/>
  <c r="HB68" i="110"/>
  <c r="HB69" i="110" s="1"/>
  <c r="HD68" i="110"/>
  <c r="HD69" i="110" s="1"/>
  <c r="HF32" i="110"/>
  <c r="HF194" i="110" s="1"/>
  <c r="HH32" i="110"/>
  <c r="HH104" i="110" s="1"/>
  <c r="HI33" i="110"/>
  <c r="HI103" i="110" s="1"/>
  <c r="HH31" i="110"/>
  <c r="HI32" i="110"/>
  <c r="HI104" i="110" s="1"/>
  <c r="HJ33" i="110"/>
  <c r="HJ103" i="110" s="1"/>
  <c r="HJ31" i="110"/>
  <c r="GW31" i="110"/>
  <c r="HJ32" i="110"/>
  <c r="HI31" i="110"/>
  <c r="HI45" i="110"/>
  <c r="HI46" i="110" s="1"/>
  <c r="GU18" i="39"/>
  <c r="GU20" i="39" s="1"/>
  <c r="GU22" i="39" s="1"/>
  <c r="GU84" i="39" s="1"/>
  <c r="GQ18" i="39"/>
  <c r="GV31" i="110"/>
  <c r="GW68" i="110"/>
  <c r="GW69" i="110" s="1"/>
  <c r="GV68" i="110"/>
  <c r="GV69" i="110" s="1"/>
  <c r="GW18" i="39"/>
  <c r="GW20" i="39" s="1"/>
  <c r="GW22" i="39" s="1"/>
  <c r="GW49" i="39" s="1"/>
  <c r="GW51" i="39" s="1"/>
  <c r="HG32" i="110"/>
  <c r="HG194" i="110" s="1"/>
  <c r="HC32" i="110"/>
  <c r="HC194" i="110" s="1"/>
  <c r="HD45" i="110"/>
  <c r="HD46" i="110" s="1"/>
  <c r="HH45" i="110"/>
  <c r="HH46" i="110" s="1"/>
  <c r="HI68" i="110"/>
  <c r="HI69" i="110" s="1"/>
  <c r="GY33" i="110"/>
  <c r="GY195" i="110" s="1"/>
  <c r="HJ45" i="110"/>
  <c r="HJ46" i="110" s="1"/>
  <c r="GT18" i="39"/>
  <c r="GT20" i="39" s="1"/>
  <c r="GT22" i="39" s="1"/>
  <c r="GT84" i="39" s="1"/>
  <c r="GP18" i="39"/>
  <c r="GP20" i="39" s="1"/>
  <c r="GP22" i="39" s="1"/>
  <c r="GP49" i="39" s="1"/>
  <c r="GP51" i="39" s="1"/>
  <c r="GW33" i="110"/>
  <c r="GW103" i="110" s="1"/>
  <c r="GV32" i="110"/>
  <c r="GV104" i="110" s="1"/>
  <c r="GX31" i="110"/>
  <c r="GV45" i="110"/>
  <c r="GV46" i="110" s="1"/>
  <c r="GZ68" i="110"/>
  <c r="GZ69" i="110" s="1"/>
  <c r="GY68" i="110"/>
  <c r="GY69" i="110" s="1"/>
  <c r="HE68" i="110"/>
  <c r="HE69" i="110" s="1"/>
  <c r="HE18" i="39"/>
  <c r="HE20" i="39" s="1"/>
  <c r="HE22" i="39" s="1"/>
  <c r="HH69" i="110"/>
  <c r="GX33" i="110"/>
  <c r="GW32" i="110"/>
  <c r="HF65" i="110"/>
  <c r="HF45" i="110"/>
  <c r="HF46" i="110" s="1"/>
  <c r="HF31" i="110"/>
  <c r="HF33" i="110"/>
  <c r="HB65" i="110"/>
  <c r="HB45" i="110"/>
  <c r="HB46" i="110" s="1"/>
  <c r="HB31" i="110"/>
  <c r="HB90" i="110" s="1"/>
  <c r="HB33" i="110"/>
  <c r="HD31" i="110"/>
  <c r="GX45" i="110"/>
  <c r="GX46" i="110" s="1"/>
  <c r="GX65" i="110"/>
  <c r="GZ194" i="110"/>
  <c r="GV195" i="110"/>
  <c r="HD195" i="110"/>
  <c r="HD32" i="110"/>
  <c r="HD103" i="110"/>
  <c r="GS18" i="39"/>
  <c r="GS20" i="39" s="1"/>
  <c r="GS22" i="39" s="1"/>
  <c r="GS84" i="39" s="1"/>
  <c r="GO18" i="39"/>
  <c r="GO20" i="39" s="1"/>
  <c r="GO22" i="39" s="1"/>
  <c r="GO84" i="39" s="1"/>
  <c r="GV18" i="39"/>
  <c r="GV20" i="39" s="1"/>
  <c r="GV22" i="39" s="1"/>
  <c r="GV49" i="39" s="1"/>
  <c r="GV51" i="39" s="1"/>
  <c r="GY31" i="110"/>
  <c r="GZ31" i="110"/>
  <c r="GZ90" i="110" s="1"/>
  <c r="HG33" i="110"/>
  <c r="HC33" i="110"/>
  <c r="HE32" i="110"/>
  <c r="HG31" i="110"/>
  <c r="HC31" i="110"/>
  <c r="HC90" i="110" s="1"/>
  <c r="HG45" i="110"/>
  <c r="HG46" i="110" s="1"/>
  <c r="HC45" i="110"/>
  <c r="HC46" i="110" s="1"/>
  <c r="HG65" i="110"/>
  <c r="HC65" i="110"/>
  <c r="HC63" i="110" s="1"/>
  <c r="HC72" i="110" s="1"/>
  <c r="HG18" i="39"/>
  <c r="HG20" i="39" s="1"/>
  <c r="HG22" i="39" s="1"/>
  <c r="HG49" i="39" s="1"/>
  <c r="HG51" i="39" s="1"/>
  <c r="HC18" i="39"/>
  <c r="HC20" i="39" s="1"/>
  <c r="HC22" i="39" s="1"/>
  <c r="HC49" i="39" s="1"/>
  <c r="HC51" i="39" s="1"/>
  <c r="GY18" i="39"/>
  <c r="GY20" i="39" s="1"/>
  <c r="GY22" i="39" s="1"/>
  <c r="GY49" i="39" s="1"/>
  <c r="GY51" i="39" s="1"/>
  <c r="GR18" i="39"/>
  <c r="GR20" i="39" s="1"/>
  <c r="GR22" i="39" s="1"/>
  <c r="GR49" i="39" s="1"/>
  <c r="GR51" i="39" s="1"/>
  <c r="GN18" i="39"/>
  <c r="GN20" i="39" s="1"/>
  <c r="GN22" i="39" s="1"/>
  <c r="GN49" i="39" s="1"/>
  <c r="GN51" i="39" s="1"/>
  <c r="GX68" i="110"/>
  <c r="GX69" i="110" s="1"/>
  <c r="GW65" i="110"/>
  <c r="HD18" i="39"/>
  <c r="HD20" i="39" s="1"/>
  <c r="HD22" i="39" s="1"/>
  <c r="HD49" i="39" s="1"/>
  <c r="HD51" i="39" s="1"/>
  <c r="GZ18" i="39"/>
  <c r="GZ20" i="39" s="1"/>
  <c r="GZ22" i="39" s="1"/>
  <c r="GZ84" i="39" s="1"/>
  <c r="HF18" i="39"/>
  <c r="HF20" i="39" s="1"/>
  <c r="HF22" i="39" s="1"/>
  <c r="HF49" i="39" s="1"/>
  <c r="HF51" i="39" s="1"/>
  <c r="HB18" i="39"/>
  <c r="HB20" i="39" s="1"/>
  <c r="HB22" i="39" s="1"/>
  <c r="HB49" i="39" s="1"/>
  <c r="HB51" i="39" s="1"/>
  <c r="GQ20" i="39"/>
  <c r="GQ22" i="39" s="1"/>
  <c r="GQ49" i="39" s="1"/>
  <c r="GQ51" i="39" s="1"/>
  <c r="GM18" i="39"/>
  <c r="GM20" i="39" s="1"/>
  <c r="GM22" i="39" s="1"/>
  <c r="GM84" i="39" s="1"/>
  <c r="GX18" i="39"/>
  <c r="GX20" i="39" s="1"/>
  <c r="GX22" i="39" s="1"/>
  <c r="GX49" i="39" s="1"/>
  <c r="GX51" i="39" s="1"/>
  <c r="GZ33" i="110"/>
  <c r="GY32" i="110"/>
  <c r="HE33" i="110"/>
  <c r="HE31" i="110"/>
  <c r="HE90" i="110" s="1"/>
  <c r="HE45" i="110"/>
  <c r="HE46" i="110" s="1"/>
  <c r="HA18" i="39"/>
  <c r="HA20" i="39" s="1"/>
  <c r="HA22" i="39" s="1"/>
  <c r="HA84" i="39" s="1"/>
  <c r="GW84" i="39"/>
  <c r="GT49" i="39"/>
  <c r="GT51" i="39" s="1"/>
  <c r="HA32" i="110"/>
  <c r="HA45" i="110"/>
  <c r="HA46" i="110" s="1"/>
  <c r="HA65" i="110"/>
  <c r="HA31" i="110"/>
  <c r="HA90" i="110" s="1"/>
  <c r="GP58" i="110"/>
  <c r="GP67" i="110" s="1"/>
  <c r="GQ58" i="110"/>
  <c r="GQ67" i="110" s="1"/>
  <c r="GR58" i="110"/>
  <c r="GR67" i="110" s="1"/>
  <c r="GS58" i="110"/>
  <c r="GS67" i="110" s="1"/>
  <c r="GT58" i="110"/>
  <c r="GT67" i="110" s="1"/>
  <c r="GU58" i="110"/>
  <c r="GU67" i="110" s="1"/>
  <c r="GP59" i="110"/>
  <c r="GQ59" i="110"/>
  <c r="GR59" i="110"/>
  <c r="GS59" i="110"/>
  <c r="GT59" i="110"/>
  <c r="GU59" i="110"/>
  <c r="GP60" i="110"/>
  <c r="GQ60" i="110"/>
  <c r="GR60" i="110"/>
  <c r="GS60" i="110"/>
  <c r="GT60" i="110"/>
  <c r="GU60" i="110"/>
  <c r="GP44" i="110"/>
  <c r="GQ44" i="110"/>
  <c r="GR44" i="110"/>
  <c r="GS44" i="110"/>
  <c r="GT44" i="110"/>
  <c r="GU44" i="110"/>
  <c r="GP16" i="110"/>
  <c r="GQ16" i="110"/>
  <c r="GR16" i="110"/>
  <c r="GS16" i="110"/>
  <c r="GT16" i="110"/>
  <c r="GP17" i="110"/>
  <c r="GQ17" i="110"/>
  <c r="GR17" i="110"/>
  <c r="GS17" i="110"/>
  <c r="GT17" i="110"/>
  <c r="GP18" i="110"/>
  <c r="GQ18" i="110"/>
  <c r="GR18" i="110"/>
  <c r="GS18" i="110"/>
  <c r="GT18" i="110"/>
  <c r="GP29" i="110"/>
  <c r="GP64" i="110" s="1"/>
  <c r="GQ29" i="110"/>
  <c r="GQ64" i="110" s="1"/>
  <c r="GR29" i="110"/>
  <c r="GR64" i="110" s="1"/>
  <c r="GS29" i="110"/>
  <c r="GS64" i="110" s="1"/>
  <c r="GT29" i="110"/>
  <c r="GT64" i="110" s="1"/>
  <c r="GU29" i="110"/>
  <c r="GU64" i="110" s="1"/>
  <c r="GM44" i="110"/>
  <c r="GN44" i="110"/>
  <c r="GO44" i="110"/>
  <c r="GM58" i="110"/>
  <c r="GM67" i="110" s="1"/>
  <c r="GN58" i="110"/>
  <c r="GN67" i="110" s="1"/>
  <c r="GO58" i="110"/>
  <c r="GO67" i="110" s="1"/>
  <c r="GM59" i="110"/>
  <c r="GN59" i="110"/>
  <c r="GO59" i="110"/>
  <c r="GM60" i="110"/>
  <c r="GN60" i="110"/>
  <c r="GO60" i="110"/>
  <c r="GM16" i="110"/>
  <c r="GN16" i="110"/>
  <c r="GO16" i="110"/>
  <c r="GM17" i="110"/>
  <c r="GN17" i="110"/>
  <c r="GO17" i="110"/>
  <c r="GM18" i="110"/>
  <c r="GN18" i="110"/>
  <c r="GO18" i="110"/>
  <c r="GP23" i="110"/>
  <c r="GP45" i="110" s="1"/>
  <c r="GQ23" i="110"/>
  <c r="GQ65" i="110" s="1"/>
  <c r="GR23" i="110"/>
  <c r="GR65" i="110" s="1"/>
  <c r="GS23" i="110"/>
  <c r="GS45" i="110" s="1"/>
  <c r="GT23" i="110"/>
  <c r="GT45" i="110" s="1"/>
  <c r="GU23" i="110"/>
  <c r="GU65" i="110" s="1"/>
  <c r="GM23" i="110"/>
  <c r="GM45" i="110" s="1"/>
  <c r="GN23" i="110"/>
  <c r="GN45" i="110" s="1"/>
  <c r="GO23" i="110"/>
  <c r="GO65" i="110" s="1"/>
  <c r="GM29" i="110"/>
  <c r="GN29" i="110"/>
  <c r="GO29" i="110"/>
  <c r="GO64" i="110" s="1"/>
  <c r="FX98" i="110"/>
  <c r="FX99" i="110"/>
  <c r="FX100" i="110"/>
  <c r="GK48" i="39"/>
  <c r="GM37" i="39"/>
  <c r="GN37" i="39"/>
  <c r="GO37" i="39"/>
  <c r="GP37" i="39"/>
  <c r="GQ37" i="39"/>
  <c r="GR37" i="39"/>
  <c r="GS37" i="39"/>
  <c r="GT37" i="39"/>
  <c r="GU37" i="39"/>
  <c r="GJ37" i="39"/>
  <c r="GJ48" i="39" s="1"/>
  <c r="GK37" i="39"/>
  <c r="GL37" i="39"/>
  <c r="GL48" i="39" s="1"/>
  <c r="GJ28" i="39"/>
  <c r="GJ46" i="39" s="1"/>
  <c r="GK28" i="39"/>
  <c r="GK46" i="39" s="1"/>
  <c r="GL28" i="39"/>
  <c r="GL46" i="39" s="1"/>
  <c r="FX32" i="39"/>
  <c r="FY32" i="39"/>
  <c r="FZ32" i="39"/>
  <c r="GA32" i="39"/>
  <c r="GB32" i="39"/>
  <c r="GC32" i="39"/>
  <c r="GD32" i="39"/>
  <c r="GE32" i="39"/>
  <c r="GF32" i="39"/>
  <c r="GG32" i="39"/>
  <c r="GH32" i="39"/>
  <c r="GI32" i="39"/>
  <c r="GJ32" i="39"/>
  <c r="GJ47" i="39" s="1"/>
  <c r="GK32" i="39"/>
  <c r="GL32" i="39"/>
  <c r="GJ12" i="39"/>
  <c r="GK12" i="39"/>
  <c r="GL12" i="39"/>
  <c r="GJ10" i="39"/>
  <c r="GK10" i="39"/>
  <c r="GJ14" i="39"/>
  <c r="GK14" i="39"/>
  <c r="GL14" i="39"/>
  <c r="GG15" i="39"/>
  <c r="GH15" i="39"/>
  <c r="GI15" i="39"/>
  <c r="GJ15" i="39"/>
  <c r="GK15" i="39"/>
  <c r="GL15" i="39"/>
  <c r="GG16" i="39"/>
  <c r="GH16" i="39"/>
  <c r="GI16" i="39"/>
  <c r="GJ16" i="39"/>
  <c r="GK16" i="39"/>
  <c r="GL16" i="39"/>
  <c r="GN4" i="39"/>
  <c r="GM4" i="39"/>
  <c r="GL4" i="39"/>
  <c r="GK4" i="39"/>
  <c r="GJ4" i="39"/>
  <c r="HJ104" i="110" l="1"/>
  <c r="HJ190" i="110"/>
  <c r="HJ191" i="110" s="1"/>
  <c r="HJ194" i="110"/>
  <c r="HL49" i="39"/>
  <c r="HL51" i="39" s="1"/>
  <c r="HK84" i="39"/>
  <c r="HM61" i="110"/>
  <c r="HM70" i="110" s="1"/>
  <c r="HM71" i="110"/>
  <c r="HK71" i="110"/>
  <c r="HK61" i="110"/>
  <c r="HK70" i="110" s="1"/>
  <c r="HL61" i="110"/>
  <c r="HL70" i="110" s="1"/>
  <c r="HL71" i="110"/>
  <c r="HJ90" i="110"/>
  <c r="HJ96" i="110"/>
  <c r="HJ95" i="110"/>
  <c r="HJ94" i="110"/>
  <c r="HI95" i="110"/>
  <c r="HI94" i="110"/>
  <c r="HI96" i="110"/>
  <c r="HH90" i="110"/>
  <c r="HH95" i="110"/>
  <c r="HH96" i="110"/>
  <c r="HH94" i="110"/>
  <c r="GX90" i="110"/>
  <c r="GX96" i="110"/>
  <c r="GX95" i="110"/>
  <c r="GX94" i="110"/>
  <c r="GV96" i="110"/>
  <c r="GV95" i="110"/>
  <c r="GV94" i="110"/>
  <c r="GW94" i="110"/>
  <c r="GW96" i="110"/>
  <c r="GW95" i="110"/>
  <c r="HG90" i="110"/>
  <c r="HG95" i="110"/>
  <c r="HG94" i="110"/>
  <c r="HG96" i="110"/>
  <c r="HF90" i="110"/>
  <c r="HF94" i="110"/>
  <c r="HF96" i="110"/>
  <c r="HF95" i="110"/>
  <c r="HD90" i="110"/>
  <c r="GV90" i="110"/>
  <c r="HI90" i="110"/>
  <c r="GY90" i="110"/>
  <c r="GW90" i="110"/>
  <c r="HC93" i="110"/>
  <c r="HC91" i="110"/>
  <c r="HJ93" i="110"/>
  <c r="HJ91" i="110"/>
  <c r="HA93" i="110"/>
  <c r="HA91" i="110"/>
  <c r="HG91" i="110"/>
  <c r="GZ93" i="110"/>
  <c r="GZ91" i="110"/>
  <c r="HD93" i="110"/>
  <c r="HD91" i="110"/>
  <c r="GV93" i="110"/>
  <c r="GV91" i="110"/>
  <c r="HI93" i="110"/>
  <c r="HI91" i="110"/>
  <c r="HE93" i="110"/>
  <c r="HE91" i="110"/>
  <c r="GY93" i="110"/>
  <c r="GY91" i="110"/>
  <c r="GX91" i="110"/>
  <c r="HB93" i="110"/>
  <c r="HB91" i="110"/>
  <c r="HF93" i="110"/>
  <c r="HF91" i="110"/>
  <c r="GW91" i="110"/>
  <c r="HH91" i="110"/>
  <c r="HF84" i="39"/>
  <c r="GW195" i="110"/>
  <c r="HA195" i="110"/>
  <c r="GW189" i="110"/>
  <c r="GW190" i="110" s="1"/>
  <c r="GW191" i="110" s="1"/>
  <c r="GW93" i="110"/>
  <c r="HG189" i="110"/>
  <c r="HG190" i="110" s="1"/>
  <c r="HG191" i="110" s="1"/>
  <c r="HG93" i="110"/>
  <c r="HH63" i="110"/>
  <c r="HH62" i="110" s="1"/>
  <c r="HH93" i="110"/>
  <c r="GX189" i="110"/>
  <c r="GX190" i="110" s="1"/>
  <c r="GX191" i="110" s="1"/>
  <c r="GX93" i="110"/>
  <c r="GW193" i="110"/>
  <c r="GX104" i="110"/>
  <c r="GY84" i="39"/>
  <c r="GV194" i="110"/>
  <c r="HH105" i="110"/>
  <c r="HG104" i="110"/>
  <c r="GS68" i="110"/>
  <c r="GS69" i="110" s="1"/>
  <c r="HG84" i="39"/>
  <c r="GW63" i="110"/>
  <c r="HG63" i="110"/>
  <c r="HG72" i="110" s="1"/>
  <c r="GY103" i="110"/>
  <c r="GM68" i="110"/>
  <c r="GM69" i="110" s="1"/>
  <c r="GM49" i="39"/>
  <c r="GM51" i="39" s="1"/>
  <c r="GX84" i="39"/>
  <c r="GS49" i="39"/>
  <c r="GS51" i="39" s="1"/>
  <c r="HB104" i="110"/>
  <c r="GM46" i="110"/>
  <c r="HB84" i="39"/>
  <c r="HC84" i="39"/>
  <c r="GW105" i="110"/>
  <c r="GS46" i="110"/>
  <c r="GU68" i="110"/>
  <c r="GU69" i="110" s="1"/>
  <c r="GP84" i="39"/>
  <c r="HE49" i="39"/>
  <c r="HE51" i="39" s="1"/>
  <c r="HE84" i="39"/>
  <c r="GT65" i="110"/>
  <c r="HA89" i="110"/>
  <c r="HA88" i="110"/>
  <c r="GN84" i="39"/>
  <c r="HE63" i="110"/>
  <c r="HE72" i="110" s="1"/>
  <c r="HE89" i="110"/>
  <c r="HE88" i="110"/>
  <c r="HC89" i="110"/>
  <c r="HC88" i="110"/>
  <c r="HD89" i="110"/>
  <c r="HD88" i="110"/>
  <c r="HF104" i="110"/>
  <c r="GX105" i="110"/>
  <c r="GX89" i="110"/>
  <c r="GX88" i="110"/>
  <c r="GV193" i="110"/>
  <c r="GV89" i="110"/>
  <c r="GV88" i="110"/>
  <c r="HI105" i="110"/>
  <c r="HI89" i="110"/>
  <c r="HI88" i="110"/>
  <c r="HH89" i="110"/>
  <c r="HH88" i="110"/>
  <c r="HJ105" i="110"/>
  <c r="HJ89" i="110"/>
  <c r="HJ88" i="110"/>
  <c r="GN68" i="110"/>
  <c r="GN69" i="110" s="1"/>
  <c r="HG89" i="110"/>
  <c r="HG88" i="110"/>
  <c r="GZ89" i="110"/>
  <c r="GZ88" i="110"/>
  <c r="GQ32" i="110"/>
  <c r="GQ194" i="110" s="1"/>
  <c r="GR68" i="110"/>
  <c r="GR69" i="110" s="1"/>
  <c r="GT68" i="110"/>
  <c r="GT69" i="110" s="1"/>
  <c r="GP68" i="110"/>
  <c r="GP69" i="110" s="1"/>
  <c r="GY89" i="110"/>
  <c r="GY88" i="110"/>
  <c r="HC104" i="110"/>
  <c r="HB89" i="110"/>
  <c r="HB88" i="110"/>
  <c r="HF89" i="110"/>
  <c r="HF88" i="110"/>
  <c r="GW89" i="110"/>
  <c r="GW88" i="110"/>
  <c r="GM65" i="110"/>
  <c r="GO68" i="110"/>
  <c r="GO69" i="110" s="1"/>
  <c r="GP65" i="110"/>
  <c r="GQ84" i="39"/>
  <c r="GV105" i="110"/>
  <c r="GX193" i="110"/>
  <c r="GR45" i="110"/>
  <c r="GR46" i="110" s="1"/>
  <c r="GS33" i="110"/>
  <c r="GS195" i="110" s="1"/>
  <c r="HA49" i="39"/>
  <c r="HA51" i="39" s="1"/>
  <c r="GZ49" i="39"/>
  <c r="GZ51" i="39" s="1"/>
  <c r="GV84" i="39"/>
  <c r="GX63" i="110"/>
  <c r="GV189" i="110"/>
  <c r="GV190" i="110" s="1"/>
  <c r="GV191" i="110" s="1"/>
  <c r="HI63" i="110"/>
  <c r="GN46" i="110"/>
  <c r="GR33" i="110"/>
  <c r="GR195" i="110" s="1"/>
  <c r="GR31" i="110"/>
  <c r="GQ68" i="110"/>
  <c r="GQ69" i="110" s="1"/>
  <c r="GU49" i="39"/>
  <c r="GU51" i="39" s="1"/>
  <c r="GV63" i="110"/>
  <c r="HJ63" i="110"/>
  <c r="GW62" i="110"/>
  <c r="GW72" i="110"/>
  <c r="GT32" i="110"/>
  <c r="GT46" i="110"/>
  <c r="HB193" i="110"/>
  <c r="HB105" i="110"/>
  <c r="HB189" i="110"/>
  <c r="HB190" i="110" s="1"/>
  <c r="HB191" i="110" s="1"/>
  <c r="GX195" i="110"/>
  <c r="GX103" i="110"/>
  <c r="GU33" i="110"/>
  <c r="GQ33" i="110"/>
  <c r="GS32" i="110"/>
  <c r="GU31" i="110"/>
  <c r="GQ31" i="110"/>
  <c r="GQ90" i="110" s="1"/>
  <c r="GS31" i="110"/>
  <c r="GU45" i="110"/>
  <c r="GU46" i="110" s="1"/>
  <c r="GQ45" i="110"/>
  <c r="GQ46" i="110" s="1"/>
  <c r="GS65" i="110"/>
  <c r="HA104" i="110"/>
  <c r="HA194" i="110"/>
  <c r="HD84" i="39"/>
  <c r="GR84" i="39"/>
  <c r="GO49" i="39"/>
  <c r="GO51" i="39" s="1"/>
  <c r="HE195" i="110"/>
  <c r="HE103" i="110"/>
  <c r="HG105" i="110"/>
  <c r="HG193" i="110"/>
  <c r="GZ193" i="110"/>
  <c r="GZ189" i="110"/>
  <c r="GZ190" i="110" s="1"/>
  <c r="GZ191" i="110" s="1"/>
  <c r="GZ105" i="110"/>
  <c r="HD104" i="110"/>
  <c r="HD194" i="110"/>
  <c r="GZ63" i="110"/>
  <c r="GP46" i="110"/>
  <c r="HC105" i="110"/>
  <c r="HC193" i="110"/>
  <c r="HC189" i="110"/>
  <c r="HC190" i="110" s="1"/>
  <c r="HC191" i="110" s="1"/>
  <c r="HF193" i="110"/>
  <c r="HF105" i="110"/>
  <c r="HF189" i="110"/>
  <c r="HF190" i="110" s="1"/>
  <c r="HF191" i="110" s="1"/>
  <c r="GM31" i="110"/>
  <c r="GT33" i="110"/>
  <c r="GP33" i="110"/>
  <c r="GR32" i="110"/>
  <c r="GT31" i="110"/>
  <c r="GT90" i="110" s="1"/>
  <c r="GP31" i="110"/>
  <c r="HA105" i="110"/>
  <c r="HA193" i="110"/>
  <c r="HA189" i="110"/>
  <c r="HA190" i="110" s="1"/>
  <c r="HA191" i="110" s="1"/>
  <c r="HC62" i="110"/>
  <c r="HC61" i="110" s="1"/>
  <c r="HC70" i="110" s="1"/>
  <c r="GY104" i="110"/>
  <c r="GY194" i="110"/>
  <c r="HE194" i="110"/>
  <c r="HE104" i="110"/>
  <c r="GY63" i="110"/>
  <c r="GY193" i="110"/>
  <c r="GY189" i="110"/>
  <c r="GY190" i="110" s="1"/>
  <c r="GY191" i="110" s="1"/>
  <c r="GY105" i="110"/>
  <c r="HD193" i="110"/>
  <c r="HD189" i="110"/>
  <c r="HD190" i="110" s="1"/>
  <c r="HD191" i="110" s="1"/>
  <c r="HD105" i="110"/>
  <c r="HB63" i="110"/>
  <c r="HF63" i="110"/>
  <c r="GP32" i="110"/>
  <c r="HE193" i="110"/>
  <c r="HE189" i="110"/>
  <c r="HE190" i="110" s="1"/>
  <c r="HE191" i="110" s="1"/>
  <c r="HE105" i="110"/>
  <c r="HG103" i="110"/>
  <c r="HG195" i="110"/>
  <c r="GN65" i="110"/>
  <c r="GU32" i="110"/>
  <c r="GQ104" i="110"/>
  <c r="GZ103" i="110"/>
  <c r="GZ195" i="110"/>
  <c r="HC195" i="110"/>
  <c r="HC103" i="110"/>
  <c r="HB195" i="110"/>
  <c r="HB103" i="110"/>
  <c r="HF195" i="110"/>
  <c r="HF103" i="110"/>
  <c r="HD63" i="110"/>
  <c r="GW194" i="110"/>
  <c r="GW104" i="110"/>
  <c r="HA63" i="110"/>
  <c r="GK18" i="39"/>
  <c r="GK20" i="39" s="1"/>
  <c r="GK22" i="39" s="1"/>
  <c r="GK49" i="39" s="1"/>
  <c r="GK51" i="39" s="1"/>
  <c r="GJ18" i="39"/>
  <c r="GJ20" i="39" s="1"/>
  <c r="GJ22" i="39" s="1"/>
  <c r="GJ84" i="39" s="1"/>
  <c r="GL18" i="39"/>
  <c r="GL20" i="39" s="1"/>
  <c r="GL22" i="39" s="1"/>
  <c r="GL84" i="39" s="1"/>
  <c r="GO45" i="110"/>
  <c r="GO46" i="110" s="1"/>
  <c r="GL47" i="39"/>
  <c r="GN31" i="110"/>
  <c r="GN90" i="110" s="1"/>
  <c r="GM32" i="110"/>
  <c r="GN33" i="110"/>
  <c r="GN64" i="110"/>
  <c r="GM33" i="110"/>
  <c r="GM64" i="110"/>
  <c r="GO31" i="110"/>
  <c r="GO32" i="110"/>
  <c r="GO33" i="110"/>
  <c r="GN32" i="110"/>
  <c r="GK47" i="39"/>
  <c r="GJ58" i="110"/>
  <c r="GJ67" i="110" s="1"/>
  <c r="GK58" i="110"/>
  <c r="GK67" i="110" s="1"/>
  <c r="GL58" i="110"/>
  <c r="GL67" i="110" s="1"/>
  <c r="GJ59" i="110"/>
  <c r="GK59" i="110"/>
  <c r="GL59" i="110"/>
  <c r="GJ60" i="110"/>
  <c r="GK60" i="110"/>
  <c r="GL60" i="110"/>
  <c r="GJ44" i="110"/>
  <c r="GK44" i="110"/>
  <c r="GL44" i="110"/>
  <c r="GJ29" i="110"/>
  <c r="GJ64" i="110" s="1"/>
  <c r="GK29" i="110"/>
  <c r="GK64" i="110" s="1"/>
  <c r="GL29" i="110"/>
  <c r="GL64" i="110" s="1"/>
  <c r="GJ23" i="110"/>
  <c r="GJ65" i="110" s="1"/>
  <c r="GK23" i="110"/>
  <c r="GK45" i="110" s="1"/>
  <c r="GL23" i="110"/>
  <c r="GJ16" i="110"/>
  <c r="GK16" i="110"/>
  <c r="GL16" i="110"/>
  <c r="GJ17" i="110"/>
  <c r="GK17" i="110"/>
  <c r="GL17" i="110"/>
  <c r="GJ18" i="110"/>
  <c r="GK18" i="110"/>
  <c r="GL18" i="110"/>
  <c r="GG14" i="39"/>
  <c r="GH14" i="39"/>
  <c r="GI14" i="39"/>
  <c r="GI58" i="110"/>
  <c r="GG29" i="110"/>
  <c r="GH29" i="110"/>
  <c r="GI29" i="110"/>
  <c r="GU89" i="110" l="1"/>
  <c r="GU96" i="110"/>
  <c r="GU94" i="110"/>
  <c r="GU95" i="110"/>
  <c r="GO90" i="110"/>
  <c r="GR90" i="110"/>
  <c r="GS90" i="110"/>
  <c r="GP90" i="110"/>
  <c r="GM90" i="110"/>
  <c r="GU90" i="110"/>
  <c r="GS93" i="110"/>
  <c r="GS91" i="110"/>
  <c r="GR91" i="110"/>
  <c r="GN93" i="110"/>
  <c r="GN91" i="110"/>
  <c r="GP93" i="110"/>
  <c r="GP91" i="110"/>
  <c r="GQ93" i="110"/>
  <c r="GQ91" i="110"/>
  <c r="GO93" i="110"/>
  <c r="GO91" i="110"/>
  <c r="GT93" i="110"/>
  <c r="GT91" i="110"/>
  <c r="GM93" i="110"/>
  <c r="GM91" i="110"/>
  <c r="GU93" i="110"/>
  <c r="GU91" i="110"/>
  <c r="HH72" i="110"/>
  <c r="GR63" i="110"/>
  <c r="GR72" i="110" s="1"/>
  <c r="GR93" i="110"/>
  <c r="GR103" i="110"/>
  <c r="HG62" i="110"/>
  <c r="GJ68" i="110"/>
  <c r="GJ69" i="110" s="1"/>
  <c r="GS103" i="110"/>
  <c r="GK46" i="110"/>
  <c r="HC71" i="110"/>
  <c r="GT89" i="110"/>
  <c r="GT88" i="110"/>
  <c r="GT63" i="110"/>
  <c r="GU88" i="110"/>
  <c r="HE62" i="110"/>
  <c r="GR105" i="110"/>
  <c r="GR89" i="110"/>
  <c r="GR88" i="110"/>
  <c r="GN89" i="110"/>
  <c r="GN88" i="110"/>
  <c r="GM89" i="110"/>
  <c r="GM88" i="110"/>
  <c r="GQ89" i="110"/>
  <c r="GQ88" i="110"/>
  <c r="GJ49" i="39"/>
  <c r="GJ51" i="39" s="1"/>
  <c r="GO89" i="110"/>
  <c r="GO88" i="110"/>
  <c r="GK33" i="110"/>
  <c r="GK103" i="110" s="1"/>
  <c r="GM63" i="110"/>
  <c r="GM72" i="110" s="1"/>
  <c r="GP89" i="110"/>
  <c r="GP88" i="110"/>
  <c r="GS63" i="110"/>
  <c r="GS72" i="110" s="1"/>
  <c r="GS89" i="110"/>
  <c r="GS88" i="110"/>
  <c r="HI72" i="110"/>
  <c r="HI62" i="110"/>
  <c r="HH71" i="110"/>
  <c r="HH61" i="110"/>
  <c r="HH70" i="110" s="1"/>
  <c r="GR189" i="110"/>
  <c r="GR190" i="110" s="1"/>
  <c r="GR191" i="110" s="1"/>
  <c r="GR193" i="110"/>
  <c r="HJ62" i="110"/>
  <c r="HJ72" i="110"/>
  <c r="GX62" i="110"/>
  <c r="GX72" i="110"/>
  <c r="GL31" i="110"/>
  <c r="GV62" i="110"/>
  <c r="GV72" i="110"/>
  <c r="GU104" i="110"/>
  <c r="GU194" i="110"/>
  <c r="HB62" i="110"/>
  <c r="HB72" i="110"/>
  <c r="GP195" i="110"/>
  <c r="GP103" i="110"/>
  <c r="GQ193" i="110"/>
  <c r="GQ189" i="110"/>
  <c r="GQ190" i="110" s="1"/>
  <c r="GQ191" i="110" s="1"/>
  <c r="GQ105" i="110"/>
  <c r="GT104" i="110"/>
  <c r="GT194" i="110"/>
  <c r="GW71" i="110"/>
  <c r="GW61" i="110"/>
  <c r="GW70" i="110" s="1"/>
  <c r="GQ63" i="110"/>
  <c r="GL33" i="110"/>
  <c r="GO105" i="110"/>
  <c r="GO193" i="110"/>
  <c r="GO189" i="110"/>
  <c r="GO190" i="110" s="1"/>
  <c r="GO191" i="110" s="1"/>
  <c r="GN103" i="110"/>
  <c r="GN195" i="110"/>
  <c r="GP193" i="110"/>
  <c r="GP189" i="110"/>
  <c r="GP190" i="110" s="1"/>
  <c r="GP191" i="110" s="1"/>
  <c r="GP105" i="110"/>
  <c r="GT103" i="110"/>
  <c r="GT195" i="110"/>
  <c r="GU105" i="110"/>
  <c r="GU193" i="110"/>
  <c r="GU189" i="110"/>
  <c r="GU190" i="110" s="1"/>
  <c r="GU191" i="110" s="1"/>
  <c r="GP63" i="110"/>
  <c r="HD72" i="110"/>
  <c r="HD62" i="110"/>
  <c r="GU103" i="110"/>
  <c r="GU195" i="110"/>
  <c r="GJ32" i="110"/>
  <c r="GN104" i="110"/>
  <c r="GN194" i="110"/>
  <c r="GM104" i="110"/>
  <c r="GM194" i="110"/>
  <c r="GP194" i="110"/>
  <c r="GP104" i="110"/>
  <c r="GT105" i="110"/>
  <c r="GT193" i="110"/>
  <c r="GT189" i="110"/>
  <c r="GT190" i="110" s="1"/>
  <c r="GT191" i="110" s="1"/>
  <c r="GM105" i="110"/>
  <c r="GM193" i="110"/>
  <c r="GM189" i="110"/>
  <c r="GM190" i="110" s="1"/>
  <c r="GM191" i="110" s="1"/>
  <c r="GZ62" i="110"/>
  <c r="GZ72" i="110"/>
  <c r="GS194" i="110"/>
  <c r="GS104" i="110"/>
  <c r="GO104" i="110"/>
  <c r="GO194" i="110"/>
  <c r="GJ33" i="110"/>
  <c r="GL68" i="110"/>
  <c r="GL69" i="110" s="1"/>
  <c r="GO103" i="110"/>
  <c r="GO195" i="110"/>
  <c r="GM103" i="110"/>
  <c r="GM195" i="110"/>
  <c r="GN105" i="110"/>
  <c r="GN193" i="110"/>
  <c r="GN189" i="110"/>
  <c r="GN190" i="110" s="1"/>
  <c r="GN191" i="110" s="1"/>
  <c r="HF62" i="110"/>
  <c r="HF72" i="110"/>
  <c r="GY72" i="110"/>
  <c r="GY62" i="110"/>
  <c r="GR194" i="110"/>
  <c r="GR104" i="110"/>
  <c r="GS193" i="110"/>
  <c r="GS189" i="110"/>
  <c r="GS190" i="110" s="1"/>
  <c r="GS191" i="110" s="1"/>
  <c r="GS105" i="110"/>
  <c r="GQ195" i="110"/>
  <c r="GQ103" i="110"/>
  <c r="GU63" i="110"/>
  <c r="GU72" i="110" s="1"/>
  <c r="GK84" i="39"/>
  <c r="HA72" i="110"/>
  <c r="HA62" i="110"/>
  <c r="GK32" i="110"/>
  <c r="GJ31" i="110"/>
  <c r="GJ90" i="110" s="1"/>
  <c r="GL32" i="110"/>
  <c r="GN63" i="110"/>
  <c r="GO63" i="110"/>
  <c r="GL45" i="110"/>
  <c r="GL46" i="110" s="1"/>
  <c r="GL65" i="110"/>
  <c r="GL63" i="110" s="1"/>
  <c r="GL72" i="110" s="1"/>
  <c r="GK31" i="110"/>
  <c r="GK65" i="110"/>
  <c r="GJ45" i="110"/>
  <c r="GJ46" i="110" s="1"/>
  <c r="GK68" i="110"/>
  <c r="GK69" i="110" s="1"/>
  <c r="GL49" i="39"/>
  <c r="GL51" i="39" s="1"/>
  <c r="GG12" i="39"/>
  <c r="GH12" i="39"/>
  <c r="GI12" i="39"/>
  <c r="GK90" i="110" l="1"/>
  <c r="GL90" i="110"/>
  <c r="GR62" i="110"/>
  <c r="GR61" i="110" s="1"/>
  <c r="GR70" i="110" s="1"/>
  <c r="GK93" i="110"/>
  <c r="GK91" i="110"/>
  <c r="GJ93" i="110"/>
  <c r="GJ91" i="110"/>
  <c r="GL91" i="110"/>
  <c r="GR71" i="110"/>
  <c r="GL105" i="110"/>
  <c r="GL93" i="110"/>
  <c r="HG71" i="110"/>
  <c r="HG61" i="110"/>
  <c r="HG70" i="110" s="1"/>
  <c r="GK195" i="110"/>
  <c r="GS62" i="110"/>
  <c r="GS61" i="110" s="1"/>
  <c r="GS70" i="110" s="1"/>
  <c r="GL189" i="110"/>
  <c r="GL193" i="110"/>
  <c r="GT72" i="110"/>
  <c r="GT62" i="110"/>
  <c r="GL89" i="110"/>
  <c r="GL88" i="110"/>
  <c r="HE71" i="110"/>
  <c r="HE61" i="110"/>
  <c r="HE70" i="110" s="1"/>
  <c r="GK89" i="110"/>
  <c r="GK88" i="110"/>
  <c r="GJ105" i="110"/>
  <c r="GJ89" i="110"/>
  <c r="GJ88" i="110"/>
  <c r="GM62" i="110"/>
  <c r="GJ63" i="110"/>
  <c r="GJ62" i="110" s="1"/>
  <c r="GU62" i="110"/>
  <c r="GU71" i="110" s="1"/>
  <c r="HJ61" i="110"/>
  <c r="HJ70" i="110" s="1"/>
  <c r="HJ71" i="110"/>
  <c r="GV61" i="110"/>
  <c r="GV70" i="110" s="1"/>
  <c r="GV71" i="110"/>
  <c r="HI71" i="110"/>
  <c r="HI61" i="110"/>
  <c r="HI70" i="110" s="1"/>
  <c r="GX61" i="110"/>
  <c r="GX70" i="110" s="1"/>
  <c r="GX71" i="110"/>
  <c r="GL103" i="110"/>
  <c r="GL195" i="110"/>
  <c r="GJ193" i="110"/>
  <c r="GJ189" i="110"/>
  <c r="GJ190" i="110" s="1"/>
  <c r="GJ191" i="110" s="1"/>
  <c r="GY71" i="110"/>
  <c r="GY61" i="110"/>
  <c r="GY70" i="110" s="1"/>
  <c r="GQ62" i="110"/>
  <c r="GQ72" i="110"/>
  <c r="HF61" i="110"/>
  <c r="HF70" i="110" s="1"/>
  <c r="HF71" i="110"/>
  <c r="GP72" i="110"/>
  <c r="GP62" i="110"/>
  <c r="GK104" i="110"/>
  <c r="GK194" i="110"/>
  <c r="GJ103" i="110"/>
  <c r="GJ195" i="110"/>
  <c r="GZ71" i="110"/>
  <c r="GZ61" i="110"/>
  <c r="GZ70" i="110" s="1"/>
  <c r="HD71" i="110"/>
  <c r="HD61" i="110"/>
  <c r="HD70" i="110" s="1"/>
  <c r="HB71" i="110"/>
  <c r="HB61" i="110"/>
  <c r="HB70" i="110" s="1"/>
  <c r="GL104" i="110"/>
  <c r="GL194" i="110"/>
  <c r="GL190" i="110"/>
  <c r="GL191" i="110" s="1"/>
  <c r="GK105" i="110"/>
  <c r="GK193" i="110"/>
  <c r="GK189" i="110"/>
  <c r="GK190" i="110" s="1"/>
  <c r="GK191" i="110" s="1"/>
  <c r="GJ104" i="110"/>
  <c r="GJ194" i="110"/>
  <c r="HA61" i="110"/>
  <c r="HA70" i="110" s="1"/>
  <c r="HA71" i="110"/>
  <c r="GL62" i="110"/>
  <c r="GL61" i="110" s="1"/>
  <c r="GL70" i="110" s="1"/>
  <c r="GN62" i="110"/>
  <c r="GN72" i="110"/>
  <c r="GO72" i="110"/>
  <c r="GO62" i="110"/>
  <c r="GK63" i="110"/>
  <c r="FX29" i="110"/>
  <c r="FY29" i="110"/>
  <c r="FZ29" i="110"/>
  <c r="GA29" i="110"/>
  <c r="GB29" i="110"/>
  <c r="GC29" i="110"/>
  <c r="FX23" i="110"/>
  <c r="FY23" i="110"/>
  <c r="FZ23" i="110"/>
  <c r="GA23" i="110"/>
  <c r="GB23" i="110"/>
  <c r="GC23" i="110"/>
  <c r="GS71" i="110" l="1"/>
  <c r="GL71" i="110"/>
  <c r="GU61" i="110"/>
  <c r="GU70" i="110" s="1"/>
  <c r="GJ72" i="110"/>
  <c r="GM61" i="110"/>
  <c r="GM70" i="110" s="1"/>
  <c r="GM71" i="110"/>
  <c r="GT71" i="110"/>
  <c r="GT61" i="110"/>
  <c r="GT70" i="110" s="1"/>
  <c r="GQ71" i="110"/>
  <c r="GQ61" i="110"/>
  <c r="GQ70" i="110" s="1"/>
  <c r="GP71" i="110"/>
  <c r="GP61" i="110"/>
  <c r="GP70" i="110" s="1"/>
  <c r="GN71" i="110"/>
  <c r="GN61" i="110"/>
  <c r="GN70" i="110" s="1"/>
  <c r="GO71" i="110"/>
  <c r="GO61" i="110"/>
  <c r="GO70" i="110" s="1"/>
  <c r="GK62" i="110"/>
  <c r="GK72" i="110"/>
  <c r="GJ71" i="110"/>
  <c r="GJ61" i="110"/>
  <c r="GJ70" i="110" s="1"/>
  <c r="GD10" i="39"/>
  <c r="GE10" i="39"/>
  <c r="GF10" i="39"/>
  <c r="GG10" i="39"/>
  <c r="GH10" i="39"/>
  <c r="GI10" i="39"/>
  <c r="GD12" i="39"/>
  <c r="GE12" i="39"/>
  <c r="GF12" i="39"/>
  <c r="GD14" i="39"/>
  <c r="GE14" i="39"/>
  <c r="GF14" i="39"/>
  <c r="GD15" i="39"/>
  <c r="GE15" i="39"/>
  <c r="GF15" i="39"/>
  <c r="GD16" i="39"/>
  <c r="GE16" i="39"/>
  <c r="GF16" i="39"/>
  <c r="GG18" i="39"/>
  <c r="GG20" i="39" s="1"/>
  <c r="GD28" i="39"/>
  <c r="GD46" i="39" s="1"/>
  <c r="GE28" i="39"/>
  <c r="GE46" i="39" s="1"/>
  <c r="GF28" i="39"/>
  <c r="GF46" i="39" s="1"/>
  <c r="GG28" i="39"/>
  <c r="GG46" i="39" s="1"/>
  <c r="GH28" i="39"/>
  <c r="GH46" i="39" s="1"/>
  <c r="GI28" i="39"/>
  <c r="GI46" i="39" s="1"/>
  <c r="GD37" i="39"/>
  <c r="GD48" i="39" s="1"/>
  <c r="GE37" i="39"/>
  <c r="GE48" i="39" s="1"/>
  <c r="GF37" i="39"/>
  <c r="GF48" i="39" s="1"/>
  <c r="GF47" i="39" s="1"/>
  <c r="GG37" i="39"/>
  <c r="GG48" i="39" s="1"/>
  <c r="GG47" i="39" s="1"/>
  <c r="GH37" i="39"/>
  <c r="GH48" i="39" s="1"/>
  <c r="GI37" i="39"/>
  <c r="GI48" i="39" s="1"/>
  <c r="GG22" i="39" l="1"/>
  <c r="GG84" i="39" s="1"/>
  <c r="GK71" i="110"/>
  <c r="GK61" i="110"/>
  <c r="GK70" i="110" s="1"/>
  <c r="GI47" i="39"/>
  <c r="GE47" i="39"/>
  <c r="GH18" i="39"/>
  <c r="GI18" i="39"/>
  <c r="GH47" i="39"/>
  <c r="GD47" i="39"/>
  <c r="GE18" i="39"/>
  <c r="GE20" i="39" s="1"/>
  <c r="GE22" i="39" s="1"/>
  <c r="GE84" i="39" s="1"/>
  <c r="GD18" i="39"/>
  <c r="GF18" i="39"/>
  <c r="GG49" i="39"/>
  <c r="GG51" i="39" s="1"/>
  <c r="GD55" i="110"/>
  <c r="GD20" i="39" l="1"/>
  <c r="GD22" i="39" s="1"/>
  <c r="GD84" i="39" s="1"/>
  <c r="GF20" i="39"/>
  <c r="GF22" i="39" s="1"/>
  <c r="GF84" i="39" s="1"/>
  <c r="GE49" i="39"/>
  <c r="GE51" i="39" s="1"/>
  <c r="GI20" i="39"/>
  <c r="GI22" i="39" s="1"/>
  <c r="GI84" i="39" s="1"/>
  <c r="GH20" i="39"/>
  <c r="GH22" i="39" s="1"/>
  <c r="GH84" i="39" s="1"/>
  <c r="GF49" i="39" l="1"/>
  <c r="GF51" i="39" s="1"/>
  <c r="GD49" i="39"/>
  <c r="GD51" i="39" s="1"/>
  <c r="GH49" i="39"/>
  <c r="GH51" i="39" s="1"/>
  <c r="GI49" i="39"/>
  <c r="GI51" i="39" s="1"/>
  <c r="FY10" i="39" l="1"/>
  <c r="FZ10" i="39"/>
  <c r="FX37" i="39"/>
  <c r="FY37" i="39"/>
  <c r="FZ37" i="39"/>
  <c r="GA37" i="39"/>
  <c r="GB37" i="39"/>
  <c r="GC37" i="39"/>
  <c r="FY28" i="39"/>
  <c r="FY46" i="39" s="1"/>
  <c r="FZ28" i="39"/>
  <c r="FZ46" i="39" s="1"/>
  <c r="GA28" i="39"/>
  <c r="GA46" i="39" s="1"/>
  <c r="GB28" i="39"/>
  <c r="GB46" i="39" s="1"/>
  <c r="GC28" i="39"/>
  <c r="GC46" i="39" s="1"/>
  <c r="FX28" i="39"/>
  <c r="FX46" i="39" s="1"/>
  <c r="FY12" i="39"/>
  <c r="FZ12" i="39"/>
  <c r="GA12" i="39"/>
  <c r="GB12" i="39"/>
  <c r="GC12" i="39"/>
  <c r="FX12" i="39"/>
  <c r="FY48" i="39" l="1"/>
  <c r="FY47" i="39" s="1"/>
  <c r="GB48" i="39"/>
  <c r="GB47" i="39" s="1"/>
  <c r="FX48" i="39"/>
  <c r="FX47" i="39" s="1"/>
  <c r="GC48" i="39"/>
  <c r="GC47" i="39" s="1"/>
  <c r="GA48" i="39"/>
  <c r="GA47" i="39" s="1"/>
  <c r="FZ48" i="39"/>
  <c r="FZ47" i="39" s="1"/>
  <c r="FX14" i="39"/>
  <c r="FY14" i="39"/>
  <c r="FZ14" i="39"/>
  <c r="GA14" i="39"/>
  <c r="GB14" i="39"/>
  <c r="GC14" i="39"/>
  <c r="FX15" i="39"/>
  <c r="FY15" i="39"/>
  <c r="FZ15" i="39"/>
  <c r="GA15" i="39"/>
  <c r="GB15" i="39"/>
  <c r="GC15" i="39"/>
  <c r="FX16" i="39"/>
  <c r="FY16" i="39"/>
  <c r="FZ16" i="39"/>
  <c r="GA16" i="39"/>
  <c r="GB16" i="39"/>
  <c r="GC16" i="39"/>
  <c r="GA10" i="39"/>
  <c r="GB10" i="39"/>
  <c r="GC10" i="39"/>
  <c r="FX10" i="39"/>
  <c r="FY4" i="39"/>
  <c r="FZ4" i="39"/>
  <c r="GA4" i="39"/>
  <c r="GB4" i="39"/>
  <c r="FY5" i="39"/>
  <c r="FZ5" i="39"/>
  <c r="GA5" i="39"/>
  <c r="GB5" i="39"/>
  <c r="FX5" i="39"/>
  <c r="FX4" i="39"/>
  <c r="FV14" i="39"/>
  <c r="FW14" i="39"/>
  <c r="FV15" i="39"/>
  <c r="FW15" i="39"/>
  <c r="FV16" i="39"/>
  <c r="FW16" i="39"/>
  <c r="FU15" i="39"/>
  <c r="FU16" i="39"/>
  <c r="FU14" i="39"/>
  <c r="GC18" i="39" l="1"/>
  <c r="GC20" i="39" s="1"/>
  <c r="GC22" i="39" s="1"/>
  <c r="GC84" i="39" s="1"/>
  <c r="GA18" i="39"/>
  <c r="GA20" i="39" s="1"/>
  <c r="GA22" i="39" s="1"/>
  <c r="GA84" i="39" s="1"/>
  <c r="FU18" i="39"/>
  <c r="GB18" i="39"/>
  <c r="FZ18" i="39"/>
  <c r="FX18" i="39"/>
  <c r="FX20" i="39" s="1"/>
  <c r="FW18" i="39"/>
  <c r="FY18" i="39"/>
  <c r="FV18" i="39"/>
  <c r="GD44" i="110"/>
  <c r="FX22" i="39" l="1"/>
  <c r="FX49" i="39" s="1"/>
  <c r="FX51" i="39" s="1"/>
  <c r="GA49" i="39"/>
  <c r="GA51" i="39" s="1"/>
  <c r="GC49" i="39"/>
  <c r="GC51" i="39" s="1"/>
  <c r="GB20" i="39"/>
  <c r="GB22" i="39" s="1"/>
  <c r="GB84" i="39" s="1"/>
  <c r="FY20" i="39"/>
  <c r="FY22" i="39" s="1"/>
  <c r="FY84" i="39" s="1"/>
  <c r="FZ20" i="39"/>
  <c r="FZ22" i="39" s="1"/>
  <c r="FZ84" i="39" s="1"/>
  <c r="FX16" i="110"/>
  <c r="FX31" i="110" s="1"/>
  <c r="FY16" i="110"/>
  <c r="FY31" i="110" s="1"/>
  <c r="FZ16" i="110"/>
  <c r="FZ31" i="110" s="1"/>
  <c r="GA16" i="110"/>
  <c r="GA31" i="110" s="1"/>
  <c r="GB16" i="110"/>
  <c r="GB31" i="110" s="1"/>
  <c r="GC16" i="110"/>
  <c r="GC31" i="110" s="1"/>
  <c r="GD16" i="110"/>
  <c r="GE16" i="110"/>
  <c r="GF16" i="110"/>
  <c r="GG16" i="110"/>
  <c r="GH16" i="110"/>
  <c r="GI16" i="110"/>
  <c r="FX17" i="110"/>
  <c r="FX32" i="110" s="1"/>
  <c r="FY17" i="110"/>
  <c r="FY32" i="110" s="1"/>
  <c r="FZ17" i="110"/>
  <c r="FZ32" i="110" s="1"/>
  <c r="GA17" i="110"/>
  <c r="GA32" i="110" s="1"/>
  <c r="GB17" i="110"/>
  <c r="GB32" i="110" s="1"/>
  <c r="GC17" i="110"/>
  <c r="GC32" i="110" s="1"/>
  <c r="GD17" i="110"/>
  <c r="GE17" i="110"/>
  <c r="GF17" i="110"/>
  <c r="GG17" i="110"/>
  <c r="GH17" i="110"/>
  <c r="GI17" i="110"/>
  <c r="FX18" i="110"/>
  <c r="FX33" i="110" s="1"/>
  <c r="FY18" i="110"/>
  <c r="FY33" i="110" s="1"/>
  <c r="FZ18" i="110"/>
  <c r="FZ33" i="110" s="1"/>
  <c r="GA18" i="110"/>
  <c r="GA33" i="110" s="1"/>
  <c r="GB18" i="110"/>
  <c r="GB33" i="110" s="1"/>
  <c r="GC18" i="110"/>
  <c r="GC33" i="110" s="1"/>
  <c r="GD18" i="110"/>
  <c r="GE18" i="110"/>
  <c r="GF18" i="110"/>
  <c r="GG18" i="110"/>
  <c r="GH18" i="110"/>
  <c r="GI18" i="110"/>
  <c r="FX65" i="110"/>
  <c r="FY65" i="110"/>
  <c r="FZ45" i="110"/>
  <c r="GA45" i="110"/>
  <c r="GB45" i="110"/>
  <c r="GD23" i="110"/>
  <c r="GD45" i="110" s="1"/>
  <c r="GD46" i="110" s="1"/>
  <c r="GE23" i="110"/>
  <c r="GE65" i="110" s="1"/>
  <c r="GF23" i="110"/>
  <c r="GF65" i="110" s="1"/>
  <c r="GG23" i="110"/>
  <c r="GG65" i="110" s="1"/>
  <c r="GH23" i="110"/>
  <c r="GI23" i="110"/>
  <c r="GI65" i="110" s="1"/>
  <c r="GD29" i="110"/>
  <c r="GD64" i="110" s="1"/>
  <c r="GE29" i="110"/>
  <c r="GF29" i="110"/>
  <c r="GF64" i="110" s="1"/>
  <c r="FX44" i="110"/>
  <c r="FY44" i="110"/>
  <c r="FZ44" i="110"/>
  <c r="GA44" i="110"/>
  <c r="GB44" i="110"/>
  <c r="GC44" i="110"/>
  <c r="GE44" i="110"/>
  <c r="GF44" i="110"/>
  <c r="GG44" i="110"/>
  <c r="GH44" i="110"/>
  <c r="GI44" i="110"/>
  <c r="FX55" i="110"/>
  <c r="FY55" i="110"/>
  <c r="FZ55" i="110"/>
  <c r="GA55" i="110"/>
  <c r="GB55" i="110"/>
  <c r="GC55" i="110"/>
  <c r="GE55" i="110"/>
  <c r="GF55" i="110"/>
  <c r="GG55" i="110"/>
  <c r="GH55" i="110"/>
  <c r="GI55" i="110"/>
  <c r="FX58" i="110"/>
  <c r="FY58" i="110"/>
  <c r="FY67" i="110" s="1"/>
  <c r="FZ58" i="110"/>
  <c r="FZ67" i="110" s="1"/>
  <c r="GA58" i="110"/>
  <c r="GA67" i="110" s="1"/>
  <c r="GB58" i="110"/>
  <c r="GB67" i="110" s="1"/>
  <c r="GC58" i="110"/>
  <c r="GC67" i="110" s="1"/>
  <c r="GD58" i="110"/>
  <c r="GD67" i="110" s="1"/>
  <c r="GE58" i="110"/>
  <c r="GE67" i="110" s="1"/>
  <c r="GF58" i="110"/>
  <c r="GF67" i="110" s="1"/>
  <c r="GG58" i="110"/>
  <c r="GG67" i="110" s="1"/>
  <c r="GH58" i="110"/>
  <c r="GH67" i="110" s="1"/>
  <c r="GI67" i="110"/>
  <c r="FX59" i="110"/>
  <c r="FY59" i="110"/>
  <c r="FZ59" i="110"/>
  <c r="GA59" i="110"/>
  <c r="GB59" i="110"/>
  <c r="GC59" i="110"/>
  <c r="GD59" i="110"/>
  <c r="GE59" i="110"/>
  <c r="GF59" i="110"/>
  <c r="GG59" i="110"/>
  <c r="GH59" i="110"/>
  <c r="GI59" i="110"/>
  <c r="FX60" i="110"/>
  <c r="FY60" i="110"/>
  <c r="FZ60" i="110"/>
  <c r="GA60" i="110"/>
  <c r="GB60" i="110"/>
  <c r="GC60" i="110"/>
  <c r="GD60" i="110"/>
  <c r="GE60" i="110"/>
  <c r="GF60" i="110"/>
  <c r="GG60" i="110"/>
  <c r="GH60" i="110"/>
  <c r="GI60" i="110"/>
  <c r="GB64" i="110"/>
  <c r="GC64" i="110"/>
  <c r="FZ65" i="110"/>
  <c r="GA65" i="110"/>
  <c r="FX67" i="110"/>
  <c r="FX132" i="110"/>
  <c r="FY132" i="110"/>
  <c r="FZ132" i="110"/>
  <c r="GA132" i="110"/>
  <c r="GB132" i="110"/>
  <c r="GC132" i="110"/>
  <c r="GD132" i="110"/>
  <c r="GE132" i="110"/>
  <c r="GF132" i="110"/>
  <c r="GG132" i="110"/>
  <c r="GH132" i="110"/>
  <c r="GI132" i="110"/>
  <c r="FX133" i="110"/>
  <c r="FY133" i="110"/>
  <c r="FZ133" i="110"/>
  <c r="GA133" i="110"/>
  <c r="GB133" i="110"/>
  <c r="GC133" i="110"/>
  <c r="GD133" i="110"/>
  <c r="GE133" i="110"/>
  <c r="GF133" i="110"/>
  <c r="GG133" i="110"/>
  <c r="GH133" i="110"/>
  <c r="GI133" i="110"/>
  <c r="FX134" i="110"/>
  <c r="FY134" i="110"/>
  <c r="FZ134" i="110"/>
  <c r="GA134" i="110"/>
  <c r="GB134" i="110"/>
  <c r="GC134" i="110"/>
  <c r="GD134" i="110"/>
  <c r="GE134" i="110"/>
  <c r="GF134" i="110"/>
  <c r="GG134" i="110"/>
  <c r="GH134" i="110"/>
  <c r="GI134" i="110"/>
  <c r="FX135" i="110"/>
  <c r="FY135" i="110"/>
  <c r="FZ135" i="110"/>
  <c r="GA135" i="110"/>
  <c r="GB135" i="110"/>
  <c r="GC135" i="110"/>
  <c r="GD135" i="110"/>
  <c r="GE135" i="110"/>
  <c r="GF135" i="110"/>
  <c r="GG135" i="110"/>
  <c r="GH135" i="110"/>
  <c r="GI135" i="110"/>
  <c r="FX136" i="110"/>
  <c r="FY136" i="110"/>
  <c r="FZ136" i="110"/>
  <c r="GA136" i="110"/>
  <c r="GB136" i="110"/>
  <c r="GC136" i="110"/>
  <c r="GD136" i="110"/>
  <c r="GE136" i="110"/>
  <c r="GF136" i="110"/>
  <c r="GG136" i="110"/>
  <c r="GH136" i="110"/>
  <c r="GI136" i="110"/>
  <c r="GB90" i="110" l="1"/>
  <c r="FX90" i="110"/>
  <c r="GA90" i="110"/>
  <c r="FZ90" i="110"/>
  <c r="GC90" i="110"/>
  <c r="FY90" i="110"/>
  <c r="FX91" i="110"/>
  <c r="FZ91" i="110"/>
  <c r="GB91" i="110"/>
  <c r="GA91" i="110"/>
  <c r="GC91" i="110"/>
  <c r="FY91" i="110"/>
  <c r="GB88" i="110"/>
  <c r="GB93" i="110"/>
  <c r="FX88" i="110"/>
  <c r="FX93" i="110"/>
  <c r="GA88" i="110"/>
  <c r="GA93" i="110"/>
  <c r="FZ88" i="110"/>
  <c r="FZ93" i="110"/>
  <c r="GC88" i="110"/>
  <c r="GC93" i="110"/>
  <c r="FY88" i="110"/>
  <c r="FY93" i="110"/>
  <c r="FX84" i="39"/>
  <c r="FZ49" i="39"/>
  <c r="FZ51" i="39" s="1"/>
  <c r="GF45" i="110"/>
  <c r="GF46" i="110" s="1"/>
  <c r="GE45" i="110"/>
  <c r="GE46" i="110" s="1"/>
  <c r="GH32" i="110"/>
  <c r="GH104" i="110" s="1"/>
  <c r="GB195" i="110"/>
  <c r="FX194" i="110"/>
  <c r="GA195" i="110"/>
  <c r="GA194" i="110"/>
  <c r="GA193" i="110"/>
  <c r="GA189" i="110"/>
  <c r="GA190" i="110" s="1"/>
  <c r="GA191" i="110" s="1"/>
  <c r="GB194" i="110"/>
  <c r="FX193" i="110"/>
  <c r="FX189" i="110"/>
  <c r="FX190" i="110" s="1"/>
  <c r="FX191" i="110" s="1"/>
  <c r="FZ195" i="110"/>
  <c r="FZ194" i="110"/>
  <c r="FZ193" i="110"/>
  <c r="FZ189" i="110"/>
  <c r="FZ190" i="110" s="1"/>
  <c r="FZ191" i="110" s="1"/>
  <c r="FX195" i="110"/>
  <c r="GB193" i="110"/>
  <c r="GB189" i="110"/>
  <c r="GB190" i="110" s="1"/>
  <c r="GB191" i="110" s="1"/>
  <c r="GC195" i="110"/>
  <c r="FY103" i="110"/>
  <c r="FY195" i="110"/>
  <c r="GC194" i="110"/>
  <c r="FY194" i="110"/>
  <c r="GC193" i="110"/>
  <c r="GC189" i="110"/>
  <c r="GC190" i="110" s="1"/>
  <c r="GC191" i="110" s="1"/>
  <c r="FY193" i="110"/>
  <c r="FY189" i="110"/>
  <c r="FY190" i="110" s="1"/>
  <c r="FY191" i="110" s="1"/>
  <c r="GB49" i="39"/>
  <c r="GB51" i="39" s="1"/>
  <c r="FZ68" i="110"/>
  <c r="FZ69" i="110" s="1"/>
  <c r="GD65" i="110"/>
  <c r="GG45" i="110"/>
  <c r="GG46" i="110" s="1"/>
  <c r="FY49" i="39"/>
  <c r="FY51" i="39" s="1"/>
  <c r="GA89" i="110"/>
  <c r="GB89" i="110"/>
  <c r="FX89" i="110"/>
  <c r="GB105" i="110"/>
  <c r="FZ89" i="110"/>
  <c r="GC89" i="110"/>
  <c r="FY89" i="110"/>
  <c r="GH65" i="110"/>
  <c r="GH45" i="110"/>
  <c r="GH46" i="110" s="1"/>
  <c r="GF33" i="110"/>
  <c r="GD33" i="110"/>
  <c r="GE32" i="110"/>
  <c r="GI32" i="110"/>
  <c r="GI45" i="110"/>
  <c r="GI46" i="110" s="1"/>
  <c r="GA103" i="110"/>
  <c r="GG31" i="110"/>
  <c r="FY68" i="110"/>
  <c r="FY69" i="110" s="1"/>
  <c r="GC68" i="110"/>
  <c r="GC69" i="110" s="1"/>
  <c r="GF68" i="110"/>
  <c r="GF69" i="110" s="1"/>
  <c r="GB68" i="110"/>
  <c r="GB69" i="110" s="1"/>
  <c r="GD68" i="110"/>
  <c r="GD69" i="110" s="1"/>
  <c r="GH68" i="110"/>
  <c r="GH69" i="110" s="1"/>
  <c r="GH64" i="110"/>
  <c r="GH33" i="110"/>
  <c r="GF32" i="110"/>
  <c r="GD32" i="110"/>
  <c r="GD31" i="110"/>
  <c r="GD90" i="110" s="1"/>
  <c r="GH31" i="110"/>
  <c r="GH90" i="110" s="1"/>
  <c r="GI68" i="110"/>
  <c r="GI69" i="110" s="1"/>
  <c r="GE68" i="110"/>
  <c r="GE69" i="110" s="1"/>
  <c r="GG68" i="110"/>
  <c r="GG69" i="110" s="1"/>
  <c r="GA68" i="110"/>
  <c r="GA69" i="110" s="1"/>
  <c r="FX68" i="110"/>
  <c r="FX69" i="110" s="1"/>
  <c r="GA105" i="110"/>
  <c r="FZ105" i="110"/>
  <c r="GE64" i="110"/>
  <c r="GE31" i="110"/>
  <c r="GE90" i="110" s="1"/>
  <c r="GE33" i="110"/>
  <c r="GC103" i="110"/>
  <c r="GF31" i="110"/>
  <c r="GF90" i="110" s="1"/>
  <c r="GI64" i="110"/>
  <c r="GI33" i="110"/>
  <c r="GG32" i="110"/>
  <c r="FZ46" i="110"/>
  <c r="GG64" i="110"/>
  <c r="GG33" i="110"/>
  <c r="GA46" i="110"/>
  <c r="GB103" i="110"/>
  <c r="GI31" i="110"/>
  <c r="GI90" i="110" s="1"/>
  <c r="GB46" i="110"/>
  <c r="GB65" i="110"/>
  <c r="GA64" i="110"/>
  <c r="GA63" i="110" s="1"/>
  <c r="FZ64" i="110"/>
  <c r="FZ63" i="110" s="1"/>
  <c r="FY64" i="110"/>
  <c r="FX64" i="110"/>
  <c r="GC104" i="110"/>
  <c r="GC45" i="110"/>
  <c r="GC46" i="110" s="1"/>
  <c r="GC65" i="110"/>
  <c r="FY105" i="110"/>
  <c r="FZ103" i="110"/>
  <c r="FY104" i="110"/>
  <c r="FY45" i="110"/>
  <c r="FY46" i="110" s="1"/>
  <c r="FX45" i="110"/>
  <c r="FX46" i="110" s="1"/>
  <c r="FX103" i="110"/>
  <c r="GB63" i="110"/>
  <c r="FR14" i="39"/>
  <c r="FS14" i="39"/>
  <c r="FT14" i="39"/>
  <c r="FR15" i="39"/>
  <c r="FS15" i="39"/>
  <c r="FT15" i="39"/>
  <c r="FR16" i="39"/>
  <c r="FS16" i="39"/>
  <c r="FT16" i="39"/>
  <c r="FS132" i="110"/>
  <c r="FT132" i="110"/>
  <c r="FU132" i="110"/>
  <c r="FV132" i="110"/>
  <c r="FW132" i="110"/>
  <c r="FS133" i="110"/>
  <c r="FT133" i="110"/>
  <c r="FU133" i="110"/>
  <c r="FV133" i="110"/>
  <c r="FW133" i="110"/>
  <c r="FS134" i="110"/>
  <c r="FT134" i="110"/>
  <c r="FU134" i="110"/>
  <c r="FV134" i="110"/>
  <c r="FW134" i="110"/>
  <c r="FS135" i="110"/>
  <c r="FT135" i="110"/>
  <c r="FU135" i="110"/>
  <c r="FV135" i="110"/>
  <c r="FW135" i="110"/>
  <c r="FS136" i="110"/>
  <c r="FT136" i="110"/>
  <c r="FU136" i="110"/>
  <c r="FV136" i="110"/>
  <c r="FW136" i="110"/>
  <c r="CJ132" i="110"/>
  <c r="CK132" i="110"/>
  <c r="CL132" i="110"/>
  <c r="CM132" i="110"/>
  <c r="CN132" i="110"/>
  <c r="CO132" i="110"/>
  <c r="CP132" i="110"/>
  <c r="CQ132" i="110"/>
  <c r="CR132" i="110"/>
  <c r="CS132" i="110"/>
  <c r="CT132" i="110"/>
  <c r="CU132" i="110"/>
  <c r="CV132" i="110"/>
  <c r="CW132" i="110"/>
  <c r="CX132" i="110"/>
  <c r="CY132" i="110"/>
  <c r="CZ132" i="110"/>
  <c r="DA132" i="110"/>
  <c r="DB132" i="110"/>
  <c r="DC132" i="110"/>
  <c r="DD132" i="110"/>
  <c r="DE132" i="110"/>
  <c r="DF132" i="110"/>
  <c r="DG132" i="110"/>
  <c r="DH132" i="110"/>
  <c r="DI132" i="110"/>
  <c r="DJ132" i="110"/>
  <c r="DK132" i="110"/>
  <c r="DL132" i="110"/>
  <c r="DM132" i="110"/>
  <c r="DN132" i="110"/>
  <c r="DO132" i="110"/>
  <c r="DP132" i="110"/>
  <c r="DQ132" i="110"/>
  <c r="DR132" i="110"/>
  <c r="DS132" i="110"/>
  <c r="DT132" i="110"/>
  <c r="DU132" i="110"/>
  <c r="DV132" i="110"/>
  <c r="DW132" i="110"/>
  <c r="DX132" i="110"/>
  <c r="DY132" i="110"/>
  <c r="DZ132" i="110"/>
  <c r="EA132" i="110"/>
  <c r="EB132" i="110"/>
  <c r="EC132" i="110"/>
  <c r="ED132" i="110"/>
  <c r="EE132" i="110"/>
  <c r="EF132" i="110"/>
  <c r="EG132" i="110"/>
  <c r="EH132" i="110"/>
  <c r="EI132" i="110"/>
  <c r="EJ132" i="110"/>
  <c r="EK132" i="110"/>
  <c r="EL132" i="110"/>
  <c r="EM132" i="110"/>
  <c r="EN132" i="110"/>
  <c r="EO132" i="110"/>
  <c r="EP132" i="110"/>
  <c r="EQ132" i="110"/>
  <c r="ER132" i="110"/>
  <c r="ES132" i="110"/>
  <c r="ET132" i="110"/>
  <c r="EU132" i="110"/>
  <c r="EV132" i="110"/>
  <c r="EW132" i="110"/>
  <c r="EX132" i="110"/>
  <c r="EY132" i="110"/>
  <c r="EZ132" i="110"/>
  <c r="FA132" i="110"/>
  <c r="FB132" i="110"/>
  <c r="FC132" i="110"/>
  <c r="FD132" i="110"/>
  <c r="FE132" i="110"/>
  <c r="FF132" i="110"/>
  <c r="FG132" i="110"/>
  <c r="FH132" i="110"/>
  <c r="FI132" i="110"/>
  <c r="FJ132" i="110"/>
  <c r="FK132" i="110"/>
  <c r="FL132" i="110"/>
  <c r="FM132" i="110"/>
  <c r="FN132" i="110"/>
  <c r="FO132" i="110"/>
  <c r="FP132" i="110"/>
  <c r="FQ132" i="110"/>
  <c r="CJ133" i="110"/>
  <c r="CK133" i="110"/>
  <c r="CL133" i="110"/>
  <c r="CM133" i="110"/>
  <c r="CN133" i="110"/>
  <c r="CO133" i="110"/>
  <c r="CP133" i="110"/>
  <c r="CQ133" i="110"/>
  <c r="CR133" i="110"/>
  <c r="CS133" i="110"/>
  <c r="CT133" i="110"/>
  <c r="CU133" i="110"/>
  <c r="CV133" i="110"/>
  <c r="CW133" i="110"/>
  <c r="CX133" i="110"/>
  <c r="CY133" i="110"/>
  <c r="CZ133" i="110"/>
  <c r="DA133" i="110"/>
  <c r="DB133" i="110"/>
  <c r="DC133" i="110"/>
  <c r="DD133" i="110"/>
  <c r="DE133" i="110"/>
  <c r="DF133" i="110"/>
  <c r="DG133" i="110"/>
  <c r="DH133" i="110"/>
  <c r="DI133" i="110"/>
  <c r="DJ133" i="110"/>
  <c r="DK133" i="110"/>
  <c r="DL133" i="110"/>
  <c r="DM133" i="110"/>
  <c r="DN133" i="110"/>
  <c r="DO133" i="110"/>
  <c r="DP133" i="110"/>
  <c r="DQ133" i="110"/>
  <c r="DR133" i="110"/>
  <c r="DS133" i="110"/>
  <c r="DT133" i="110"/>
  <c r="DU133" i="110"/>
  <c r="DV133" i="110"/>
  <c r="DW133" i="110"/>
  <c r="DX133" i="110"/>
  <c r="DY133" i="110"/>
  <c r="DZ133" i="110"/>
  <c r="EA133" i="110"/>
  <c r="EB133" i="110"/>
  <c r="EC133" i="110"/>
  <c r="ED133" i="110"/>
  <c r="EE133" i="110"/>
  <c r="EF133" i="110"/>
  <c r="EG133" i="110"/>
  <c r="EH133" i="110"/>
  <c r="EI133" i="110"/>
  <c r="EJ133" i="110"/>
  <c r="EK133" i="110"/>
  <c r="EL133" i="110"/>
  <c r="EM133" i="110"/>
  <c r="EN133" i="110"/>
  <c r="EO133" i="110"/>
  <c r="EP133" i="110"/>
  <c r="EQ133" i="110"/>
  <c r="ER133" i="110"/>
  <c r="ES133" i="110"/>
  <c r="ET133" i="110"/>
  <c r="EU133" i="110"/>
  <c r="EV133" i="110"/>
  <c r="EW133" i="110"/>
  <c r="EX133" i="110"/>
  <c r="EY133" i="110"/>
  <c r="EZ133" i="110"/>
  <c r="FA133" i="110"/>
  <c r="FB133" i="110"/>
  <c r="FC133" i="110"/>
  <c r="FD133" i="110"/>
  <c r="FE133" i="110"/>
  <c r="FF133" i="110"/>
  <c r="FG133" i="110"/>
  <c r="FH133" i="110"/>
  <c r="FI133" i="110"/>
  <c r="FJ133" i="110"/>
  <c r="FK133" i="110"/>
  <c r="FL133" i="110"/>
  <c r="FM133" i="110"/>
  <c r="FN133" i="110"/>
  <c r="FO133" i="110"/>
  <c r="FP133" i="110"/>
  <c r="FQ133" i="110"/>
  <c r="CJ134" i="110"/>
  <c r="CK134" i="110"/>
  <c r="CL134" i="110"/>
  <c r="CM134" i="110"/>
  <c r="CN134" i="110"/>
  <c r="CO134" i="110"/>
  <c r="CP134" i="110"/>
  <c r="CQ134" i="110"/>
  <c r="CR134" i="110"/>
  <c r="CS134" i="110"/>
  <c r="CT134" i="110"/>
  <c r="CU134" i="110"/>
  <c r="CV134" i="110"/>
  <c r="CW134" i="110"/>
  <c r="CX134" i="110"/>
  <c r="CY134" i="110"/>
  <c r="CZ134" i="110"/>
  <c r="DA134" i="110"/>
  <c r="DB134" i="110"/>
  <c r="DC134" i="110"/>
  <c r="DD134" i="110"/>
  <c r="DE134" i="110"/>
  <c r="DF134" i="110"/>
  <c r="DG134" i="110"/>
  <c r="DH134" i="110"/>
  <c r="DI134" i="110"/>
  <c r="DJ134" i="110"/>
  <c r="DK134" i="110"/>
  <c r="DL134" i="110"/>
  <c r="DM134" i="110"/>
  <c r="DN134" i="110"/>
  <c r="DO134" i="110"/>
  <c r="DP134" i="110"/>
  <c r="DQ134" i="110"/>
  <c r="DR134" i="110"/>
  <c r="DS134" i="110"/>
  <c r="DT134" i="110"/>
  <c r="DU134" i="110"/>
  <c r="DV134" i="110"/>
  <c r="DW134" i="110"/>
  <c r="DX134" i="110"/>
  <c r="DY134" i="110"/>
  <c r="DZ134" i="110"/>
  <c r="EA134" i="110"/>
  <c r="EB134" i="110"/>
  <c r="EC134" i="110"/>
  <c r="ED134" i="110"/>
  <c r="EE134" i="110"/>
  <c r="EF134" i="110"/>
  <c r="EG134" i="110"/>
  <c r="EH134" i="110"/>
  <c r="EI134" i="110"/>
  <c r="EJ134" i="110"/>
  <c r="EK134" i="110"/>
  <c r="EL134" i="110"/>
  <c r="EM134" i="110"/>
  <c r="EN134" i="110"/>
  <c r="EO134" i="110"/>
  <c r="EP134" i="110"/>
  <c r="EQ134" i="110"/>
  <c r="ER134" i="110"/>
  <c r="ES134" i="110"/>
  <c r="ET134" i="110"/>
  <c r="EU134" i="110"/>
  <c r="EV134" i="110"/>
  <c r="EW134" i="110"/>
  <c r="EX134" i="110"/>
  <c r="EY134" i="110"/>
  <c r="EZ134" i="110"/>
  <c r="FA134" i="110"/>
  <c r="FB134" i="110"/>
  <c r="FC134" i="110"/>
  <c r="FD134" i="110"/>
  <c r="FE134" i="110"/>
  <c r="FF134" i="110"/>
  <c r="FG134" i="110"/>
  <c r="FH134" i="110"/>
  <c r="FI134" i="110"/>
  <c r="FJ134" i="110"/>
  <c r="FK134" i="110"/>
  <c r="FL134" i="110"/>
  <c r="FM134" i="110"/>
  <c r="FN134" i="110"/>
  <c r="FO134" i="110"/>
  <c r="FP134" i="110"/>
  <c r="FQ134" i="110"/>
  <c r="CJ135" i="110"/>
  <c r="CK135" i="110"/>
  <c r="CL135" i="110"/>
  <c r="CM135" i="110"/>
  <c r="CN135" i="110"/>
  <c r="CO135" i="110"/>
  <c r="CP135" i="110"/>
  <c r="CQ135" i="110"/>
  <c r="CR135" i="110"/>
  <c r="CS135" i="110"/>
  <c r="CT135" i="110"/>
  <c r="CU135" i="110"/>
  <c r="CV135" i="110"/>
  <c r="CW135" i="110"/>
  <c r="CX135" i="110"/>
  <c r="CY135" i="110"/>
  <c r="CZ135" i="110"/>
  <c r="DA135" i="110"/>
  <c r="DB135" i="110"/>
  <c r="DC135" i="110"/>
  <c r="DD135" i="110"/>
  <c r="DE135" i="110"/>
  <c r="DF135" i="110"/>
  <c r="DG135" i="110"/>
  <c r="DH135" i="110"/>
  <c r="DI135" i="110"/>
  <c r="DJ135" i="110"/>
  <c r="DK135" i="110"/>
  <c r="DL135" i="110"/>
  <c r="DM135" i="110"/>
  <c r="DN135" i="110"/>
  <c r="DO135" i="110"/>
  <c r="DP135" i="110"/>
  <c r="DQ135" i="110"/>
  <c r="DR135" i="110"/>
  <c r="DS135" i="110"/>
  <c r="DT135" i="110"/>
  <c r="DU135" i="110"/>
  <c r="DV135" i="110"/>
  <c r="DW135" i="110"/>
  <c r="DX135" i="110"/>
  <c r="DY135" i="110"/>
  <c r="DZ135" i="110"/>
  <c r="EA135" i="110"/>
  <c r="EB135" i="110"/>
  <c r="EC135" i="110"/>
  <c r="ED135" i="110"/>
  <c r="EE135" i="110"/>
  <c r="EF135" i="110"/>
  <c r="EG135" i="110"/>
  <c r="EH135" i="110"/>
  <c r="EI135" i="110"/>
  <c r="EJ135" i="110"/>
  <c r="EK135" i="110"/>
  <c r="EL135" i="110"/>
  <c r="EM135" i="110"/>
  <c r="EN135" i="110"/>
  <c r="EO135" i="110"/>
  <c r="EP135" i="110"/>
  <c r="EQ135" i="110"/>
  <c r="ER135" i="110"/>
  <c r="ES135" i="110"/>
  <c r="ET135" i="110"/>
  <c r="EU135" i="110"/>
  <c r="EV135" i="110"/>
  <c r="EW135" i="110"/>
  <c r="EX135" i="110"/>
  <c r="EY135" i="110"/>
  <c r="EZ135" i="110"/>
  <c r="FA135" i="110"/>
  <c r="FB135" i="110"/>
  <c r="FC135" i="110"/>
  <c r="FD135" i="110"/>
  <c r="FE135" i="110"/>
  <c r="FF135" i="110"/>
  <c r="FG135" i="110"/>
  <c r="FH135" i="110"/>
  <c r="FI135" i="110"/>
  <c r="FJ135" i="110"/>
  <c r="FK135" i="110"/>
  <c r="FL135" i="110"/>
  <c r="FM135" i="110"/>
  <c r="FN135" i="110"/>
  <c r="FO135" i="110"/>
  <c r="FP135" i="110"/>
  <c r="FQ135" i="110"/>
  <c r="CJ136" i="110"/>
  <c r="CK136" i="110"/>
  <c r="CL136" i="110"/>
  <c r="CM136" i="110"/>
  <c r="CN136" i="110"/>
  <c r="CO136" i="110"/>
  <c r="CP136" i="110"/>
  <c r="CQ136" i="110"/>
  <c r="CR136" i="110"/>
  <c r="CS136" i="110"/>
  <c r="CT136" i="110"/>
  <c r="CU136" i="110"/>
  <c r="CV136" i="110"/>
  <c r="CW136" i="110"/>
  <c r="CX136" i="110"/>
  <c r="CY136" i="110"/>
  <c r="CZ136" i="110"/>
  <c r="DA136" i="110"/>
  <c r="DB136" i="110"/>
  <c r="DC136" i="110"/>
  <c r="DD136" i="110"/>
  <c r="DE136" i="110"/>
  <c r="DF136" i="110"/>
  <c r="DG136" i="110"/>
  <c r="DH136" i="110"/>
  <c r="DI136" i="110"/>
  <c r="DJ136" i="110"/>
  <c r="DK136" i="110"/>
  <c r="DL136" i="110"/>
  <c r="DM136" i="110"/>
  <c r="DN136" i="110"/>
  <c r="DO136" i="110"/>
  <c r="DP136" i="110"/>
  <c r="DQ136" i="110"/>
  <c r="DR136" i="110"/>
  <c r="DS136" i="110"/>
  <c r="DT136" i="110"/>
  <c r="DU136" i="110"/>
  <c r="DV136" i="110"/>
  <c r="DW136" i="110"/>
  <c r="DX136" i="110"/>
  <c r="DY136" i="110"/>
  <c r="DZ136" i="110"/>
  <c r="EA136" i="110"/>
  <c r="EB136" i="110"/>
  <c r="EC136" i="110"/>
  <c r="ED136" i="110"/>
  <c r="EE136" i="110"/>
  <c r="EF136" i="110"/>
  <c r="EG136" i="110"/>
  <c r="EH136" i="110"/>
  <c r="EI136" i="110"/>
  <c r="EJ136" i="110"/>
  <c r="EK136" i="110"/>
  <c r="EL136" i="110"/>
  <c r="EM136" i="110"/>
  <c r="EN136" i="110"/>
  <c r="EO136" i="110"/>
  <c r="EP136" i="110"/>
  <c r="EQ136" i="110"/>
  <c r="ER136" i="110"/>
  <c r="ES136" i="110"/>
  <c r="ET136" i="110"/>
  <c r="EU136" i="110"/>
  <c r="EV136" i="110"/>
  <c r="EW136" i="110"/>
  <c r="EX136" i="110"/>
  <c r="EY136" i="110"/>
  <c r="EZ136" i="110"/>
  <c r="FA136" i="110"/>
  <c r="FB136" i="110"/>
  <c r="FC136" i="110"/>
  <c r="FD136" i="110"/>
  <c r="FE136" i="110"/>
  <c r="FF136" i="110"/>
  <c r="FG136" i="110"/>
  <c r="FH136" i="110"/>
  <c r="FI136" i="110"/>
  <c r="FJ136" i="110"/>
  <c r="FK136" i="110"/>
  <c r="FL136" i="110"/>
  <c r="FM136" i="110"/>
  <c r="FN136" i="110"/>
  <c r="FO136" i="110"/>
  <c r="FP136" i="110"/>
  <c r="FQ136" i="110"/>
  <c r="FR136" i="110"/>
  <c r="FR135" i="110"/>
  <c r="FR134" i="110"/>
  <c r="FR133" i="110"/>
  <c r="B136" i="110"/>
  <c r="B135" i="110"/>
  <c r="B134" i="110"/>
  <c r="B133" i="110"/>
  <c r="FR132" i="110"/>
  <c r="GG90" i="110" l="1"/>
  <c r="GE91" i="110"/>
  <c r="GF91" i="110"/>
  <c r="GH91" i="110"/>
  <c r="GG91" i="110"/>
  <c r="GI91" i="110"/>
  <c r="GD91" i="110"/>
  <c r="GI88" i="110"/>
  <c r="GI93" i="110"/>
  <c r="GE88" i="110"/>
  <c r="GE93" i="110"/>
  <c r="GF88" i="110"/>
  <c r="GF93" i="110"/>
  <c r="GH88" i="110"/>
  <c r="GH93" i="110"/>
  <c r="GG88" i="110"/>
  <c r="GG93" i="110"/>
  <c r="GD88" i="110"/>
  <c r="GD93" i="110"/>
  <c r="GH194" i="110"/>
  <c r="GF89" i="110"/>
  <c r="GF193" i="110"/>
  <c r="GF189" i="110"/>
  <c r="GF190" i="110" s="1"/>
  <c r="GF191" i="110" s="1"/>
  <c r="GF104" i="110"/>
  <c r="GF194" i="110"/>
  <c r="GD103" i="110"/>
  <c r="GD195" i="110"/>
  <c r="GE193" i="110"/>
  <c r="GE189" i="110"/>
  <c r="GE190" i="110" s="1"/>
  <c r="GE191" i="110" s="1"/>
  <c r="GE104" i="110"/>
  <c r="GE194" i="110"/>
  <c r="GG104" i="110"/>
  <c r="GG194" i="110"/>
  <c r="GH193" i="110"/>
  <c r="GH189" i="110"/>
  <c r="GH190" i="110" s="1"/>
  <c r="GH191" i="110" s="1"/>
  <c r="GH103" i="110"/>
  <c r="GH195" i="110"/>
  <c r="GI105" i="110"/>
  <c r="GI193" i="110"/>
  <c r="GI189" i="110"/>
  <c r="GI190" i="110" s="1"/>
  <c r="GI191" i="110" s="1"/>
  <c r="GD104" i="110"/>
  <c r="GD194" i="110"/>
  <c r="GG105" i="110"/>
  <c r="GG193" i="110"/>
  <c r="GG189" i="110"/>
  <c r="GG190" i="110" s="1"/>
  <c r="GG191" i="110" s="1"/>
  <c r="GG103" i="110"/>
  <c r="GG195" i="110"/>
  <c r="GI103" i="110"/>
  <c r="GI195" i="110"/>
  <c r="GE103" i="110"/>
  <c r="GE195" i="110"/>
  <c r="GD193" i="110"/>
  <c r="GD189" i="110"/>
  <c r="GD190" i="110" s="1"/>
  <c r="GD191" i="110" s="1"/>
  <c r="GI104" i="110"/>
  <c r="GI194" i="110"/>
  <c r="GF103" i="110"/>
  <c r="GF195" i="110"/>
  <c r="GH89" i="110"/>
  <c r="GH105" i="110"/>
  <c r="GD89" i="110"/>
  <c r="GI89" i="110"/>
  <c r="GE105" i="110"/>
  <c r="GE89" i="110"/>
  <c r="GG89" i="110"/>
  <c r="GD63" i="110"/>
  <c r="GD62" i="110" s="1"/>
  <c r="GD61" i="110" s="1"/>
  <c r="GD70" i="110" s="1"/>
  <c r="GD105" i="110"/>
  <c r="GF105" i="110"/>
  <c r="GG63" i="110"/>
  <c r="GG62" i="110" s="1"/>
  <c r="GG61" i="110" s="1"/>
  <c r="GG70" i="110" s="1"/>
  <c r="GA104" i="110"/>
  <c r="FX105" i="110"/>
  <c r="FR18" i="39"/>
  <c r="FS18" i="39"/>
  <c r="FZ104" i="110"/>
  <c r="FT18" i="39"/>
  <c r="FX104" i="110"/>
  <c r="GB104" i="110"/>
  <c r="GC63" i="110"/>
  <c r="GC62" i="110" s="1"/>
  <c r="GC61" i="110" s="1"/>
  <c r="GC70" i="110" s="1"/>
  <c r="GC105" i="110"/>
  <c r="GI63" i="110"/>
  <c r="GI62" i="110" s="1"/>
  <c r="GI61" i="110" s="1"/>
  <c r="GI70" i="110" s="1"/>
  <c r="GE63" i="110"/>
  <c r="GE62" i="110" s="1"/>
  <c r="GE61" i="110" s="1"/>
  <c r="GE70" i="110" s="1"/>
  <c r="GH63" i="110"/>
  <c r="GH62" i="110" s="1"/>
  <c r="GH61" i="110" s="1"/>
  <c r="GH70" i="110" s="1"/>
  <c r="GF63" i="110"/>
  <c r="GF62" i="110" s="1"/>
  <c r="GF71" i="110" s="1"/>
  <c r="FZ62" i="110"/>
  <c r="FZ61" i="110" s="1"/>
  <c r="FZ70" i="110" s="1"/>
  <c r="FX63" i="110"/>
  <c r="FX62" i="110" s="1"/>
  <c r="FX61" i="110" s="1"/>
  <c r="FX70" i="110" s="1"/>
  <c r="GA62" i="110"/>
  <c r="GA71" i="110" s="1"/>
  <c r="FY63" i="110"/>
  <c r="FY62" i="110" s="1"/>
  <c r="FY61" i="110" s="1"/>
  <c r="FY70" i="110" s="1"/>
  <c r="GB62" i="110"/>
  <c r="GB61" i="110" s="1"/>
  <c r="GB70" i="110" s="1"/>
  <c r="FZ72" i="110"/>
  <c r="GA72" i="110"/>
  <c r="GB72" i="110"/>
  <c r="DN80" i="39"/>
  <c r="FZ71" i="110" l="1"/>
  <c r="GD72" i="110"/>
  <c r="GD71" i="110"/>
  <c r="GC72" i="110"/>
  <c r="GG72" i="110"/>
  <c r="GG71" i="110"/>
  <c r="GI72" i="110"/>
  <c r="GI71" i="110"/>
  <c r="GH71" i="110"/>
  <c r="GE72" i="110"/>
  <c r="GF61" i="110"/>
  <c r="GF70" i="110" s="1"/>
  <c r="GE71" i="110"/>
  <c r="GF72" i="110"/>
  <c r="GH72" i="110"/>
  <c r="GA61" i="110"/>
  <c r="GA70" i="110" s="1"/>
  <c r="FY71" i="110"/>
  <c r="FY72" i="110"/>
  <c r="FX72" i="110"/>
  <c r="GC71" i="110"/>
  <c r="GB71" i="110"/>
  <c r="FX71" i="110"/>
  <c r="FO14" i="39" l="1"/>
  <c r="FP14" i="39"/>
  <c r="FQ14" i="39"/>
  <c r="FO15" i="39"/>
  <c r="FP15" i="39"/>
  <c r="FQ15" i="39"/>
  <c r="FO16" i="39"/>
  <c r="FP16" i="39"/>
  <c r="FQ16" i="39"/>
  <c r="FQ18" i="39" l="1"/>
  <c r="FP18" i="39"/>
  <c r="FO18" i="39"/>
  <c r="EA14" i="39" l="1"/>
  <c r="EB14" i="39"/>
  <c r="EC14" i="39"/>
  <c r="ED14" i="39"/>
  <c r="EE14" i="39"/>
  <c r="EF14" i="39"/>
  <c r="EG14" i="39"/>
  <c r="EH14" i="39"/>
  <c r="EI14" i="39"/>
  <c r="EJ14" i="39"/>
  <c r="EK14" i="39"/>
  <c r="EL14" i="39"/>
  <c r="EM14" i="39"/>
  <c r="EN14" i="39"/>
  <c r="EO14" i="39"/>
  <c r="EP14" i="39"/>
  <c r="EQ14" i="39"/>
  <c r="ER14" i="39"/>
  <c r="ES14" i="39"/>
  <c r="ET14" i="39"/>
  <c r="EU14" i="39"/>
  <c r="EV14" i="39"/>
  <c r="EW14" i="39"/>
  <c r="EX14" i="39"/>
  <c r="EY14" i="39"/>
  <c r="EZ14" i="39"/>
  <c r="FA14" i="39"/>
  <c r="FB14" i="39"/>
  <c r="FC14" i="39"/>
  <c r="FD14" i="39"/>
  <c r="FE14" i="39"/>
  <c r="FF14" i="39"/>
  <c r="FG14" i="39"/>
  <c r="FH14" i="39"/>
  <c r="FI14" i="39"/>
  <c r="FJ14" i="39"/>
  <c r="FK14" i="39"/>
  <c r="FL14" i="39"/>
  <c r="FM14" i="39"/>
  <c r="FN14" i="39"/>
  <c r="EA15" i="39"/>
  <c r="EB15" i="39"/>
  <c r="EC15" i="39"/>
  <c r="ED15" i="39"/>
  <c r="EE15" i="39"/>
  <c r="EF15" i="39"/>
  <c r="EG15" i="39"/>
  <c r="EH15" i="39"/>
  <c r="EI15" i="39"/>
  <c r="EJ15" i="39"/>
  <c r="EK15" i="39"/>
  <c r="EL15" i="39"/>
  <c r="EM15" i="39"/>
  <c r="EN15" i="39"/>
  <c r="EO15" i="39"/>
  <c r="EP15" i="39"/>
  <c r="EQ15" i="39"/>
  <c r="ER15" i="39"/>
  <c r="ES15" i="39"/>
  <c r="ET15" i="39"/>
  <c r="EU15" i="39"/>
  <c r="EV15" i="39"/>
  <c r="EW15" i="39"/>
  <c r="EX15" i="39"/>
  <c r="EY15" i="39"/>
  <c r="EZ15" i="39"/>
  <c r="FA15" i="39"/>
  <c r="FB15" i="39"/>
  <c r="FC15" i="39"/>
  <c r="FD15" i="39"/>
  <c r="FE15" i="39"/>
  <c r="FF15" i="39"/>
  <c r="FG15" i="39"/>
  <c r="FH15" i="39"/>
  <c r="FI15" i="39"/>
  <c r="FJ15" i="39"/>
  <c r="FK15" i="39"/>
  <c r="FL15" i="39"/>
  <c r="FM15" i="39"/>
  <c r="FN15" i="39"/>
  <c r="EA16" i="39"/>
  <c r="EB16" i="39"/>
  <c r="EC16" i="39"/>
  <c r="ED16" i="39"/>
  <c r="EE16" i="39"/>
  <c r="EF16" i="39"/>
  <c r="EG16" i="39"/>
  <c r="EH16" i="39"/>
  <c r="EI16" i="39"/>
  <c r="EJ16" i="39"/>
  <c r="EK16" i="39"/>
  <c r="EL16" i="39"/>
  <c r="EM16" i="39"/>
  <c r="EN16" i="39"/>
  <c r="EO16" i="39"/>
  <c r="EP16" i="39"/>
  <c r="EQ16" i="39"/>
  <c r="ER16" i="39"/>
  <c r="ES16" i="39"/>
  <c r="ET16" i="39"/>
  <c r="EU16" i="39"/>
  <c r="EV16" i="39"/>
  <c r="EW16" i="39"/>
  <c r="EX16" i="39"/>
  <c r="EY16" i="39"/>
  <c r="EZ16" i="39"/>
  <c r="FA16" i="39"/>
  <c r="FB16" i="39"/>
  <c r="FC16" i="39"/>
  <c r="FD16" i="39"/>
  <c r="FE16" i="39"/>
  <c r="FF16" i="39"/>
  <c r="FG16" i="39"/>
  <c r="FH16" i="39"/>
  <c r="FI16" i="39"/>
  <c r="FJ16" i="39"/>
  <c r="FK16" i="39"/>
  <c r="FL16" i="39"/>
  <c r="FM16" i="39"/>
  <c r="FN16" i="39"/>
  <c r="DZ15" i="39"/>
  <c r="DZ16" i="39"/>
  <c r="DZ14" i="39"/>
  <c r="EA12" i="39"/>
  <c r="EB12" i="39"/>
  <c r="EC12" i="39"/>
  <c r="ED12" i="39"/>
  <c r="EE12" i="39"/>
  <c r="EF12" i="39"/>
  <c r="EG12" i="39"/>
  <c r="EH12" i="39"/>
  <c r="EI12" i="39"/>
  <c r="EJ12" i="39"/>
  <c r="EK12" i="39"/>
  <c r="EL12" i="39"/>
  <c r="EM12" i="39"/>
  <c r="EN12" i="39"/>
  <c r="EO12" i="39"/>
  <c r="EP12" i="39"/>
  <c r="EQ12" i="39"/>
  <c r="ER12" i="39"/>
  <c r="ES12" i="39"/>
  <c r="ET12" i="39"/>
  <c r="EU12" i="39"/>
  <c r="EV12" i="39"/>
  <c r="EW12" i="39"/>
  <c r="EX12" i="39"/>
  <c r="EY12" i="39"/>
  <c r="EZ12" i="39"/>
  <c r="FA12" i="39"/>
  <c r="FB12" i="39"/>
  <c r="FC12" i="39"/>
  <c r="FD12" i="39"/>
  <c r="FE12" i="39"/>
  <c r="FF12" i="39"/>
  <c r="FG12" i="39"/>
  <c r="FH12" i="39"/>
  <c r="FI12" i="39"/>
  <c r="FJ12" i="39"/>
  <c r="FK12" i="39"/>
  <c r="FL12" i="39"/>
  <c r="FM12" i="39"/>
  <c r="FN12" i="39"/>
  <c r="FO12" i="39"/>
  <c r="FP12" i="39"/>
  <c r="FQ12" i="39"/>
  <c r="FR12" i="39"/>
  <c r="FS12" i="39"/>
  <c r="FT12" i="39"/>
  <c r="FU12" i="39"/>
  <c r="FV12" i="39"/>
  <c r="FW12" i="39"/>
  <c r="DZ12" i="39"/>
  <c r="DY12" i="39"/>
  <c r="FN18" i="39" l="1"/>
  <c r="FM18" i="39"/>
  <c r="DN66" i="39"/>
  <c r="DN67" i="39"/>
  <c r="DN68" i="39"/>
  <c r="DN69" i="39"/>
  <c r="DN70" i="39"/>
  <c r="DN71" i="39"/>
  <c r="DN72" i="39"/>
  <c r="DN73" i="39"/>
  <c r="DN74" i="39"/>
  <c r="DN75" i="39"/>
  <c r="DN76" i="39"/>
  <c r="DN77" i="39"/>
  <c r="DN78" i="39"/>
  <c r="DN65" i="39"/>
  <c r="DP67" i="39"/>
  <c r="DQ67" i="39"/>
  <c r="DR67" i="39"/>
  <c r="DS67" i="39"/>
  <c r="DT67" i="39"/>
  <c r="DU67" i="39"/>
  <c r="DV67" i="39"/>
  <c r="DW67" i="39"/>
  <c r="DX67" i="39"/>
  <c r="DY67" i="39"/>
  <c r="DP68" i="39"/>
  <c r="DQ68" i="39"/>
  <c r="DR68" i="39"/>
  <c r="DS68" i="39"/>
  <c r="DT68" i="39"/>
  <c r="DU68" i="39"/>
  <c r="DV68" i="39"/>
  <c r="DW68" i="39"/>
  <c r="DX68" i="39"/>
  <c r="DY68" i="39"/>
  <c r="DY72" i="39"/>
  <c r="DP74" i="39"/>
  <c r="DQ74" i="39"/>
  <c r="DR74" i="39"/>
  <c r="DS74" i="39"/>
  <c r="DT74" i="39"/>
  <c r="DU74" i="39"/>
  <c r="DV74" i="39"/>
  <c r="DW74" i="39"/>
  <c r="DX74" i="39"/>
  <c r="DY74" i="39"/>
  <c r="DP75" i="39"/>
  <c r="DQ75" i="39"/>
  <c r="DR75" i="39"/>
  <c r="DS75" i="39"/>
  <c r="DT75" i="39"/>
  <c r="DU75" i="39"/>
  <c r="DV75" i="39"/>
  <c r="DW75" i="39"/>
  <c r="DX75" i="39"/>
  <c r="DY75" i="39"/>
  <c r="DP76" i="39"/>
  <c r="DQ76" i="39"/>
  <c r="DR76" i="39"/>
  <c r="DS76" i="39"/>
  <c r="DT76" i="39"/>
  <c r="DU76" i="39"/>
  <c r="DV76" i="39"/>
  <c r="DW76" i="39"/>
  <c r="DX76" i="39"/>
  <c r="DY76" i="39"/>
  <c r="DO76" i="39"/>
  <c r="DO75" i="39"/>
  <c r="DO74" i="39"/>
  <c r="DO68" i="39"/>
  <c r="DO67" i="39"/>
  <c r="DZ67" i="39"/>
  <c r="EA67" i="39"/>
  <c r="EB67" i="39"/>
  <c r="EC67" i="39"/>
  <c r="ED67" i="39"/>
  <c r="EE67" i="39"/>
  <c r="EF67" i="39"/>
  <c r="EG67" i="39"/>
  <c r="EH67" i="39"/>
  <c r="EI67" i="39"/>
  <c r="EJ67" i="39"/>
  <c r="EK67" i="39"/>
  <c r="EL67" i="39"/>
  <c r="EM67" i="39"/>
  <c r="EN67" i="39"/>
  <c r="EO67" i="39"/>
  <c r="EP67" i="39"/>
  <c r="EQ67" i="39"/>
  <c r="ER67" i="39"/>
  <c r="ES67" i="39"/>
  <c r="ET67" i="39"/>
  <c r="EU67" i="39"/>
  <c r="EV67" i="39"/>
  <c r="EW67" i="39"/>
  <c r="EX67" i="39"/>
  <c r="EY67" i="39"/>
  <c r="EZ67" i="39"/>
  <c r="FA67" i="39"/>
  <c r="FB67" i="39"/>
  <c r="FC67" i="39"/>
  <c r="FD67" i="39"/>
  <c r="FE67" i="39"/>
  <c r="FF67" i="39"/>
  <c r="FG67" i="39"/>
  <c r="FH67" i="39"/>
  <c r="FI67" i="39"/>
  <c r="FJ67" i="39"/>
  <c r="FK67" i="39"/>
  <c r="FL67" i="39"/>
  <c r="FM67" i="39"/>
  <c r="FN67" i="39"/>
  <c r="FO67" i="39"/>
  <c r="FP67" i="39"/>
  <c r="FQ67" i="39"/>
  <c r="FR67" i="39"/>
  <c r="FS67" i="39"/>
  <c r="FT67" i="39"/>
  <c r="FU67" i="39"/>
  <c r="FV67" i="39"/>
  <c r="FW67" i="39"/>
  <c r="DZ68" i="39"/>
  <c r="EA68" i="39"/>
  <c r="EB68" i="39"/>
  <c r="EC68" i="39"/>
  <c r="ED68" i="39"/>
  <c r="EE68" i="39"/>
  <c r="EF68" i="39"/>
  <c r="EG68" i="39"/>
  <c r="EH68" i="39"/>
  <c r="EI68" i="39"/>
  <c r="EJ68" i="39"/>
  <c r="EK68" i="39"/>
  <c r="EL68" i="39"/>
  <c r="EM68" i="39"/>
  <c r="EN68" i="39"/>
  <c r="EO68" i="39"/>
  <c r="EP68" i="39"/>
  <c r="EQ68" i="39"/>
  <c r="ER68" i="39"/>
  <c r="ES68" i="39"/>
  <c r="ET68" i="39"/>
  <c r="EU68" i="39"/>
  <c r="EV68" i="39"/>
  <c r="EW68" i="39"/>
  <c r="EX68" i="39"/>
  <c r="EY68" i="39"/>
  <c r="EZ68" i="39"/>
  <c r="FA68" i="39"/>
  <c r="FB68" i="39"/>
  <c r="FC68" i="39"/>
  <c r="FD68" i="39"/>
  <c r="FE68" i="39"/>
  <c r="FF68" i="39"/>
  <c r="FG68" i="39"/>
  <c r="FH68" i="39"/>
  <c r="FI68" i="39"/>
  <c r="FJ68" i="39"/>
  <c r="FK68" i="39"/>
  <c r="FL68" i="39"/>
  <c r="FM68" i="39"/>
  <c r="FN68" i="39"/>
  <c r="FO68" i="39"/>
  <c r="FP68" i="39"/>
  <c r="FQ68" i="39"/>
  <c r="FR68" i="39"/>
  <c r="FS68" i="39"/>
  <c r="FT68" i="39"/>
  <c r="FU68" i="39"/>
  <c r="FV68" i="39"/>
  <c r="FW68" i="39"/>
  <c r="DZ74" i="39"/>
  <c r="EA74" i="39"/>
  <c r="EB74" i="39"/>
  <c r="EC74" i="39"/>
  <c r="ED74" i="39"/>
  <c r="EE74" i="39"/>
  <c r="EF74" i="39"/>
  <c r="EG74" i="39"/>
  <c r="EH74" i="39"/>
  <c r="EI74" i="39"/>
  <c r="EJ74" i="39"/>
  <c r="EK74" i="39"/>
  <c r="EL74" i="39"/>
  <c r="EM74" i="39"/>
  <c r="EN74" i="39"/>
  <c r="EO74" i="39"/>
  <c r="EP74" i="39"/>
  <c r="EQ74" i="39"/>
  <c r="ER74" i="39"/>
  <c r="ES74" i="39"/>
  <c r="ET74" i="39"/>
  <c r="EU74" i="39"/>
  <c r="EV74" i="39"/>
  <c r="EW74" i="39"/>
  <c r="EX74" i="39"/>
  <c r="EY74" i="39"/>
  <c r="EZ74" i="39"/>
  <c r="FA74" i="39"/>
  <c r="FB74" i="39"/>
  <c r="FC74" i="39"/>
  <c r="FD74" i="39"/>
  <c r="FE74" i="39"/>
  <c r="FF74" i="39"/>
  <c r="FG74" i="39"/>
  <c r="FH74" i="39"/>
  <c r="FI74" i="39"/>
  <c r="FJ74" i="39"/>
  <c r="FK74" i="39"/>
  <c r="FL74" i="39"/>
  <c r="FM74" i="39"/>
  <c r="FN74" i="39"/>
  <c r="FO74" i="39"/>
  <c r="FP74" i="39"/>
  <c r="FQ74" i="39"/>
  <c r="FR74" i="39"/>
  <c r="FS74" i="39"/>
  <c r="FT74" i="39"/>
  <c r="FU74" i="39"/>
  <c r="FV74" i="39"/>
  <c r="FW74" i="39"/>
  <c r="DZ75" i="39"/>
  <c r="EA75" i="39"/>
  <c r="EB75" i="39"/>
  <c r="EC75" i="39"/>
  <c r="ED75" i="39"/>
  <c r="EE75" i="39"/>
  <c r="EF75" i="39"/>
  <c r="EG75" i="39"/>
  <c r="EH75" i="39"/>
  <c r="EI75" i="39"/>
  <c r="EJ75" i="39"/>
  <c r="EK75" i="39"/>
  <c r="EL75" i="39"/>
  <c r="EM75" i="39"/>
  <c r="EN75" i="39"/>
  <c r="EO75" i="39"/>
  <c r="EP75" i="39"/>
  <c r="EQ75" i="39"/>
  <c r="ER75" i="39"/>
  <c r="ES75" i="39"/>
  <c r="ET75" i="39"/>
  <c r="EU75" i="39"/>
  <c r="EV75" i="39"/>
  <c r="EW75" i="39"/>
  <c r="EX75" i="39"/>
  <c r="EY75" i="39"/>
  <c r="EZ75" i="39"/>
  <c r="FA75" i="39"/>
  <c r="FB75" i="39"/>
  <c r="FC75" i="39"/>
  <c r="FD75" i="39"/>
  <c r="FE75" i="39"/>
  <c r="FF75" i="39"/>
  <c r="FG75" i="39"/>
  <c r="FH75" i="39"/>
  <c r="FI75" i="39"/>
  <c r="FJ75" i="39"/>
  <c r="FK75" i="39"/>
  <c r="FL75" i="39"/>
  <c r="FM75" i="39"/>
  <c r="FN75" i="39"/>
  <c r="FO75" i="39"/>
  <c r="FP75" i="39"/>
  <c r="FQ75" i="39"/>
  <c r="FR75" i="39"/>
  <c r="FS75" i="39"/>
  <c r="FT75" i="39"/>
  <c r="FU75" i="39"/>
  <c r="FV75" i="39"/>
  <c r="FW75" i="39"/>
  <c r="DZ76" i="39"/>
  <c r="EA76" i="39"/>
  <c r="EB76" i="39"/>
  <c r="EC76" i="39"/>
  <c r="ED76" i="39"/>
  <c r="EE76" i="39"/>
  <c r="EF76" i="39"/>
  <c r="EG76" i="39"/>
  <c r="EH76" i="39"/>
  <c r="EI76" i="39"/>
  <c r="EJ76" i="39"/>
  <c r="EK76" i="39"/>
  <c r="EL76" i="39"/>
  <c r="EM76" i="39"/>
  <c r="EN76" i="39"/>
  <c r="EO76" i="39"/>
  <c r="EP76" i="39"/>
  <c r="EQ76" i="39"/>
  <c r="ER76" i="39"/>
  <c r="ES76" i="39"/>
  <c r="ET76" i="39"/>
  <c r="EU76" i="39"/>
  <c r="EV76" i="39"/>
  <c r="EW76" i="39"/>
  <c r="EX76" i="39"/>
  <c r="EY76" i="39"/>
  <c r="EZ76" i="39"/>
  <c r="FA76" i="39"/>
  <c r="FB76" i="39"/>
  <c r="FC76" i="39"/>
  <c r="FD76" i="39"/>
  <c r="FE76" i="39"/>
  <c r="FF76" i="39"/>
  <c r="FG76" i="39"/>
  <c r="FH76" i="39"/>
  <c r="FI76" i="39"/>
  <c r="FJ76" i="39"/>
  <c r="FK76" i="39"/>
  <c r="FL76" i="39"/>
  <c r="FM76" i="39"/>
  <c r="FN76" i="39"/>
  <c r="FO76" i="39"/>
  <c r="FP76" i="39"/>
  <c r="FQ76" i="39"/>
  <c r="FR76" i="39"/>
  <c r="FS76" i="39"/>
  <c r="FT76" i="39"/>
  <c r="FU76" i="39"/>
  <c r="FV76" i="39"/>
  <c r="FW76" i="39"/>
  <c r="EY188" i="110" l="1"/>
  <c r="EY187" i="110"/>
  <c r="EY186" i="110"/>
  <c r="EY185" i="110"/>
  <c r="FK184" i="110"/>
  <c r="FK186" i="110" s="1"/>
  <c r="FK188" i="110" s="1"/>
  <c r="FJ184" i="110"/>
  <c r="FJ186" i="110" s="1"/>
  <c r="FJ188" i="110" s="1"/>
  <c r="FI184" i="110"/>
  <c r="FI186" i="110" s="1"/>
  <c r="FI188" i="110" s="1"/>
  <c r="FH184" i="110"/>
  <c r="FH186" i="110" s="1"/>
  <c r="FH188" i="110" s="1"/>
  <c r="FG184" i="110"/>
  <c r="FG186" i="110" s="1"/>
  <c r="FG188" i="110" s="1"/>
  <c r="FF184" i="110"/>
  <c r="FF186" i="110" s="1"/>
  <c r="FF188" i="110" s="1"/>
  <c r="FE184" i="110"/>
  <c r="FE186" i="110" s="1"/>
  <c r="FE188" i="110" s="1"/>
  <c r="FD184" i="110"/>
  <c r="FD186" i="110" s="1"/>
  <c r="FD188" i="110" s="1"/>
  <c r="FC184" i="110"/>
  <c r="FC186" i="110" s="1"/>
  <c r="FC188" i="110" s="1"/>
  <c r="FB184" i="110"/>
  <c r="FB186" i="110" s="1"/>
  <c r="FB188" i="110" s="1"/>
  <c r="FA184" i="110"/>
  <c r="FA186" i="110" s="1"/>
  <c r="FA188" i="110" s="1"/>
  <c r="EZ184" i="110"/>
  <c r="EZ186" i="110" s="1"/>
  <c r="EZ188" i="110" s="1"/>
  <c r="EY184" i="110"/>
  <c r="FK183" i="110"/>
  <c r="FK185" i="110" s="1"/>
  <c r="FK187" i="110" s="1"/>
  <c r="FJ183" i="110"/>
  <c r="FJ185" i="110" s="1"/>
  <c r="FJ187" i="110" s="1"/>
  <c r="FI183" i="110"/>
  <c r="FI185" i="110" s="1"/>
  <c r="FI187" i="110" s="1"/>
  <c r="FH183" i="110"/>
  <c r="FH185" i="110" s="1"/>
  <c r="FH187" i="110" s="1"/>
  <c r="FG183" i="110"/>
  <c r="FG185" i="110" s="1"/>
  <c r="FG187" i="110" s="1"/>
  <c r="FF183" i="110"/>
  <c r="FF185" i="110" s="1"/>
  <c r="FF187" i="110" s="1"/>
  <c r="FE183" i="110"/>
  <c r="FE185" i="110" s="1"/>
  <c r="FE187" i="110" s="1"/>
  <c r="FD183" i="110"/>
  <c r="FD185" i="110" s="1"/>
  <c r="FD187" i="110" s="1"/>
  <c r="FC183" i="110"/>
  <c r="FC185" i="110" s="1"/>
  <c r="FC187" i="110" s="1"/>
  <c r="FB183" i="110"/>
  <c r="FB185" i="110" s="1"/>
  <c r="FB187" i="110" s="1"/>
  <c r="FA183" i="110"/>
  <c r="FA185" i="110" s="1"/>
  <c r="FA187" i="110" s="1"/>
  <c r="EZ183" i="110"/>
  <c r="EZ185" i="110" s="1"/>
  <c r="EZ187" i="110" s="1"/>
  <c r="EY183" i="110"/>
  <c r="FK182" i="110"/>
  <c r="FJ182" i="110"/>
  <c r="FI182" i="110"/>
  <c r="FH182" i="110"/>
  <c r="FG182" i="110"/>
  <c r="FF182" i="110"/>
  <c r="FE182" i="110"/>
  <c r="FD182" i="110"/>
  <c r="FC182" i="110"/>
  <c r="FB182" i="110"/>
  <c r="FA182" i="110"/>
  <c r="EZ182" i="110"/>
  <c r="EY182" i="110"/>
  <c r="FK181" i="110"/>
  <c r="FJ181" i="110"/>
  <c r="FI181" i="110"/>
  <c r="FH181" i="110"/>
  <c r="FG181" i="110"/>
  <c r="FF181" i="110"/>
  <c r="FE181" i="110"/>
  <c r="FD181" i="110"/>
  <c r="FC181" i="110"/>
  <c r="FB181" i="110"/>
  <c r="FA181" i="110"/>
  <c r="EZ181" i="110"/>
  <c r="EY181" i="110"/>
  <c r="FK180" i="110"/>
  <c r="FJ180" i="110"/>
  <c r="FI180" i="110"/>
  <c r="FH180" i="110"/>
  <c r="FG180" i="110"/>
  <c r="FF180" i="110"/>
  <c r="FE180" i="110"/>
  <c r="FD180" i="110"/>
  <c r="FC180" i="110"/>
  <c r="FB180" i="110"/>
  <c r="FA180" i="110"/>
  <c r="EZ180" i="110"/>
  <c r="EY180" i="110"/>
  <c r="FK179" i="110"/>
  <c r="FJ179" i="110"/>
  <c r="FI179" i="110"/>
  <c r="FH179" i="110"/>
  <c r="FG179" i="110"/>
  <c r="FF179" i="110"/>
  <c r="FE179" i="110"/>
  <c r="FD179" i="110"/>
  <c r="FC179" i="110"/>
  <c r="FB179" i="110"/>
  <c r="FA179" i="110"/>
  <c r="EZ179" i="110"/>
  <c r="EY179" i="110"/>
  <c r="FK178" i="110"/>
  <c r="FJ178" i="110"/>
  <c r="FI178" i="110"/>
  <c r="FH178" i="110"/>
  <c r="FG178" i="110"/>
  <c r="FF178" i="110"/>
  <c r="FE178" i="110"/>
  <c r="FD178" i="110"/>
  <c r="FC178" i="110"/>
  <c r="FB178" i="110"/>
  <c r="FA178" i="110"/>
  <c r="EZ178" i="110"/>
  <c r="EY178" i="110"/>
  <c r="FK177" i="110"/>
  <c r="FJ177" i="110"/>
  <c r="FI177" i="110"/>
  <c r="FH177" i="110"/>
  <c r="FG177" i="110"/>
  <c r="FF177" i="110"/>
  <c r="FE177" i="110"/>
  <c r="FD177" i="110"/>
  <c r="FC177" i="110"/>
  <c r="FB177" i="110"/>
  <c r="FA177" i="110"/>
  <c r="EZ177" i="110"/>
  <c r="EY177" i="110"/>
  <c r="FK176" i="110"/>
  <c r="FJ176" i="110"/>
  <c r="FI176" i="110"/>
  <c r="FH176" i="110"/>
  <c r="FG176" i="110"/>
  <c r="FF176" i="110"/>
  <c r="FE176" i="110"/>
  <c r="FD176" i="110"/>
  <c r="FC176" i="110"/>
  <c r="FB176" i="110"/>
  <c r="FA176" i="110"/>
  <c r="EZ176" i="110"/>
  <c r="EY176" i="110"/>
  <c r="FK175" i="110"/>
  <c r="FJ175" i="110"/>
  <c r="FI175" i="110"/>
  <c r="FH175" i="110"/>
  <c r="FG175" i="110"/>
  <c r="FF175" i="110"/>
  <c r="FE175" i="110"/>
  <c r="FD175" i="110"/>
  <c r="FC175" i="110"/>
  <c r="FB175" i="110"/>
  <c r="FA175" i="110"/>
  <c r="EZ175" i="110"/>
  <c r="EY175" i="110"/>
  <c r="B105" i="110"/>
  <c r="B104" i="110"/>
  <c r="FT82" i="110"/>
  <c r="FO82" i="110"/>
  <c r="FL82" i="110"/>
  <c r="FH82" i="110"/>
  <c r="FC82" i="110"/>
  <c r="EZ82" i="110"/>
  <c r="EV82" i="110"/>
  <c r="EQ82" i="110"/>
  <c r="EN82" i="110"/>
  <c r="EJ82" i="110"/>
  <c r="EE82" i="110"/>
  <c r="EB82" i="110"/>
  <c r="FT81" i="110"/>
  <c r="FO81" i="110"/>
  <c r="FL81" i="110"/>
  <c r="FH81" i="110"/>
  <c r="FC81" i="110"/>
  <c r="EZ81" i="110"/>
  <c r="EV81" i="110"/>
  <c r="EQ81" i="110"/>
  <c r="EN81" i="110"/>
  <c r="EJ81" i="110"/>
  <c r="EE81" i="110"/>
  <c r="EB81" i="110"/>
  <c r="FT80" i="110"/>
  <c r="FO80" i="110"/>
  <c r="FL80" i="110"/>
  <c r="FH80" i="110"/>
  <c r="FC80" i="110"/>
  <c r="EZ80" i="110"/>
  <c r="EV80" i="110"/>
  <c r="EQ80" i="110"/>
  <c r="EN80" i="110"/>
  <c r="EJ80" i="110"/>
  <c r="EE80" i="110"/>
  <c r="EB80" i="110"/>
  <c r="FT78" i="110"/>
  <c r="FO78" i="110"/>
  <c r="FL78" i="110"/>
  <c r="FH78" i="110"/>
  <c r="FC78" i="110"/>
  <c r="EZ78" i="110"/>
  <c r="EV78" i="110"/>
  <c r="EQ78" i="110"/>
  <c r="EN78" i="110"/>
  <c r="EJ78" i="110"/>
  <c r="EE78" i="110"/>
  <c r="EB78" i="110"/>
  <c r="DX78" i="110"/>
  <c r="DS78" i="110"/>
  <c r="DP78" i="110"/>
  <c r="FT77" i="110"/>
  <c r="FO77" i="110"/>
  <c r="FL77" i="110"/>
  <c r="FH77" i="110"/>
  <c r="FC77" i="110"/>
  <c r="EZ77" i="110"/>
  <c r="EV77" i="110"/>
  <c r="EQ77" i="110"/>
  <c r="EN77" i="110"/>
  <c r="EJ77" i="110"/>
  <c r="EE77" i="110"/>
  <c r="EB77" i="110"/>
  <c r="DX77" i="110"/>
  <c r="DS77" i="110"/>
  <c r="DP77" i="110"/>
  <c r="CI70" i="110"/>
  <c r="O69" i="110"/>
  <c r="O68" i="110"/>
  <c r="O67" i="110"/>
  <c r="CH64" i="110"/>
  <c r="CG64" i="110"/>
  <c r="CF64" i="110"/>
  <c r="CE64" i="110"/>
  <c r="CD64" i="110"/>
  <c r="CC64" i="110"/>
  <c r="CB64" i="110"/>
  <c r="CA64" i="110"/>
  <c r="BZ64" i="110"/>
  <c r="BY64" i="110"/>
  <c r="BX64" i="110"/>
  <c r="BW64" i="110"/>
  <c r="BV64" i="110"/>
  <c r="BU64" i="110"/>
  <c r="BT64" i="110"/>
  <c r="BS64" i="110"/>
  <c r="BR64" i="110"/>
  <c r="BQ64" i="110"/>
  <c r="BP64" i="110"/>
  <c r="BO64" i="110"/>
  <c r="BN64" i="110"/>
  <c r="BM64" i="110"/>
  <c r="BL64" i="110"/>
  <c r="BK64" i="110"/>
  <c r="BJ64" i="110"/>
  <c r="BI64" i="110"/>
  <c r="BH64" i="110"/>
  <c r="BG64" i="110"/>
  <c r="BF64" i="110"/>
  <c r="BE64" i="110"/>
  <c r="BD64" i="110"/>
  <c r="BC64" i="110"/>
  <c r="BB64" i="110"/>
  <c r="BA64" i="110"/>
  <c r="AZ64" i="110"/>
  <c r="AY64" i="110"/>
  <c r="AX64" i="110"/>
  <c r="AW64" i="110"/>
  <c r="AV64" i="110"/>
  <c r="AU64" i="110"/>
  <c r="AT64" i="110"/>
  <c r="AS64" i="110"/>
  <c r="AR64" i="110"/>
  <c r="AQ64" i="110"/>
  <c r="AP64" i="110"/>
  <c r="AO64" i="110"/>
  <c r="AN64" i="110"/>
  <c r="AM64" i="110"/>
  <c r="AL64" i="110"/>
  <c r="AK64" i="110"/>
  <c r="AJ64" i="110"/>
  <c r="AI64" i="110"/>
  <c r="AH64" i="110"/>
  <c r="AG64" i="110"/>
  <c r="AF64" i="110"/>
  <c r="AE64" i="110"/>
  <c r="AD64" i="110"/>
  <c r="AC64" i="110"/>
  <c r="AB64" i="110"/>
  <c r="AA64" i="110"/>
  <c r="Z64" i="110"/>
  <c r="Y64" i="110"/>
  <c r="X64" i="110"/>
  <c r="W64" i="110"/>
  <c r="V64" i="110"/>
  <c r="U64" i="110"/>
  <c r="T64" i="110"/>
  <c r="S64" i="110"/>
  <c r="R64" i="110"/>
  <c r="Q64" i="110"/>
  <c r="P64" i="110"/>
  <c r="O64" i="110"/>
  <c r="N64" i="110"/>
  <c r="M64" i="110"/>
  <c r="L64" i="110"/>
  <c r="K64" i="110"/>
  <c r="J64" i="110"/>
  <c r="I64" i="110"/>
  <c r="H64" i="110"/>
  <c r="G64" i="110"/>
  <c r="F64" i="110"/>
  <c r="E64" i="110"/>
  <c r="D64" i="110"/>
  <c r="C64" i="110"/>
  <c r="FW60" i="110"/>
  <c r="FV60" i="110"/>
  <c r="FU60" i="110"/>
  <c r="FT60" i="110"/>
  <c r="FS60" i="110"/>
  <c r="FR60" i="110"/>
  <c r="FQ60" i="110"/>
  <c r="FP60" i="110"/>
  <c r="FO60" i="110"/>
  <c r="FN60" i="110"/>
  <c r="FM60" i="110"/>
  <c r="FL60" i="110"/>
  <c r="FK60" i="110"/>
  <c r="FJ60" i="110"/>
  <c r="FI60" i="110"/>
  <c r="FH60" i="110"/>
  <c r="FG60" i="110"/>
  <c r="FF60" i="110"/>
  <c r="FE60" i="110"/>
  <c r="FD60" i="110"/>
  <c r="FC60" i="110"/>
  <c r="FB60" i="110"/>
  <c r="FA60" i="110"/>
  <c r="EZ60" i="110"/>
  <c r="EY60" i="110"/>
  <c r="EX60" i="110"/>
  <c r="EW60" i="110"/>
  <c r="EV60" i="110"/>
  <c r="EU60" i="110"/>
  <c r="ET60" i="110"/>
  <c r="ES60" i="110"/>
  <c r="ER60" i="110"/>
  <c r="EQ60" i="110"/>
  <c r="EP60" i="110"/>
  <c r="EO60" i="110"/>
  <c r="EN60" i="110"/>
  <c r="EM60" i="110"/>
  <c r="EL60" i="110"/>
  <c r="EK60" i="110"/>
  <c r="EJ60" i="110"/>
  <c r="EI60" i="110"/>
  <c r="EH60" i="110"/>
  <c r="EG60" i="110"/>
  <c r="EF60" i="110"/>
  <c r="EE60" i="110"/>
  <c r="ED60" i="110"/>
  <c r="EC60" i="110"/>
  <c r="EB60" i="110"/>
  <c r="EA60" i="110"/>
  <c r="DZ60" i="110"/>
  <c r="DY60" i="110"/>
  <c r="FW59" i="110"/>
  <c r="FV59" i="110"/>
  <c r="FU59" i="110"/>
  <c r="FT59" i="110"/>
  <c r="FS59" i="110"/>
  <c r="FR59" i="110"/>
  <c r="FQ59" i="110"/>
  <c r="FP59" i="110"/>
  <c r="FO59" i="110"/>
  <c r="FN59" i="110"/>
  <c r="FM59" i="110"/>
  <c r="FL59" i="110"/>
  <c r="FK59" i="110"/>
  <c r="FJ59" i="110"/>
  <c r="FI59" i="110"/>
  <c r="FH59" i="110"/>
  <c r="FG59" i="110"/>
  <c r="FF59" i="110"/>
  <c r="FE59" i="110"/>
  <c r="FD59" i="110"/>
  <c r="FC59" i="110"/>
  <c r="FB59" i="110"/>
  <c r="FA59" i="110"/>
  <c r="EZ59" i="110"/>
  <c r="EY59" i="110"/>
  <c r="EX59" i="110"/>
  <c r="EW59" i="110"/>
  <c r="EV59" i="110"/>
  <c r="EU59" i="110"/>
  <c r="ET59" i="110"/>
  <c r="ES59" i="110"/>
  <c r="ER59" i="110"/>
  <c r="EQ59" i="110"/>
  <c r="EP59" i="110"/>
  <c r="EO59" i="110"/>
  <c r="EN59" i="110"/>
  <c r="EM59" i="110"/>
  <c r="EL59" i="110"/>
  <c r="EK59" i="110"/>
  <c r="EJ59" i="110"/>
  <c r="EI59" i="110"/>
  <c r="EH59" i="110"/>
  <c r="EG59" i="110"/>
  <c r="EF59" i="110"/>
  <c r="EE59" i="110"/>
  <c r="ED59" i="110"/>
  <c r="EC59" i="110"/>
  <c r="EB59" i="110"/>
  <c r="EA59" i="110"/>
  <c r="DZ59" i="110"/>
  <c r="DY59" i="110"/>
  <c r="FW58" i="110"/>
  <c r="FV58" i="110"/>
  <c r="FV67" i="110" s="1"/>
  <c r="FU58" i="110"/>
  <c r="FU67" i="110" s="1"/>
  <c r="FT58" i="110"/>
  <c r="FT67" i="110" s="1"/>
  <c r="FS58" i="110"/>
  <c r="FS67" i="110" s="1"/>
  <c r="FR58" i="110"/>
  <c r="FR67" i="110" s="1"/>
  <c r="FQ58" i="110"/>
  <c r="FQ67" i="110" s="1"/>
  <c r="FP58" i="110"/>
  <c r="FP67" i="110" s="1"/>
  <c r="FO58" i="110"/>
  <c r="FO67" i="110" s="1"/>
  <c r="FN58" i="110"/>
  <c r="FN67" i="110" s="1"/>
  <c r="FM58" i="110"/>
  <c r="FM67" i="110" s="1"/>
  <c r="FL58" i="110"/>
  <c r="FL67" i="110" s="1"/>
  <c r="FK58" i="110"/>
  <c r="FK67" i="110" s="1"/>
  <c r="FJ58" i="110"/>
  <c r="FJ67" i="110" s="1"/>
  <c r="FI58" i="110"/>
  <c r="FI67" i="110" s="1"/>
  <c r="FH58" i="110"/>
  <c r="FH67" i="110" s="1"/>
  <c r="FG58" i="110"/>
  <c r="FG67" i="110" s="1"/>
  <c r="FF58" i="110"/>
  <c r="FF67" i="110" s="1"/>
  <c r="FE58" i="110"/>
  <c r="FE67" i="110" s="1"/>
  <c r="FD58" i="110"/>
  <c r="FD67" i="110" s="1"/>
  <c r="FC58" i="110"/>
  <c r="FC67" i="110" s="1"/>
  <c r="FB58" i="110"/>
  <c r="FB67" i="110" s="1"/>
  <c r="FA58" i="110"/>
  <c r="FA67" i="110" s="1"/>
  <c r="EZ58" i="110"/>
  <c r="EZ67" i="110" s="1"/>
  <c r="EY58" i="110"/>
  <c r="EY67" i="110" s="1"/>
  <c r="EX58" i="110"/>
  <c r="EX67" i="110" s="1"/>
  <c r="EW58" i="110"/>
  <c r="EW67" i="110" s="1"/>
  <c r="EV58" i="110"/>
  <c r="EV67" i="110" s="1"/>
  <c r="EU58" i="110"/>
  <c r="EU67" i="110" s="1"/>
  <c r="ET58" i="110"/>
  <c r="ET67" i="110" s="1"/>
  <c r="ES58" i="110"/>
  <c r="ES67" i="110" s="1"/>
  <c r="ER58" i="110"/>
  <c r="ER67" i="110" s="1"/>
  <c r="EQ58" i="110"/>
  <c r="EQ67" i="110" s="1"/>
  <c r="EP58" i="110"/>
  <c r="EP67" i="110" s="1"/>
  <c r="EO58" i="110"/>
  <c r="EO67" i="110" s="1"/>
  <c r="EN58" i="110"/>
  <c r="EN67" i="110" s="1"/>
  <c r="EM58" i="110"/>
  <c r="EM67" i="110" s="1"/>
  <c r="EL58" i="110"/>
  <c r="EL67" i="110" s="1"/>
  <c r="EK58" i="110"/>
  <c r="EK67" i="110" s="1"/>
  <c r="EJ58" i="110"/>
  <c r="EJ67" i="110" s="1"/>
  <c r="EI58" i="110"/>
  <c r="EI67" i="110" s="1"/>
  <c r="EH58" i="110"/>
  <c r="EH67" i="110" s="1"/>
  <c r="EG58" i="110"/>
  <c r="EG67" i="110" s="1"/>
  <c r="EF58" i="110"/>
  <c r="EF67" i="110" s="1"/>
  <c r="EE58" i="110"/>
  <c r="EE67" i="110" s="1"/>
  <c r="ED58" i="110"/>
  <c r="ED67" i="110" s="1"/>
  <c r="EC58" i="110"/>
  <c r="EC67" i="110" s="1"/>
  <c r="EB58" i="110"/>
  <c r="EB67" i="110" s="1"/>
  <c r="EA58" i="110"/>
  <c r="EA67" i="110" s="1"/>
  <c r="DZ58" i="110"/>
  <c r="DZ67" i="110" s="1"/>
  <c r="DY58" i="110"/>
  <c r="DY67" i="110" s="1"/>
  <c r="FW55" i="110"/>
  <c r="FV55" i="110"/>
  <c r="FU55" i="110"/>
  <c r="FT55" i="110"/>
  <c r="FS55" i="110"/>
  <c r="FR55" i="110"/>
  <c r="FQ55" i="110"/>
  <c r="FP55" i="110"/>
  <c r="FO55" i="110"/>
  <c r="FN55" i="110"/>
  <c r="FM55" i="110"/>
  <c r="FL55" i="110"/>
  <c r="FK55" i="110"/>
  <c r="FJ55" i="110"/>
  <c r="FI55" i="110"/>
  <c r="FH55" i="110"/>
  <c r="FG55" i="110"/>
  <c r="FF55" i="110"/>
  <c r="FE55" i="110"/>
  <c r="FD55" i="110"/>
  <c r="FC55" i="110"/>
  <c r="FB55" i="110"/>
  <c r="FA55" i="110"/>
  <c r="EZ55" i="110"/>
  <c r="EY55" i="110"/>
  <c r="EX55" i="110"/>
  <c r="EW55" i="110"/>
  <c r="EV55" i="110"/>
  <c r="EU55" i="110"/>
  <c r="ET55" i="110"/>
  <c r="ES55" i="110"/>
  <c r="ER55" i="110"/>
  <c r="EQ55" i="110"/>
  <c r="EP55" i="110"/>
  <c r="EO55" i="110"/>
  <c r="EN55" i="110"/>
  <c r="EM55" i="110"/>
  <c r="EL55" i="110"/>
  <c r="EK55" i="110"/>
  <c r="EJ55" i="110"/>
  <c r="EI55" i="110"/>
  <c r="EH55" i="110"/>
  <c r="EG55" i="110"/>
  <c r="EF55" i="110"/>
  <c r="EE55" i="110"/>
  <c r="ED55" i="110"/>
  <c r="EC55" i="110"/>
  <c r="EB55" i="110"/>
  <c r="EA55" i="110"/>
  <c r="DZ55" i="110"/>
  <c r="DY55" i="110"/>
  <c r="DX55" i="110"/>
  <c r="DW55" i="110"/>
  <c r="DV55" i="110"/>
  <c r="DU55" i="110"/>
  <c r="DT55" i="110"/>
  <c r="DS55" i="110"/>
  <c r="DR55" i="110"/>
  <c r="DQ55" i="110"/>
  <c r="DP55" i="110"/>
  <c r="DO55" i="110"/>
  <c r="DN55" i="110"/>
  <c r="DM55" i="110"/>
  <c r="DL55" i="110"/>
  <c r="DK55" i="110"/>
  <c r="DJ55" i="110"/>
  <c r="DI55" i="110"/>
  <c r="DH55" i="110"/>
  <c r="DG55" i="110"/>
  <c r="DF55" i="110"/>
  <c r="DE55" i="110"/>
  <c r="DD55" i="110"/>
  <c r="DC55" i="110"/>
  <c r="DB55" i="110"/>
  <c r="DA55" i="110"/>
  <c r="CZ55" i="110"/>
  <c r="CY55" i="110"/>
  <c r="CX55" i="110"/>
  <c r="CW55" i="110"/>
  <c r="CV55" i="110"/>
  <c r="CU55" i="110"/>
  <c r="CT55" i="110"/>
  <c r="CS55" i="110"/>
  <c r="CR55" i="110"/>
  <c r="CQ55" i="110"/>
  <c r="CP55" i="110"/>
  <c r="CO55" i="110"/>
  <c r="CN55" i="110"/>
  <c r="CM55" i="110"/>
  <c r="CL55" i="110"/>
  <c r="CK55" i="110"/>
  <c r="CJ55" i="110"/>
  <c r="CI55" i="110"/>
  <c r="CH55" i="110"/>
  <c r="CG55" i="110"/>
  <c r="CF55" i="110"/>
  <c r="CE55" i="110"/>
  <c r="CD55" i="110"/>
  <c r="CC55" i="110"/>
  <c r="CB55" i="110"/>
  <c r="CA55" i="110"/>
  <c r="BZ55" i="110"/>
  <c r="BY55" i="110"/>
  <c r="BX55" i="110"/>
  <c r="BW55" i="110"/>
  <c r="BV55" i="110"/>
  <c r="BU55" i="110"/>
  <c r="BT55" i="110"/>
  <c r="BS55" i="110"/>
  <c r="BR55" i="110"/>
  <c r="BQ55" i="110"/>
  <c r="BP55" i="110"/>
  <c r="BO55" i="110"/>
  <c r="BN55" i="110"/>
  <c r="BM55" i="110"/>
  <c r="BL55" i="110"/>
  <c r="BK55" i="110"/>
  <c r="BJ55" i="110"/>
  <c r="BI55" i="110"/>
  <c r="BH55" i="110"/>
  <c r="BG55" i="110"/>
  <c r="BF55" i="110"/>
  <c r="BE55" i="110"/>
  <c r="BD55" i="110"/>
  <c r="BC55" i="110"/>
  <c r="BB55" i="110"/>
  <c r="BA55" i="110"/>
  <c r="AZ55" i="110"/>
  <c r="AY55" i="110"/>
  <c r="AX55" i="110"/>
  <c r="AW55" i="110"/>
  <c r="AV55" i="110"/>
  <c r="FW44" i="110"/>
  <c r="FV44" i="110"/>
  <c r="FU44" i="110"/>
  <c r="FT44" i="110"/>
  <c r="FS44" i="110"/>
  <c r="FR44" i="110"/>
  <c r="FQ44" i="110"/>
  <c r="FP44" i="110"/>
  <c r="FO44" i="110"/>
  <c r="FN44" i="110"/>
  <c r="FM44" i="110"/>
  <c r="FL44" i="110"/>
  <c r="FK44" i="110"/>
  <c r="FJ44" i="110"/>
  <c r="FI44" i="110"/>
  <c r="FH44" i="110"/>
  <c r="FG44" i="110"/>
  <c r="FF44" i="110"/>
  <c r="FE44" i="110"/>
  <c r="FD44" i="110"/>
  <c r="FC44" i="110"/>
  <c r="FB44" i="110"/>
  <c r="FA44" i="110"/>
  <c r="EZ44" i="110"/>
  <c r="EY44" i="110"/>
  <c r="EX44" i="110"/>
  <c r="EW44" i="110"/>
  <c r="EV44" i="110"/>
  <c r="EU44" i="110"/>
  <c r="ET44" i="110"/>
  <c r="ES44" i="110"/>
  <c r="ER44" i="110"/>
  <c r="EQ44" i="110"/>
  <c r="EP44" i="110"/>
  <c r="EO44" i="110"/>
  <c r="EN44" i="110"/>
  <c r="EM44" i="110"/>
  <c r="EL44" i="110"/>
  <c r="EK44" i="110"/>
  <c r="EJ44" i="110"/>
  <c r="EI44" i="110"/>
  <c r="EH44" i="110"/>
  <c r="EG44" i="110"/>
  <c r="EF44" i="110"/>
  <c r="EE44" i="110"/>
  <c r="ED44" i="110"/>
  <c r="EC44" i="110"/>
  <c r="EB44" i="110"/>
  <c r="EA44" i="110"/>
  <c r="DZ44" i="110"/>
  <c r="DY44" i="110"/>
  <c r="DX44" i="110"/>
  <c r="DW44" i="110"/>
  <c r="DV44" i="110"/>
  <c r="DU44" i="110"/>
  <c r="DT44" i="110"/>
  <c r="DS44" i="110"/>
  <c r="DR44" i="110"/>
  <c r="DQ44" i="110"/>
  <c r="DP44" i="110"/>
  <c r="DO44" i="110"/>
  <c r="DN44" i="110"/>
  <c r="DM44" i="110"/>
  <c r="DL44" i="110"/>
  <c r="DK44" i="110"/>
  <c r="DJ44" i="110"/>
  <c r="DI44" i="110"/>
  <c r="DH44" i="110"/>
  <c r="DG44" i="110"/>
  <c r="DF44" i="110"/>
  <c r="DE44" i="110"/>
  <c r="DD44" i="110"/>
  <c r="DC44" i="110"/>
  <c r="DB44" i="110"/>
  <c r="DA44" i="110"/>
  <c r="CZ44" i="110"/>
  <c r="CY44" i="110"/>
  <c r="CX44" i="110"/>
  <c r="CW44" i="110"/>
  <c r="CV44" i="110"/>
  <c r="CU44" i="110"/>
  <c r="CT44" i="110"/>
  <c r="CS44" i="110"/>
  <c r="CR44" i="110"/>
  <c r="CQ44" i="110"/>
  <c r="CP44" i="110"/>
  <c r="CO44" i="110"/>
  <c r="CN44" i="110"/>
  <c r="CM44" i="110"/>
  <c r="CL44" i="110"/>
  <c r="CK44" i="110"/>
  <c r="CJ44" i="110"/>
  <c r="CI44" i="110"/>
  <c r="CH44" i="110"/>
  <c r="CG44" i="110"/>
  <c r="CF44" i="110"/>
  <c r="CE44" i="110"/>
  <c r="CD44" i="110"/>
  <c r="CC44" i="110"/>
  <c r="CB44" i="110"/>
  <c r="CA44" i="110"/>
  <c r="BZ44" i="110"/>
  <c r="BY44" i="110"/>
  <c r="BX44" i="110"/>
  <c r="BW44" i="110"/>
  <c r="BV44" i="110"/>
  <c r="BU44" i="110"/>
  <c r="BT44" i="110"/>
  <c r="BS44" i="110"/>
  <c r="BR44" i="110"/>
  <c r="BQ44" i="110"/>
  <c r="BP44" i="110"/>
  <c r="BO44" i="110"/>
  <c r="BN44" i="110"/>
  <c r="BM44" i="110"/>
  <c r="BL44" i="110"/>
  <c r="BK44" i="110"/>
  <c r="BJ44" i="110"/>
  <c r="BI44" i="110"/>
  <c r="BH44" i="110"/>
  <c r="BG44" i="110"/>
  <c r="BF44" i="110"/>
  <c r="BE44" i="110"/>
  <c r="BD44" i="110"/>
  <c r="BC44" i="110"/>
  <c r="BB44" i="110"/>
  <c r="BA44" i="110"/>
  <c r="AZ44" i="110"/>
  <c r="AY44" i="110"/>
  <c r="AX44" i="110"/>
  <c r="AW44" i="110"/>
  <c r="AV44" i="110"/>
  <c r="AU44" i="110"/>
  <c r="AT44" i="110"/>
  <c r="AS44" i="110"/>
  <c r="AR44" i="110"/>
  <c r="AQ44" i="110"/>
  <c r="AP44" i="110"/>
  <c r="AO44" i="110"/>
  <c r="AN44" i="110"/>
  <c r="AM44" i="110"/>
  <c r="AL44" i="110"/>
  <c r="AK44" i="110"/>
  <c r="AJ44" i="110"/>
  <c r="AI44" i="110"/>
  <c r="AH44" i="110"/>
  <c r="AG44" i="110"/>
  <c r="AF44" i="110"/>
  <c r="AE44" i="110"/>
  <c r="AD44" i="110"/>
  <c r="AC44" i="110"/>
  <c r="AB44" i="110"/>
  <c r="AA44" i="110"/>
  <c r="Z44" i="110"/>
  <c r="Y44" i="110"/>
  <c r="X44" i="110"/>
  <c r="W44" i="110"/>
  <c r="V44" i="110"/>
  <c r="U44" i="110"/>
  <c r="T44" i="110"/>
  <c r="S44" i="110"/>
  <c r="R44" i="110"/>
  <c r="Q44" i="110"/>
  <c r="P44" i="110"/>
  <c r="O44" i="110"/>
  <c r="FW29" i="110"/>
  <c r="FW64" i="110" s="1"/>
  <c r="FV29" i="110"/>
  <c r="FV64" i="110" s="1"/>
  <c r="FU29" i="110"/>
  <c r="FU64" i="110" s="1"/>
  <c r="FT29" i="110"/>
  <c r="FS29" i="110"/>
  <c r="FR29" i="110"/>
  <c r="FQ29" i="110"/>
  <c r="FP29" i="110"/>
  <c r="FO29" i="110"/>
  <c r="FN29" i="110"/>
  <c r="FM29" i="110"/>
  <c r="FL29" i="110"/>
  <c r="FL64" i="110" s="1"/>
  <c r="FK29" i="110"/>
  <c r="FK64" i="110" s="1"/>
  <c r="FJ29" i="110"/>
  <c r="FJ64" i="110" s="1"/>
  <c r="FI29" i="110"/>
  <c r="FI64" i="110" s="1"/>
  <c r="FH29" i="110"/>
  <c r="FH64" i="110" s="1"/>
  <c r="FG29" i="110"/>
  <c r="FG64" i="110" s="1"/>
  <c r="FF29" i="110"/>
  <c r="FF64" i="110" s="1"/>
  <c r="FE29" i="110"/>
  <c r="FE64" i="110" s="1"/>
  <c r="FD29" i="110"/>
  <c r="FD64" i="110" s="1"/>
  <c r="FC29" i="110"/>
  <c r="FC64" i="110" s="1"/>
  <c r="FB29" i="110"/>
  <c r="FB64" i="110" s="1"/>
  <c r="FA29" i="110"/>
  <c r="FA64" i="110" s="1"/>
  <c r="EZ29" i="110"/>
  <c r="EZ64" i="110" s="1"/>
  <c r="EY29" i="110"/>
  <c r="EY64" i="110" s="1"/>
  <c r="EX29" i="110"/>
  <c r="EX64" i="110" s="1"/>
  <c r="EW29" i="110"/>
  <c r="EW64" i="110" s="1"/>
  <c r="EV29" i="110"/>
  <c r="EV64" i="110" s="1"/>
  <c r="EU29" i="110"/>
  <c r="EU64" i="110" s="1"/>
  <c r="ET29" i="110"/>
  <c r="ET64" i="110" s="1"/>
  <c r="ES29" i="110"/>
  <c r="ES64" i="110" s="1"/>
  <c r="ER29" i="110"/>
  <c r="ER64" i="110" s="1"/>
  <c r="EQ29" i="110"/>
  <c r="EQ64" i="110" s="1"/>
  <c r="EP29" i="110"/>
  <c r="EP64" i="110" s="1"/>
  <c r="EO29" i="110"/>
  <c r="EO64" i="110" s="1"/>
  <c r="EN29" i="110"/>
  <c r="EN64" i="110" s="1"/>
  <c r="EM29" i="110"/>
  <c r="EM64" i="110" s="1"/>
  <c r="EL29" i="110"/>
  <c r="EL64" i="110" s="1"/>
  <c r="EK29" i="110"/>
  <c r="EK64" i="110" s="1"/>
  <c r="EJ29" i="110"/>
  <c r="EJ64" i="110" s="1"/>
  <c r="EI29" i="110"/>
  <c r="EI64" i="110" s="1"/>
  <c r="EH29" i="110"/>
  <c r="EH64" i="110" s="1"/>
  <c r="EG29" i="110"/>
  <c r="EG64" i="110" s="1"/>
  <c r="EF29" i="110"/>
  <c r="EF64" i="110" s="1"/>
  <c r="EE29" i="110"/>
  <c r="EE64" i="110" s="1"/>
  <c r="ED29" i="110"/>
  <c r="ED64" i="110" s="1"/>
  <c r="EC29" i="110"/>
  <c r="EC64" i="110" s="1"/>
  <c r="EB29" i="110"/>
  <c r="EB64" i="110" s="1"/>
  <c r="EA29" i="110"/>
  <c r="EA64" i="110" s="1"/>
  <c r="DZ29" i="110"/>
  <c r="DZ64" i="110" s="1"/>
  <c r="DY29" i="110"/>
  <c r="DY64" i="110" s="1"/>
  <c r="DX29" i="110"/>
  <c r="DX64" i="110" s="1"/>
  <c r="DW29" i="110"/>
  <c r="DW64" i="110" s="1"/>
  <c r="DV29" i="110"/>
  <c r="DV64" i="110" s="1"/>
  <c r="DU29" i="110"/>
  <c r="DU64" i="110" s="1"/>
  <c r="DT29" i="110"/>
  <c r="DT64" i="110" s="1"/>
  <c r="DS29" i="110"/>
  <c r="DS64" i="110" s="1"/>
  <c r="DR29" i="110"/>
  <c r="DR64" i="110" s="1"/>
  <c r="DQ29" i="110"/>
  <c r="DQ64" i="110" s="1"/>
  <c r="DP29" i="110"/>
  <c r="DP64" i="110" s="1"/>
  <c r="DO29" i="110"/>
  <c r="DO64" i="110" s="1"/>
  <c r="DN29" i="110"/>
  <c r="DN64" i="110" s="1"/>
  <c r="DM29" i="110"/>
  <c r="DM64" i="110" s="1"/>
  <c r="DL29" i="110"/>
  <c r="DL64" i="110" s="1"/>
  <c r="DK29" i="110"/>
  <c r="DK64" i="110" s="1"/>
  <c r="DJ29" i="110"/>
  <c r="DJ64" i="110" s="1"/>
  <c r="DI29" i="110"/>
  <c r="DI64" i="110" s="1"/>
  <c r="DH29" i="110"/>
  <c r="DH64" i="110" s="1"/>
  <c r="DG29" i="110"/>
  <c r="DG64" i="110" s="1"/>
  <c r="DF29" i="110"/>
  <c r="DF64" i="110" s="1"/>
  <c r="DE29" i="110"/>
  <c r="DE64" i="110" s="1"/>
  <c r="DD29" i="110"/>
  <c r="DD64" i="110" s="1"/>
  <c r="DC29" i="110"/>
  <c r="DC64" i="110" s="1"/>
  <c r="DB29" i="110"/>
  <c r="DB64" i="110" s="1"/>
  <c r="DA29" i="110"/>
  <c r="DA64" i="110" s="1"/>
  <c r="CZ29" i="110"/>
  <c r="CZ64" i="110" s="1"/>
  <c r="CY29" i="110"/>
  <c r="CY64" i="110" s="1"/>
  <c r="CX29" i="110"/>
  <c r="CX64" i="110" s="1"/>
  <c r="CW29" i="110"/>
  <c r="CW64" i="110" s="1"/>
  <c r="CV29" i="110"/>
  <c r="CV64" i="110" s="1"/>
  <c r="CU29" i="110"/>
  <c r="CU64" i="110" s="1"/>
  <c r="CT29" i="110"/>
  <c r="CT64" i="110" s="1"/>
  <c r="CS29" i="110"/>
  <c r="CS64" i="110" s="1"/>
  <c r="CR29" i="110"/>
  <c r="CR64" i="110" s="1"/>
  <c r="CQ29" i="110"/>
  <c r="CQ64" i="110" s="1"/>
  <c r="CP29" i="110"/>
  <c r="CP64" i="110" s="1"/>
  <c r="CO29" i="110"/>
  <c r="CO64" i="110" s="1"/>
  <c r="CN29" i="110"/>
  <c r="CN64" i="110" s="1"/>
  <c r="CM29" i="110"/>
  <c r="CM64" i="110" s="1"/>
  <c r="CL29" i="110"/>
  <c r="CL64" i="110" s="1"/>
  <c r="CK29" i="110"/>
  <c r="CK64" i="110" s="1"/>
  <c r="CJ29" i="110"/>
  <c r="CJ64" i="110" s="1"/>
  <c r="FW23" i="110"/>
  <c r="FV23" i="110"/>
  <c r="FU23" i="110"/>
  <c r="FT23" i="110"/>
  <c r="FS23" i="110"/>
  <c r="FR23" i="110"/>
  <c r="FQ23" i="110"/>
  <c r="FP23" i="110"/>
  <c r="FO23" i="110"/>
  <c r="FN23" i="110"/>
  <c r="FM23" i="110"/>
  <c r="FL23" i="110"/>
  <c r="FK23" i="110"/>
  <c r="FJ23" i="110"/>
  <c r="FI23" i="110"/>
  <c r="FH23" i="110"/>
  <c r="FG23" i="110"/>
  <c r="FF23" i="110"/>
  <c r="FE23" i="110"/>
  <c r="FD23" i="110"/>
  <c r="FC23" i="110"/>
  <c r="FB23" i="110"/>
  <c r="FA23" i="110"/>
  <c r="EZ23" i="110"/>
  <c r="EY23" i="110"/>
  <c r="EX23" i="110"/>
  <c r="EW23" i="110"/>
  <c r="EV23" i="110"/>
  <c r="EU23" i="110"/>
  <c r="ET23" i="110"/>
  <c r="ES23" i="110"/>
  <c r="ER23" i="110"/>
  <c r="EQ23" i="110"/>
  <c r="EP23" i="110"/>
  <c r="EO23" i="110"/>
  <c r="EN23" i="110"/>
  <c r="EM23" i="110"/>
  <c r="EL23" i="110"/>
  <c r="EK23" i="110"/>
  <c r="EJ23" i="110"/>
  <c r="EI23" i="110"/>
  <c r="EH23" i="110"/>
  <c r="EG23" i="110"/>
  <c r="EF23" i="110"/>
  <c r="EE23" i="110"/>
  <c r="ED23" i="110"/>
  <c r="EC23" i="110"/>
  <c r="EB23" i="110"/>
  <c r="EA23" i="110"/>
  <c r="DZ23" i="110"/>
  <c r="DY23" i="110"/>
  <c r="DX23" i="110"/>
  <c r="DW23" i="110"/>
  <c r="DV23" i="110"/>
  <c r="DU23" i="110"/>
  <c r="DT23" i="110"/>
  <c r="DS23" i="110"/>
  <c r="DR23" i="110"/>
  <c r="DQ23" i="110"/>
  <c r="DP23" i="110"/>
  <c r="DO23" i="110"/>
  <c r="DN23" i="110"/>
  <c r="DM23" i="110"/>
  <c r="DL23" i="110"/>
  <c r="DK23" i="110"/>
  <c r="DJ23" i="110"/>
  <c r="DI23" i="110"/>
  <c r="DH23" i="110"/>
  <c r="DG23" i="110"/>
  <c r="DF23" i="110"/>
  <c r="DE23" i="110"/>
  <c r="DD23" i="110"/>
  <c r="DC23" i="110"/>
  <c r="DB23" i="110"/>
  <c r="DA23" i="110"/>
  <c r="CZ23" i="110"/>
  <c r="CY23" i="110"/>
  <c r="CX23" i="110"/>
  <c r="CW23" i="110"/>
  <c r="CV23" i="110"/>
  <c r="CU23" i="110"/>
  <c r="CT23" i="110"/>
  <c r="CS23" i="110"/>
  <c r="CR23" i="110"/>
  <c r="CQ23" i="110"/>
  <c r="CP23" i="110"/>
  <c r="CO23" i="110"/>
  <c r="CN23" i="110"/>
  <c r="CM23" i="110"/>
  <c r="CL23" i="110"/>
  <c r="CK23" i="110"/>
  <c r="CJ23" i="110"/>
  <c r="CI23" i="110"/>
  <c r="CH23" i="110"/>
  <c r="CG23" i="110"/>
  <c r="CF23" i="110"/>
  <c r="CE23" i="110"/>
  <c r="CD23" i="110"/>
  <c r="CC23" i="110"/>
  <c r="CB23" i="110"/>
  <c r="CA23" i="110"/>
  <c r="BZ23" i="110"/>
  <c r="BY23" i="110"/>
  <c r="BX23" i="110"/>
  <c r="BW23" i="110"/>
  <c r="BV23" i="110"/>
  <c r="BU23" i="110"/>
  <c r="BT23" i="110"/>
  <c r="BS23" i="110"/>
  <c r="BR23" i="110"/>
  <c r="BQ23" i="110"/>
  <c r="BP23" i="110"/>
  <c r="BO23" i="110"/>
  <c r="BN23" i="110"/>
  <c r="BM23" i="110"/>
  <c r="BL23" i="110"/>
  <c r="BK23" i="110"/>
  <c r="BJ23" i="110"/>
  <c r="BI23" i="110"/>
  <c r="BH23" i="110"/>
  <c r="BG23" i="110"/>
  <c r="BF23" i="110"/>
  <c r="BE23" i="110"/>
  <c r="BD23" i="110"/>
  <c r="BC23" i="110"/>
  <c r="BB23" i="110"/>
  <c r="BA23" i="110"/>
  <c r="AZ23" i="110"/>
  <c r="AY23" i="110"/>
  <c r="AX23" i="110"/>
  <c r="AW23" i="110"/>
  <c r="AV23" i="110"/>
  <c r="AU23" i="110"/>
  <c r="AT23" i="110"/>
  <c r="AS23" i="110"/>
  <c r="AR23" i="110"/>
  <c r="AQ23" i="110"/>
  <c r="AP23" i="110"/>
  <c r="AO23" i="110"/>
  <c r="AN23" i="110"/>
  <c r="AM23" i="110"/>
  <c r="AL23" i="110"/>
  <c r="AK23" i="110"/>
  <c r="AJ23" i="110"/>
  <c r="AI23" i="110"/>
  <c r="AH23" i="110"/>
  <c r="AG23" i="110"/>
  <c r="AF23" i="110"/>
  <c r="AE23" i="110"/>
  <c r="AD23" i="110"/>
  <c r="AC23" i="110"/>
  <c r="AB23" i="110"/>
  <c r="AA23" i="110"/>
  <c r="Z23" i="110"/>
  <c r="Y23" i="110"/>
  <c r="X23" i="110"/>
  <c r="W23" i="110"/>
  <c r="V23" i="110"/>
  <c r="U23" i="110"/>
  <c r="T23" i="110"/>
  <c r="S23" i="110"/>
  <c r="R23" i="110"/>
  <c r="Q23" i="110"/>
  <c r="P23" i="110"/>
  <c r="O23" i="110"/>
  <c r="N23" i="110"/>
  <c r="N65" i="110" s="1"/>
  <c r="M23" i="110"/>
  <c r="M65" i="110" s="1"/>
  <c r="L23" i="110"/>
  <c r="K23" i="110"/>
  <c r="K65" i="110" s="1"/>
  <c r="J23" i="110"/>
  <c r="J65" i="110" s="1"/>
  <c r="I23" i="110"/>
  <c r="I65" i="110" s="1"/>
  <c r="H23" i="110"/>
  <c r="G23" i="110"/>
  <c r="G65" i="110" s="1"/>
  <c r="F23" i="110"/>
  <c r="F65" i="110" s="1"/>
  <c r="E23" i="110"/>
  <c r="E65" i="110" s="1"/>
  <c r="D23" i="110"/>
  <c r="C23" i="110"/>
  <c r="C65" i="110" s="1"/>
  <c r="FW18" i="110"/>
  <c r="FV18" i="110"/>
  <c r="FU18" i="110"/>
  <c r="FU33" i="110" s="1"/>
  <c r="FT18" i="110"/>
  <c r="FS18" i="110"/>
  <c r="FR18" i="110"/>
  <c r="FQ18" i="110"/>
  <c r="FP18" i="110"/>
  <c r="FO18" i="110"/>
  <c r="FN18" i="110"/>
  <c r="FM18" i="110"/>
  <c r="FL18" i="110"/>
  <c r="FK18" i="110"/>
  <c r="FJ18" i="110"/>
  <c r="FI18" i="110"/>
  <c r="FI33" i="110" s="1"/>
  <c r="FH18" i="110"/>
  <c r="FG18" i="110"/>
  <c r="FF18" i="110"/>
  <c r="FE18" i="110"/>
  <c r="FE33" i="110" s="1"/>
  <c r="FE195" i="110" s="1"/>
  <c r="FD18" i="110"/>
  <c r="FC18" i="110"/>
  <c r="FB18" i="110"/>
  <c r="FA18" i="110"/>
  <c r="FA33" i="110" s="1"/>
  <c r="FA195" i="110" s="1"/>
  <c r="EZ18" i="110"/>
  <c r="EY18" i="110"/>
  <c r="EX18" i="110"/>
  <c r="EW18" i="110"/>
  <c r="EW33" i="110" s="1"/>
  <c r="EV18" i="110"/>
  <c r="EU18" i="110"/>
  <c r="ET18" i="110"/>
  <c r="ES18" i="110"/>
  <c r="ES33" i="110" s="1"/>
  <c r="ER18" i="110"/>
  <c r="EQ18" i="110"/>
  <c r="EP18" i="110"/>
  <c r="EO18" i="110"/>
  <c r="EO33" i="110" s="1"/>
  <c r="EN18" i="110"/>
  <c r="EM18" i="110"/>
  <c r="EL18" i="110"/>
  <c r="EK18" i="110"/>
  <c r="EK33" i="110" s="1"/>
  <c r="EJ18" i="110"/>
  <c r="EI18" i="110"/>
  <c r="EH18" i="110"/>
  <c r="EG18" i="110"/>
  <c r="EG33" i="110" s="1"/>
  <c r="EF18" i="110"/>
  <c r="EE18" i="110"/>
  <c r="ED18" i="110"/>
  <c r="EC18" i="110"/>
  <c r="EC33" i="110" s="1"/>
  <c r="EB18" i="110"/>
  <c r="EA18" i="110"/>
  <c r="DZ18" i="110"/>
  <c r="DY18" i="110"/>
  <c r="DY33" i="110" s="1"/>
  <c r="DX18" i="110"/>
  <c r="DW18" i="110"/>
  <c r="DV18" i="110"/>
  <c r="DU18" i="110"/>
  <c r="DU33" i="110" s="1"/>
  <c r="DT18" i="110"/>
  <c r="DS18" i="110"/>
  <c r="DR18" i="110"/>
  <c r="DQ18" i="110"/>
  <c r="DQ33" i="110" s="1"/>
  <c r="DP18" i="110"/>
  <c r="DO18" i="110"/>
  <c r="DN18" i="110"/>
  <c r="DM18" i="110"/>
  <c r="DM33" i="110" s="1"/>
  <c r="DL18" i="110"/>
  <c r="DK18" i="110"/>
  <c r="DJ18" i="110"/>
  <c r="DI18" i="110"/>
  <c r="DI33" i="110" s="1"/>
  <c r="DH18" i="110"/>
  <c r="DG18" i="110"/>
  <c r="DF18" i="110"/>
  <c r="DE18" i="110"/>
  <c r="DE33" i="110" s="1"/>
  <c r="DD18" i="110"/>
  <c r="DC18" i="110"/>
  <c r="DB18" i="110"/>
  <c r="DA18" i="110"/>
  <c r="DA33" i="110" s="1"/>
  <c r="CZ18" i="110"/>
  <c r="CY18" i="110"/>
  <c r="CX18" i="110"/>
  <c r="CW18" i="110"/>
  <c r="CW33" i="110" s="1"/>
  <c r="CV18" i="110"/>
  <c r="CU18" i="110"/>
  <c r="CT18" i="110"/>
  <c r="CS18" i="110"/>
  <c r="CS33" i="110" s="1"/>
  <c r="CR18" i="110"/>
  <c r="CQ18" i="110"/>
  <c r="CP18" i="110"/>
  <c r="CO18" i="110"/>
  <c r="CO33" i="110" s="1"/>
  <c r="CN18" i="110"/>
  <c r="CM18" i="110"/>
  <c r="CL18" i="110"/>
  <c r="CK18" i="110"/>
  <c r="CK33" i="110" s="1"/>
  <c r="CJ18" i="110"/>
  <c r="CI18" i="110"/>
  <c r="CH18" i="110"/>
  <c r="CG18" i="110"/>
  <c r="CG33" i="110" s="1"/>
  <c r="CF18" i="110"/>
  <c r="CE18" i="110"/>
  <c r="CD18" i="110"/>
  <c r="CC18" i="110"/>
  <c r="CC33" i="110" s="1"/>
  <c r="CB18" i="110"/>
  <c r="CA18" i="110"/>
  <c r="BZ18" i="110"/>
  <c r="BY18" i="110"/>
  <c r="BY33" i="110" s="1"/>
  <c r="BX18" i="110"/>
  <c r="BW18" i="110"/>
  <c r="BV18" i="110"/>
  <c r="BU18" i="110"/>
  <c r="BU33" i="110" s="1"/>
  <c r="BT18" i="110"/>
  <c r="BS18" i="110"/>
  <c r="BR18" i="110"/>
  <c r="BQ18" i="110"/>
  <c r="BQ33" i="110" s="1"/>
  <c r="BP18" i="110"/>
  <c r="BO18" i="110"/>
  <c r="BN18" i="110"/>
  <c r="BM18" i="110"/>
  <c r="BM33" i="110" s="1"/>
  <c r="BL18" i="110"/>
  <c r="BK18" i="110"/>
  <c r="BJ18" i="110"/>
  <c r="BI18" i="110"/>
  <c r="BI33" i="110" s="1"/>
  <c r="BH18" i="110"/>
  <c r="BG18" i="110"/>
  <c r="FW17" i="110"/>
  <c r="FV17" i="110"/>
  <c r="FU17" i="110"/>
  <c r="FT17" i="110"/>
  <c r="FS17" i="110"/>
  <c r="FR17" i="110"/>
  <c r="FQ17" i="110"/>
  <c r="FP17" i="110"/>
  <c r="FO17" i="110"/>
  <c r="FN17" i="110"/>
  <c r="FM17" i="110"/>
  <c r="FL17" i="110"/>
  <c r="FK17" i="110"/>
  <c r="FJ17" i="110"/>
  <c r="FI17" i="110"/>
  <c r="FH17" i="110"/>
  <c r="FG17" i="110"/>
  <c r="FF17" i="110"/>
  <c r="FE17" i="110"/>
  <c r="FD17" i="110"/>
  <c r="FC17" i="110"/>
  <c r="FB17" i="110"/>
  <c r="FA17" i="110"/>
  <c r="EZ17" i="110"/>
  <c r="EY17" i="110"/>
  <c r="EX17" i="110"/>
  <c r="EW17" i="110"/>
  <c r="EV17" i="110"/>
  <c r="EU17" i="110"/>
  <c r="ET17" i="110"/>
  <c r="ES17" i="110"/>
  <c r="ER17" i="110"/>
  <c r="EQ17" i="110"/>
  <c r="EP17" i="110"/>
  <c r="EO17" i="110"/>
  <c r="EN17" i="110"/>
  <c r="EM17" i="110"/>
  <c r="EL17" i="110"/>
  <c r="EK17" i="110"/>
  <c r="EJ17" i="110"/>
  <c r="EI17" i="110"/>
  <c r="EH17" i="110"/>
  <c r="EG17" i="110"/>
  <c r="EF17" i="110"/>
  <c r="EE17" i="110"/>
  <c r="ED17" i="110"/>
  <c r="EC17" i="110"/>
  <c r="EB17" i="110"/>
  <c r="EA17" i="110"/>
  <c r="DZ17" i="110"/>
  <c r="DY17" i="110"/>
  <c r="DX17" i="110"/>
  <c r="DW17" i="110"/>
  <c r="DV17" i="110"/>
  <c r="DU17" i="110"/>
  <c r="DT17" i="110"/>
  <c r="DS17" i="110"/>
  <c r="DR17" i="110"/>
  <c r="DQ17" i="110"/>
  <c r="DP17" i="110"/>
  <c r="DO17" i="110"/>
  <c r="DN17" i="110"/>
  <c r="DM17" i="110"/>
  <c r="DL17" i="110"/>
  <c r="DK17" i="110"/>
  <c r="DJ17" i="110"/>
  <c r="DI17" i="110"/>
  <c r="DH17" i="110"/>
  <c r="DG17" i="110"/>
  <c r="DF17" i="110"/>
  <c r="DE17" i="110"/>
  <c r="DD17" i="110"/>
  <c r="DC17" i="110"/>
  <c r="DB17" i="110"/>
  <c r="DA17" i="110"/>
  <c r="CZ17" i="110"/>
  <c r="CY17" i="110"/>
  <c r="CX17" i="110"/>
  <c r="CW17" i="110"/>
  <c r="CV17" i="110"/>
  <c r="CU17" i="110"/>
  <c r="CT17" i="110"/>
  <c r="CS17" i="110"/>
  <c r="CR17" i="110"/>
  <c r="CQ17" i="110"/>
  <c r="CP17" i="110"/>
  <c r="CO17" i="110"/>
  <c r="CN17" i="110"/>
  <c r="CM17" i="110"/>
  <c r="CL17" i="110"/>
  <c r="CK17" i="110"/>
  <c r="CJ17" i="110"/>
  <c r="CI17" i="110"/>
  <c r="CH17" i="110"/>
  <c r="CG17" i="110"/>
  <c r="CF17" i="110"/>
  <c r="CE17" i="110"/>
  <c r="CD17" i="110"/>
  <c r="CC17" i="110"/>
  <c r="CB17" i="110"/>
  <c r="CA17" i="110"/>
  <c r="BZ17" i="110"/>
  <c r="BY17" i="110"/>
  <c r="BX17" i="110"/>
  <c r="BW17" i="110"/>
  <c r="BV17" i="110"/>
  <c r="BU17" i="110"/>
  <c r="BT17" i="110"/>
  <c r="BS17" i="110"/>
  <c r="BR17" i="110"/>
  <c r="BQ17" i="110"/>
  <c r="BP17" i="110"/>
  <c r="BO17" i="110"/>
  <c r="BN17" i="110"/>
  <c r="BM17" i="110"/>
  <c r="BL17" i="110"/>
  <c r="BK17" i="110"/>
  <c r="BJ17" i="110"/>
  <c r="BI17" i="110"/>
  <c r="BH17" i="110"/>
  <c r="BG17" i="110"/>
  <c r="N17" i="110"/>
  <c r="N18" i="110" s="1"/>
  <c r="M17" i="110"/>
  <c r="M18" i="110" s="1"/>
  <c r="L17" i="110"/>
  <c r="L18" i="110" s="1"/>
  <c r="K17" i="110"/>
  <c r="K18" i="110" s="1"/>
  <c r="J17" i="110"/>
  <c r="J18" i="110" s="1"/>
  <c r="I17" i="110"/>
  <c r="I18" i="110" s="1"/>
  <c r="H17" i="110"/>
  <c r="H18" i="110" s="1"/>
  <c r="G17" i="110"/>
  <c r="G18" i="110" s="1"/>
  <c r="F17" i="110"/>
  <c r="F18" i="110" s="1"/>
  <c r="E17" i="110"/>
  <c r="E18" i="110" s="1"/>
  <c r="D17" i="110"/>
  <c r="D18" i="110" s="1"/>
  <c r="C17" i="110"/>
  <c r="C18" i="110" s="1"/>
  <c r="FW16" i="110"/>
  <c r="FV16" i="110"/>
  <c r="FU16" i="110"/>
  <c r="FT16" i="110"/>
  <c r="FS16" i="110"/>
  <c r="FR16" i="110"/>
  <c r="FQ16" i="110"/>
  <c r="FP16" i="110"/>
  <c r="FO16" i="110"/>
  <c r="FN16" i="110"/>
  <c r="FM16" i="110"/>
  <c r="FL16" i="110"/>
  <c r="FK16" i="110"/>
  <c r="FJ16" i="110"/>
  <c r="FI16" i="110"/>
  <c r="FH16" i="110"/>
  <c r="FG16" i="110"/>
  <c r="FF16" i="110"/>
  <c r="FE16" i="110"/>
  <c r="FD16" i="110"/>
  <c r="FC16" i="110"/>
  <c r="FB16" i="110"/>
  <c r="FA16" i="110"/>
  <c r="EZ16" i="110"/>
  <c r="EY16" i="110"/>
  <c r="EX16" i="110"/>
  <c r="EW16" i="110"/>
  <c r="EV16" i="110"/>
  <c r="EU16" i="110"/>
  <c r="ET16" i="110"/>
  <c r="ES16" i="110"/>
  <c r="ER16" i="110"/>
  <c r="EQ16" i="110"/>
  <c r="EP16" i="110"/>
  <c r="EO16" i="110"/>
  <c r="EN16" i="110"/>
  <c r="EM16" i="110"/>
  <c r="EL16" i="110"/>
  <c r="EK16" i="110"/>
  <c r="EJ16" i="110"/>
  <c r="EI16" i="110"/>
  <c r="EH16" i="110"/>
  <c r="EG16" i="110"/>
  <c r="EF16" i="110"/>
  <c r="EE16" i="110"/>
  <c r="ED16" i="110"/>
  <c r="EC16" i="110"/>
  <c r="EB16" i="110"/>
  <c r="EA16" i="110"/>
  <c r="DZ16" i="110"/>
  <c r="DY16" i="110"/>
  <c r="DX16" i="110"/>
  <c r="DW16" i="110"/>
  <c r="DV16" i="110"/>
  <c r="DU16" i="110"/>
  <c r="DT16" i="110"/>
  <c r="DS16" i="110"/>
  <c r="DR16" i="110"/>
  <c r="DQ16" i="110"/>
  <c r="DP16" i="110"/>
  <c r="DO16" i="110"/>
  <c r="DN16" i="110"/>
  <c r="DM16" i="110"/>
  <c r="DL16" i="110"/>
  <c r="DK16" i="110"/>
  <c r="DJ16" i="110"/>
  <c r="DI16" i="110"/>
  <c r="DH16" i="110"/>
  <c r="DG16" i="110"/>
  <c r="DF16" i="110"/>
  <c r="DE16" i="110"/>
  <c r="DD16" i="110"/>
  <c r="DC16" i="110"/>
  <c r="DB16" i="110"/>
  <c r="DA16" i="110"/>
  <c r="CZ16" i="110"/>
  <c r="CY16" i="110"/>
  <c r="CX16" i="110"/>
  <c r="CW16" i="110"/>
  <c r="CV16" i="110"/>
  <c r="CU16" i="110"/>
  <c r="CT16" i="110"/>
  <c r="CS16" i="110"/>
  <c r="CR16" i="110"/>
  <c r="CQ16" i="110"/>
  <c r="CP16" i="110"/>
  <c r="CO16" i="110"/>
  <c r="CN16" i="110"/>
  <c r="CM16" i="110"/>
  <c r="CL16" i="110"/>
  <c r="CK16" i="110"/>
  <c r="CJ16" i="110"/>
  <c r="CI16" i="110"/>
  <c r="CH16" i="110"/>
  <c r="CG16" i="110"/>
  <c r="CF16" i="110"/>
  <c r="CE16" i="110"/>
  <c r="CE31" i="110" s="1"/>
  <c r="CD16" i="110"/>
  <c r="CC16" i="110"/>
  <c r="CB16" i="110"/>
  <c r="CA16" i="110"/>
  <c r="BZ16" i="110"/>
  <c r="BY16" i="110"/>
  <c r="BX16" i="110"/>
  <c r="BW16" i="110"/>
  <c r="BW31" i="110" s="1"/>
  <c r="BV16" i="110"/>
  <c r="BU16" i="110"/>
  <c r="BT16" i="110"/>
  <c r="BS16" i="110"/>
  <c r="BR16" i="110"/>
  <c r="BQ16" i="110"/>
  <c r="BP16" i="110"/>
  <c r="BO16" i="110"/>
  <c r="BO31" i="110" s="1"/>
  <c r="BN16" i="110"/>
  <c r="BM16" i="110"/>
  <c r="BL16" i="110"/>
  <c r="BK16" i="110"/>
  <c r="BJ16" i="110"/>
  <c r="BI16" i="110"/>
  <c r="BH16" i="110"/>
  <c r="BG16" i="110"/>
  <c r="BG31" i="110" s="1"/>
  <c r="BF16" i="110"/>
  <c r="BE16" i="110"/>
  <c r="BD16" i="110"/>
  <c r="BC16" i="110"/>
  <c r="BB16" i="110"/>
  <c r="BA16" i="110"/>
  <c r="AZ16" i="110"/>
  <c r="AY16" i="110"/>
  <c r="AY31" i="110" s="1"/>
  <c r="AY88" i="110" s="1"/>
  <c r="AX16" i="110"/>
  <c r="AW16" i="110"/>
  <c r="AV16" i="110"/>
  <c r="AU16" i="110"/>
  <c r="AT16" i="110"/>
  <c r="AS16" i="110"/>
  <c r="AR16" i="110"/>
  <c r="AQ16" i="110"/>
  <c r="AQ31" i="110" s="1"/>
  <c r="AQ88" i="110" s="1"/>
  <c r="AP16" i="110"/>
  <c r="AO16" i="110"/>
  <c r="AN16" i="110"/>
  <c r="AM16" i="110"/>
  <c r="AL16" i="110"/>
  <c r="AK16" i="110"/>
  <c r="AJ16" i="110"/>
  <c r="AI16" i="110"/>
  <c r="AI31" i="110" s="1"/>
  <c r="AI88" i="110" s="1"/>
  <c r="AH16" i="110"/>
  <c r="AG16" i="110"/>
  <c r="AF16" i="110"/>
  <c r="AE16" i="110"/>
  <c r="AD16" i="110"/>
  <c r="AC16" i="110"/>
  <c r="AB16" i="110"/>
  <c r="AA16" i="110"/>
  <c r="AA31" i="110" s="1"/>
  <c r="AA88" i="110" s="1"/>
  <c r="Z16" i="110"/>
  <c r="Y16" i="110"/>
  <c r="X16" i="110"/>
  <c r="W16" i="110"/>
  <c r="V16" i="110"/>
  <c r="U16" i="110"/>
  <c r="T16" i="110"/>
  <c r="S16" i="110"/>
  <c r="S31" i="110" s="1"/>
  <c r="S88" i="110" s="1"/>
  <c r="R16" i="110"/>
  <c r="Q16" i="110"/>
  <c r="P16" i="110"/>
  <c r="O16" i="110"/>
  <c r="BF9" i="110"/>
  <c r="BF10" i="110" s="1"/>
  <c r="BF18" i="110" s="1"/>
  <c r="BE9" i="110"/>
  <c r="BE17" i="110" s="1"/>
  <c r="BD9" i="110"/>
  <c r="BD10" i="110" s="1"/>
  <c r="BD18" i="110" s="1"/>
  <c r="BC9" i="110"/>
  <c r="BC17" i="110" s="1"/>
  <c r="BB9" i="110"/>
  <c r="BB10" i="110" s="1"/>
  <c r="BB18" i="110" s="1"/>
  <c r="BA9" i="110"/>
  <c r="BA10" i="110" s="1"/>
  <c r="BA18" i="110" s="1"/>
  <c r="AZ9" i="110"/>
  <c r="AZ10" i="110" s="1"/>
  <c r="AZ18" i="110" s="1"/>
  <c r="AY9" i="110"/>
  <c r="AY17" i="110" s="1"/>
  <c r="AY32" i="110" s="1"/>
  <c r="AX9" i="110"/>
  <c r="AX10" i="110" s="1"/>
  <c r="AX18" i="110" s="1"/>
  <c r="AW9" i="110"/>
  <c r="AW10" i="110" s="1"/>
  <c r="AW18" i="110" s="1"/>
  <c r="AV9" i="110"/>
  <c r="AV10" i="110" s="1"/>
  <c r="AV18" i="110" s="1"/>
  <c r="AU9" i="110"/>
  <c r="AU10" i="110" s="1"/>
  <c r="AU18" i="110" s="1"/>
  <c r="AT9" i="110"/>
  <c r="AT10" i="110" s="1"/>
  <c r="AT18" i="110" s="1"/>
  <c r="AS9" i="110"/>
  <c r="AS10" i="110" s="1"/>
  <c r="AS18" i="110" s="1"/>
  <c r="AR9" i="110"/>
  <c r="AR10" i="110" s="1"/>
  <c r="AR18" i="110" s="1"/>
  <c r="AQ9" i="110"/>
  <c r="AQ17" i="110" s="1"/>
  <c r="AQ32" i="110" s="1"/>
  <c r="AP9" i="110"/>
  <c r="AP10" i="110" s="1"/>
  <c r="AP18" i="110" s="1"/>
  <c r="AO9" i="110"/>
  <c r="AO17" i="110" s="1"/>
  <c r="AN9" i="110"/>
  <c r="AN10" i="110" s="1"/>
  <c r="AN18" i="110" s="1"/>
  <c r="AM9" i="110"/>
  <c r="AM17" i="110" s="1"/>
  <c r="AL9" i="110"/>
  <c r="AL10" i="110" s="1"/>
  <c r="AL18" i="110" s="1"/>
  <c r="AK9" i="110"/>
  <c r="AK10" i="110" s="1"/>
  <c r="AK18" i="110" s="1"/>
  <c r="AJ9" i="110"/>
  <c r="AJ17" i="110" s="1"/>
  <c r="AI9" i="110"/>
  <c r="AI17" i="110" s="1"/>
  <c r="AI32" i="110" s="1"/>
  <c r="AH9" i="110"/>
  <c r="AH10" i="110" s="1"/>
  <c r="AH18" i="110" s="1"/>
  <c r="AG9" i="110"/>
  <c r="AG17" i="110" s="1"/>
  <c r="AF9" i="110"/>
  <c r="AF17" i="110" s="1"/>
  <c r="AE9" i="110"/>
  <c r="AE17" i="110" s="1"/>
  <c r="AD9" i="110"/>
  <c r="AD10" i="110" s="1"/>
  <c r="AD18" i="110" s="1"/>
  <c r="AC9" i="110"/>
  <c r="AC10" i="110" s="1"/>
  <c r="AC18" i="110" s="1"/>
  <c r="AB9" i="110"/>
  <c r="AB10" i="110" s="1"/>
  <c r="AB18" i="110" s="1"/>
  <c r="AA9" i="110"/>
  <c r="AA10" i="110" s="1"/>
  <c r="AA18" i="110" s="1"/>
  <c r="AA33" i="110" s="1"/>
  <c r="Z9" i="110"/>
  <c r="Z10" i="110" s="1"/>
  <c r="Z18" i="110" s="1"/>
  <c r="Y9" i="110"/>
  <c r="Y10" i="110" s="1"/>
  <c r="Y18" i="110" s="1"/>
  <c r="X9" i="110"/>
  <c r="X10" i="110" s="1"/>
  <c r="X18" i="110" s="1"/>
  <c r="W9" i="110"/>
  <c r="W17" i="110" s="1"/>
  <c r="V9" i="110"/>
  <c r="V10" i="110" s="1"/>
  <c r="V18" i="110" s="1"/>
  <c r="U9" i="110"/>
  <c r="U17" i="110" s="1"/>
  <c r="T9" i="110"/>
  <c r="T17" i="110" s="1"/>
  <c r="S9" i="110"/>
  <c r="S17" i="110" s="1"/>
  <c r="S32" i="110" s="1"/>
  <c r="R9" i="110"/>
  <c r="R10" i="110" s="1"/>
  <c r="R18" i="110" s="1"/>
  <c r="Q9" i="110"/>
  <c r="Q17" i="110" s="1"/>
  <c r="P9" i="110"/>
  <c r="P10" i="110" s="1"/>
  <c r="P18" i="110" s="1"/>
  <c r="O9" i="110"/>
  <c r="O17" i="110" s="1"/>
  <c r="FI103" i="110" l="1"/>
  <c r="FI195" i="110"/>
  <c r="FU103" i="110"/>
  <c r="FU195" i="110"/>
  <c r="BG32" i="110"/>
  <c r="BO32" i="110"/>
  <c r="BW32" i="110"/>
  <c r="CE32" i="110"/>
  <c r="BG33" i="110"/>
  <c r="BO33" i="110"/>
  <c r="BW33" i="110"/>
  <c r="BW103" i="110" s="1"/>
  <c r="CE33" i="110"/>
  <c r="CE103" i="110" s="1"/>
  <c r="BJ32" i="110"/>
  <c r="BJ104" i="110" s="1"/>
  <c r="BN32" i="110"/>
  <c r="BR32" i="110"/>
  <c r="BR104" i="110" s="1"/>
  <c r="BV32" i="110"/>
  <c r="BV104" i="110" s="1"/>
  <c r="BZ32" i="110"/>
  <c r="CD32" i="110"/>
  <c r="CH32" i="110"/>
  <c r="CH104" i="110" s="1"/>
  <c r="CL32" i="110"/>
  <c r="CL104" i="110" s="1"/>
  <c r="CP32" i="110"/>
  <c r="CP104" i="110" s="1"/>
  <c r="CT32" i="110"/>
  <c r="CX32" i="110"/>
  <c r="CX104" i="110" s="1"/>
  <c r="DB32" i="110"/>
  <c r="DB104" i="110" s="1"/>
  <c r="DF32" i="110"/>
  <c r="DJ32" i="110"/>
  <c r="DJ104" i="110" s="1"/>
  <c r="DN32" i="110"/>
  <c r="DN104" i="110" s="1"/>
  <c r="DR32" i="110"/>
  <c r="DR104" i="110" s="1"/>
  <c r="DV32" i="110"/>
  <c r="DV104" i="110" s="1"/>
  <c r="DZ32" i="110"/>
  <c r="DZ104" i="110" s="1"/>
  <c r="ED32" i="110"/>
  <c r="ED104" i="110" s="1"/>
  <c r="EH32" i="110"/>
  <c r="EH104" i="110" s="1"/>
  <c r="EL32" i="110"/>
  <c r="EP32" i="110"/>
  <c r="ET32" i="110"/>
  <c r="ET104" i="110" s="1"/>
  <c r="EX32" i="110"/>
  <c r="EX104" i="110" s="1"/>
  <c r="FB32" i="110"/>
  <c r="FB194" i="110" s="1"/>
  <c r="FF32" i="110"/>
  <c r="FF194" i="110" s="1"/>
  <c r="FJ32" i="110"/>
  <c r="FV32" i="110"/>
  <c r="BJ33" i="110"/>
  <c r="BJ103" i="110" s="1"/>
  <c r="BN33" i="110"/>
  <c r="BR33" i="110"/>
  <c r="BR103" i="110" s="1"/>
  <c r="BV33" i="110"/>
  <c r="BV103" i="110" s="1"/>
  <c r="BZ33" i="110"/>
  <c r="CD33" i="110"/>
  <c r="CH33" i="110"/>
  <c r="CH103" i="110" s="1"/>
  <c r="CL33" i="110"/>
  <c r="CL103" i="110" s="1"/>
  <c r="CP33" i="110"/>
  <c r="CP103" i="110" s="1"/>
  <c r="CT33" i="110"/>
  <c r="CT103" i="110" s="1"/>
  <c r="CX33" i="110"/>
  <c r="CX103" i="110" s="1"/>
  <c r="DB33" i="110"/>
  <c r="DB103" i="110" s="1"/>
  <c r="DF33" i="110"/>
  <c r="DJ33" i="110"/>
  <c r="DN33" i="110"/>
  <c r="DN103" i="110" s="1"/>
  <c r="DR33" i="110"/>
  <c r="DR103" i="110" s="1"/>
  <c r="DV33" i="110"/>
  <c r="DV103" i="110" s="1"/>
  <c r="DZ33" i="110"/>
  <c r="ED33" i="110"/>
  <c r="ED103" i="110" s="1"/>
  <c r="EH33" i="110"/>
  <c r="EH103" i="110" s="1"/>
  <c r="EL33" i="110"/>
  <c r="ET33" i="110"/>
  <c r="ET103" i="110" s="1"/>
  <c r="FB33" i="110"/>
  <c r="FB195" i="110" s="1"/>
  <c r="FJ33" i="110"/>
  <c r="R33" i="110"/>
  <c r="V33" i="110"/>
  <c r="Z33" i="110"/>
  <c r="AD33" i="110"/>
  <c r="AH33" i="110"/>
  <c r="AL33" i="110"/>
  <c r="AP33" i="110"/>
  <c r="AT33" i="110"/>
  <c r="AX33" i="110"/>
  <c r="BB33" i="110"/>
  <c r="BF33" i="110"/>
  <c r="BF103" i="110" s="1"/>
  <c r="R31" i="110"/>
  <c r="AD31" i="110"/>
  <c r="AD88" i="110" s="1"/>
  <c r="AH31" i="110"/>
  <c r="AH88" i="110" s="1"/>
  <c r="AT31" i="110"/>
  <c r="AX31" i="110"/>
  <c r="AX88" i="110" s="1"/>
  <c r="BJ31" i="110"/>
  <c r="BN31" i="110"/>
  <c r="BZ31" i="110"/>
  <c r="CD31" i="110"/>
  <c r="CP31" i="110"/>
  <c r="CT31" i="110"/>
  <c r="CT105" i="110" s="1"/>
  <c r="DF31" i="110"/>
  <c r="DJ31" i="110"/>
  <c r="DV31" i="110"/>
  <c r="DZ31" i="110"/>
  <c r="DZ90" i="110" s="1"/>
  <c r="EL31" i="110"/>
  <c r="EL90" i="110" s="1"/>
  <c r="EP31" i="110"/>
  <c r="EP90" i="110" s="1"/>
  <c r="FB31" i="110"/>
  <c r="FB90" i="110" s="1"/>
  <c r="FF31" i="110"/>
  <c r="FF90" i="110" s="1"/>
  <c r="FV31" i="110"/>
  <c r="FV90" i="110" s="1"/>
  <c r="FB89" i="110"/>
  <c r="P33" i="110"/>
  <c r="X33" i="110"/>
  <c r="AF32" i="110"/>
  <c r="AJ32" i="110"/>
  <c r="AR33" i="110"/>
  <c r="AZ33" i="110"/>
  <c r="U32" i="110"/>
  <c r="AC33" i="110"/>
  <c r="AK33" i="110"/>
  <c r="AO32" i="110"/>
  <c r="AW33" i="110"/>
  <c r="BA33" i="110"/>
  <c r="BE32" i="110"/>
  <c r="BE104" i="110" s="1"/>
  <c r="Q31" i="110"/>
  <c r="U31" i="110"/>
  <c r="Y31" i="110"/>
  <c r="AC31" i="110"/>
  <c r="AG31" i="110"/>
  <c r="AG88" i="110" s="1"/>
  <c r="AK31" i="110"/>
  <c r="AO31" i="110"/>
  <c r="AO88" i="110" s="1"/>
  <c r="AS31" i="110"/>
  <c r="AW31" i="110"/>
  <c r="BA31" i="110"/>
  <c r="BE31" i="110"/>
  <c r="BI31" i="110"/>
  <c r="BM31" i="110"/>
  <c r="BQ31" i="110"/>
  <c r="BU31" i="110"/>
  <c r="BY31" i="110"/>
  <c r="CC31" i="110"/>
  <c r="CG31" i="110"/>
  <c r="CK31" i="110"/>
  <c r="CO31" i="110"/>
  <c r="CS31" i="110"/>
  <c r="CW31" i="110"/>
  <c r="DA31" i="110"/>
  <c r="DE31" i="110"/>
  <c r="DI31" i="110"/>
  <c r="DM31" i="110"/>
  <c r="DQ31" i="110"/>
  <c r="DQ105" i="110" s="1"/>
  <c r="DU31" i="110"/>
  <c r="DY31" i="110"/>
  <c r="EC31" i="110"/>
  <c r="EG31" i="110"/>
  <c r="EK31" i="110"/>
  <c r="EO31" i="110"/>
  <c r="ES31" i="110"/>
  <c r="EW31" i="110"/>
  <c r="FA31" i="110"/>
  <c r="FE31" i="110"/>
  <c r="FI31" i="110"/>
  <c r="FU31" i="110"/>
  <c r="BH32" i="110"/>
  <c r="BH104" i="110" s="1"/>
  <c r="BL32" i="110"/>
  <c r="BL104" i="110" s="1"/>
  <c r="BP32" i="110"/>
  <c r="BP104" i="110" s="1"/>
  <c r="BT32" i="110"/>
  <c r="BT104" i="110" s="1"/>
  <c r="BX32" i="110"/>
  <c r="BX104" i="110" s="1"/>
  <c r="CB32" i="110"/>
  <c r="CB104" i="110" s="1"/>
  <c r="CF32" i="110"/>
  <c r="CF104" i="110" s="1"/>
  <c r="CJ32" i="110"/>
  <c r="CJ104" i="110" s="1"/>
  <c r="CN32" i="110"/>
  <c r="CN104" i="110" s="1"/>
  <c r="CR32" i="110"/>
  <c r="CR104" i="110" s="1"/>
  <c r="CV32" i="110"/>
  <c r="CV104" i="110" s="1"/>
  <c r="CZ32" i="110"/>
  <c r="CZ104" i="110" s="1"/>
  <c r="DD32" i="110"/>
  <c r="DD104" i="110" s="1"/>
  <c r="DH32" i="110"/>
  <c r="DH104" i="110" s="1"/>
  <c r="DL32" i="110"/>
  <c r="DL104" i="110" s="1"/>
  <c r="DP32" i="110"/>
  <c r="DP104" i="110" s="1"/>
  <c r="DT32" i="110"/>
  <c r="DT104" i="110" s="1"/>
  <c r="DX32" i="110"/>
  <c r="DX85" i="110" s="1"/>
  <c r="EB32" i="110"/>
  <c r="EB85" i="110" s="1"/>
  <c r="EF32" i="110"/>
  <c r="EF104" i="110" s="1"/>
  <c r="EJ32" i="110"/>
  <c r="EJ104" i="110" s="1"/>
  <c r="EN32" i="110"/>
  <c r="EN104" i="110" s="1"/>
  <c r="ER32" i="110"/>
  <c r="ER104" i="110" s="1"/>
  <c r="EV32" i="110"/>
  <c r="EZ32" i="110"/>
  <c r="EZ194" i="110" s="1"/>
  <c r="FD32" i="110"/>
  <c r="FH32" i="110"/>
  <c r="FH194" i="110" s="1"/>
  <c r="FL32" i="110"/>
  <c r="T32" i="110"/>
  <c r="AB33" i="110"/>
  <c r="AN33" i="110"/>
  <c r="AV33" i="110"/>
  <c r="BD33" i="110"/>
  <c r="BD103" i="110" s="1"/>
  <c r="FL31" i="110"/>
  <c r="FL90" i="110" s="1"/>
  <c r="Q32" i="110"/>
  <c r="Y33" i="110"/>
  <c r="AG32" i="110"/>
  <c r="AS33" i="110"/>
  <c r="BI32" i="110"/>
  <c r="BI104" i="110" s="1"/>
  <c r="BQ32" i="110"/>
  <c r="BU32" i="110"/>
  <c r="BU104" i="110" s="1"/>
  <c r="CC32" i="110"/>
  <c r="CC104" i="110" s="1"/>
  <c r="CO32" i="110"/>
  <c r="CO104" i="110" s="1"/>
  <c r="CW32" i="110"/>
  <c r="DA32" i="110"/>
  <c r="DA104" i="110" s="1"/>
  <c r="DI32" i="110"/>
  <c r="DI104" i="110" s="1"/>
  <c r="DU32" i="110"/>
  <c r="DU104" i="110" s="1"/>
  <c r="EC32" i="110"/>
  <c r="EC104" i="110" s="1"/>
  <c r="EK32" i="110"/>
  <c r="EK104" i="110" s="1"/>
  <c r="ES32" i="110"/>
  <c r="ES104" i="110" s="1"/>
  <c r="FA32" i="110"/>
  <c r="FA194" i="110" s="1"/>
  <c r="FI32" i="110"/>
  <c r="FU32" i="110"/>
  <c r="FL33" i="110"/>
  <c r="O31" i="110"/>
  <c r="O88" i="110" s="1"/>
  <c r="W31" i="110"/>
  <c r="AE31" i="110"/>
  <c r="AM31" i="110"/>
  <c r="AM88" i="110" s="1"/>
  <c r="AU31" i="110"/>
  <c r="AU88" i="110" s="1"/>
  <c r="BC31" i="110"/>
  <c r="BK31" i="110"/>
  <c r="BS31" i="110"/>
  <c r="CA31" i="110"/>
  <c r="CI31" i="110"/>
  <c r="CQ31" i="110"/>
  <c r="CY31" i="110"/>
  <c r="DG31" i="110"/>
  <c r="DG105" i="110" s="1"/>
  <c r="DO31" i="110"/>
  <c r="DW31" i="110"/>
  <c r="EE31" i="110"/>
  <c r="EM31" i="110"/>
  <c r="EU31" i="110"/>
  <c r="FC31" i="110"/>
  <c r="FK31" i="110"/>
  <c r="CM32" i="110"/>
  <c r="CU32" i="110"/>
  <c r="CU104" i="110" s="1"/>
  <c r="DC32" i="110"/>
  <c r="DC104" i="110" s="1"/>
  <c r="DK32" i="110"/>
  <c r="DK104" i="110" s="1"/>
  <c r="DS32" i="110"/>
  <c r="DS104" i="110" s="1"/>
  <c r="EA32" i="110"/>
  <c r="EA104" i="110" s="1"/>
  <c r="EI32" i="110"/>
  <c r="EI104" i="110" s="1"/>
  <c r="EQ32" i="110"/>
  <c r="EY32" i="110"/>
  <c r="FG32" i="110"/>
  <c r="FG194" i="110" s="1"/>
  <c r="FW32" i="110"/>
  <c r="EP33" i="110"/>
  <c r="EP103" i="110" s="1"/>
  <c r="EX33" i="110"/>
  <c r="FF33" i="110"/>
  <c r="FV33" i="110"/>
  <c r="CM33" i="110"/>
  <c r="CM103" i="110" s="1"/>
  <c r="CU33" i="110"/>
  <c r="CU103" i="110" s="1"/>
  <c r="DC33" i="110"/>
  <c r="DC103" i="110" s="1"/>
  <c r="DK33" i="110"/>
  <c r="DK103" i="110" s="1"/>
  <c r="DS33" i="110"/>
  <c r="DS86" i="110" s="1"/>
  <c r="EA33" i="110"/>
  <c r="EI33" i="110"/>
  <c r="EI103" i="110" s="1"/>
  <c r="EQ33" i="110"/>
  <c r="EQ103" i="110" s="1"/>
  <c r="EY33" i="110"/>
  <c r="EY103" i="110" s="1"/>
  <c r="FG33" i="110"/>
  <c r="FG195" i="110" s="1"/>
  <c r="FW33" i="110"/>
  <c r="O32" i="110"/>
  <c r="AU33" i="110"/>
  <c r="DC31" i="110"/>
  <c r="EA31" i="110"/>
  <c r="EA90" i="110" s="1"/>
  <c r="EY31" i="110"/>
  <c r="EY90" i="110" s="1"/>
  <c r="W32" i="110"/>
  <c r="AE32" i="110"/>
  <c r="AM32" i="110"/>
  <c r="BC32" i="110"/>
  <c r="BC104" i="110" s="1"/>
  <c r="CM31" i="110"/>
  <c r="CU31" i="110"/>
  <c r="CU105" i="110" s="1"/>
  <c r="DK31" i="110"/>
  <c r="DS31" i="110"/>
  <c r="EI31" i="110"/>
  <c r="EI90" i="110" s="1"/>
  <c r="EQ31" i="110"/>
  <c r="EQ90" i="110" s="1"/>
  <c r="FG31" i="110"/>
  <c r="FG90" i="110" s="1"/>
  <c r="FW31" i="110"/>
  <c r="FW90" i="110" s="1"/>
  <c r="BK32" i="110"/>
  <c r="BK104" i="110" s="1"/>
  <c r="BS32" i="110"/>
  <c r="BS104" i="110" s="1"/>
  <c r="CA32" i="110"/>
  <c r="CA104" i="110" s="1"/>
  <c r="CI32" i="110"/>
  <c r="CI104" i="110" s="1"/>
  <c r="CQ32" i="110"/>
  <c r="CQ104" i="110" s="1"/>
  <c r="CY32" i="110"/>
  <c r="CY104" i="110" s="1"/>
  <c r="DG32" i="110"/>
  <c r="DG104" i="110" s="1"/>
  <c r="DO32" i="110"/>
  <c r="DO104" i="110" s="1"/>
  <c r="DW32" i="110"/>
  <c r="DW104" i="110" s="1"/>
  <c r="EE32" i="110"/>
  <c r="EE85" i="110" s="1"/>
  <c r="EM32" i="110"/>
  <c r="EU32" i="110"/>
  <c r="EU104" i="110" s="1"/>
  <c r="FC32" i="110"/>
  <c r="FK32" i="110"/>
  <c r="BK33" i="110"/>
  <c r="BK103" i="110" s="1"/>
  <c r="BS33" i="110"/>
  <c r="BS103" i="110" s="1"/>
  <c r="CA33" i="110"/>
  <c r="CA103" i="110" s="1"/>
  <c r="CI33" i="110"/>
  <c r="CI103" i="110" s="1"/>
  <c r="CQ33" i="110"/>
  <c r="CQ103" i="110" s="1"/>
  <c r="CY33" i="110"/>
  <c r="CY103" i="110" s="1"/>
  <c r="DG33" i="110"/>
  <c r="DG103" i="110" s="1"/>
  <c r="DO33" i="110"/>
  <c r="DW33" i="110"/>
  <c r="DW103" i="110" s="1"/>
  <c r="EE33" i="110"/>
  <c r="EE86" i="110" s="1"/>
  <c r="EM33" i="110"/>
  <c r="EM103" i="110" s="1"/>
  <c r="EU33" i="110"/>
  <c r="EU103" i="110" s="1"/>
  <c r="FC33" i="110"/>
  <c r="FK33" i="110"/>
  <c r="W10" i="110"/>
  <c r="W18" i="110" s="1"/>
  <c r="W33" i="110" s="1"/>
  <c r="AT17" i="110"/>
  <c r="AT32" i="110" s="1"/>
  <c r="CS32" i="110"/>
  <c r="CS104" i="110" s="1"/>
  <c r="DQ32" i="110"/>
  <c r="DQ104" i="110" s="1"/>
  <c r="EG32" i="110"/>
  <c r="EG104" i="110" s="1"/>
  <c r="EW32" i="110"/>
  <c r="EW104" i="110" s="1"/>
  <c r="I31" i="110"/>
  <c r="I33" i="110" s="1"/>
  <c r="R17" i="110"/>
  <c r="R32" i="110" s="1"/>
  <c r="AX17" i="110"/>
  <c r="AX32" i="110" s="1"/>
  <c r="Z31" i="110"/>
  <c r="EH31" i="110"/>
  <c r="EH90" i="110" s="1"/>
  <c r="K31" i="110"/>
  <c r="K33" i="110" s="1"/>
  <c r="EN68" i="110"/>
  <c r="EN69" i="110" s="1"/>
  <c r="FD68" i="110"/>
  <c r="FD69" i="110" s="1"/>
  <c r="FT68" i="110"/>
  <c r="FT69" i="110" s="1"/>
  <c r="O10" i="110"/>
  <c r="O18" i="110" s="1"/>
  <c r="O33" i="110" s="1"/>
  <c r="V17" i="110"/>
  <c r="V32" i="110" s="1"/>
  <c r="BB17" i="110"/>
  <c r="BB32" i="110" s="1"/>
  <c r="N31" i="110"/>
  <c r="N32" i="110" s="1"/>
  <c r="U10" i="110"/>
  <c r="U18" i="110" s="1"/>
  <c r="U33" i="110" s="1"/>
  <c r="Z17" i="110"/>
  <c r="Z32" i="110" s="1"/>
  <c r="BF17" i="110"/>
  <c r="BF32" i="110" s="1"/>
  <c r="BF104" i="110" s="1"/>
  <c r="AD17" i="110"/>
  <c r="AD32" i="110" s="1"/>
  <c r="AD89" i="110" s="1"/>
  <c r="AE10" i="110"/>
  <c r="AE18" i="110" s="1"/>
  <c r="AE33" i="110" s="1"/>
  <c r="AH17" i="110"/>
  <c r="AH32" i="110" s="1"/>
  <c r="AH89" i="110" s="1"/>
  <c r="V31" i="110"/>
  <c r="CH31" i="110"/>
  <c r="CH105" i="110" s="1"/>
  <c r="DN31" i="110"/>
  <c r="ET31" i="110"/>
  <c r="ET90" i="110" s="1"/>
  <c r="EB68" i="110"/>
  <c r="EB69" i="110" s="1"/>
  <c r="EJ68" i="110"/>
  <c r="EJ69" i="110" s="1"/>
  <c r="ER68" i="110"/>
  <c r="ER69" i="110" s="1"/>
  <c r="EZ68" i="110"/>
  <c r="EZ69" i="110" s="1"/>
  <c r="FH68" i="110"/>
  <c r="FH69" i="110" s="1"/>
  <c r="FP68" i="110"/>
  <c r="FP69" i="110" s="1"/>
  <c r="AM10" i="110"/>
  <c r="AM18" i="110" s="1"/>
  <c r="AM33" i="110" s="1"/>
  <c r="AL17" i="110"/>
  <c r="AL32" i="110" s="1"/>
  <c r="BC10" i="110"/>
  <c r="BC18" i="110" s="1"/>
  <c r="BC33" i="110" s="1"/>
  <c r="BC103" i="110" s="1"/>
  <c r="AP17" i="110"/>
  <c r="AP32" i="110" s="1"/>
  <c r="BL33" i="110"/>
  <c r="BL103" i="110" s="1"/>
  <c r="CB33" i="110"/>
  <c r="CB103" i="110" s="1"/>
  <c r="CR33" i="110"/>
  <c r="CR103" i="110" s="1"/>
  <c r="DH33" i="110"/>
  <c r="DH103" i="110" s="1"/>
  <c r="DX33" i="110"/>
  <c r="DX103" i="110" s="1"/>
  <c r="EN33" i="110"/>
  <c r="FD33" i="110"/>
  <c r="FD195" i="110" s="1"/>
  <c r="C31" i="110"/>
  <c r="C33" i="110" s="1"/>
  <c r="FS64" i="110"/>
  <c r="FS31" i="110"/>
  <c r="FS90" i="110" s="1"/>
  <c r="FS33" i="110"/>
  <c r="FS32" i="110"/>
  <c r="FT64" i="110"/>
  <c r="FT31" i="110"/>
  <c r="FT90" i="110" s="1"/>
  <c r="FT33" i="110"/>
  <c r="FT32" i="110"/>
  <c r="FR64" i="110"/>
  <c r="FR32" i="110"/>
  <c r="FR31" i="110"/>
  <c r="FR33" i="110"/>
  <c r="FP64" i="110"/>
  <c r="FP32" i="110"/>
  <c r="FP31" i="110"/>
  <c r="FP90" i="110" s="1"/>
  <c r="FP33" i="110"/>
  <c r="FQ64" i="110"/>
  <c r="FQ31" i="110"/>
  <c r="FQ32" i="110"/>
  <c r="FQ33" i="110"/>
  <c r="FO64" i="110"/>
  <c r="FO32" i="110"/>
  <c r="FO31" i="110"/>
  <c r="FO90" i="110" s="1"/>
  <c r="FO33" i="110"/>
  <c r="FN64" i="110"/>
  <c r="FN33" i="110"/>
  <c r="FN31" i="110"/>
  <c r="FN90" i="110" s="1"/>
  <c r="FN32" i="110"/>
  <c r="FM64" i="110"/>
  <c r="FM32" i="110"/>
  <c r="FM33" i="110"/>
  <c r="FM31" i="110"/>
  <c r="BG103" i="110"/>
  <c r="BO103" i="110"/>
  <c r="EA103" i="110"/>
  <c r="DZ105" i="110"/>
  <c r="FF105" i="110"/>
  <c r="FF189" i="110"/>
  <c r="FF190" i="110" s="1"/>
  <c r="S89" i="110"/>
  <c r="AI89" i="110"/>
  <c r="AQ89" i="110"/>
  <c r="AY89" i="110"/>
  <c r="BG105" i="110"/>
  <c r="BO105" i="110"/>
  <c r="BW105" i="110"/>
  <c r="CE105" i="110"/>
  <c r="DC105" i="110"/>
  <c r="EQ105" i="110"/>
  <c r="BN105" i="110"/>
  <c r="DO103" i="110"/>
  <c r="CA105" i="110"/>
  <c r="DF104" i="110"/>
  <c r="CK103" i="110"/>
  <c r="EG103" i="110"/>
  <c r="AF10" i="110"/>
  <c r="AF18" i="110" s="1"/>
  <c r="AF33" i="110" s="1"/>
  <c r="T31" i="110"/>
  <c r="T88" i="110" s="1"/>
  <c r="AR31" i="110"/>
  <c r="AR88" i="110" s="1"/>
  <c r="BP31" i="110"/>
  <c r="CN31" i="110"/>
  <c r="DL31" i="110"/>
  <c r="EJ31" i="110"/>
  <c r="EJ90" i="110" s="1"/>
  <c r="FH31" i="110"/>
  <c r="FH90" i="110" s="1"/>
  <c r="AA17" i="110"/>
  <c r="AA32" i="110" s="1"/>
  <c r="BG104" i="110"/>
  <c r="EY104" i="110"/>
  <c r="Q10" i="110"/>
  <c r="Q18" i="110" s="1"/>
  <c r="Q33" i="110" s="1"/>
  <c r="AG10" i="110"/>
  <c r="AG18" i="110" s="1"/>
  <c r="AG33" i="110" s="1"/>
  <c r="AO10" i="110"/>
  <c r="AO18" i="110" s="1"/>
  <c r="AO33" i="110" s="1"/>
  <c r="BE10" i="110"/>
  <c r="BE18" i="110" s="1"/>
  <c r="BE33" i="110" s="1"/>
  <c r="AB17" i="110"/>
  <c r="AB32" i="110" s="1"/>
  <c r="AR17" i="110"/>
  <c r="AR32" i="110" s="1"/>
  <c r="AZ17" i="110"/>
  <c r="AZ32" i="110" s="1"/>
  <c r="R65" i="110"/>
  <c r="R45" i="110"/>
  <c r="R46" i="110" s="1"/>
  <c r="AH65" i="110"/>
  <c r="AH63" i="110" s="1"/>
  <c r="AH45" i="110"/>
  <c r="AH46" i="110" s="1"/>
  <c r="AP65" i="110"/>
  <c r="AP45" i="110"/>
  <c r="AP46" i="110" s="1"/>
  <c r="BF65" i="110"/>
  <c r="BF45" i="110"/>
  <c r="BF46" i="110" s="1"/>
  <c r="BV65" i="110"/>
  <c r="BV45" i="110"/>
  <c r="BV46" i="110" s="1"/>
  <c r="CL65" i="110"/>
  <c r="CL45" i="110"/>
  <c r="CL46" i="110" s="1"/>
  <c r="DB65" i="110"/>
  <c r="DB45" i="110"/>
  <c r="DB46" i="110" s="1"/>
  <c r="DR65" i="110"/>
  <c r="DR45" i="110"/>
  <c r="DR46" i="110" s="1"/>
  <c r="EP65" i="110"/>
  <c r="EP45" i="110"/>
  <c r="EP46" i="110" s="1"/>
  <c r="EX65" i="110"/>
  <c r="EX45" i="110"/>
  <c r="EX46" i="110" s="1"/>
  <c r="FN65" i="110"/>
  <c r="FN45" i="110"/>
  <c r="FN46" i="110" s="1"/>
  <c r="FV65" i="110"/>
  <c r="FV45" i="110"/>
  <c r="FV46" i="110" s="1"/>
  <c r="AC17" i="110"/>
  <c r="AC32" i="110" s="1"/>
  <c r="AK17" i="110"/>
  <c r="AK32" i="110" s="1"/>
  <c r="AS17" i="110"/>
  <c r="AS32" i="110" s="1"/>
  <c r="BA17" i="110"/>
  <c r="BA32" i="110" s="1"/>
  <c r="S65" i="110"/>
  <c r="S63" i="110" s="1"/>
  <c r="S72" i="110" s="1"/>
  <c r="S45" i="110"/>
  <c r="S46" i="110" s="1"/>
  <c r="AA65" i="110"/>
  <c r="AA63" i="110" s="1"/>
  <c r="AA72" i="110" s="1"/>
  <c r="AA45" i="110"/>
  <c r="AA46" i="110" s="1"/>
  <c r="AI65" i="110"/>
  <c r="AI63" i="110" s="1"/>
  <c r="AI72" i="110" s="1"/>
  <c r="AI45" i="110"/>
  <c r="AI46" i="110" s="1"/>
  <c r="AQ65" i="110"/>
  <c r="AQ63" i="110" s="1"/>
  <c r="AQ45" i="110"/>
  <c r="AQ46" i="110" s="1"/>
  <c r="AY65" i="110"/>
  <c r="AY63" i="110" s="1"/>
  <c r="AY72" i="110" s="1"/>
  <c r="AY45" i="110"/>
  <c r="AY46" i="110" s="1"/>
  <c r="BG65" i="110"/>
  <c r="BG63" i="110" s="1"/>
  <c r="BG45" i="110"/>
  <c r="BG46" i="110" s="1"/>
  <c r="BO65" i="110"/>
  <c r="BO63" i="110" s="1"/>
  <c r="BO45" i="110"/>
  <c r="BO46" i="110" s="1"/>
  <c r="BW65" i="110"/>
  <c r="BW63" i="110" s="1"/>
  <c r="BW45" i="110"/>
  <c r="BW46" i="110" s="1"/>
  <c r="CE65" i="110"/>
  <c r="CE63" i="110" s="1"/>
  <c r="CE45" i="110"/>
  <c r="CE46" i="110" s="1"/>
  <c r="CM65" i="110"/>
  <c r="CM45" i="110"/>
  <c r="CM46" i="110" s="1"/>
  <c r="CU65" i="110"/>
  <c r="CU63" i="110" s="1"/>
  <c r="CU72" i="110" s="1"/>
  <c r="CU45" i="110"/>
  <c r="CU46" i="110" s="1"/>
  <c r="DC65" i="110"/>
  <c r="DC45" i="110"/>
  <c r="DC46" i="110" s="1"/>
  <c r="DK65" i="110"/>
  <c r="DK45" i="110"/>
  <c r="DK46" i="110" s="1"/>
  <c r="DS65" i="110"/>
  <c r="DS45" i="110"/>
  <c r="DS46" i="110" s="1"/>
  <c r="EA65" i="110"/>
  <c r="EA45" i="110"/>
  <c r="EA46" i="110" s="1"/>
  <c r="EI65" i="110"/>
  <c r="EI45" i="110"/>
  <c r="EI46" i="110" s="1"/>
  <c r="EQ65" i="110"/>
  <c r="EQ63" i="110" s="1"/>
  <c r="EQ45" i="110"/>
  <c r="EQ46" i="110" s="1"/>
  <c r="EY65" i="110"/>
  <c r="EY45" i="110"/>
  <c r="EY46" i="110" s="1"/>
  <c r="FG65" i="110"/>
  <c r="FG45" i="110"/>
  <c r="FG46" i="110" s="1"/>
  <c r="FO65" i="110"/>
  <c r="FO45" i="110"/>
  <c r="FO46" i="110" s="1"/>
  <c r="FW65" i="110"/>
  <c r="FW45" i="110"/>
  <c r="FW46" i="110" s="1"/>
  <c r="G31" i="110"/>
  <c r="AI10" i="110"/>
  <c r="AI18" i="110" s="1"/>
  <c r="AI33" i="110" s="1"/>
  <c r="BQ103" i="110"/>
  <c r="CW103" i="110"/>
  <c r="DE103" i="110"/>
  <c r="DM103" i="110"/>
  <c r="DU103" i="110"/>
  <c r="FA103" i="110"/>
  <c r="D65" i="110"/>
  <c r="D31" i="110"/>
  <c r="L65" i="110"/>
  <c r="L31" i="110"/>
  <c r="T65" i="110"/>
  <c r="T45" i="110"/>
  <c r="T46" i="110" s="1"/>
  <c r="AB65" i="110"/>
  <c r="AB45" i="110"/>
  <c r="AB46" i="110" s="1"/>
  <c r="AJ65" i="110"/>
  <c r="AJ45" i="110"/>
  <c r="AJ46" i="110" s="1"/>
  <c r="AR65" i="110"/>
  <c r="AR45" i="110"/>
  <c r="AR46" i="110" s="1"/>
  <c r="AZ65" i="110"/>
  <c r="AZ45" i="110"/>
  <c r="AZ46" i="110" s="1"/>
  <c r="BH65" i="110"/>
  <c r="BH45" i="110"/>
  <c r="BH46" i="110" s="1"/>
  <c r="BP65" i="110"/>
  <c r="BP45" i="110"/>
  <c r="BP46" i="110" s="1"/>
  <c r="BX65" i="110"/>
  <c r="BX45" i="110"/>
  <c r="BX46" i="110" s="1"/>
  <c r="CF65" i="110"/>
  <c r="CF45" i="110"/>
  <c r="CF46" i="110" s="1"/>
  <c r="CN65" i="110"/>
  <c r="CN45" i="110"/>
  <c r="CN46" i="110" s="1"/>
  <c r="CV65" i="110"/>
  <c r="CV45" i="110"/>
  <c r="CV46" i="110" s="1"/>
  <c r="DD65" i="110"/>
  <c r="DD45" i="110"/>
  <c r="DD46" i="110" s="1"/>
  <c r="DL65" i="110"/>
  <c r="DL45" i="110"/>
  <c r="DL46" i="110" s="1"/>
  <c r="DT65" i="110"/>
  <c r="DT45" i="110"/>
  <c r="DT46" i="110" s="1"/>
  <c r="EB65" i="110"/>
  <c r="EB45" i="110"/>
  <c r="EB46" i="110" s="1"/>
  <c r="EJ65" i="110"/>
  <c r="EJ45" i="110"/>
  <c r="EJ46" i="110" s="1"/>
  <c r="ER65" i="110"/>
  <c r="ER45" i="110"/>
  <c r="ER46" i="110" s="1"/>
  <c r="EZ65" i="110"/>
  <c r="EZ45" i="110"/>
  <c r="EZ46" i="110" s="1"/>
  <c r="FH65" i="110"/>
  <c r="FH45" i="110"/>
  <c r="FH46" i="110" s="1"/>
  <c r="FP65" i="110"/>
  <c r="FP45" i="110"/>
  <c r="FP46" i="110" s="1"/>
  <c r="CP105" i="110"/>
  <c r="FB105" i="110"/>
  <c r="FB189" i="110"/>
  <c r="FB190" i="110" s="1"/>
  <c r="AQ10" i="110"/>
  <c r="AQ18" i="110" s="1"/>
  <c r="AQ33" i="110" s="1"/>
  <c r="BY103" i="110"/>
  <c r="EC103" i="110"/>
  <c r="T10" i="110"/>
  <c r="T18" i="110" s="1"/>
  <c r="T33" i="110" s="1"/>
  <c r="X31" i="110"/>
  <c r="X88" i="110" s="1"/>
  <c r="BD31" i="110"/>
  <c r="CB31" i="110"/>
  <c r="CZ31" i="110"/>
  <c r="DX31" i="110"/>
  <c r="EV31" i="110"/>
  <c r="EV90" i="110" s="1"/>
  <c r="EE104" i="110"/>
  <c r="BZ103" i="110"/>
  <c r="DF103" i="110"/>
  <c r="EL103" i="110"/>
  <c r="U65" i="110"/>
  <c r="U45" i="110"/>
  <c r="U46" i="110" s="1"/>
  <c r="AC65" i="110"/>
  <c r="AC45" i="110"/>
  <c r="AC46" i="110" s="1"/>
  <c r="AK65" i="110"/>
  <c r="AK45" i="110"/>
  <c r="AK46" i="110" s="1"/>
  <c r="AS65" i="110"/>
  <c r="AS45" i="110"/>
  <c r="AS46" i="110" s="1"/>
  <c r="BA65" i="110"/>
  <c r="BA45" i="110"/>
  <c r="BA46" i="110" s="1"/>
  <c r="BI65" i="110"/>
  <c r="BI45" i="110"/>
  <c r="BI46" i="110" s="1"/>
  <c r="BQ65" i="110"/>
  <c r="BQ45" i="110"/>
  <c r="BQ46" i="110" s="1"/>
  <c r="BY65" i="110"/>
  <c r="BY45" i="110"/>
  <c r="BY46" i="110" s="1"/>
  <c r="CG65" i="110"/>
  <c r="CG45" i="110"/>
  <c r="CG46" i="110" s="1"/>
  <c r="CO65" i="110"/>
  <c r="CO45" i="110"/>
  <c r="CO46" i="110" s="1"/>
  <c r="CW65" i="110"/>
  <c r="CW45" i="110"/>
  <c r="CW46" i="110" s="1"/>
  <c r="DE65" i="110"/>
  <c r="DE45" i="110"/>
  <c r="DE46" i="110" s="1"/>
  <c r="DM65" i="110"/>
  <c r="DM45" i="110"/>
  <c r="DM46" i="110" s="1"/>
  <c r="DU65" i="110"/>
  <c r="DU45" i="110"/>
  <c r="DU46" i="110" s="1"/>
  <c r="EC65" i="110"/>
  <c r="EC45" i="110"/>
  <c r="EC46" i="110" s="1"/>
  <c r="EK65" i="110"/>
  <c r="EK45" i="110"/>
  <c r="EK46" i="110" s="1"/>
  <c r="ES65" i="110"/>
  <c r="ES45" i="110"/>
  <c r="ES46" i="110" s="1"/>
  <c r="FA65" i="110"/>
  <c r="FA45" i="110"/>
  <c r="FA46" i="110" s="1"/>
  <c r="FI65" i="110"/>
  <c r="FI45" i="110"/>
  <c r="FI46" i="110" s="1"/>
  <c r="FQ65" i="110"/>
  <c r="FQ45" i="110"/>
  <c r="FQ46" i="110" s="1"/>
  <c r="J31" i="110"/>
  <c r="AP31" i="110"/>
  <c r="AP88" i="110" s="1"/>
  <c r="BV31" i="110"/>
  <c r="DB31" i="110"/>
  <c r="DE32" i="110"/>
  <c r="FB104" i="110"/>
  <c r="CG103" i="110"/>
  <c r="ES103" i="110"/>
  <c r="AF31" i="110"/>
  <c r="AF88" i="110" s="1"/>
  <c r="AV31" i="110"/>
  <c r="AV88" i="110" s="1"/>
  <c r="BT31" i="110"/>
  <c r="CR31" i="110"/>
  <c r="DP31" i="110"/>
  <c r="EN31" i="110"/>
  <c r="EN90" i="110" s="1"/>
  <c r="P17" i="110"/>
  <c r="P32" i="110" s="1"/>
  <c r="AV17" i="110"/>
  <c r="AV32" i="110" s="1"/>
  <c r="AL65" i="110"/>
  <c r="AL45" i="110"/>
  <c r="AL46" i="110" s="1"/>
  <c r="BB65" i="110"/>
  <c r="BB45" i="110"/>
  <c r="BB46" i="110" s="1"/>
  <c r="BR65" i="110"/>
  <c r="BR45" i="110"/>
  <c r="BR46" i="110" s="1"/>
  <c r="CP65" i="110"/>
  <c r="CP63" i="110" s="1"/>
  <c r="CP45" i="110"/>
  <c r="CP46" i="110" s="1"/>
  <c r="DF65" i="110"/>
  <c r="DF45" i="110"/>
  <c r="DF46" i="110" s="1"/>
  <c r="DV65" i="110"/>
  <c r="DV63" i="110" s="1"/>
  <c r="DV45" i="110"/>
  <c r="DV46" i="110" s="1"/>
  <c r="EL65" i="110"/>
  <c r="EL45" i="110"/>
  <c r="EL46" i="110" s="1"/>
  <c r="FB65" i="110"/>
  <c r="FB63" i="110" s="1"/>
  <c r="FB45" i="110"/>
  <c r="FB46" i="110" s="1"/>
  <c r="FR65" i="110"/>
  <c r="FR45" i="110"/>
  <c r="FR46" i="110" s="1"/>
  <c r="CG32" i="110"/>
  <c r="BP33" i="110"/>
  <c r="CF33" i="110"/>
  <c r="CV33" i="110"/>
  <c r="DL33" i="110"/>
  <c r="EB33" i="110"/>
  <c r="ER33" i="110"/>
  <c r="FH33" i="110"/>
  <c r="FH195" i="110" s="1"/>
  <c r="S10" i="110"/>
  <c r="S18" i="110" s="1"/>
  <c r="S33" i="110" s="1"/>
  <c r="AY10" i="110"/>
  <c r="AY18" i="110" s="1"/>
  <c r="AY33" i="110" s="1"/>
  <c r="EL104" i="110"/>
  <c r="BI103" i="110"/>
  <c r="CO103" i="110"/>
  <c r="EK103" i="110"/>
  <c r="AJ10" i="110"/>
  <c r="AJ18" i="110" s="1"/>
  <c r="AJ33" i="110" s="1"/>
  <c r="P31" i="110"/>
  <c r="P88" i="110" s="1"/>
  <c r="AN31" i="110"/>
  <c r="AN88" i="110" s="1"/>
  <c r="BL31" i="110"/>
  <c r="CJ31" i="110"/>
  <c r="DH31" i="110"/>
  <c r="EF31" i="110"/>
  <c r="EF90" i="110" s="1"/>
  <c r="FD31" i="110"/>
  <c r="FD90" i="110" s="1"/>
  <c r="AU17" i="110"/>
  <c r="AU32" i="110" s="1"/>
  <c r="AU89" i="110" s="1"/>
  <c r="X17" i="110"/>
  <c r="X32" i="110" s="1"/>
  <c r="AN17" i="110"/>
  <c r="AN32" i="110" s="1"/>
  <c r="BD17" i="110"/>
  <c r="BD32" i="110" s="1"/>
  <c r="V65" i="110"/>
  <c r="V45" i="110"/>
  <c r="V46" i="110" s="1"/>
  <c r="AD65" i="110"/>
  <c r="AD63" i="110" s="1"/>
  <c r="AD72" i="110" s="1"/>
  <c r="AD45" i="110"/>
  <c r="AD46" i="110" s="1"/>
  <c r="AT65" i="110"/>
  <c r="AT45" i="110"/>
  <c r="AT46" i="110" s="1"/>
  <c r="BJ65" i="110"/>
  <c r="BJ63" i="110" s="1"/>
  <c r="BJ72" i="110" s="1"/>
  <c r="BJ45" i="110"/>
  <c r="BJ46" i="110" s="1"/>
  <c r="BZ65" i="110"/>
  <c r="BZ45" i="110"/>
  <c r="BZ46" i="110" s="1"/>
  <c r="CH65" i="110"/>
  <c r="CH45" i="110"/>
  <c r="CH46" i="110" s="1"/>
  <c r="CX65" i="110"/>
  <c r="CX45" i="110"/>
  <c r="CX46" i="110" s="1"/>
  <c r="DN65" i="110"/>
  <c r="DN45" i="110"/>
  <c r="DN46" i="110" s="1"/>
  <c r="ED65" i="110"/>
  <c r="ED45" i="110"/>
  <c r="ED46" i="110" s="1"/>
  <c r="ET65" i="110"/>
  <c r="ET45" i="110"/>
  <c r="ET46" i="110" s="1"/>
  <c r="FJ65" i="110"/>
  <c r="FJ45" i="110"/>
  <c r="FJ46" i="110" s="1"/>
  <c r="BB31" i="110"/>
  <c r="Y17" i="110"/>
  <c r="Y32" i="110" s="1"/>
  <c r="AW17" i="110"/>
  <c r="AW32" i="110" s="1"/>
  <c r="O65" i="110"/>
  <c r="O45" i="110"/>
  <c r="O46" i="110" s="1"/>
  <c r="W65" i="110"/>
  <c r="W45" i="110"/>
  <c r="W46" i="110" s="1"/>
  <c r="AE65" i="110"/>
  <c r="AE45" i="110"/>
  <c r="AE46" i="110" s="1"/>
  <c r="AM65" i="110"/>
  <c r="AM45" i="110"/>
  <c r="AM46" i="110" s="1"/>
  <c r="AU65" i="110"/>
  <c r="AU45" i="110"/>
  <c r="AU46" i="110" s="1"/>
  <c r="BC65" i="110"/>
  <c r="BC45" i="110"/>
  <c r="BC46" i="110" s="1"/>
  <c r="BK65" i="110"/>
  <c r="BK45" i="110"/>
  <c r="BK46" i="110" s="1"/>
  <c r="BS65" i="110"/>
  <c r="BS45" i="110"/>
  <c r="BS46" i="110" s="1"/>
  <c r="CA65" i="110"/>
  <c r="CA45" i="110"/>
  <c r="CA46" i="110" s="1"/>
  <c r="CI65" i="110"/>
  <c r="CI45" i="110"/>
  <c r="CI46" i="110" s="1"/>
  <c r="CQ65" i="110"/>
  <c r="CQ45" i="110"/>
  <c r="CQ46" i="110" s="1"/>
  <c r="CY65" i="110"/>
  <c r="CY45" i="110"/>
  <c r="CY46" i="110" s="1"/>
  <c r="DG65" i="110"/>
  <c r="DG45" i="110"/>
  <c r="DG46" i="110" s="1"/>
  <c r="DO65" i="110"/>
  <c r="DO45" i="110"/>
  <c r="DO46" i="110" s="1"/>
  <c r="DW65" i="110"/>
  <c r="DW45" i="110"/>
  <c r="DW46" i="110" s="1"/>
  <c r="EE65" i="110"/>
  <c r="EE45" i="110"/>
  <c r="EE46" i="110" s="1"/>
  <c r="EM65" i="110"/>
  <c r="EM45" i="110"/>
  <c r="EM46" i="110" s="1"/>
  <c r="EU65" i="110"/>
  <c r="EU45" i="110"/>
  <c r="EU46" i="110" s="1"/>
  <c r="FC65" i="110"/>
  <c r="FC45" i="110"/>
  <c r="FC46" i="110" s="1"/>
  <c r="FK65" i="110"/>
  <c r="FK45" i="110"/>
  <c r="FK46" i="110" s="1"/>
  <c r="FS65" i="110"/>
  <c r="FS45" i="110"/>
  <c r="FS46" i="110" s="1"/>
  <c r="M31" i="110"/>
  <c r="BN104" i="110"/>
  <c r="CT104" i="110"/>
  <c r="FF104" i="110"/>
  <c r="BM103" i="110"/>
  <c r="CS103" i="110"/>
  <c r="DA103" i="110"/>
  <c r="DI103" i="110"/>
  <c r="DQ103" i="110"/>
  <c r="EO103" i="110"/>
  <c r="FE103" i="110"/>
  <c r="H65" i="110"/>
  <c r="H31" i="110"/>
  <c r="P45" i="110"/>
  <c r="P46" i="110" s="1"/>
  <c r="P65" i="110"/>
  <c r="X65" i="110"/>
  <c r="X45" i="110"/>
  <c r="X46" i="110" s="1"/>
  <c r="AF65" i="110"/>
  <c r="AF45" i="110"/>
  <c r="AF46" i="110" s="1"/>
  <c r="AN45" i="110"/>
  <c r="AN46" i="110" s="1"/>
  <c r="AN65" i="110"/>
  <c r="AV45" i="110"/>
  <c r="AV46" i="110" s="1"/>
  <c r="AV65" i="110"/>
  <c r="BD65" i="110"/>
  <c r="BD45" i="110"/>
  <c r="BD46" i="110" s="1"/>
  <c r="BL65" i="110"/>
  <c r="BL45" i="110"/>
  <c r="BL46" i="110" s="1"/>
  <c r="BT45" i="110"/>
  <c r="BT46" i="110" s="1"/>
  <c r="BT65" i="110"/>
  <c r="CB45" i="110"/>
  <c r="CB46" i="110" s="1"/>
  <c r="CB65" i="110"/>
  <c r="CJ65" i="110"/>
  <c r="CJ45" i="110"/>
  <c r="CJ46" i="110" s="1"/>
  <c r="CR65" i="110"/>
  <c r="CR45" i="110"/>
  <c r="CR46" i="110" s="1"/>
  <c r="CZ45" i="110"/>
  <c r="CZ46" i="110" s="1"/>
  <c r="CZ65" i="110"/>
  <c r="DH45" i="110"/>
  <c r="DH46" i="110" s="1"/>
  <c r="DH65" i="110"/>
  <c r="DP65" i="110"/>
  <c r="DP45" i="110"/>
  <c r="DP46" i="110" s="1"/>
  <c r="DX65" i="110"/>
  <c r="DX45" i="110"/>
  <c r="DX46" i="110" s="1"/>
  <c r="EF45" i="110"/>
  <c r="EF46" i="110" s="1"/>
  <c r="EF65" i="110"/>
  <c r="EN45" i="110"/>
  <c r="EN46" i="110" s="1"/>
  <c r="EN65" i="110"/>
  <c r="EV65" i="110"/>
  <c r="EV45" i="110"/>
  <c r="EV46" i="110" s="1"/>
  <c r="FD65" i="110"/>
  <c r="FD45" i="110"/>
  <c r="FD46" i="110" s="1"/>
  <c r="FL45" i="110"/>
  <c r="FL46" i="110" s="1"/>
  <c r="FL65" i="110"/>
  <c r="FT45" i="110"/>
  <c r="FT46" i="110" s="1"/>
  <c r="FT65" i="110"/>
  <c r="BT33" i="110"/>
  <c r="CJ33" i="110"/>
  <c r="CZ33" i="110"/>
  <c r="DP33" i="110"/>
  <c r="EF33" i="110"/>
  <c r="EV33" i="110"/>
  <c r="CD104" i="110"/>
  <c r="EP104" i="110"/>
  <c r="BU103" i="110"/>
  <c r="DY103" i="110"/>
  <c r="AB31" i="110"/>
  <c r="AB88" i="110" s="1"/>
  <c r="AZ31" i="110"/>
  <c r="AZ88" i="110" s="1"/>
  <c r="BX31" i="110"/>
  <c r="CV31" i="110"/>
  <c r="DT31" i="110"/>
  <c r="EZ31" i="110"/>
  <c r="EZ90" i="110" s="1"/>
  <c r="BO104" i="110"/>
  <c r="CM104" i="110"/>
  <c r="BN103" i="110"/>
  <c r="CD103" i="110"/>
  <c r="DJ103" i="110"/>
  <c r="DZ103" i="110"/>
  <c r="EX103" i="110"/>
  <c r="Q65" i="110"/>
  <c r="Q45" i="110"/>
  <c r="Q46" i="110" s="1"/>
  <c r="Y65" i="110"/>
  <c r="Y45" i="110"/>
  <c r="Y46" i="110" s="1"/>
  <c r="AG65" i="110"/>
  <c r="AG45" i="110"/>
  <c r="AG46" i="110" s="1"/>
  <c r="AO65" i="110"/>
  <c r="AO45" i="110"/>
  <c r="AO46" i="110" s="1"/>
  <c r="AW65" i="110"/>
  <c r="AW45" i="110"/>
  <c r="AW46" i="110" s="1"/>
  <c r="BE65" i="110"/>
  <c r="BE45" i="110"/>
  <c r="BE46" i="110" s="1"/>
  <c r="BM65" i="110"/>
  <c r="BM45" i="110"/>
  <c r="BM46" i="110" s="1"/>
  <c r="BU65" i="110"/>
  <c r="BU45" i="110"/>
  <c r="BU46" i="110" s="1"/>
  <c r="CC65" i="110"/>
  <c r="CC45" i="110"/>
  <c r="CC46" i="110" s="1"/>
  <c r="CK65" i="110"/>
  <c r="CK45" i="110"/>
  <c r="CK46" i="110" s="1"/>
  <c r="CS65" i="110"/>
  <c r="CS45" i="110"/>
  <c r="CS46" i="110" s="1"/>
  <c r="DA65" i="110"/>
  <c r="DA45" i="110"/>
  <c r="DA46" i="110" s="1"/>
  <c r="DI65" i="110"/>
  <c r="DI45" i="110"/>
  <c r="DI46" i="110" s="1"/>
  <c r="DQ65" i="110"/>
  <c r="DQ45" i="110"/>
  <c r="DQ46" i="110" s="1"/>
  <c r="DY65" i="110"/>
  <c r="DY45" i="110"/>
  <c r="DY46" i="110" s="1"/>
  <c r="EG65" i="110"/>
  <c r="EG45" i="110"/>
  <c r="EG46" i="110" s="1"/>
  <c r="EO65" i="110"/>
  <c r="EO45" i="110"/>
  <c r="EO46" i="110" s="1"/>
  <c r="EW65" i="110"/>
  <c r="EW45" i="110"/>
  <c r="EW46" i="110" s="1"/>
  <c r="FE65" i="110"/>
  <c r="FE45" i="110"/>
  <c r="FE46" i="110" s="1"/>
  <c r="FM65" i="110"/>
  <c r="FM45" i="110"/>
  <c r="FM46" i="110" s="1"/>
  <c r="FU65" i="110"/>
  <c r="FU45" i="110"/>
  <c r="FU46" i="110" s="1"/>
  <c r="E31" i="110"/>
  <c r="BF31" i="110"/>
  <c r="CL31" i="110"/>
  <c r="DR31" i="110"/>
  <c r="EX31" i="110"/>
  <c r="EX90" i="110" s="1"/>
  <c r="BY32" i="110"/>
  <c r="CK32" i="110"/>
  <c r="CC103" i="110"/>
  <c r="EW103" i="110"/>
  <c r="AJ31" i="110"/>
  <c r="AJ88" i="110" s="1"/>
  <c r="BH31" i="110"/>
  <c r="CF31" i="110"/>
  <c r="DD31" i="110"/>
  <c r="EB31" i="110"/>
  <c r="EB90" i="110" s="1"/>
  <c r="ER31" i="110"/>
  <c r="ER90" i="110" s="1"/>
  <c r="Z65" i="110"/>
  <c r="Z45" i="110"/>
  <c r="Z46" i="110" s="1"/>
  <c r="AX65" i="110"/>
  <c r="AX45" i="110"/>
  <c r="AX46" i="110" s="1"/>
  <c r="BN65" i="110"/>
  <c r="BN63" i="110" s="1"/>
  <c r="BN45" i="110"/>
  <c r="BN46" i="110" s="1"/>
  <c r="CD65" i="110"/>
  <c r="CD45" i="110"/>
  <c r="CD46" i="110" s="1"/>
  <c r="CT65" i="110"/>
  <c r="CT63" i="110" s="1"/>
  <c r="CT45" i="110"/>
  <c r="CT46" i="110" s="1"/>
  <c r="DJ65" i="110"/>
  <c r="DJ45" i="110"/>
  <c r="DJ46" i="110" s="1"/>
  <c r="DZ65" i="110"/>
  <c r="DZ63" i="110" s="1"/>
  <c r="DZ45" i="110"/>
  <c r="DZ46" i="110" s="1"/>
  <c r="EH65" i="110"/>
  <c r="EH45" i="110"/>
  <c r="EH46" i="110" s="1"/>
  <c r="FF65" i="110"/>
  <c r="FF63" i="110" s="1"/>
  <c r="FF45" i="110"/>
  <c r="FF46" i="110" s="1"/>
  <c r="F31" i="110"/>
  <c r="AL31" i="110"/>
  <c r="AL88" i="110" s="1"/>
  <c r="BR31" i="110"/>
  <c r="CX31" i="110"/>
  <c r="ED31" i="110"/>
  <c r="ED90" i="110" s="1"/>
  <c r="FJ31" i="110"/>
  <c r="FJ90" i="110" s="1"/>
  <c r="BM32" i="110"/>
  <c r="DM32" i="110"/>
  <c r="DY32" i="110"/>
  <c r="EO32" i="110"/>
  <c r="FE32" i="110"/>
  <c r="FE194" i="110" s="1"/>
  <c r="BH33" i="110"/>
  <c r="BX33" i="110"/>
  <c r="CN33" i="110"/>
  <c r="DD33" i="110"/>
  <c r="DT33" i="110"/>
  <c r="EJ33" i="110"/>
  <c r="EZ33" i="110"/>
  <c r="EZ195" i="110" s="1"/>
  <c r="EF68" i="110"/>
  <c r="EF69" i="110" s="1"/>
  <c r="EV68" i="110"/>
  <c r="EV69" i="110" s="1"/>
  <c r="FL68" i="110"/>
  <c r="FL69" i="110" s="1"/>
  <c r="DY68" i="110"/>
  <c r="DY69" i="110" s="1"/>
  <c r="EG68" i="110"/>
  <c r="EG69" i="110" s="1"/>
  <c r="EO68" i="110"/>
  <c r="EO69" i="110" s="1"/>
  <c r="EW68" i="110"/>
  <c r="EW69" i="110" s="1"/>
  <c r="FE68" i="110"/>
  <c r="FE69" i="110" s="1"/>
  <c r="FM68" i="110"/>
  <c r="FM69" i="110" s="1"/>
  <c r="FU68" i="110"/>
  <c r="FU69" i="110" s="1"/>
  <c r="DZ68" i="110"/>
  <c r="DZ69" i="110" s="1"/>
  <c r="EH68" i="110"/>
  <c r="EH69" i="110" s="1"/>
  <c r="EP68" i="110"/>
  <c r="EP69" i="110" s="1"/>
  <c r="EX68" i="110"/>
  <c r="EX69" i="110" s="1"/>
  <c r="FF68" i="110"/>
  <c r="FF69" i="110" s="1"/>
  <c r="FN68" i="110"/>
  <c r="FN69" i="110" s="1"/>
  <c r="FV68" i="110"/>
  <c r="FV69" i="110" s="1"/>
  <c r="EC68" i="110"/>
  <c r="EC69" i="110" s="1"/>
  <c r="EK68" i="110"/>
  <c r="EK69" i="110" s="1"/>
  <c r="ES68" i="110"/>
  <c r="ES69" i="110" s="1"/>
  <c r="FA68" i="110"/>
  <c r="FA69" i="110" s="1"/>
  <c r="FI68" i="110"/>
  <c r="FI69" i="110" s="1"/>
  <c r="FQ68" i="110"/>
  <c r="FQ69" i="110" s="1"/>
  <c r="ED68" i="110"/>
  <c r="ED69" i="110" s="1"/>
  <c r="EL68" i="110"/>
  <c r="EL69" i="110" s="1"/>
  <c r="ET68" i="110"/>
  <c r="ET69" i="110" s="1"/>
  <c r="FB68" i="110"/>
  <c r="FB69" i="110" s="1"/>
  <c r="FJ68" i="110"/>
  <c r="FJ69" i="110" s="1"/>
  <c r="FR68" i="110"/>
  <c r="FR69" i="110" s="1"/>
  <c r="FW67" i="110"/>
  <c r="FW68" i="110" s="1"/>
  <c r="EA68" i="110"/>
  <c r="EA69" i="110" s="1"/>
  <c r="EI68" i="110"/>
  <c r="EI69" i="110" s="1"/>
  <c r="EQ68" i="110"/>
  <c r="EQ69" i="110" s="1"/>
  <c r="EY68" i="110"/>
  <c r="EY69" i="110" s="1"/>
  <c r="FG68" i="110"/>
  <c r="FG69" i="110" s="1"/>
  <c r="FO68" i="110"/>
  <c r="FO69" i="110" s="1"/>
  <c r="EE68" i="110"/>
  <c r="EE69" i="110" s="1"/>
  <c r="EM68" i="110"/>
  <c r="EM69" i="110" s="1"/>
  <c r="EU68" i="110"/>
  <c r="EU69" i="110" s="1"/>
  <c r="FC68" i="110"/>
  <c r="FC69" i="110" s="1"/>
  <c r="FK68" i="110"/>
  <c r="FK69" i="110" s="1"/>
  <c r="FS68" i="110"/>
  <c r="FS69" i="110" s="1"/>
  <c r="FM90" i="110" l="1"/>
  <c r="EU90" i="110"/>
  <c r="FU90" i="110"/>
  <c r="EW90" i="110"/>
  <c r="EG90" i="110"/>
  <c r="FR90" i="110"/>
  <c r="EM90" i="110"/>
  <c r="FI90" i="110"/>
  <c r="ES90" i="110"/>
  <c r="EC90" i="110"/>
  <c r="FQ90" i="110"/>
  <c r="FK90" i="110"/>
  <c r="EE90" i="110"/>
  <c r="FE90" i="110"/>
  <c r="EO90" i="110"/>
  <c r="DY90" i="110"/>
  <c r="FC90" i="110"/>
  <c r="FA90" i="110"/>
  <c r="EK90" i="110"/>
  <c r="ED91" i="110"/>
  <c r="FH93" i="110"/>
  <c r="FH91" i="110"/>
  <c r="FM91" i="110"/>
  <c r="FG93" i="110"/>
  <c r="FG91" i="110"/>
  <c r="EW105" i="110"/>
  <c r="EW91" i="110"/>
  <c r="EG91" i="110"/>
  <c r="EP93" i="110"/>
  <c r="EP91" i="110"/>
  <c r="FN91" i="110"/>
  <c r="FR91" i="110"/>
  <c r="EM105" i="110"/>
  <c r="EM91" i="110"/>
  <c r="FI93" i="110"/>
  <c r="FI91" i="110"/>
  <c r="EC93" i="110"/>
  <c r="EC91" i="110"/>
  <c r="EL93" i="110"/>
  <c r="EL91" i="110"/>
  <c r="FQ91" i="110"/>
  <c r="FT91" i="110"/>
  <c r="FS91" i="110"/>
  <c r="ET91" i="110"/>
  <c r="EI91" i="110"/>
  <c r="FK93" i="110"/>
  <c r="FK91" i="110"/>
  <c r="EE91" i="110"/>
  <c r="FL91" i="110"/>
  <c r="FE91" i="110"/>
  <c r="EO93" i="110"/>
  <c r="EO91" i="110"/>
  <c r="DY94" i="110"/>
  <c r="DY91" i="110"/>
  <c r="FF91" i="110"/>
  <c r="DZ93" i="110"/>
  <c r="DZ91" i="110"/>
  <c r="EB91" i="110"/>
  <c r="EN91" i="110"/>
  <c r="EH93" i="110"/>
  <c r="EH91" i="110"/>
  <c r="EA91" i="110"/>
  <c r="EU91" i="110"/>
  <c r="FU91" i="110"/>
  <c r="EX91" i="110"/>
  <c r="FD93" i="110"/>
  <c r="FD91" i="110"/>
  <c r="EJ91" i="110"/>
  <c r="FO91" i="110"/>
  <c r="FP91" i="110"/>
  <c r="EQ84" i="110"/>
  <c r="EQ91" i="110"/>
  <c r="ES93" i="110"/>
  <c r="ES91" i="110"/>
  <c r="FV93" i="110"/>
  <c r="FV91" i="110"/>
  <c r="EF91" i="110"/>
  <c r="FJ93" i="110"/>
  <c r="FJ91" i="110"/>
  <c r="ER91" i="110"/>
  <c r="EZ91" i="110"/>
  <c r="EM63" i="110"/>
  <c r="DG63" i="110"/>
  <c r="DG72" i="110" s="1"/>
  <c r="CA63" i="110"/>
  <c r="CA62" i="110" s="1"/>
  <c r="AU63" i="110"/>
  <c r="AU72" i="110" s="1"/>
  <c r="O63" i="110"/>
  <c r="EV91" i="110"/>
  <c r="FW91" i="110"/>
  <c r="EY93" i="110"/>
  <c r="EY91" i="110"/>
  <c r="FC93" i="110"/>
  <c r="FC91" i="110"/>
  <c r="FA93" i="110"/>
  <c r="FA91" i="110"/>
  <c r="EK91" i="110"/>
  <c r="FB91" i="110"/>
  <c r="Z63" i="110"/>
  <c r="Z72" i="110" s="1"/>
  <c r="DC63" i="110"/>
  <c r="DS85" i="110"/>
  <c r="FD103" i="110"/>
  <c r="FG103" i="110"/>
  <c r="O89" i="110"/>
  <c r="DY93" i="110"/>
  <c r="DY89" i="110"/>
  <c r="CH63" i="110"/>
  <c r="CH62" i="110" s="1"/>
  <c r="ED88" i="110"/>
  <c r="ED93" i="110"/>
  <c r="EB88" i="110"/>
  <c r="EB93" i="110"/>
  <c r="EV88" i="110"/>
  <c r="EV93" i="110"/>
  <c r="FN88" i="110"/>
  <c r="FN93" i="110"/>
  <c r="FO88" i="110"/>
  <c r="FO93" i="110"/>
  <c r="FP88" i="110"/>
  <c r="FP93" i="110"/>
  <c r="FR88" i="110"/>
  <c r="FR93" i="110"/>
  <c r="EQ88" i="110"/>
  <c r="EQ93" i="110"/>
  <c r="EM88" i="110"/>
  <c r="EM93" i="110"/>
  <c r="EX88" i="110"/>
  <c r="EX93" i="110"/>
  <c r="EF88" i="110"/>
  <c r="EF93" i="110"/>
  <c r="FQ88" i="110"/>
  <c r="FQ93" i="110"/>
  <c r="FT88" i="110"/>
  <c r="FT93" i="110"/>
  <c r="FS88" i="110"/>
  <c r="FS93" i="110"/>
  <c r="ET88" i="110"/>
  <c r="ET93" i="110"/>
  <c r="EI88" i="110"/>
  <c r="EI93" i="110"/>
  <c r="EE88" i="110"/>
  <c r="EE93" i="110"/>
  <c r="FL88" i="110"/>
  <c r="FL93" i="110"/>
  <c r="FE88" i="110"/>
  <c r="FE93" i="110"/>
  <c r="DF105" i="110"/>
  <c r="EZ88" i="110"/>
  <c r="EZ93" i="110"/>
  <c r="EJ88" i="110"/>
  <c r="EJ93" i="110"/>
  <c r="FW88" i="110"/>
  <c r="FW93" i="110"/>
  <c r="EK88" i="110"/>
  <c r="EK93" i="110"/>
  <c r="FF89" i="110"/>
  <c r="FF93" i="110"/>
  <c r="ER88" i="110"/>
  <c r="ER93" i="110"/>
  <c r="EN88" i="110"/>
  <c r="EN93" i="110"/>
  <c r="FM88" i="110"/>
  <c r="FM93" i="110"/>
  <c r="EA88" i="110"/>
  <c r="EA93" i="110"/>
  <c r="EU88" i="110"/>
  <c r="EU93" i="110"/>
  <c r="FU88" i="110"/>
  <c r="FU93" i="110"/>
  <c r="EW88" i="110"/>
  <c r="EW93" i="110"/>
  <c r="EG88" i="110"/>
  <c r="EG93" i="110"/>
  <c r="FB88" i="110"/>
  <c r="FB93" i="110"/>
  <c r="BW104" i="110"/>
  <c r="DS103" i="110"/>
  <c r="FE189" i="110"/>
  <c r="FE190" i="110" s="1"/>
  <c r="FE191" i="110" s="1"/>
  <c r="BZ63" i="110"/>
  <c r="BZ62" i="110" s="1"/>
  <c r="AT63" i="110"/>
  <c r="AT62" i="110" s="1"/>
  <c r="EL63" i="110"/>
  <c r="EL72" i="110" s="1"/>
  <c r="DF63" i="110"/>
  <c r="DF72" i="110" s="1"/>
  <c r="EY63" i="110"/>
  <c r="EY72" i="110" s="1"/>
  <c r="DS63" i="110"/>
  <c r="DS72" i="110" s="1"/>
  <c r="FV63" i="110"/>
  <c r="FV62" i="110" s="1"/>
  <c r="EH105" i="110"/>
  <c r="EH88" i="110"/>
  <c r="FG193" i="110"/>
  <c r="FG88" i="110"/>
  <c r="W88" i="110"/>
  <c r="FA193" i="110"/>
  <c r="FA88" i="110"/>
  <c r="AS88" i="110"/>
  <c r="AC88" i="110"/>
  <c r="EP89" i="110"/>
  <c r="EP88" i="110"/>
  <c r="R88" i="110"/>
  <c r="V88" i="110"/>
  <c r="Z88" i="110"/>
  <c r="Y88" i="110"/>
  <c r="FV105" i="110"/>
  <c r="FV88" i="110"/>
  <c r="EL89" i="110"/>
  <c r="EL88" i="110"/>
  <c r="BZ105" i="110"/>
  <c r="AT89" i="110"/>
  <c r="AT88" i="110"/>
  <c r="FJ193" i="110"/>
  <c r="FJ88" i="110"/>
  <c r="FK193" i="110"/>
  <c r="FK88" i="110"/>
  <c r="FI88" i="110"/>
  <c r="ES88" i="110"/>
  <c r="EC105" i="110"/>
  <c r="EC88" i="110"/>
  <c r="CW105" i="110"/>
  <c r="BQ105" i="110"/>
  <c r="BA88" i="110"/>
  <c r="AK88" i="110"/>
  <c r="U88" i="110"/>
  <c r="FF193" i="110"/>
  <c r="FF88" i="110"/>
  <c r="DZ89" i="110"/>
  <c r="DZ88" i="110"/>
  <c r="DO105" i="110"/>
  <c r="FD193" i="110"/>
  <c r="FD88" i="110"/>
  <c r="FH193" i="110"/>
  <c r="FH88" i="110"/>
  <c r="EY89" i="110"/>
  <c r="EY88" i="110"/>
  <c r="FC193" i="110"/>
  <c r="FC88" i="110"/>
  <c r="DW105" i="110"/>
  <c r="CQ105" i="110"/>
  <c r="AE88" i="110"/>
  <c r="EO105" i="110"/>
  <c r="EO88" i="110"/>
  <c r="DY105" i="110"/>
  <c r="DY88" i="110"/>
  <c r="DI105" i="110"/>
  <c r="CS105" i="110"/>
  <c r="CC105" i="110"/>
  <c r="BM105" i="110"/>
  <c r="AW88" i="110"/>
  <c r="Q88" i="110"/>
  <c r="BJ105" i="110"/>
  <c r="FA104" i="110"/>
  <c r="EL105" i="110"/>
  <c r="FI63" i="110"/>
  <c r="FI62" i="110" s="1"/>
  <c r="ES63" i="110"/>
  <c r="ES72" i="110" s="1"/>
  <c r="EC63" i="110"/>
  <c r="EC62" i="110" s="1"/>
  <c r="DM63" i="110"/>
  <c r="DM72" i="110" s="1"/>
  <c r="CW63" i="110"/>
  <c r="CW62" i="110" s="1"/>
  <c r="CG63" i="110"/>
  <c r="CG72" i="110" s="1"/>
  <c r="BQ63" i="110"/>
  <c r="BQ62" i="110" s="1"/>
  <c r="BA63" i="110"/>
  <c r="BA72" i="110" s="1"/>
  <c r="AK63" i="110"/>
  <c r="AK72" i="110" s="1"/>
  <c r="U63" i="110"/>
  <c r="U72" i="110" s="1"/>
  <c r="DM105" i="110"/>
  <c r="FH85" i="110"/>
  <c r="FI85" i="110" s="1"/>
  <c r="FJ85" i="110" s="1"/>
  <c r="FB103" i="110"/>
  <c r="U89" i="110"/>
  <c r="EE103" i="110"/>
  <c r="FH104" i="110"/>
  <c r="EY105" i="110"/>
  <c r="DS105" i="110"/>
  <c r="ED89" i="110"/>
  <c r="ER89" i="110"/>
  <c r="FB191" i="110"/>
  <c r="CE104" i="110"/>
  <c r="ES105" i="110"/>
  <c r="CG105" i="110"/>
  <c r="FK103" i="110"/>
  <c r="FK195" i="110"/>
  <c r="FW89" i="110"/>
  <c r="FW193" i="110"/>
  <c r="FW189" i="110"/>
  <c r="FW190" i="110" s="1"/>
  <c r="FW191" i="110" s="1"/>
  <c r="FV103" i="110"/>
  <c r="FV195" i="110"/>
  <c r="FW104" i="110"/>
  <c r="FW194" i="110"/>
  <c r="FI189" i="110"/>
  <c r="FI190" i="110" s="1"/>
  <c r="FI191" i="110" s="1"/>
  <c r="FI193" i="110"/>
  <c r="FB193" i="110"/>
  <c r="FM193" i="110"/>
  <c r="FM189" i="110"/>
  <c r="FM190" i="110" s="1"/>
  <c r="FM191" i="110" s="1"/>
  <c r="FN104" i="110"/>
  <c r="FN194" i="110"/>
  <c r="FO195" i="110"/>
  <c r="FQ103" i="110"/>
  <c r="FQ195" i="110"/>
  <c r="FP103" i="110"/>
  <c r="FP195" i="110"/>
  <c r="FR103" i="110"/>
  <c r="FR195" i="110"/>
  <c r="FT194" i="110"/>
  <c r="FS104" i="110"/>
  <c r="FS194" i="110"/>
  <c r="FC86" i="110"/>
  <c r="FD86" i="110" s="1"/>
  <c r="FC195" i="110"/>
  <c r="FW103" i="110"/>
  <c r="FW195" i="110"/>
  <c r="FF103" i="110"/>
  <c r="FF195" i="110"/>
  <c r="FL103" i="110"/>
  <c r="FL195" i="110"/>
  <c r="FL84" i="110"/>
  <c r="FL193" i="110"/>
  <c r="FL189" i="110"/>
  <c r="FL190" i="110" s="1"/>
  <c r="FL191" i="110" s="1"/>
  <c r="FD104" i="110"/>
  <c r="FD194" i="110"/>
  <c r="FE193" i="110"/>
  <c r="AG89" i="110"/>
  <c r="AX89" i="110"/>
  <c r="FJ103" i="110"/>
  <c r="FJ195" i="110"/>
  <c r="FV104" i="110"/>
  <c r="FV194" i="110"/>
  <c r="EZ89" i="110"/>
  <c r="EZ193" i="110"/>
  <c r="FM103" i="110"/>
  <c r="FM195" i="110"/>
  <c r="FN193" i="110"/>
  <c r="FN189" i="110"/>
  <c r="FN190" i="110" s="1"/>
  <c r="FN191" i="110" s="1"/>
  <c r="FO193" i="110"/>
  <c r="FO189" i="110"/>
  <c r="FO190" i="110" s="1"/>
  <c r="FO191" i="110" s="1"/>
  <c r="FQ104" i="110"/>
  <c r="FQ194" i="110"/>
  <c r="FP193" i="110"/>
  <c r="FP189" i="110"/>
  <c r="FP190" i="110" s="1"/>
  <c r="FP191" i="110" s="1"/>
  <c r="FR193" i="110"/>
  <c r="FR189" i="110"/>
  <c r="FR190" i="110" s="1"/>
  <c r="FR191" i="110" s="1"/>
  <c r="FT195" i="110"/>
  <c r="FS103" i="110"/>
  <c r="FS195" i="110"/>
  <c r="FK104" i="110"/>
  <c r="FK194" i="110"/>
  <c r="FU104" i="110"/>
  <c r="FU194" i="110"/>
  <c r="FV193" i="110"/>
  <c r="FV189" i="110"/>
  <c r="FV190" i="110" s="1"/>
  <c r="FV191" i="110" s="1"/>
  <c r="FJ104" i="110"/>
  <c r="FJ194" i="110"/>
  <c r="FM104" i="110"/>
  <c r="FM194" i="110"/>
  <c r="FN103" i="110"/>
  <c r="FN195" i="110"/>
  <c r="FO194" i="110"/>
  <c r="FQ193" i="110"/>
  <c r="FQ189" i="110"/>
  <c r="FQ190" i="110" s="1"/>
  <c r="FQ191" i="110" s="1"/>
  <c r="FP104" i="110"/>
  <c r="FP194" i="110"/>
  <c r="FR104" i="110"/>
  <c r="FR194" i="110"/>
  <c r="FT193" i="110"/>
  <c r="FT189" i="110"/>
  <c r="FT190" i="110" s="1"/>
  <c r="FT191" i="110" s="1"/>
  <c r="FS193" i="110"/>
  <c r="FS189" i="110"/>
  <c r="FS190" i="110" s="1"/>
  <c r="FS191" i="110" s="1"/>
  <c r="FC85" i="110"/>
  <c r="FD85" i="110" s="1"/>
  <c r="FC194" i="110"/>
  <c r="FI104" i="110"/>
  <c r="FI194" i="110"/>
  <c r="FL104" i="110"/>
  <c r="FL194" i="110"/>
  <c r="FU193" i="110"/>
  <c r="FU189" i="110"/>
  <c r="FU190" i="110" s="1"/>
  <c r="FU191" i="110" s="1"/>
  <c r="EB89" i="110"/>
  <c r="AK89" i="110"/>
  <c r="AE89" i="110"/>
  <c r="BZ104" i="110"/>
  <c r="EQ86" i="110"/>
  <c r="ER86" i="110" s="1"/>
  <c r="C63" i="110"/>
  <c r="C72" i="110" s="1"/>
  <c r="FF191" i="110"/>
  <c r="DV105" i="110"/>
  <c r="FH89" i="110"/>
  <c r="EB104" i="110"/>
  <c r="DX104" i="110"/>
  <c r="FE63" i="110"/>
  <c r="FE72" i="110" s="1"/>
  <c r="EO63" i="110"/>
  <c r="EO72" i="110" s="1"/>
  <c r="DY63" i="110"/>
  <c r="DY72" i="110" s="1"/>
  <c r="DI63" i="110"/>
  <c r="DI72" i="110" s="1"/>
  <c r="CS63" i="110"/>
  <c r="CS72" i="110" s="1"/>
  <c r="CC63" i="110"/>
  <c r="CC62" i="110" s="1"/>
  <c r="BM63" i="110"/>
  <c r="BM72" i="110" s="1"/>
  <c r="AW63" i="110"/>
  <c r="AW72" i="110" s="1"/>
  <c r="AG63" i="110"/>
  <c r="AG62" i="110" s="1"/>
  <c r="AG71" i="110" s="1"/>
  <c r="Q63" i="110"/>
  <c r="Q72" i="110" s="1"/>
  <c r="I32" i="110"/>
  <c r="FD89" i="110"/>
  <c r="FC103" i="110"/>
  <c r="DJ105" i="110"/>
  <c r="EP105" i="110"/>
  <c r="CD105" i="110"/>
  <c r="FE105" i="110"/>
  <c r="Q89" i="110"/>
  <c r="EN85" i="110"/>
  <c r="DJ63" i="110"/>
  <c r="DJ62" i="110" s="1"/>
  <c r="CD63" i="110"/>
  <c r="CD62" i="110" s="1"/>
  <c r="AX63" i="110"/>
  <c r="AX72" i="110" s="1"/>
  <c r="EN89" i="110"/>
  <c r="FL86" i="110"/>
  <c r="R89" i="110"/>
  <c r="AO89" i="110"/>
  <c r="FV89" i="110"/>
  <c r="EX89" i="110"/>
  <c r="FL63" i="110"/>
  <c r="FL62" i="110" s="1"/>
  <c r="FG63" i="110"/>
  <c r="FG72" i="110" s="1"/>
  <c r="EA63" i="110"/>
  <c r="EA72" i="110" s="1"/>
  <c r="DK63" i="110"/>
  <c r="DK72" i="110" s="1"/>
  <c r="EP63" i="110"/>
  <c r="EP72" i="110" s="1"/>
  <c r="R63" i="110"/>
  <c r="R72" i="110" s="1"/>
  <c r="DX86" i="110"/>
  <c r="EH89" i="110"/>
  <c r="ES89" i="110"/>
  <c r="EZ104" i="110"/>
  <c r="EZ85" i="110"/>
  <c r="FA85" i="110" s="1"/>
  <c r="EK89" i="110"/>
  <c r="EJ89" i="110"/>
  <c r="FN105" i="110"/>
  <c r="FN89" i="110"/>
  <c r="FR105" i="110"/>
  <c r="FR89" i="110"/>
  <c r="EI89" i="110"/>
  <c r="EE89" i="110"/>
  <c r="EE105" i="110"/>
  <c r="CY105" i="110"/>
  <c r="EV85" i="110"/>
  <c r="EW85" i="110" s="1"/>
  <c r="EX85" i="110" s="1"/>
  <c r="EV104" i="110"/>
  <c r="AS89" i="110"/>
  <c r="EE84" i="110"/>
  <c r="BS105" i="110"/>
  <c r="EK105" i="110"/>
  <c r="DE105" i="110"/>
  <c r="BI105" i="110"/>
  <c r="FA89" i="110"/>
  <c r="FA189" i="110"/>
  <c r="FA190" i="110" s="1"/>
  <c r="FA191" i="110" s="1"/>
  <c r="EJ85" i="110"/>
  <c r="EK85" i="110" s="1"/>
  <c r="EL85" i="110" s="1"/>
  <c r="FO105" i="110"/>
  <c r="FO89" i="110"/>
  <c r="FP105" i="110"/>
  <c r="FP89" i="110"/>
  <c r="K32" i="110"/>
  <c r="K63" i="110"/>
  <c r="K72" i="110" s="1"/>
  <c r="CM105" i="110"/>
  <c r="EQ104" i="110"/>
  <c r="EQ85" i="110"/>
  <c r="FK105" i="110"/>
  <c r="FK89" i="110"/>
  <c r="FK189" i="110"/>
  <c r="FK190" i="110" s="1"/>
  <c r="FK191" i="110" s="1"/>
  <c r="AM89" i="110"/>
  <c r="FU89" i="110"/>
  <c r="FU105" i="110"/>
  <c r="EI63" i="110"/>
  <c r="EI72" i="110" s="1"/>
  <c r="CM63" i="110"/>
  <c r="CM62" i="110" s="1"/>
  <c r="FA105" i="110"/>
  <c r="DU105" i="110"/>
  <c r="CO105" i="110"/>
  <c r="BY105" i="110"/>
  <c r="FQ105" i="110"/>
  <c r="FQ89" i="110"/>
  <c r="FT105" i="110"/>
  <c r="FT89" i="110"/>
  <c r="FS105" i="110"/>
  <c r="FS89" i="110"/>
  <c r="EN103" i="110"/>
  <c r="EN86" i="110"/>
  <c r="ET89" i="110"/>
  <c r="ET105" i="110"/>
  <c r="DS84" i="110"/>
  <c r="FC89" i="110"/>
  <c r="FC84" i="110"/>
  <c r="FC105" i="110"/>
  <c r="BK105" i="110"/>
  <c r="FU63" i="110"/>
  <c r="FU72" i="110" s="1"/>
  <c r="FK63" i="110"/>
  <c r="FK72" i="110" s="1"/>
  <c r="EE63" i="110"/>
  <c r="EE72" i="110" s="1"/>
  <c r="CY63" i="110"/>
  <c r="CY62" i="110" s="1"/>
  <c r="CY71" i="110" s="1"/>
  <c r="BS63" i="110"/>
  <c r="BS72" i="110" s="1"/>
  <c r="AM63" i="110"/>
  <c r="AM72" i="110" s="1"/>
  <c r="FC104" i="110"/>
  <c r="EV89" i="110"/>
  <c r="FC189" i="110"/>
  <c r="FC190" i="110" s="1"/>
  <c r="FC191" i="110" s="1"/>
  <c r="EI105" i="110"/>
  <c r="DN105" i="110"/>
  <c r="FG105" i="110"/>
  <c r="FG89" i="110"/>
  <c r="EA89" i="110"/>
  <c r="EU105" i="110"/>
  <c r="EU89" i="110"/>
  <c r="FI105" i="110"/>
  <c r="FI89" i="110"/>
  <c r="EC89" i="110"/>
  <c r="EW89" i="110"/>
  <c r="EG89" i="110"/>
  <c r="CK105" i="110"/>
  <c r="BE105" i="110"/>
  <c r="FJ105" i="110"/>
  <c r="FJ89" i="110"/>
  <c r="AC89" i="110"/>
  <c r="EH63" i="110"/>
  <c r="EH62" i="110" s="1"/>
  <c r="FC63" i="110"/>
  <c r="FC72" i="110" s="1"/>
  <c r="DW63" i="110"/>
  <c r="DW72" i="110" s="1"/>
  <c r="CQ63" i="110"/>
  <c r="CQ72" i="110" s="1"/>
  <c r="BK63" i="110"/>
  <c r="BK62" i="110" s="1"/>
  <c r="AE63" i="110"/>
  <c r="AE72" i="110" s="1"/>
  <c r="DN63" i="110"/>
  <c r="DN62" i="110" s="1"/>
  <c r="EF89" i="110"/>
  <c r="FA63" i="110"/>
  <c r="FA62" i="110" s="1"/>
  <c r="EK63" i="110"/>
  <c r="EK72" i="110" s="1"/>
  <c r="DU63" i="110"/>
  <c r="DU72" i="110" s="1"/>
  <c r="DE63" i="110"/>
  <c r="DE72" i="110" s="1"/>
  <c r="CO63" i="110"/>
  <c r="CO72" i="110" s="1"/>
  <c r="BY63" i="110"/>
  <c r="BY72" i="110" s="1"/>
  <c r="BI63" i="110"/>
  <c r="BI72" i="110" s="1"/>
  <c r="AS63" i="110"/>
  <c r="AS72" i="110" s="1"/>
  <c r="AC63" i="110"/>
  <c r="AC72" i="110" s="1"/>
  <c r="FM105" i="110"/>
  <c r="FM89" i="110"/>
  <c r="EQ89" i="110"/>
  <c r="EM89" i="110"/>
  <c r="FL105" i="110"/>
  <c r="FL89" i="110"/>
  <c r="FE89" i="110"/>
  <c r="EO89" i="110"/>
  <c r="N33" i="110"/>
  <c r="EU63" i="110"/>
  <c r="EU72" i="110" s="1"/>
  <c r="DO63" i="110"/>
  <c r="DO62" i="110" s="1"/>
  <c r="CI63" i="110"/>
  <c r="CI72" i="110" s="1"/>
  <c r="BC63" i="110"/>
  <c r="BC62" i="110" s="1"/>
  <c r="W63" i="110"/>
  <c r="W72" i="110" s="1"/>
  <c r="Y89" i="110"/>
  <c r="V63" i="110"/>
  <c r="V62" i="110" s="1"/>
  <c r="EM104" i="110"/>
  <c r="FN63" i="110"/>
  <c r="FN72" i="110" s="1"/>
  <c r="BQ104" i="110"/>
  <c r="I63" i="110"/>
  <c r="I72" i="110" s="1"/>
  <c r="CI105" i="110"/>
  <c r="BC105" i="110"/>
  <c r="V89" i="110"/>
  <c r="EA105" i="110"/>
  <c r="FL85" i="110"/>
  <c r="FM85" i="110" s="1"/>
  <c r="EW63" i="110"/>
  <c r="EW72" i="110" s="1"/>
  <c r="EG63" i="110"/>
  <c r="EG62" i="110" s="1"/>
  <c r="DQ63" i="110"/>
  <c r="DQ62" i="110" s="1"/>
  <c r="DA63" i="110"/>
  <c r="DA62" i="110" s="1"/>
  <c r="CK63" i="110"/>
  <c r="CK72" i="110" s="1"/>
  <c r="BU63" i="110"/>
  <c r="BU62" i="110" s="1"/>
  <c r="BE63" i="110"/>
  <c r="BE72" i="110" s="1"/>
  <c r="AO63" i="110"/>
  <c r="AO72" i="110" s="1"/>
  <c r="Y63" i="110"/>
  <c r="Y72" i="110" s="1"/>
  <c r="FG104" i="110"/>
  <c r="N63" i="110"/>
  <c r="N72" i="110" s="1"/>
  <c r="EG105" i="110"/>
  <c r="DA105" i="110"/>
  <c r="BU105" i="110"/>
  <c r="W89" i="110"/>
  <c r="FG189" i="110"/>
  <c r="FG190" i="110" s="1"/>
  <c r="FG191" i="110" s="1"/>
  <c r="DK105" i="110"/>
  <c r="DP85" i="110"/>
  <c r="CW104" i="110"/>
  <c r="C32" i="110"/>
  <c r="FW105" i="110"/>
  <c r="EF86" i="110"/>
  <c r="FT85" i="110"/>
  <c r="FU85" i="110" s="1"/>
  <c r="FV85" i="110" s="1"/>
  <c r="FT104" i="110"/>
  <c r="FT86" i="110"/>
  <c r="FT103" i="110"/>
  <c r="Z89" i="110"/>
  <c r="BO72" i="110"/>
  <c r="BO62" i="110"/>
  <c r="BO71" i="110" s="1"/>
  <c r="CE72" i="110"/>
  <c r="CE62" i="110"/>
  <c r="CE71" i="110" s="1"/>
  <c r="FW63" i="110"/>
  <c r="FW62" i="110" s="1"/>
  <c r="EQ72" i="110"/>
  <c r="EQ62" i="110"/>
  <c r="EQ71" i="110" s="1"/>
  <c r="FW69" i="110"/>
  <c r="FQ63" i="110"/>
  <c r="FQ62" i="110" s="1"/>
  <c r="ET63" i="110"/>
  <c r="FO86" i="110"/>
  <c r="FP86" i="110" s="1"/>
  <c r="FO103" i="110"/>
  <c r="FO85" i="110"/>
  <c r="FO104" i="110"/>
  <c r="FT63" i="110"/>
  <c r="FT72" i="110" s="1"/>
  <c r="FS63" i="110"/>
  <c r="FS72" i="110" s="1"/>
  <c r="FR63" i="110"/>
  <c r="FR62" i="110" s="1"/>
  <c r="FT84" i="110"/>
  <c r="FP63" i="110"/>
  <c r="FP72" i="110" s="1"/>
  <c r="FO63" i="110"/>
  <c r="FO72" i="110" s="1"/>
  <c r="FO84" i="110"/>
  <c r="FM63" i="110"/>
  <c r="FM62" i="110" s="1"/>
  <c r="CD72" i="110"/>
  <c r="CW72" i="110"/>
  <c r="BW72" i="110"/>
  <c r="BW62" i="110"/>
  <c r="AQ72" i="110"/>
  <c r="AQ62" i="110"/>
  <c r="AQ71" i="110" s="1"/>
  <c r="CP72" i="110"/>
  <c r="CP62" i="110"/>
  <c r="DZ72" i="110"/>
  <c r="DZ62" i="110"/>
  <c r="BN72" i="110"/>
  <c r="BN62" i="110"/>
  <c r="CS62" i="110"/>
  <c r="AG72" i="110"/>
  <c r="BG72" i="110"/>
  <c r="BG62" i="110"/>
  <c r="DV72" i="110"/>
  <c r="DV62" i="110"/>
  <c r="FF72" i="110"/>
  <c r="FF62" i="110"/>
  <c r="CT72" i="110"/>
  <c r="CT62" i="110"/>
  <c r="EM72" i="110"/>
  <c r="EM62" i="110"/>
  <c r="DG62" i="110"/>
  <c r="CA72" i="110"/>
  <c r="O72" i="110"/>
  <c r="O62" i="110"/>
  <c r="CH72" i="110"/>
  <c r="DC72" i="110"/>
  <c r="DC62" i="110"/>
  <c r="AH72" i="110"/>
  <c r="AH62" i="110"/>
  <c r="FB72" i="110"/>
  <c r="FB62" i="110"/>
  <c r="DD105" i="110"/>
  <c r="DD63" i="110"/>
  <c r="BH103" i="110"/>
  <c r="CF105" i="110"/>
  <c r="CF63" i="110"/>
  <c r="BD104" i="110"/>
  <c r="BP103" i="110"/>
  <c r="X89" i="110"/>
  <c r="X63" i="110"/>
  <c r="X72" i="110" s="1"/>
  <c r="FE104" i="110"/>
  <c r="BR105" i="110"/>
  <c r="BR63" i="110"/>
  <c r="CU62" i="110"/>
  <c r="BH105" i="110"/>
  <c r="BH63" i="110"/>
  <c r="DR105" i="110"/>
  <c r="DR63" i="110"/>
  <c r="CJ105" i="110"/>
  <c r="CJ63" i="110"/>
  <c r="CG104" i="110"/>
  <c r="EN105" i="110"/>
  <c r="EN84" i="110"/>
  <c r="EN63" i="110"/>
  <c r="AP89" i="110"/>
  <c r="AP63" i="110"/>
  <c r="T89" i="110"/>
  <c r="T63" i="110"/>
  <c r="EZ103" i="110"/>
  <c r="EZ86" i="110"/>
  <c r="EZ105" i="110"/>
  <c r="EZ189" i="110"/>
  <c r="EZ190" i="110" s="1"/>
  <c r="EZ191" i="110" s="1"/>
  <c r="EZ84" i="110"/>
  <c r="EZ63" i="110"/>
  <c r="EV103" i="110"/>
  <c r="EV86" i="110"/>
  <c r="BL105" i="110"/>
  <c r="BL63" i="110"/>
  <c r="FH103" i="110"/>
  <c r="FH86" i="110"/>
  <c r="DP105" i="110"/>
  <c r="DP84" i="110"/>
  <c r="DP63" i="110"/>
  <c r="J63" i="110"/>
  <c r="J72" i="110" s="1"/>
  <c r="J33" i="110"/>
  <c r="J32" i="110"/>
  <c r="G63" i="110"/>
  <c r="G72" i="110" s="1"/>
  <c r="G32" i="110"/>
  <c r="G33" i="110"/>
  <c r="AA62" i="110"/>
  <c r="AL89" i="110"/>
  <c r="AL63" i="110"/>
  <c r="EJ103" i="110"/>
  <c r="EJ86" i="110"/>
  <c r="DT105" i="110"/>
  <c r="DT63" i="110"/>
  <c r="EF103" i="110"/>
  <c r="AN89" i="110"/>
  <c r="AN63" i="110"/>
  <c r="AN72" i="110" s="1"/>
  <c r="ER103" i="110"/>
  <c r="CR105" i="110"/>
  <c r="CR63" i="110"/>
  <c r="EV105" i="110"/>
  <c r="EV84" i="110"/>
  <c r="EV63" i="110"/>
  <c r="FH105" i="110"/>
  <c r="FH189" i="110"/>
  <c r="FH190" i="110" s="1"/>
  <c r="FH191" i="110" s="1"/>
  <c r="FH84" i="110"/>
  <c r="FH63" i="110"/>
  <c r="BJ62" i="110"/>
  <c r="AY62" i="110"/>
  <c r="AY71" i="110" s="1"/>
  <c r="CL105" i="110"/>
  <c r="CL63" i="110"/>
  <c r="DY104" i="110"/>
  <c r="BF105" i="110"/>
  <c r="BF63" i="110"/>
  <c r="DM104" i="110"/>
  <c r="CV105" i="110"/>
  <c r="CV63" i="110"/>
  <c r="DP103" i="110"/>
  <c r="DP86" i="110"/>
  <c r="H63" i="110"/>
  <c r="H72" i="110" s="1"/>
  <c r="H33" i="110"/>
  <c r="H32" i="110"/>
  <c r="BT105" i="110"/>
  <c r="BT63" i="110"/>
  <c r="EO104" i="110"/>
  <c r="AJ89" i="110"/>
  <c r="AJ63" i="110"/>
  <c r="F63" i="110"/>
  <c r="F72" i="110" s="1"/>
  <c r="F33" i="110"/>
  <c r="F32" i="110"/>
  <c r="DT103" i="110"/>
  <c r="E63" i="110"/>
  <c r="E72" i="110" s="1"/>
  <c r="E33" i="110"/>
  <c r="E32" i="110"/>
  <c r="P89" i="110"/>
  <c r="P63" i="110"/>
  <c r="P72" i="110" s="1"/>
  <c r="EB103" i="110"/>
  <c r="EB86" i="110"/>
  <c r="DX105" i="110"/>
  <c r="DX84" i="110"/>
  <c r="DX63" i="110"/>
  <c r="L63" i="110"/>
  <c r="L72" i="110" s="1"/>
  <c r="L33" i="110"/>
  <c r="L32" i="110"/>
  <c r="EJ105" i="110"/>
  <c r="EJ84" i="110"/>
  <c r="EJ63" i="110"/>
  <c r="DD103" i="110"/>
  <c r="BM104" i="110"/>
  <c r="ER105" i="110"/>
  <c r="ER63" i="110"/>
  <c r="BX105" i="110"/>
  <c r="BX63" i="110"/>
  <c r="CZ103" i="110"/>
  <c r="AU62" i="110"/>
  <c r="DL103" i="110"/>
  <c r="AV89" i="110"/>
  <c r="AV63" i="110"/>
  <c r="AV72" i="110" s="1"/>
  <c r="CZ105" i="110"/>
  <c r="CZ63" i="110"/>
  <c r="DL105" i="110"/>
  <c r="DL63" i="110"/>
  <c r="AI62" i="110"/>
  <c r="AI71" i="110" s="1"/>
  <c r="FJ189" i="110"/>
  <c r="FJ190" i="110" s="1"/>
  <c r="FJ191" i="110" s="1"/>
  <c r="FJ63" i="110"/>
  <c r="AZ89" i="110"/>
  <c r="AZ63" i="110"/>
  <c r="AZ72" i="110" s="1"/>
  <c r="CJ103" i="110"/>
  <c r="M63" i="110"/>
  <c r="M72" i="110" s="1"/>
  <c r="M33" i="110"/>
  <c r="M32" i="110"/>
  <c r="BB63" i="110"/>
  <c r="FD105" i="110"/>
  <c r="FD189" i="110"/>
  <c r="FD190" i="110" s="1"/>
  <c r="FD191" i="110" s="1"/>
  <c r="FD63" i="110"/>
  <c r="CV103" i="110"/>
  <c r="AF89" i="110"/>
  <c r="AF63" i="110"/>
  <c r="DE104" i="110"/>
  <c r="CB105" i="110"/>
  <c r="CB63" i="110"/>
  <c r="D63" i="110"/>
  <c r="D72" i="110" s="1"/>
  <c r="D33" i="110"/>
  <c r="D32" i="110"/>
  <c r="BE103" i="110"/>
  <c r="CN105" i="110"/>
  <c r="CN63" i="110"/>
  <c r="AD62" i="110"/>
  <c r="AA89" i="110"/>
  <c r="CN103" i="110"/>
  <c r="EB105" i="110"/>
  <c r="EB84" i="110"/>
  <c r="EB63" i="110"/>
  <c r="ED105" i="110"/>
  <c r="ED63" i="110"/>
  <c r="BY104" i="110"/>
  <c r="AB89" i="110"/>
  <c r="AB63" i="110"/>
  <c r="AB72" i="110" s="1"/>
  <c r="BT103" i="110"/>
  <c r="EF105" i="110"/>
  <c r="EF63" i="110"/>
  <c r="CF103" i="110"/>
  <c r="DB105" i="110"/>
  <c r="DB63" i="110"/>
  <c r="EF85" i="110"/>
  <c r="BD105" i="110"/>
  <c r="BD63" i="110"/>
  <c r="BD72" i="110" s="1"/>
  <c r="BP105" i="110"/>
  <c r="BP63" i="110"/>
  <c r="AW89" i="110"/>
  <c r="S62" i="110"/>
  <c r="S71" i="110" s="1"/>
  <c r="CK104" i="110"/>
  <c r="BX103" i="110"/>
  <c r="CX105" i="110"/>
  <c r="CX63" i="110"/>
  <c r="EX105" i="110"/>
  <c r="EX63" i="110"/>
  <c r="DH105" i="110"/>
  <c r="DH63" i="110"/>
  <c r="BV105" i="110"/>
  <c r="BV63" i="110"/>
  <c r="AR89" i="110"/>
  <c r="AR63" i="110"/>
  <c r="AR72" i="110" s="1"/>
  <c r="BA89" i="110"/>
  <c r="Z62" i="110" l="1"/>
  <c r="FE62" i="110"/>
  <c r="ER84" i="110"/>
  <c r="EP62" i="110"/>
  <c r="EP71" i="110" s="1"/>
  <c r="ER85" i="110"/>
  <c r="FP85" i="110"/>
  <c r="V72" i="110"/>
  <c r="Q62" i="110"/>
  <c r="Q71" i="110" s="1"/>
  <c r="DS62" i="110"/>
  <c r="R62" i="110"/>
  <c r="R71" i="110" s="1"/>
  <c r="U62" i="110"/>
  <c r="U71" i="110" s="1"/>
  <c r="EL62" i="110"/>
  <c r="EL61" i="110" s="1"/>
  <c r="EL70" i="110" s="1"/>
  <c r="AW62" i="110"/>
  <c r="FV72" i="110"/>
  <c r="EC72" i="110"/>
  <c r="FN62" i="110"/>
  <c r="FN61" i="110" s="1"/>
  <c r="FN70" i="110" s="1"/>
  <c r="DF62" i="110"/>
  <c r="DQ72" i="110"/>
  <c r="ES62" i="110"/>
  <c r="ES71" i="110" s="1"/>
  <c r="BQ72" i="110"/>
  <c r="CG62" i="110"/>
  <c r="EH72" i="110"/>
  <c r="DJ72" i="110"/>
  <c r="BZ72" i="110"/>
  <c r="DK62" i="110"/>
  <c r="DK71" i="110" s="1"/>
  <c r="EO86" i="110"/>
  <c r="EP86" i="110" s="1"/>
  <c r="EK62" i="110"/>
  <c r="EK61" i="110" s="1"/>
  <c r="EK70" i="110" s="1"/>
  <c r="DN72" i="110"/>
  <c r="C62" i="110"/>
  <c r="C71" i="110" s="1"/>
  <c r="EW62" i="110"/>
  <c r="EW71" i="110" s="1"/>
  <c r="FQ72" i="110"/>
  <c r="EE62" i="110"/>
  <c r="EE71" i="110" s="1"/>
  <c r="EY62" i="110"/>
  <c r="EY71" i="110" s="1"/>
  <c r="DY62" i="110"/>
  <c r="DY71" i="110" s="1"/>
  <c r="BM62" i="110"/>
  <c r="BM71" i="110" s="1"/>
  <c r="AT72" i="110"/>
  <c r="BK72" i="110"/>
  <c r="FI72" i="110"/>
  <c r="K62" i="110"/>
  <c r="K71" i="110" s="1"/>
  <c r="AK62" i="110"/>
  <c r="AK71" i="110" s="1"/>
  <c r="CC72" i="110"/>
  <c r="EO85" i="110"/>
  <c r="EP85" i="110" s="1"/>
  <c r="CY72" i="110"/>
  <c r="EO62" i="110"/>
  <c r="EO71" i="110" s="1"/>
  <c r="FE85" i="110"/>
  <c r="CQ62" i="110"/>
  <c r="CQ71" i="110" s="1"/>
  <c r="EC85" i="110"/>
  <c r="ED85" i="110" s="1"/>
  <c r="BA62" i="110"/>
  <c r="BA71" i="110" s="1"/>
  <c r="AX62" i="110"/>
  <c r="AX71" i="110" s="1"/>
  <c r="BI62" i="110"/>
  <c r="BI71" i="110" s="1"/>
  <c r="EG72" i="110"/>
  <c r="FB85" i="110"/>
  <c r="ES85" i="110"/>
  <c r="EG85" i="110"/>
  <c r="DM62" i="110"/>
  <c r="DM61" i="110" s="1"/>
  <c r="DM70" i="110" s="1"/>
  <c r="DU62" i="110"/>
  <c r="DU71" i="110" s="1"/>
  <c r="FM86" i="110"/>
  <c r="FN86" i="110" s="1"/>
  <c r="D62" i="110"/>
  <c r="D71" i="110" s="1"/>
  <c r="FN85" i="110"/>
  <c r="EW86" i="110"/>
  <c r="EX86" i="110" s="1"/>
  <c r="DI62" i="110"/>
  <c r="DI61" i="110" s="1"/>
  <c r="DI70" i="110" s="1"/>
  <c r="AO62" i="110"/>
  <c r="AO71" i="110" s="1"/>
  <c r="FL72" i="110"/>
  <c r="CO62" i="110"/>
  <c r="CO71" i="110" s="1"/>
  <c r="W62" i="110"/>
  <c r="W71" i="110" s="1"/>
  <c r="BE62" i="110"/>
  <c r="DO72" i="110"/>
  <c r="EA62" i="110"/>
  <c r="EA71" i="110" s="1"/>
  <c r="FA72" i="110"/>
  <c r="EK86" i="110"/>
  <c r="EL86" i="110" s="1"/>
  <c r="AC62" i="110"/>
  <c r="AC71" i="110" s="1"/>
  <c r="AE62" i="110"/>
  <c r="AE71" i="110" s="1"/>
  <c r="BS62" i="110"/>
  <c r="BS71" i="110" s="1"/>
  <c r="EU62" i="110"/>
  <c r="EU71" i="110" s="1"/>
  <c r="FU62" i="110"/>
  <c r="FU71" i="110" s="1"/>
  <c r="CM72" i="110"/>
  <c r="FC62" i="110"/>
  <c r="FC61" i="110" s="1"/>
  <c r="FC70" i="110" s="1"/>
  <c r="DA72" i="110"/>
  <c r="EI62" i="110"/>
  <c r="EI71" i="110" s="1"/>
  <c r="FG62" i="110"/>
  <c r="FG71" i="110" s="1"/>
  <c r="FP84" i="110"/>
  <c r="FQ84" i="110" s="1"/>
  <c r="FK62" i="110"/>
  <c r="FU86" i="110"/>
  <c r="FV86" i="110" s="1"/>
  <c r="FD84" i="110"/>
  <c r="FE84" i="110" s="1"/>
  <c r="EF84" i="110"/>
  <c r="EG84" i="110" s="1"/>
  <c r="AM62" i="110"/>
  <c r="AM71" i="110" s="1"/>
  <c r="AS62" i="110"/>
  <c r="AS71" i="110" s="1"/>
  <c r="DE62" i="110"/>
  <c r="DE71" i="110" s="1"/>
  <c r="FI86" i="110"/>
  <c r="FJ86" i="110" s="1"/>
  <c r="FA86" i="110"/>
  <c r="FB86" i="110" s="1"/>
  <c r="AG61" i="110"/>
  <c r="AG70" i="110" s="1"/>
  <c r="AO61" i="110"/>
  <c r="AO70" i="110" s="1"/>
  <c r="CK62" i="110"/>
  <c r="CK61" i="110" s="1"/>
  <c r="CK70" i="110" s="1"/>
  <c r="BY62" i="110"/>
  <c r="BY71" i="110" s="1"/>
  <c r="FE86" i="110"/>
  <c r="DW62" i="110"/>
  <c r="DW71" i="110" s="1"/>
  <c r="FT62" i="110"/>
  <c r="FT71" i="110" s="1"/>
  <c r="BU72" i="110"/>
  <c r="FQ85" i="110"/>
  <c r="Y62" i="110"/>
  <c r="Y61" i="110" s="1"/>
  <c r="Y70" i="110" s="1"/>
  <c r="N62" i="110"/>
  <c r="N71" i="110" s="1"/>
  <c r="BC72" i="110"/>
  <c r="I62" i="110"/>
  <c r="I71" i="110" s="1"/>
  <c r="CE61" i="110"/>
  <c r="CE70" i="110" s="1"/>
  <c r="EQ61" i="110"/>
  <c r="EQ70" i="110" s="1"/>
  <c r="CY61" i="110"/>
  <c r="CY70" i="110" s="1"/>
  <c r="FW72" i="110"/>
  <c r="FQ86" i="110"/>
  <c r="EG86" i="110"/>
  <c r="J62" i="110"/>
  <c r="J71" i="110" s="1"/>
  <c r="FP62" i="110"/>
  <c r="FP61" i="110" s="1"/>
  <c r="FP70" i="110" s="1"/>
  <c r="ES86" i="110"/>
  <c r="AV62" i="110"/>
  <c r="AV71" i="110" s="1"/>
  <c r="BO61" i="110"/>
  <c r="BO70" i="110" s="1"/>
  <c r="P62" i="110"/>
  <c r="P71" i="110" s="1"/>
  <c r="H62" i="110"/>
  <c r="H71" i="110" s="1"/>
  <c r="X62" i="110"/>
  <c r="X71" i="110" s="1"/>
  <c r="AN62" i="110"/>
  <c r="AN61" i="110" s="1"/>
  <c r="AN70" i="110" s="1"/>
  <c r="ET72" i="110"/>
  <c r="ET62" i="110"/>
  <c r="AZ62" i="110"/>
  <c r="AZ71" i="110" s="1"/>
  <c r="AR62" i="110"/>
  <c r="AR61" i="110" s="1"/>
  <c r="AR70" i="110" s="1"/>
  <c r="M62" i="110"/>
  <c r="M71" i="110" s="1"/>
  <c r="EC86" i="110"/>
  <c r="ED86" i="110" s="1"/>
  <c r="G62" i="110"/>
  <c r="G71" i="110" s="1"/>
  <c r="AI61" i="110"/>
  <c r="AI70" i="110" s="1"/>
  <c r="DN71" i="110"/>
  <c r="DN61" i="110"/>
  <c r="DN70" i="110" s="1"/>
  <c r="EK84" i="110"/>
  <c r="EL84" i="110" s="1"/>
  <c r="FS62" i="110"/>
  <c r="FS61" i="110" s="1"/>
  <c r="FS70" i="110" s="1"/>
  <c r="FR72" i="110"/>
  <c r="FO62" i="110"/>
  <c r="FO61" i="110" s="1"/>
  <c r="FO70" i="110" s="1"/>
  <c r="FM72" i="110"/>
  <c r="BV72" i="110"/>
  <c r="BV62" i="110"/>
  <c r="EC84" i="110"/>
  <c r="ED84" i="110" s="1"/>
  <c r="FJ72" i="110"/>
  <c r="FJ62" i="110"/>
  <c r="FU84" i="110"/>
  <c r="FV84" i="110" s="1"/>
  <c r="FM84" i="110"/>
  <c r="FN84" i="110" s="1"/>
  <c r="BT72" i="110"/>
  <c r="BT62" i="110"/>
  <c r="DT72" i="110"/>
  <c r="DT62" i="110"/>
  <c r="EN72" i="110"/>
  <c r="EN62" i="110"/>
  <c r="BH72" i="110"/>
  <c r="BH62" i="110"/>
  <c r="DD72" i="110"/>
  <c r="DD62" i="110"/>
  <c r="DB72" i="110"/>
  <c r="DB62" i="110"/>
  <c r="EF72" i="110"/>
  <c r="EF62" i="110"/>
  <c r="ED72" i="110"/>
  <c r="ED62" i="110"/>
  <c r="AD71" i="110"/>
  <c r="AD61" i="110"/>
  <c r="AD70" i="110" s="1"/>
  <c r="F62" i="110"/>
  <c r="F71" i="110" s="1"/>
  <c r="BJ71" i="110"/>
  <c r="BJ61" i="110"/>
  <c r="BJ70" i="110" s="1"/>
  <c r="AL72" i="110"/>
  <c r="AL62" i="110"/>
  <c r="BL72" i="110"/>
  <c r="BL62" i="110"/>
  <c r="T72" i="110"/>
  <c r="T62" i="110"/>
  <c r="AQ61" i="110"/>
  <c r="AQ70" i="110" s="1"/>
  <c r="S61" i="110"/>
  <c r="S70" i="110" s="1"/>
  <c r="CF72" i="110"/>
  <c r="CF62" i="110"/>
  <c r="AH71" i="110"/>
  <c r="AH61" i="110"/>
  <c r="AH70" i="110" s="1"/>
  <c r="CH71" i="110"/>
  <c r="CI62" i="110"/>
  <c r="CI71" i="110" s="1"/>
  <c r="CH61" i="110"/>
  <c r="CH70" i="110" s="1"/>
  <c r="CA71" i="110"/>
  <c r="CA61" i="110"/>
  <c r="CA70" i="110" s="1"/>
  <c r="FF71" i="110"/>
  <c r="FF61" i="110"/>
  <c r="FF70" i="110" s="1"/>
  <c r="CM71" i="110"/>
  <c r="CM61" i="110"/>
  <c r="CM70" i="110" s="1"/>
  <c r="FL71" i="110"/>
  <c r="FL61" i="110"/>
  <c r="FL70" i="110" s="1"/>
  <c r="DS71" i="110"/>
  <c r="DS61" i="110"/>
  <c r="CS71" i="110"/>
  <c r="CS61" i="110"/>
  <c r="CS70" i="110" s="1"/>
  <c r="DA71" i="110"/>
  <c r="DA61" i="110"/>
  <c r="DA70" i="110" s="1"/>
  <c r="CP71" i="110"/>
  <c r="CP61" i="110"/>
  <c r="CP70" i="110" s="1"/>
  <c r="BW71" i="110"/>
  <c r="BW61" i="110"/>
  <c r="BW70" i="110" s="1"/>
  <c r="CW71" i="110"/>
  <c r="CW61" i="110"/>
  <c r="CW70" i="110" s="1"/>
  <c r="EX72" i="110"/>
  <c r="EX62" i="110"/>
  <c r="AU71" i="110"/>
  <c r="AU61" i="110"/>
  <c r="AU70" i="110" s="1"/>
  <c r="CL72" i="110"/>
  <c r="CL62" i="110"/>
  <c r="EZ72" i="110"/>
  <c r="EZ62" i="110"/>
  <c r="EO84" i="110"/>
  <c r="EP84" i="110" s="1"/>
  <c r="CJ72" i="110"/>
  <c r="CJ62" i="110"/>
  <c r="BB72" i="110"/>
  <c r="BB62" i="110"/>
  <c r="DR72" i="110"/>
  <c r="DR62" i="110"/>
  <c r="FE71" i="110"/>
  <c r="FE61" i="110"/>
  <c r="FE70" i="110" s="1"/>
  <c r="DC71" i="110"/>
  <c r="DC61" i="110"/>
  <c r="DC70" i="110" s="1"/>
  <c r="EH71" i="110"/>
  <c r="EH61" i="110"/>
  <c r="EH70" i="110" s="1"/>
  <c r="DG71" i="110"/>
  <c r="DG61" i="110"/>
  <c r="DG70" i="110" s="1"/>
  <c r="DQ71" i="110"/>
  <c r="DQ61" i="110"/>
  <c r="DQ70" i="110" s="1"/>
  <c r="DV71" i="110"/>
  <c r="DV61" i="110"/>
  <c r="DV70" i="110" s="1"/>
  <c r="AX61" i="110"/>
  <c r="AX70" i="110" s="1"/>
  <c r="BK71" i="110"/>
  <c r="BK61" i="110"/>
  <c r="BK70" i="110" s="1"/>
  <c r="EG71" i="110"/>
  <c r="EG61" i="110"/>
  <c r="EG70" i="110" s="1"/>
  <c r="V71" i="110"/>
  <c r="V61" i="110"/>
  <c r="V70" i="110" s="1"/>
  <c r="FI71" i="110"/>
  <c r="FI61" i="110"/>
  <c r="FI70" i="110" s="1"/>
  <c r="CN72" i="110"/>
  <c r="CN62" i="110"/>
  <c r="CR72" i="110"/>
  <c r="CR62" i="110"/>
  <c r="BP72" i="110"/>
  <c r="BP62" i="110"/>
  <c r="ES84" i="110"/>
  <c r="EL71" i="110"/>
  <c r="BF72" i="110"/>
  <c r="BF62" i="110"/>
  <c r="FD72" i="110"/>
  <c r="FD62" i="110"/>
  <c r="AB62" i="110"/>
  <c r="L62" i="110"/>
  <c r="L71" i="110" s="1"/>
  <c r="E62" i="110"/>
  <c r="E71" i="110" s="1"/>
  <c r="AJ72" i="110"/>
  <c r="AJ62" i="110"/>
  <c r="CV72" i="110"/>
  <c r="CV62" i="110"/>
  <c r="FH72" i="110"/>
  <c r="FH62" i="110"/>
  <c r="EV72" i="110"/>
  <c r="EV62" i="110"/>
  <c r="FA84" i="110"/>
  <c r="FB84" i="110" s="1"/>
  <c r="AP72" i="110"/>
  <c r="AP62" i="110"/>
  <c r="DH72" i="110"/>
  <c r="DH62" i="110"/>
  <c r="AF72" i="110"/>
  <c r="AF62" i="110"/>
  <c r="CZ72" i="110"/>
  <c r="CZ62" i="110"/>
  <c r="ER72" i="110"/>
  <c r="ER62" i="110"/>
  <c r="AW71" i="110"/>
  <c r="AW61" i="110"/>
  <c r="AW70" i="110" s="1"/>
  <c r="FI84" i="110"/>
  <c r="FJ84" i="110" s="1"/>
  <c r="DP72" i="110"/>
  <c r="DP62" i="110"/>
  <c r="Q61" i="110"/>
  <c r="Q70" i="110" s="1"/>
  <c r="CU71" i="110"/>
  <c r="CU61" i="110"/>
  <c r="CU70" i="110" s="1"/>
  <c r="FB71" i="110"/>
  <c r="FB61" i="110"/>
  <c r="FB70" i="110" s="1"/>
  <c r="EC71" i="110"/>
  <c r="EC61" i="110"/>
  <c r="EC70" i="110" s="1"/>
  <c r="DF71" i="110"/>
  <c r="DF61" i="110"/>
  <c r="DF70" i="110" s="1"/>
  <c r="FQ71" i="110"/>
  <c r="FQ61" i="110"/>
  <c r="FQ70" i="110" s="1"/>
  <c r="EM71" i="110"/>
  <c r="EM61" i="110"/>
  <c r="EM70" i="110" s="1"/>
  <c r="Z71" i="110"/>
  <c r="Z61" i="110"/>
  <c r="Z70" i="110" s="1"/>
  <c r="AT71" i="110"/>
  <c r="AT61" i="110"/>
  <c r="AT70" i="110" s="1"/>
  <c r="DJ71" i="110"/>
  <c r="DJ61" i="110"/>
  <c r="DJ70" i="110" s="1"/>
  <c r="DO71" i="110"/>
  <c r="DO61" i="110"/>
  <c r="DO70" i="110" s="1"/>
  <c r="BN71" i="110"/>
  <c r="BN61" i="110"/>
  <c r="BN70" i="110" s="1"/>
  <c r="BZ71" i="110"/>
  <c r="BZ61" i="110"/>
  <c r="BZ70" i="110" s="1"/>
  <c r="CC71" i="110"/>
  <c r="CC61" i="110"/>
  <c r="CC70" i="110" s="1"/>
  <c r="EB72" i="110"/>
  <c r="EB62" i="110"/>
  <c r="CB72" i="110"/>
  <c r="CB62" i="110"/>
  <c r="EJ72" i="110"/>
  <c r="EJ62" i="110"/>
  <c r="EW84" i="110"/>
  <c r="EX84" i="110" s="1"/>
  <c r="AA71" i="110"/>
  <c r="AA61" i="110"/>
  <c r="AA70" i="110" s="1"/>
  <c r="FM71" i="110"/>
  <c r="FM61" i="110"/>
  <c r="FM70" i="110" s="1"/>
  <c r="BR72" i="110"/>
  <c r="BR62" i="110"/>
  <c r="AY61" i="110"/>
  <c r="AY70" i="110" s="1"/>
  <c r="CX72" i="110"/>
  <c r="CX62" i="110"/>
  <c r="FW71" i="110"/>
  <c r="FW61" i="110"/>
  <c r="CG71" i="110"/>
  <c r="CG61" i="110"/>
  <c r="CG70" i="110" s="1"/>
  <c r="BD62" i="110"/>
  <c r="FR71" i="110"/>
  <c r="FR61" i="110"/>
  <c r="FR70" i="110" s="1"/>
  <c r="O71" i="110"/>
  <c r="O61" i="110"/>
  <c r="O70" i="110" s="1"/>
  <c r="CT71" i="110"/>
  <c r="CT61" i="110"/>
  <c r="CT70" i="110" s="1"/>
  <c r="BG71" i="110"/>
  <c r="BG61" i="110"/>
  <c r="BG70" i="110" s="1"/>
  <c r="BC71" i="110"/>
  <c r="BC61" i="110"/>
  <c r="BC70" i="110" s="1"/>
  <c r="FV71" i="110"/>
  <c r="FV61" i="110"/>
  <c r="FV70" i="110" s="1"/>
  <c r="FA71" i="110"/>
  <c r="FA61" i="110"/>
  <c r="FA70" i="110" s="1"/>
  <c r="BU71" i="110"/>
  <c r="BU61" i="110"/>
  <c r="BU70" i="110" s="1"/>
  <c r="DZ71" i="110"/>
  <c r="DZ61" i="110"/>
  <c r="DZ70" i="110" s="1"/>
  <c r="BQ71" i="110"/>
  <c r="BQ61" i="110"/>
  <c r="BQ70" i="110" s="1"/>
  <c r="CD71" i="110"/>
  <c r="CD61" i="110"/>
  <c r="CD70" i="110" s="1"/>
  <c r="DL72" i="110"/>
  <c r="DL62" i="110"/>
  <c r="BX72" i="110"/>
  <c r="BX62" i="110"/>
  <c r="DX72" i="110"/>
  <c r="DX62" i="110"/>
  <c r="EP61" i="110" l="1"/>
  <c r="EP70" i="110" s="1"/>
  <c r="DU61" i="110"/>
  <c r="DU70" i="110" s="1"/>
  <c r="FU61" i="110"/>
  <c r="FU70" i="110" s="1"/>
  <c r="R61" i="110"/>
  <c r="R70" i="110" s="1"/>
  <c r="U61" i="110"/>
  <c r="U70" i="110" s="1"/>
  <c r="DY61" i="110"/>
  <c r="DY70" i="110" s="1"/>
  <c r="AC61" i="110"/>
  <c r="AC70" i="110" s="1"/>
  <c r="EW61" i="110"/>
  <c r="EW70" i="110" s="1"/>
  <c r="EK71" i="110"/>
  <c r="W61" i="110"/>
  <c r="W70" i="110" s="1"/>
  <c r="DM71" i="110"/>
  <c r="AR71" i="110"/>
  <c r="BM61" i="110"/>
  <c r="BM70" i="110" s="1"/>
  <c r="EI61" i="110"/>
  <c r="EI70" i="110" s="1"/>
  <c r="DI71" i="110"/>
  <c r="FN71" i="110"/>
  <c r="EE61" i="110"/>
  <c r="EE70" i="110" s="1"/>
  <c r="X61" i="110"/>
  <c r="X70" i="110" s="1"/>
  <c r="BA61" i="110"/>
  <c r="BA70" i="110" s="1"/>
  <c r="EA61" i="110"/>
  <c r="EA70" i="110" s="1"/>
  <c r="ES61" i="110"/>
  <c r="ES70" i="110" s="1"/>
  <c r="BI61" i="110"/>
  <c r="BI70" i="110" s="1"/>
  <c r="K61" i="110"/>
  <c r="K70" i="110" s="1"/>
  <c r="DK61" i="110"/>
  <c r="DK70" i="110" s="1"/>
  <c r="C61" i="110"/>
  <c r="C70" i="110" s="1"/>
  <c r="EY61" i="110"/>
  <c r="EY70" i="110" s="1"/>
  <c r="AK61" i="110"/>
  <c r="AK70" i="110" s="1"/>
  <c r="Y71" i="110"/>
  <c r="EO61" i="110"/>
  <c r="EO70" i="110" s="1"/>
  <c r="BY61" i="110"/>
  <c r="BY70" i="110" s="1"/>
  <c r="D61" i="110"/>
  <c r="D70" i="110" s="1"/>
  <c r="CQ61" i="110"/>
  <c r="CQ70" i="110" s="1"/>
  <c r="EU61" i="110"/>
  <c r="EU70" i="110" s="1"/>
  <c r="DE61" i="110"/>
  <c r="DE70" i="110" s="1"/>
  <c r="DW61" i="110"/>
  <c r="DW70" i="110" s="1"/>
  <c r="AN71" i="110"/>
  <c r="FG61" i="110"/>
  <c r="FG70" i="110" s="1"/>
  <c r="CO61" i="110"/>
  <c r="CO70" i="110" s="1"/>
  <c r="AM61" i="110"/>
  <c r="AM70" i="110" s="1"/>
  <c r="AE61" i="110"/>
  <c r="AE70" i="110" s="1"/>
  <c r="L61" i="110"/>
  <c r="L70" i="110" s="1"/>
  <c r="CK71" i="110"/>
  <c r="FC71" i="110"/>
  <c r="F61" i="110"/>
  <c r="F70" i="110" s="1"/>
  <c r="BE71" i="110"/>
  <c r="BE61" i="110"/>
  <c r="BE70" i="110" s="1"/>
  <c r="AS61" i="110"/>
  <c r="AS70" i="110" s="1"/>
  <c r="FP71" i="110"/>
  <c r="BS61" i="110"/>
  <c r="BS70" i="110" s="1"/>
  <c r="FK71" i="110"/>
  <c r="FK61" i="110"/>
  <c r="FK70" i="110" s="1"/>
  <c r="FT61" i="110"/>
  <c r="FT70" i="110" s="1"/>
  <c r="N61" i="110"/>
  <c r="N70" i="110" s="1"/>
  <c r="I61" i="110"/>
  <c r="I70" i="110" s="1"/>
  <c r="AV61" i="110"/>
  <c r="AV70" i="110" s="1"/>
  <c r="FS71" i="110"/>
  <c r="J61" i="110"/>
  <c r="J70" i="110" s="1"/>
  <c r="H61" i="110"/>
  <c r="H70" i="110" s="1"/>
  <c r="M61" i="110"/>
  <c r="M70" i="110" s="1"/>
  <c r="FO71" i="110"/>
  <c r="G61" i="110"/>
  <c r="G70" i="110" s="1"/>
  <c r="AZ61" i="110"/>
  <c r="AZ70" i="110" s="1"/>
  <c r="ET71" i="110"/>
  <c r="ET61" i="110"/>
  <c r="ET70" i="110" s="1"/>
  <c r="P61" i="110"/>
  <c r="P70" i="110" s="1"/>
  <c r="EJ71" i="110"/>
  <c r="EJ61" i="110"/>
  <c r="EJ70" i="110" s="1"/>
  <c r="BX71" i="110"/>
  <c r="BX61" i="110"/>
  <c r="BX70" i="110" s="1"/>
  <c r="AF71" i="110"/>
  <c r="AF61" i="110"/>
  <c r="AF70" i="110" s="1"/>
  <c r="BP71" i="110"/>
  <c r="BP61" i="110"/>
  <c r="BP70" i="110" s="1"/>
  <c r="BR71" i="110"/>
  <c r="BR61" i="110"/>
  <c r="BR70" i="110" s="1"/>
  <c r="CB71" i="110"/>
  <c r="CB61" i="110"/>
  <c r="CB70" i="110" s="1"/>
  <c r="EX71" i="110"/>
  <c r="EX61" i="110"/>
  <c r="EX70" i="110" s="1"/>
  <c r="T71" i="110"/>
  <c r="T61" i="110"/>
  <c r="T70" i="110" s="1"/>
  <c r="EF71" i="110"/>
  <c r="EF61" i="110"/>
  <c r="EF70" i="110" s="1"/>
  <c r="BH71" i="110"/>
  <c r="BH61" i="110"/>
  <c r="BH70" i="110" s="1"/>
  <c r="AB71" i="110"/>
  <c r="AB61" i="110"/>
  <c r="AB70" i="110" s="1"/>
  <c r="EZ71" i="110"/>
  <c r="EZ61" i="110"/>
  <c r="EZ70" i="110" s="1"/>
  <c r="DL71" i="110"/>
  <c r="DL61" i="110"/>
  <c r="DL70" i="110" s="1"/>
  <c r="E61" i="110"/>
  <c r="E70" i="110" s="1"/>
  <c r="DH71" i="110"/>
  <c r="DH61" i="110"/>
  <c r="DH70" i="110" s="1"/>
  <c r="FD71" i="110"/>
  <c r="FD61" i="110"/>
  <c r="FD70" i="110" s="1"/>
  <c r="DT71" i="110"/>
  <c r="DT61" i="110"/>
  <c r="DT70" i="110" s="1"/>
  <c r="FJ71" i="110"/>
  <c r="FJ61" i="110"/>
  <c r="FJ70" i="110" s="1"/>
  <c r="FH71" i="110"/>
  <c r="FH61" i="110"/>
  <c r="FH70" i="110" s="1"/>
  <c r="FW70" i="110"/>
  <c r="EB71" i="110"/>
  <c r="EB61" i="110"/>
  <c r="EB70" i="110" s="1"/>
  <c r="CV71" i="110"/>
  <c r="CV61" i="110"/>
  <c r="CV70" i="110" s="1"/>
  <c r="BL71" i="110"/>
  <c r="BL61" i="110"/>
  <c r="BL70" i="110" s="1"/>
  <c r="DB71" i="110"/>
  <c r="DB61" i="110"/>
  <c r="DB70" i="110" s="1"/>
  <c r="BF71" i="110"/>
  <c r="BF61" i="110"/>
  <c r="BF70" i="110" s="1"/>
  <c r="BD71" i="110"/>
  <c r="BD61" i="110"/>
  <c r="BD70" i="110" s="1"/>
  <c r="DP71" i="110"/>
  <c r="DP61" i="110"/>
  <c r="DP70" i="110" s="1"/>
  <c r="ER71" i="110"/>
  <c r="ER61" i="110"/>
  <c r="ER70" i="110" s="1"/>
  <c r="AP71" i="110"/>
  <c r="AP61" i="110"/>
  <c r="AP70" i="110" s="1"/>
  <c r="BB71" i="110"/>
  <c r="BB61" i="110"/>
  <c r="BB70" i="110" s="1"/>
  <c r="CL71" i="110"/>
  <c r="CL61" i="110"/>
  <c r="CL70" i="110" s="1"/>
  <c r="CF71" i="110"/>
  <c r="CF61" i="110"/>
  <c r="CF70" i="110" s="1"/>
  <c r="BT71" i="110"/>
  <c r="BT61" i="110"/>
  <c r="BT70" i="110" s="1"/>
  <c r="AJ71" i="110"/>
  <c r="AJ61" i="110"/>
  <c r="AJ70" i="110" s="1"/>
  <c r="DR71" i="110"/>
  <c r="DR61" i="110"/>
  <c r="DR70" i="110" s="1"/>
  <c r="AL71" i="110"/>
  <c r="AL61" i="110"/>
  <c r="AL70" i="110" s="1"/>
  <c r="EN71" i="110"/>
  <c r="EN61" i="110"/>
  <c r="EN70" i="110" s="1"/>
  <c r="CR71" i="110"/>
  <c r="CR61" i="110"/>
  <c r="CR70" i="110" s="1"/>
  <c r="DX71" i="110"/>
  <c r="DX61" i="110"/>
  <c r="DX70" i="110" s="1"/>
  <c r="CX71" i="110"/>
  <c r="CX61" i="110"/>
  <c r="CX70" i="110" s="1"/>
  <c r="CZ71" i="110"/>
  <c r="CZ61" i="110"/>
  <c r="CZ70" i="110" s="1"/>
  <c r="CJ71" i="110"/>
  <c r="CJ61" i="110"/>
  <c r="CJ70" i="110" s="1"/>
  <c r="BV71" i="110"/>
  <c r="BV61" i="110"/>
  <c r="BV70" i="110" s="1"/>
  <c r="EV71" i="110"/>
  <c r="EV61" i="110"/>
  <c r="EV70" i="110" s="1"/>
  <c r="CN71" i="110"/>
  <c r="CN61" i="110"/>
  <c r="CN70" i="110" s="1"/>
  <c r="ED71" i="110"/>
  <c r="ED61" i="110"/>
  <c r="ED70" i="110" s="1"/>
  <c r="DD71" i="110"/>
  <c r="DD61" i="110"/>
  <c r="DD70" i="110" s="1"/>
  <c r="FT82" i="102" l="1"/>
  <c r="FO82" i="102"/>
  <c r="FL82" i="102"/>
  <c r="FH82" i="102"/>
  <c r="FC82" i="102"/>
  <c r="EZ82" i="102"/>
  <c r="EV82" i="102"/>
  <c r="EQ82" i="102"/>
  <c r="EN82" i="102"/>
  <c r="EJ82" i="102"/>
  <c r="EE82" i="102"/>
  <c r="EB82" i="102"/>
  <c r="FT81" i="102"/>
  <c r="FO81" i="102"/>
  <c r="FL81" i="102"/>
  <c r="FH81" i="102"/>
  <c r="FC81" i="102"/>
  <c r="EZ81" i="102"/>
  <c r="EV81" i="102"/>
  <c r="EQ81" i="102"/>
  <c r="EN81" i="102"/>
  <c r="EJ81" i="102"/>
  <c r="EE81" i="102"/>
  <c r="EB81" i="102"/>
  <c r="FT80" i="102"/>
  <c r="FO80" i="102"/>
  <c r="FL80" i="102"/>
  <c r="FH80" i="102"/>
  <c r="FC80" i="102"/>
  <c r="EZ80" i="102"/>
  <c r="EV80" i="102"/>
  <c r="EQ80" i="102"/>
  <c r="EN80" i="102"/>
  <c r="EJ80" i="102"/>
  <c r="EE80" i="102"/>
  <c r="EB80" i="102"/>
  <c r="FT78" i="102"/>
  <c r="FO78" i="102"/>
  <c r="FL78" i="102"/>
  <c r="FH78" i="102"/>
  <c r="FC78" i="102"/>
  <c r="EZ78" i="102"/>
  <c r="EV78" i="102"/>
  <c r="EQ78" i="102"/>
  <c r="EN78" i="102"/>
  <c r="EJ78" i="102"/>
  <c r="EE78" i="102"/>
  <c r="EB78" i="102"/>
  <c r="DX78" i="102"/>
  <c r="DS78" i="102"/>
  <c r="DP78" i="102"/>
  <c r="FT77" i="102"/>
  <c r="FO77" i="102"/>
  <c r="FL77" i="102"/>
  <c r="FH77" i="102"/>
  <c r="FC77" i="102"/>
  <c r="EZ77" i="102"/>
  <c r="EV77" i="102"/>
  <c r="EQ77" i="102"/>
  <c r="EN77" i="102"/>
  <c r="EJ77" i="102"/>
  <c r="EE77" i="102"/>
  <c r="EB77" i="102"/>
  <c r="DX77" i="102"/>
  <c r="DS77" i="102"/>
  <c r="DP77" i="102"/>
  <c r="CI70" i="102"/>
  <c r="O69" i="102"/>
  <c r="O68" i="102"/>
  <c r="O67" i="102"/>
  <c r="CH64" i="102"/>
  <c r="CG64" i="102"/>
  <c r="CF64" i="102"/>
  <c r="CE64" i="102"/>
  <c r="CD64" i="102"/>
  <c r="CC64" i="102"/>
  <c r="CB64" i="102"/>
  <c r="CA64" i="102"/>
  <c r="BZ64" i="102"/>
  <c r="BY64" i="102"/>
  <c r="BX64" i="102"/>
  <c r="BW64" i="102"/>
  <c r="BV64" i="102"/>
  <c r="BU64" i="102"/>
  <c r="BT64" i="102"/>
  <c r="BS64" i="102"/>
  <c r="BR64" i="102"/>
  <c r="BQ64" i="102"/>
  <c r="BP64" i="102"/>
  <c r="BO64" i="102"/>
  <c r="BN64" i="102"/>
  <c r="BM64" i="102"/>
  <c r="BL64" i="102"/>
  <c r="BK64" i="102"/>
  <c r="BJ64" i="102"/>
  <c r="BI64" i="102"/>
  <c r="BH64" i="102"/>
  <c r="BG64" i="102"/>
  <c r="BF64" i="102"/>
  <c r="BE64" i="102"/>
  <c r="BD64" i="102"/>
  <c r="BC64" i="102"/>
  <c r="BB64" i="102"/>
  <c r="BA64" i="102"/>
  <c r="AZ64" i="102"/>
  <c r="AY64" i="102"/>
  <c r="AX64" i="102"/>
  <c r="AW64" i="102"/>
  <c r="AV64" i="102"/>
  <c r="AU64" i="102"/>
  <c r="AT64" i="102"/>
  <c r="AS64" i="102"/>
  <c r="AR64" i="102"/>
  <c r="AQ64" i="102"/>
  <c r="AP64" i="102"/>
  <c r="AO64" i="102"/>
  <c r="AN64" i="102"/>
  <c r="AM64" i="102"/>
  <c r="AL64" i="102"/>
  <c r="AK64" i="102"/>
  <c r="AJ64" i="102"/>
  <c r="AI64" i="102"/>
  <c r="AH64" i="102"/>
  <c r="AG64" i="102"/>
  <c r="AF64" i="102"/>
  <c r="AE64" i="102"/>
  <c r="AD64" i="102"/>
  <c r="AC64" i="102"/>
  <c r="AB64" i="102"/>
  <c r="AA64" i="102"/>
  <c r="Z64" i="102"/>
  <c r="Y64" i="102"/>
  <c r="X64" i="102"/>
  <c r="W64" i="102"/>
  <c r="V64" i="102"/>
  <c r="U64" i="102"/>
  <c r="T64" i="102"/>
  <c r="S64" i="102"/>
  <c r="R64" i="102"/>
  <c r="Q64" i="102"/>
  <c r="P64" i="102"/>
  <c r="O64" i="102"/>
  <c r="N64" i="102"/>
  <c r="M64" i="102"/>
  <c r="L64" i="102"/>
  <c r="K64" i="102"/>
  <c r="J64" i="102"/>
  <c r="I64" i="102"/>
  <c r="H64" i="102"/>
  <c r="G64" i="102"/>
  <c r="F64" i="102"/>
  <c r="E64" i="102"/>
  <c r="D64" i="102"/>
  <c r="C64" i="102"/>
  <c r="FW60" i="102"/>
  <c r="FV60" i="102"/>
  <c r="FU60" i="102"/>
  <c r="FT60" i="102"/>
  <c r="FS60" i="102"/>
  <c r="FR60" i="102"/>
  <c r="FQ60" i="102"/>
  <c r="FP60" i="102"/>
  <c r="FO60" i="102"/>
  <c r="FN60" i="102"/>
  <c r="FM60" i="102"/>
  <c r="FL60" i="102"/>
  <c r="FK60" i="102"/>
  <c r="FJ60" i="102"/>
  <c r="FI60" i="102"/>
  <c r="FH60" i="102"/>
  <c r="FG60" i="102"/>
  <c r="FF60" i="102"/>
  <c r="FE60" i="102"/>
  <c r="FD60" i="102"/>
  <c r="FC60" i="102"/>
  <c r="FB60" i="102"/>
  <c r="FA60" i="102"/>
  <c r="EZ60" i="102"/>
  <c r="EY60" i="102"/>
  <c r="EX60" i="102"/>
  <c r="EW60" i="102"/>
  <c r="EV60" i="102"/>
  <c r="EU60" i="102"/>
  <c r="ET60" i="102"/>
  <c r="ES60" i="102"/>
  <c r="ER60" i="102"/>
  <c r="EQ60" i="102"/>
  <c r="EP60" i="102"/>
  <c r="EO60" i="102"/>
  <c r="EN60" i="102"/>
  <c r="EM60" i="102"/>
  <c r="EL60" i="102"/>
  <c r="EK60" i="102"/>
  <c r="EJ60" i="102"/>
  <c r="EI60" i="102"/>
  <c r="EH60" i="102"/>
  <c r="EG60" i="102"/>
  <c r="EF60" i="102"/>
  <c r="EE60" i="102"/>
  <c r="ED60" i="102"/>
  <c r="EC60" i="102"/>
  <c r="EB60" i="102"/>
  <c r="EA60" i="102"/>
  <c r="DZ60" i="102"/>
  <c r="DY60" i="102"/>
  <c r="FW59" i="102"/>
  <c r="FV59" i="102"/>
  <c r="FU59" i="102"/>
  <c r="FT59" i="102"/>
  <c r="FS59" i="102"/>
  <c r="FR59" i="102"/>
  <c r="FQ59" i="102"/>
  <c r="FP59" i="102"/>
  <c r="FO59" i="102"/>
  <c r="FN59" i="102"/>
  <c r="FM59" i="102"/>
  <c r="FL59" i="102"/>
  <c r="FK59" i="102"/>
  <c r="FJ59" i="102"/>
  <c r="FI59" i="102"/>
  <c r="FH59" i="102"/>
  <c r="FG59" i="102"/>
  <c r="FF59" i="102"/>
  <c r="FE59" i="102"/>
  <c r="FD59" i="102"/>
  <c r="FC59" i="102"/>
  <c r="FB59" i="102"/>
  <c r="FA59" i="102"/>
  <c r="EZ59" i="102"/>
  <c r="EY59" i="102"/>
  <c r="EX59" i="102"/>
  <c r="EW59" i="102"/>
  <c r="EV59" i="102"/>
  <c r="EU59" i="102"/>
  <c r="ET59" i="102"/>
  <c r="ES59" i="102"/>
  <c r="ER59" i="102"/>
  <c r="EQ59" i="102"/>
  <c r="EP59" i="102"/>
  <c r="EO59" i="102"/>
  <c r="EN59" i="102"/>
  <c r="EM59" i="102"/>
  <c r="EL59" i="102"/>
  <c r="EK59" i="102"/>
  <c r="EJ59" i="102"/>
  <c r="EI59" i="102"/>
  <c r="EH59" i="102"/>
  <c r="EG59" i="102"/>
  <c r="EF59" i="102"/>
  <c r="EE59" i="102"/>
  <c r="ED59" i="102"/>
  <c r="EC59" i="102"/>
  <c r="EB59" i="102"/>
  <c r="EA59" i="102"/>
  <c r="DZ59" i="102"/>
  <c r="DY59" i="102"/>
  <c r="FW58" i="102"/>
  <c r="FW67" i="102" s="1"/>
  <c r="FV58" i="102"/>
  <c r="FV67" i="102" s="1"/>
  <c r="FU58" i="102"/>
  <c r="FU67" i="102" s="1"/>
  <c r="FT58" i="102"/>
  <c r="FT67" i="102" s="1"/>
  <c r="FT68" i="102" s="1"/>
  <c r="FS58" i="102"/>
  <c r="FS67" i="102" s="1"/>
  <c r="FR58" i="102"/>
  <c r="FR67" i="102" s="1"/>
  <c r="FQ58" i="102"/>
  <c r="FQ67" i="102" s="1"/>
  <c r="FP58" i="102"/>
  <c r="FP67" i="102" s="1"/>
  <c r="FO58" i="102"/>
  <c r="FO67" i="102" s="1"/>
  <c r="FN58" i="102"/>
  <c r="FN67" i="102" s="1"/>
  <c r="FM58" i="102"/>
  <c r="FM67" i="102" s="1"/>
  <c r="FL58" i="102"/>
  <c r="FL67" i="102" s="1"/>
  <c r="FL68" i="102" s="1"/>
  <c r="FK58" i="102"/>
  <c r="FK67" i="102" s="1"/>
  <c r="FJ58" i="102"/>
  <c r="FJ67" i="102" s="1"/>
  <c r="FI58" i="102"/>
  <c r="FI67" i="102" s="1"/>
  <c r="FH58" i="102"/>
  <c r="FH67" i="102" s="1"/>
  <c r="FG58" i="102"/>
  <c r="FG67" i="102" s="1"/>
  <c r="FF58" i="102"/>
  <c r="FF67" i="102" s="1"/>
  <c r="FE58" i="102"/>
  <c r="FE67" i="102" s="1"/>
  <c r="FD58" i="102"/>
  <c r="FD67" i="102" s="1"/>
  <c r="FD68" i="102" s="1"/>
  <c r="FC58" i="102"/>
  <c r="FC67" i="102" s="1"/>
  <c r="FB58" i="102"/>
  <c r="FB67" i="102" s="1"/>
  <c r="FA58" i="102"/>
  <c r="FA67" i="102" s="1"/>
  <c r="EZ58" i="102"/>
  <c r="EZ67" i="102" s="1"/>
  <c r="EY58" i="102"/>
  <c r="EY67" i="102" s="1"/>
  <c r="EX58" i="102"/>
  <c r="EX67" i="102" s="1"/>
  <c r="EW58" i="102"/>
  <c r="EW67" i="102" s="1"/>
  <c r="EV58" i="102"/>
  <c r="EV67" i="102" s="1"/>
  <c r="EV68" i="102" s="1"/>
  <c r="EU58" i="102"/>
  <c r="EU67" i="102" s="1"/>
  <c r="ET58" i="102"/>
  <c r="ET67" i="102" s="1"/>
  <c r="ES58" i="102"/>
  <c r="ES67" i="102" s="1"/>
  <c r="ER58" i="102"/>
  <c r="ER67" i="102" s="1"/>
  <c r="EQ58" i="102"/>
  <c r="EQ67" i="102" s="1"/>
  <c r="EP58" i="102"/>
  <c r="EP67" i="102" s="1"/>
  <c r="EO58" i="102"/>
  <c r="EO67" i="102" s="1"/>
  <c r="EN58" i="102"/>
  <c r="EN67" i="102" s="1"/>
  <c r="EM58" i="102"/>
  <c r="EM67" i="102" s="1"/>
  <c r="EL58" i="102"/>
  <c r="EL67" i="102" s="1"/>
  <c r="EK58" i="102"/>
  <c r="EK67" i="102" s="1"/>
  <c r="EJ58" i="102"/>
  <c r="EJ67" i="102" s="1"/>
  <c r="EI58" i="102"/>
  <c r="EI67" i="102" s="1"/>
  <c r="EH58" i="102"/>
  <c r="EH67" i="102" s="1"/>
  <c r="EG58" i="102"/>
  <c r="EG67" i="102" s="1"/>
  <c r="EF58" i="102"/>
  <c r="EF67" i="102" s="1"/>
  <c r="EF68" i="102" s="1"/>
  <c r="EE58" i="102"/>
  <c r="EE67" i="102" s="1"/>
  <c r="ED58" i="102"/>
  <c r="ED67" i="102" s="1"/>
  <c r="EC58" i="102"/>
  <c r="EC67" i="102" s="1"/>
  <c r="EB58" i="102"/>
  <c r="EB67" i="102" s="1"/>
  <c r="EA58" i="102"/>
  <c r="EA67" i="102" s="1"/>
  <c r="DZ58" i="102"/>
  <c r="DZ67" i="102" s="1"/>
  <c r="DY58" i="102"/>
  <c r="DY67" i="102" s="1"/>
  <c r="FW55" i="102"/>
  <c r="FV55" i="102"/>
  <c r="FU55" i="102"/>
  <c r="FT55" i="102"/>
  <c r="FS55" i="102"/>
  <c r="FR55" i="102"/>
  <c r="FQ55" i="102"/>
  <c r="FP55" i="102"/>
  <c r="FO55" i="102"/>
  <c r="FN55" i="102"/>
  <c r="FM55" i="102"/>
  <c r="FL55" i="102"/>
  <c r="FK55" i="102"/>
  <c r="FJ55" i="102"/>
  <c r="FI55" i="102"/>
  <c r="FH55" i="102"/>
  <c r="FG55" i="102"/>
  <c r="FF55" i="102"/>
  <c r="FE55" i="102"/>
  <c r="FD55" i="102"/>
  <c r="FC55" i="102"/>
  <c r="FB55" i="102"/>
  <c r="FA55" i="102"/>
  <c r="EZ55" i="102"/>
  <c r="EY55" i="102"/>
  <c r="EX55" i="102"/>
  <c r="EW55" i="102"/>
  <c r="EV55" i="102"/>
  <c r="EU55" i="102"/>
  <c r="ET55" i="102"/>
  <c r="ES55" i="102"/>
  <c r="ER55" i="102"/>
  <c r="EQ55" i="102"/>
  <c r="EP55" i="102"/>
  <c r="EO55" i="102"/>
  <c r="EN55" i="102"/>
  <c r="EM55" i="102"/>
  <c r="EL55" i="102"/>
  <c r="EK55" i="102"/>
  <c r="EJ55" i="102"/>
  <c r="EI55" i="102"/>
  <c r="EH55" i="102"/>
  <c r="EG55" i="102"/>
  <c r="EF55" i="102"/>
  <c r="EE55" i="102"/>
  <c r="ED55" i="102"/>
  <c r="EC55" i="102"/>
  <c r="EB55" i="102"/>
  <c r="EA55" i="102"/>
  <c r="DZ55" i="102"/>
  <c r="DY55" i="102"/>
  <c r="DX55" i="102"/>
  <c r="DW55" i="102"/>
  <c r="DV55" i="102"/>
  <c r="DU55" i="102"/>
  <c r="DT55" i="102"/>
  <c r="DS55" i="102"/>
  <c r="DR55" i="102"/>
  <c r="DQ55" i="102"/>
  <c r="DP55" i="102"/>
  <c r="DO55" i="102"/>
  <c r="DN55" i="102"/>
  <c r="DM55" i="102"/>
  <c r="DL55" i="102"/>
  <c r="DK55" i="102"/>
  <c r="DJ55" i="102"/>
  <c r="DI55" i="102"/>
  <c r="DH55" i="102"/>
  <c r="DG55" i="102"/>
  <c r="DF55" i="102"/>
  <c r="DE55" i="102"/>
  <c r="DD55" i="102"/>
  <c r="DC55" i="102"/>
  <c r="DB55" i="102"/>
  <c r="DA55" i="102"/>
  <c r="CZ55" i="102"/>
  <c r="CY55" i="102"/>
  <c r="CX55" i="102"/>
  <c r="CW55" i="102"/>
  <c r="CV55" i="102"/>
  <c r="CU55" i="102"/>
  <c r="CT55" i="102"/>
  <c r="CS55" i="102"/>
  <c r="CR55" i="102"/>
  <c r="CQ55" i="102"/>
  <c r="CP55" i="102"/>
  <c r="CO55" i="102"/>
  <c r="CN55" i="102"/>
  <c r="CM55" i="102"/>
  <c r="CL55" i="102"/>
  <c r="CK55" i="102"/>
  <c r="CJ55" i="102"/>
  <c r="CI55" i="102"/>
  <c r="CH55" i="102"/>
  <c r="CG55" i="102"/>
  <c r="CF55" i="102"/>
  <c r="CE55" i="102"/>
  <c r="CD55" i="102"/>
  <c r="CC55" i="102"/>
  <c r="CB55" i="102"/>
  <c r="CA55" i="102"/>
  <c r="BZ55" i="102"/>
  <c r="BY55" i="102"/>
  <c r="BX55" i="102"/>
  <c r="BW55" i="102"/>
  <c r="BV55" i="102"/>
  <c r="BU55" i="102"/>
  <c r="BT55" i="102"/>
  <c r="BS55" i="102"/>
  <c r="BR55" i="102"/>
  <c r="BQ55" i="102"/>
  <c r="BP55" i="102"/>
  <c r="BO55" i="102"/>
  <c r="BN55" i="102"/>
  <c r="BM55" i="102"/>
  <c r="BL55" i="102"/>
  <c r="BK55" i="102"/>
  <c r="BJ55" i="102"/>
  <c r="BI55" i="102"/>
  <c r="BH55" i="102"/>
  <c r="BG55" i="102"/>
  <c r="BF55" i="102"/>
  <c r="BE55" i="102"/>
  <c r="BD55" i="102"/>
  <c r="BC55" i="102"/>
  <c r="BB55" i="102"/>
  <c r="BA55" i="102"/>
  <c r="AZ55" i="102"/>
  <c r="AY55" i="102"/>
  <c r="AX55" i="102"/>
  <c r="AW55" i="102"/>
  <c r="AV55" i="102"/>
  <c r="FW44" i="102"/>
  <c r="FV44" i="102"/>
  <c r="FU44" i="102"/>
  <c r="FT44" i="102"/>
  <c r="FS44" i="102"/>
  <c r="FR44" i="102"/>
  <c r="FQ44" i="102"/>
  <c r="FP44" i="102"/>
  <c r="FO44" i="102"/>
  <c r="FN44" i="102"/>
  <c r="FM44" i="102"/>
  <c r="FL44" i="102"/>
  <c r="FK44" i="102"/>
  <c r="FJ44" i="102"/>
  <c r="FI44" i="102"/>
  <c r="FH44" i="102"/>
  <c r="FG44" i="102"/>
  <c r="FF44" i="102"/>
  <c r="FE44" i="102"/>
  <c r="FD44" i="102"/>
  <c r="FC44" i="102"/>
  <c r="FB44" i="102"/>
  <c r="FA44" i="102"/>
  <c r="EZ44" i="102"/>
  <c r="EY44" i="102"/>
  <c r="EX44" i="102"/>
  <c r="EW44" i="102"/>
  <c r="EV44" i="102"/>
  <c r="EU44" i="102"/>
  <c r="ET44" i="102"/>
  <c r="ES44" i="102"/>
  <c r="ER44" i="102"/>
  <c r="EQ44" i="102"/>
  <c r="EP44" i="102"/>
  <c r="EO44" i="102"/>
  <c r="EN44" i="102"/>
  <c r="EM44" i="102"/>
  <c r="EL44" i="102"/>
  <c r="EK44" i="102"/>
  <c r="EJ44" i="102"/>
  <c r="EI44" i="102"/>
  <c r="EH44" i="102"/>
  <c r="EG44" i="102"/>
  <c r="EF44" i="102"/>
  <c r="EE44" i="102"/>
  <c r="ED44" i="102"/>
  <c r="EC44" i="102"/>
  <c r="EB44" i="102"/>
  <c r="EA44" i="102"/>
  <c r="DZ44" i="102"/>
  <c r="DY44" i="102"/>
  <c r="DX44" i="102"/>
  <c r="DW44" i="102"/>
  <c r="DV44" i="102"/>
  <c r="DU44" i="102"/>
  <c r="DT44" i="102"/>
  <c r="DS44" i="102"/>
  <c r="DR44" i="102"/>
  <c r="DQ44" i="102"/>
  <c r="DP44" i="102"/>
  <c r="DO44" i="102"/>
  <c r="DN44" i="102"/>
  <c r="DM44" i="102"/>
  <c r="DL44" i="102"/>
  <c r="DK44" i="102"/>
  <c r="DJ44" i="102"/>
  <c r="DI44" i="102"/>
  <c r="DH44" i="102"/>
  <c r="DG44" i="102"/>
  <c r="DF44" i="102"/>
  <c r="DE44" i="102"/>
  <c r="DD44" i="102"/>
  <c r="DC44" i="102"/>
  <c r="DB44" i="102"/>
  <c r="DA44" i="102"/>
  <c r="CZ44" i="102"/>
  <c r="CY44" i="102"/>
  <c r="CX44" i="102"/>
  <c r="CW44" i="102"/>
  <c r="CV44" i="102"/>
  <c r="CU44" i="102"/>
  <c r="CT44" i="102"/>
  <c r="CS44" i="102"/>
  <c r="CR44" i="102"/>
  <c r="CQ44" i="102"/>
  <c r="CP44" i="102"/>
  <c r="CO44" i="102"/>
  <c r="CN44" i="102"/>
  <c r="CM44" i="102"/>
  <c r="CL44" i="102"/>
  <c r="CK44" i="102"/>
  <c r="CJ44" i="102"/>
  <c r="CI44" i="102"/>
  <c r="CH44" i="102"/>
  <c r="CG44" i="102"/>
  <c r="CF44" i="102"/>
  <c r="CE44" i="102"/>
  <c r="CD44" i="102"/>
  <c r="CC44" i="102"/>
  <c r="CB44" i="102"/>
  <c r="CA44" i="102"/>
  <c r="BZ44" i="102"/>
  <c r="BY44" i="102"/>
  <c r="BX44" i="102"/>
  <c r="BW44" i="102"/>
  <c r="BV44" i="102"/>
  <c r="BU44" i="102"/>
  <c r="BT44" i="102"/>
  <c r="BS44" i="102"/>
  <c r="BR44" i="102"/>
  <c r="BQ44" i="102"/>
  <c r="BP44" i="102"/>
  <c r="BO44" i="102"/>
  <c r="BN44" i="102"/>
  <c r="BM44" i="102"/>
  <c r="BL44" i="102"/>
  <c r="BK44" i="102"/>
  <c r="BJ44" i="102"/>
  <c r="BI44" i="102"/>
  <c r="BH44" i="102"/>
  <c r="BG44" i="102"/>
  <c r="BF44" i="102"/>
  <c r="BE44" i="102"/>
  <c r="BD44" i="102"/>
  <c r="BC44" i="102"/>
  <c r="BB44" i="102"/>
  <c r="BA44" i="102"/>
  <c r="AZ44" i="102"/>
  <c r="AY44" i="102"/>
  <c r="AX44" i="102"/>
  <c r="AW44" i="102"/>
  <c r="AV44" i="102"/>
  <c r="AU44" i="102"/>
  <c r="AT44" i="102"/>
  <c r="AS44" i="102"/>
  <c r="AR44" i="102"/>
  <c r="AQ44" i="102"/>
  <c r="AP44" i="102"/>
  <c r="AO44" i="102"/>
  <c r="AN44" i="102"/>
  <c r="AM44" i="102"/>
  <c r="AL44" i="102"/>
  <c r="AK44" i="102"/>
  <c r="AJ44" i="102"/>
  <c r="AI44" i="102"/>
  <c r="AH44" i="102"/>
  <c r="AG44" i="102"/>
  <c r="AF44" i="102"/>
  <c r="AE44" i="102"/>
  <c r="AD44" i="102"/>
  <c r="AC44" i="102"/>
  <c r="AB44" i="102"/>
  <c r="AA44" i="102"/>
  <c r="Z44" i="102"/>
  <c r="Y44" i="102"/>
  <c r="X44" i="102"/>
  <c r="W44" i="102"/>
  <c r="V44" i="102"/>
  <c r="U44" i="102"/>
  <c r="T44" i="102"/>
  <c r="S44" i="102"/>
  <c r="R44" i="102"/>
  <c r="Q44" i="102"/>
  <c r="P44" i="102"/>
  <c r="O44" i="102"/>
  <c r="FW29" i="102"/>
  <c r="FV29" i="102"/>
  <c r="FU29" i="102"/>
  <c r="FT29" i="102"/>
  <c r="FS29" i="102"/>
  <c r="FR29" i="102"/>
  <c r="FQ29" i="102"/>
  <c r="FP29" i="102"/>
  <c r="FO29" i="102"/>
  <c r="FN29" i="102"/>
  <c r="FM29" i="102"/>
  <c r="FL29" i="102"/>
  <c r="FK29" i="102"/>
  <c r="FJ29" i="102"/>
  <c r="FI29" i="102"/>
  <c r="FH29" i="102"/>
  <c r="FG29" i="102"/>
  <c r="FF29" i="102"/>
  <c r="FE29" i="102"/>
  <c r="FD29" i="102"/>
  <c r="FC29" i="102"/>
  <c r="FB29" i="102"/>
  <c r="FA29" i="102"/>
  <c r="EZ29" i="102"/>
  <c r="EY29" i="102"/>
  <c r="EX29" i="102"/>
  <c r="EW29" i="102"/>
  <c r="EV29" i="102"/>
  <c r="EU29" i="102"/>
  <c r="ET29" i="102"/>
  <c r="ES29" i="102"/>
  <c r="ER29" i="102"/>
  <c r="EQ29" i="102"/>
  <c r="EP29" i="102"/>
  <c r="EO29" i="102"/>
  <c r="EN29" i="102"/>
  <c r="EM29" i="102"/>
  <c r="EL29" i="102"/>
  <c r="EK29" i="102"/>
  <c r="EJ29" i="102"/>
  <c r="EI29" i="102"/>
  <c r="EH29" i="102"/>
  <c r="EG29" i="102"/>
  <c r="EF29" i="102"/>
  <c r="EE29" i="102"/>
  <c r="ED29" i="102"/>
  <c r="EC29" i="102"/>
  <c r="EB29" i="102"/>
  <c r="EA29" i="102"/>
  <c r="DZ29" i="102"/>
  <c r="DY29" i="102"/>
  <c r="DX29" i="102"/>
  <c r="DW29" i="102"/>
  <c r="DV29" i="102"/>
  <c r="DU29" i="102"/>
  <c r="DT29" i="102"/>
  <c r="DS29" i="102"/>
  <c r="DR29" i="102"/>
  <c r="DQ29" i="102"/>
  <c r="DP29" i="102"/>
  <c r="DO29" i="102"/>
  <c r="DN29" i="102"/>
  <c r="DN64" i="102" s="1"/>
  <c r="DM29" i="102"/>
  <c r="DM64" i="102" s="1"/>
  <c r="DL29" i="102"/>
  <c r="DL64" i="102" s="1"/>
  <c r="DK29" i="102"/>
  <c r="DK64" i="102" s="1"/>
  <c r="DJ29" i="102"/>
  <c r="DJ64" i="102" s="1"/>
  <c r="DI29" i="102"/>
  <c r="DI64" i="102" s="1"/>
  <c r="DH29" i="102"/>
  <c r="DH64" i="102" s="1"/>
  <c r="DG29" i="102"/>
  <c r="DG64" i="102" s="1"/>
  <c r="DF29" i="102"/>
  <c r="DF64" i="102" s="1"/>
  <c r="DE29" i="102"/>
  <c r="DE64" i="102" s="1"/>
  <c r="DD29" i="102"/>
  <c r="DD64" i="102" s="1"/>
  <c r="DC29" i="102"/>
  <c r="DC64" i="102" s="1"/>
  <c r="DB29" i="102"/>
  <c r="DB64" i="102" s="1"/>
  <c r="DA29" i="102"/>
  <c r="DA64" i="102" s="1"/>
  <c r="CZ29" i="102"/>
  <c r="CZ64" i="102" s="1"/>
  <c r="CY29" i="102"/>
  <c r="CY64" i="102" s="1"/>
  <c r="CX29" i="102"/>
  <c r="CX64" i="102" s="1"/>
  <c r="CW29" i="102"/>
  <c r="CW64" i="102" s="1"/>
  <c r="CV29" i="102"/>
  <c r="CV64" i="102" s="1"/>
  <c r="CU29" i="102"/>
  <c r="CU64" i="102" s="1"/>
  <c r="CT29" i="102"/>
  <c r="CT64" i="102" s="1"/>
  <c r="CS29" i="102"/>
  <c r="CS64" i="102" s="1"/>
  <c r="CR29" i="102"/>
  <c r="CR64" i="102" s="1"/>
  <c r="CQ29" i="102"/>
  <c r="CQ64" i="102" s="1"/>
  <c r="CP29" i="102"/>
  <c r="CP64" i="102" s="1"/>
  <c r="CO29" i="102"/>
  <c r="CO64" i="102" s="1"/>
  <c r="CN29" i="102"/>
  <c r="CN64" i="102" s="1"/>
  <c r="CM29" i="102"/>
  <c r="CM64" i="102" s="1"/>
  <c r="CL29" i="102"/>
  <c r="CL64" i="102" s="1"/>
  <c r="CK29" i="102"/>
  <c r="CK64" i="102" s="1"/>
  <c r="CJ29" i="102"/>
  <c r="CJ64" i="102" s="1"/>
  <c r="FW23" i="102"/>
  <c r="FV23" i="102"/>
  <c r="FV65" i="102" s="1"/>
  <c r="FU23" i="102"/>
  <c r="FT23" i="102"/>
  <c r="FT65" i="102" s="1"/>
  <c r="FS23" i="102"/>
  <c r="FR23" i="102"/>
  <c r="FR65" i="102" s="1"/>
  <c r="FQ23" i="102"/>
  <c r="FP23" i="102"/>
  <c r="FP65" i="102" s="1"/>
  <c r="FO23" i="102"/>
  <c r="FN23" i="102"/>
  <c r="FN65" i="102" s="1"/>
  <c r="FM23" i="102"/>
  <c r="FL23" i="102"/>
  <c r="FL65" i="102" s="1"/>
  <c r="FK23" i="102"/>
  <c r="FJ23" i="102"/>
  <c r="FJ65" i="102" s="1"/>
  <c r="FI23" i="102"/>
  <c r="FI45" i="102" s="1"/>
  <c r="FI46" i="102" s="1"/>
  <c r="FH23" i="102"/>
  <c r="FH65" i="102" s="1"/>
  <c r="FG23" i="102"/>
  <c r="FF23" i="102"/>
  <c r="FF65" i="102" s="1"/>
  <c r="FE23" i="102"/>
  <c r="FD23" i="102"/>
  <c r="FD65" i="102" s="1"/>
  <c r="FC23" i="102"/>
  <c r="FB23" i="102"/>
  <c r="FB65" i="102" s="1"/>
  <c r="FA23" i="102"/>
  <c r="EZ23" i="102"/>
  <c r="EZ65" i="102" s="1"/>
  <c r="EY23" i="102"/>
  <c r="EX23" i="102"/>
  <c r="EX45" i="102" s="1"/>
  <c r="EX46" i="102" s="1"/>
  <c r="EW23" i="102"/>
  <c r="EV23" i="102"/>
  <c r="EV65" i="102" s="1"/>
  <c r="EU23" i="102"/>
  <c r="ET23" i="102"/>
  <c r="ET65" i="102" s="1"/>
  <c r="ES23" i="102"/>
  <c r="ER23" i="102"/>
  <c r="ER65" i="102" s="1"/>
  <c r="EQ23" i="102"/>
  <c r="EP23" i="102"/>
  <c r="EP65" i="102" s="1"/>
  <c r="EO23" i="102"/>
  <c r="EN23" i="102"/>
  <c r="EN65" i="102" s="1"/>
  <c r="EM23" i="102"/>
  <c r="EL23" i="102"/>
  <c r="EL65" i="102" s="1"/>
  <c r="EK23" i="102"/>
  <c r="EJ23" i="102"/>
  <c r="EJ65" i="102" s="1"/>
  <c r="EI23" i="102"/>
  <c r="EH23" i="102"/>
  <c r="EH45" i="102" s="1"/>
  <c r="EH46" i="102" s="1"/>
  <c r="EG23" i="102"/>
  <c r="EF23" i="102"/>
  <c r="EF65" i="102" s="1"/>
  <c r="EE23" i="102"/>
  <c r="ED23" i="102"/>
  <c r="ED65" i="102" s="1"/>
  <c r="EC23" i="102"/>
  <c r="EB23" i="102"/>
  <c r="EB65" i="102" s="1"/>
  <c r="EA23" i="102"/>
  <c r="DZ23" i="102"/>
  <c r="DZ65" i="102" s="1"/>
  <c r="DY23" i="102"/>
  <c r="DX23" i="102"/>
  <c r="DX65" i="102" s="1"/>
  <c r="DW23" i="102"/>
  <c r="DV23" i="102"/>
  <c r="DV65" i="102" s="1"/>
  <c r="DU23" i="102"/>
  <c r="DT23" i="102"/>
  <c r="DT65" i="102" s="1"/>
  <c r="DS23" i="102"/>
  <c r="DR23" i="102"/>
  <c r="DR65" i="102" s="1"/>
  <c r="DQ23" i="102"/>
  <c r="DP23" i="102"/>
  <c r="DP65" i="102" s="1"/>
  <c r="DO23" i="102"/>
  <c r="DN23" i="102"/>
  <c r="DN65" i="102" s="1"/>
  <c r="DM23" i="102"/>
  <c r="DL23" i="102"/>
  <c r="DL45" i="102" s="1"/>
  <c r="DL46" i="102" s="1"/>
  <c r="DK23" i="102"/>
  <c r="DJ23" i="102"/>
  <c r="DJ65" i="102" s="1"/>
  <c r="DI23" i="102"/>
  <c r="DH23" i="102"/>
  <c r="DH65" i="102" s="1"/>
  <c r="DG23" i="102"/>
  <c r="DF23" i="102"/>
  <c r="DF65" i="102" s="1"/>
  <c r="DE23" i="102"/>
  <c r="DD23" i="102"/>
  <c r="DD45" i="102" s="1"/>
  <c r="DD46" i="102" s="1"/>
  <c r="DC23" i="102"/>
  <c r="DB23" i="102"/>
  <c r="DB65" i="102" s="1"/>
  <c r="DA23" i="102"/>
  <c r="CZ23" i="102"/>
  <c r="CZ65" i="102" s="1"/>
  <c r="CY23" i="102"/>
  <c r="CX23" i="102"/>
  <c r="CX65" i="102" s="1"/>
  <c r="CW23" i="102"/>
  <c r="CV23" i="102"/>
  <c r="CV45" i="102" s="1"/>
  <c r="CV46" i="102" s="1"/>
  <c r="CU23" i="102"/>
  <c r="CT23" i="102"/>
  <c r="CT65" i="102" s="1"/>
  <c r="CS23" i="102"/>
  <c r="CR23" i="102"/>
  <c r="CR65" i="102" s="1"/>
  <c r="CQ23" i="102"/>
  <c r="CP23" i="102"/>
  <c r="CP65" i="102" s="1"/>
  <c r="CO23" i="102"/>
  <c r="CN23" i="102"/>
  <c r="CN65" i="102" s="1"/>
  <c r="CM23" i="102"/>
  <c r="CL23" i="102"/>
  <c r="CL65" i="102" s="1"/>
  <c r="CK23" i="102"/>
  <c r="CJ23" i="102"/>
  <c r="CJ65" i="102" s="1"/>
  <c r="CI23" i="102"/>
  <c r="CH23" i="102"/>
  <c r="CH65" i="102" s="1"/>
  <c r="CG23" i="102"/>
  <c r="CF23" i="102"/>
  <c r="CF65" i="102" s="1"/>
  <c r="CE23" i="102"/>
  <c r="CD23" i="102"/>
  <c r="CD65" i="102" s="1"/>
  <c r="CC23" i="102"/>
  <c r="CB23" i="102"/>
  <c r="CB65" i="102" s="1"/>
  <c r="CA23" i="102"/>
  <c r="BZ23" i="102"/>
  <c r="BZ65" i="102" s="1"/>
  <c r="BY23" i="102"/>
  <c r="BX23" i="102"/>
  <c r="BX65" i="102" s="1"/>
  <c r="BW23" i="102"/>
  <c r="BV23" i="102"/>
  <c r="BV65" i="102" s="1"/>
  <c r="BU23" i="102"/>
  <c r="BT23" i="102"/>
  <c r="BT65" i="102" s="1"/>
  <c r="BS23" i="102"/>
  <c r="BR23" i="102"/>
  <c r="BR65" i="102" s="1"/>
  <c r="BQ23" i="102"/>
  <c r="BP23" i="102"/>
  <c r="BP65" i="102" s="1"/>
  <c r="BO23" i="102"/>
  <c r="BN23" i="102"/>
  <c r="BN65" i="102" s="1"/>
  <c r="BM23" i="102"/>
  <c r="BL23" i="102"/>
  <c r="BL65" i="102" s="1"/>
  <c r="BK23" i="102"/>
  <c r="BJ23" i="102"/>
  <c r="BJ65" i="102" s="1"/>
  <c r="BI23" i="102"/>
  <c r="BH23" i="102"/>
  <c r="BH65" i="102" s="1"/>
  <c r="BG23" i="102"/>
  <c r="BF23" i="102"/>
  <c r="BF65" i="102" s="1"/>
  <c r="BE23" i="102"/>
  <c r="BD23" i="102"/>
  <c r="BD65" i="102" s="1"/>
  <c r="BC23" i="102"/>
  <c r="BB23" i="102"/>
  <c r="BB65" i="102" s="1"/>
  <c r="BA23" i="102"/>
  <c r="AZ23" i="102"/>
  <c r="AZ45" i="102" s="1"/>
  <c r="AZ46" i="102" s="1"/>
  <c r="AY23" i="102"/>
  <c r="AX23" i="102"/>
  <c r="AX65" i="102" s="1"/>
  <c r="AW23" i="102"/>
  <c r="AV23" i="102"/>
  <c r="AV65" i="102" s="1"/>
  <c r="AU23" i="102"/>
  <c r="AT23" i="102"/>
  <c r="AT65" i="102" s="1"/>
  <c r="AS23" i="102"/>
  <c r="AR23" i="102"/>
  <c r="AR45" i="102" s="1"/>
  <c r="AR46" i="102" s="1"/>
  <c r="AQ23" i="102"/>
  <c r="AP23" i="102"/>
  <c r="AP65" i="102" s="1"/>
  <c r="AO23" i="102"/>
  <c r="AN23" i="102"/>
  <c r="AN65" i="102" s="1"/>
  <c r="AM23" i="102"/>
  <c r="AL23" i="102"/>
  <c r="AL65" i="102" s="1"/>
  <c r="AK23" i="102"/>
  <c r="AJ23" i="102"/>
  <c r="AJ45" i="102" s="1"/>
  <c r="AJ46" i="102" s="1"/>
  <c r="AI23" i="102"/>
  <c r="AH23" i="102"/>
  <c r="AH65" i="102" s="1"/>
  <c r="AG23" i="102"/>
  <c r="AF23" i="102"/>
  <c r="AF65" i="102" s="1"/>
  <c r="AE23" i="102"/>
  <c r="AD23" i="102"/>
  <c r="AD65" i="102" s="1"/>
  <c r="AC23" i="102"/>
  <c r="AB23" i="102"/>
  <c r="AB65" i="102" s="1"/>
  <c r="AA23" i="102"/>
  <c r="Z23" i="102"/>
  <c r="Z65" i="102" s="1"/>
  <c r="Y23" i="102"/>
  <c r="X23" i="102"/>
  <c r="X65" i="102" s="1"/>
  <c r="W23" i="102"/>
  <c r="V23" i="102"/>
  <c r="V65" i="102" s="1"/>
  <c r="U23" i="102"/>
  <c r="T23" i="102"/>
  <c r="T65" i="102" s="1"/>
  <c r="S23" i="102"/>
  <c r="R23" i="102"/>
  <c r="R65" i="102" s="1"/>
  <c r="Q23" i="102"/>
  <c r="P23" i="102"/>
  <c r="P65" i="102" s="1"/>
  <c r="O23" i="102"/>
  <c r="N23" i="102"/>
  <c r="N65" i="102" s="1"/>
  <c r="M23" i="102"/>
  <c r="L23" i="102"/>
  <c r="L65" i="102" s="1"/>
  <c r="K23" i="102"/>
  <c r="J23" i="102"/>
  <c r="J65" i="102" s="1"/>
  <c r="I23" i="102"/>
  <c r="H23" i="102"/>
  <c r="H65" i="102" s="1"/>
  <c r="G23" i="102"/>
  <c r="F23" i="102"/>
  <c r="F65" i="102" s="1"/>
  <c r="E23" i="102"/>
  <c r="D23" i="102"/>
  <c r="D65" i="102" s="1"/>
  <c r="C23" i="102"/>
  <c r="FW18" i="102"/>
  <c r="FV18" i="102"/>
  <c r="FV33" i="102" s="1"/>
  <c r="FV100" i="110" s="1"/>
  <c r="FU18" i="102"/>
  <c r="FT18" i="102"/>
  <c r="FS18" i="102"/>
  <c r="FR18" i="102"/>
  <c r="FR33" i="102" s="1"/>
  <c r="FR100" i="110" s="1"/>
  <c r="FQ18" i="102"/>
  <c r="FP18" i="102"/>
  <c r="FO18" i="102"/>
  <c r="FN18" i="102"/>
  <c r="FN33" i="102" s="1"/>
  <c r="FN100" i="110" s="1"/>
  <c r="FM18" i="102"/>
  <c r="FL18" i="102"/>
  <c r="FK18" i="102"/>
  <c r="FJ18" i="102"/>
  <c r="FJ33" i="102" s="1"/>
  <c r="FJ100" i="110" s="1"/>
  <c r="FI18" i="102"/>
  <c r="FH18" i="102"/>
  <c r="FG18" i="102"/>
  <c r="FF18" i="102"/>
  <c r="FF33" i="102" s="1"/>
  <c r="FF100" i="110" s="1"/>
  <c r="FE18" i="102"/>
  <c r="FD18" i="102"/>
  <c r="FC18" i="102"/>
  <c r="FB18" i="102"/>
  <c r="FB33" i="102" s="1"/>
  <c r="FB100" i="110" s="1"/>
  <c r="FA18" i="102"/>
  <c r="EZ18" i="102"/>
  <c r="EY18" i="102"/>
  <c r="EX18" i="102"/>
  <c r="EX33" i="102" s="1"/>
  <c r="EX100" i="110" s="1"/>
  <c r="EW18" i="102"/>
  <c r="EV18" i="102"/>
  <c r="EU18" i="102"/>
  <c r="ET18" i="102"/>
  <c r="ET33" i="102" s="1"/>
  <c r="ET100" i="110" s="1"/>
  <c r="ES18" i="102"/>
  <c r="ER18" i="102"/>
  <c r="EQ18" i="102"/>
  <c r="EP18" i="102"/>
  <c r="EP33" i="102" s="1"/>
  <c r="EP100" i="110" s="1"/>
  <c r="EO18" i="102"/>
  <c r="EN18" i="102"/>
  <c r="EM18" i="102"/>
  <c r="EL18" i="102"/>
  <c r="EL33" i="102" s="1"/>
  <c r="EL100" i="110" s="1"/>
  <c r="EK18" i="102"/>
  <c r="EJ18" i="102"/>
  <c r="EI18" i="102"/>
  <c r="EH18" i="102"/>
  <c r="EH33" i="102" s="1"/>
  <c r="EH100" i="110" s="1"/>
  <c r="EG18" i="102"/>
  <c r="EF18" i="102"/>
  <c r="EE18" i="102"/>
  <c r="ED18" i="102"/>
  <c r="ED33" i="102" s="1"/>
  <c r="ED100" i="110" s="1"/>
  <c r="EC18" i="102"/>
  <c r="EB18" i="102"/>
  <c r="EA18" i="102"/>
  <c r="DZ18" i="102"/>
  <c r="DZ33" i="102" s="1"/>
  <c r="DZ100" i="110" s="1"/>
  <c r="DY18" i="102"/>
  <c r="DX18" i="102"/>
  <c r="DW18" i="102"/>
  <c r="DV18" i="102"/>
  <c r="DV33" i="102" s="1"/>
  <c r="DU18" i="102"/>
  <c r="DT18" i="102"/>
  <c r="DS18" i="102"/>
  <c r="DR18" i="102"/>
  <c r="DR33" i="102" s="1"/>
  <c r="DQ18" i="102"/>
  <c r="DP18" i="102"/>
  <c r="DO18" i="102"/>
  <c r="DN18" i="102"/>
  <c r="DN33" i="102" s="1"/>
  <c r="DM18" i="102"/>
  <c r="DL18" i="102"/>
  <c r="DK18" i="102"/>
  <c r="DJ18" i="102"/>
  <c r="DJ33" i="102" s="1"/>
  <c r="DI18" i="102"/>
  <c r="DH18" i="102"/>
  <c r="DG18" i="102"/>
  <c r="DF18" i="102"/>
  <c r="DF33" i="102" s="1"/>
  <c r="DE18" i="102"/>
  <c r="DD18" i="102"/>
  <c r="DC18" i="102"/>
  <c r="DB18" i="102"/>
  <c r="DB33" i="102" s="1"/>
  <c r="DA18" i="102"/>
  <c r="CZ18" i="102"/>
  <c r="CY18" i="102"/>
  <c r="CX18" i="102"/>
  <c r="CX33" i="102" s="1"/>
  <c r="CW18" i="102"/>
  <c r="CV18" i="102"/>
  <c r="CU18" i="102"/>
  <c r="CT18" i="102"/>
  <c r="CT33" i="102" s="1"/>
  <c r="CS18" i="102"/>
  <c r="CR18" i="102"/>
  <c r="CQ18" i="102"/>
  <c r="CP18" i="102"/>
  <c r="CP33" i="102" s="1"/>
  <c r="CO18" i="102"/>
  <c r="CN18" i="102"/>
  <c r="CM18" i="102"/>
  <c r="CL18" i="102"/>
  <c r="CL33" i="102" s="1"/>
  <c r="CK18" i="102"/>
  <c r="CJ18" i="102"/>
  <c r="CI18" i="102"/>
  <c r="CH18" i="102"/>
  <c r="CH33" i="102" s="1"/>
  <c r="CG18" i="102"/>
  <c r="CF18" i="102"/>
  <c r="CE18" i="102"/>
  <c r="CD18" i="102"/>
  <c r="CD33" i="102" s="1"/>
  <c r="CC18" i="102"/>
  <c r="CB18" i="102"/>
  <c r="CA18" i="102"/>
  <c r="BZ18" i="102"/>
  <c r="BZ33" i="102" s="1"/>
  <c r="BY18" i="102"/>
  <c r="BX18" i="102"/>
  <c r="BW18" i="102"/>
  <c r="BV18" i="102"/>
  <c r="BV33" i="102" s="1"/>
  <c r="BU18" i="102"/>
  <c r="BT18" i="102"/>
  <c r="BS18" i="102"/>
  <c r="BR18" i="102"/>
  <c r="BR33" i="102" s="1"/>
  <c r="BQ18" i="102"/>
  <c r="BP18" i="102"/>
  <c r="BO18" i="102"/>
  <c r="BN18" i="102"/>
  <c r="BN33" i="102" s="1"/>
  <c r="BM18" i="102"/>
  <c r="BL18" i="102"/>
  <c r="BK18" i="102"/>
  <c r="BJ18" i="102"/>
  <c r="BJ33" i="102" s="1"/>
  <c r="BI18" i="102"/>
  <c r="BH18" i="102"/>
  <c r="BG18" i="102"/>
  <c r="FW17" i="102"/>
  <c r="FW32" i="102" s="1"/>
  <c r="FW99" i="110" s="1"/>
  <c r="FV17" i="102"/>
  <c r="FV32" i="102" s="1"/>
  <c r="FV99" i="110" s="1"/>
  <c r="FU17" i="102"/>
  <c r="FT17" i="102"/>
  <c r="FS17" i="102"/>
  <c r="FS32" i="102" s="1"/>
  <c r="FS99" i="110" s="1"/>
  <c r="FR17" i="102"/>
  <c r="FR32" i="102" s="1"/>
  <c r="FR99" i="110" s="1"/>
  <c r="FQ17" i="102"/>
  <c r="FP17" i="102"/>
  <c r="FO17" i="102"/>
  <c r="FO32" i="102" s="1"/>
  <c r="FO99" i="110" s="1"/>
  <c r="FN17" i="102"/>
  <c r="FN32" i="102" s="1"/>
  <c r="FN99" i="110" s="1"/>
  <c r="FM17" i="102"/>
  <c r="FL17" i="102"/>
  <c r="FK17" i="102"/>
  <c r="FK32" i="102" s="1"/>
  <c r="FK99" i="110" s="1"/>
  <c r="FJ17" i="102"/>
  <c r="FJ32" i="102" s="1"/>
  <c r="FJ99" i="110" s="1"/>
  <c r="FI17" i="102"/>
  <c r="FH17" i="102"/>
  <c r="FG17" i="102"/>
  <c r="FG32" i="102" s="1"/>
  <c r="FG99" i="110" s="1"/>
  <c r="FF17" i="102"/>
  <c r="FF32" i="102" s="1"/>
  <c r="FF99" i="110" s="1"/>
  <c r="FE17" i="102"/>
  <c r="FD17" i="102"/>
  <c r="FC17" i="102"/>
  <c r="FC32" i="102" s="1"/>
  <c r="FC99" i="110" s="1"/>
  <c r="FB17" i="102"/>
  <c r="FB32" i="102" s="1"/>
  <c r="FB99" i="110" s="1"/>
  <c r="FA17" i="102"/>
  <c r="EZ17" i="102"/>
  <c r="EY17" i="102"/>
  <c r="EY32" i="102" s="1"/>
  <c r="EY99" i="110" s="1"/>
  <c r="EX17" i="102"/>
  <c r="EX32" i="102" s="1"/>
  <c r="EX99" i="110" s="1"/>
  <c r="EW17" i="102"/>
  <c r="EV17" i="102"/>
  <c r="EU17" i="102"/>
  <c r="EU32" i="102" s="1"/>
  <c r="EU99" i="110" s="1"/>
  <c r="ET17" i="102"/>
  <c r="ET32" i="102" s="1"/>
  <c r="ET99" i="110" s="1"/>
  <c r="ES17" i="102"/>
  <c r="ER17" i="102"/>
  <c r="EQ17" i="102"/>
  <c r="EQ32" i="102" s="1"/>
  <c r="EQ99" i="110" s="1"/>
  <c r="EP17" i="102"/>
  <c r="EP32" i="102" s="1"/>
  <c r="EP99" i="110" s="1"/>
  <c r="EO17" i="102"/>
  <c r="EN17" i="102"/>
  <c r="EM17" i="102"/>
  <c r="EM32" i="102" s="1"/>
  <c r="EM99" i="110" s="1"/>
  <c r="EL17" i="102"/>
  <c r="EL32" i="102" s="1"/>
  <c r="EL99" i="110" s="1"/>
  <c r="EK17" i="102"/>
  <c r="EJ17" i="102"/>
  <c r="EI17" i="102"/>
  <c r="EI32" i="102" s="1"/>
  <c r="EI99" i="110" s="1"/>
  <c r="EH17" i="102"/>
  <c r="EH32" i="102" s="1"/>
  <c r="EH99" i="110" s="1"/>
  <c r="EG17" i="102"/>
  <c r="EF17" i="102"/>
  <c r="EE17" i="102"/>
  <c r="EE32" i="102" s="1"/>
  <c r="EE99" i="110" s="1"/>
  <c r="ED17" i="102"/>
  <c r="ED32" i="102" s="1"/>
  <c r="ED99" i="110" s="1"/>
  <c r="EC17" i="102"/>
  <c r="EB17" i="102"/>
  <c r="EA17" i="102"/>
  <c r="EA32" i="102" s="1"/>
  <c r="EA99" i="110" s="1"/>
  <c r="DZ17" i="102"/>
  <c r="DZ32" i="102" s="1"/>
  <c r="DZ99" i="110" s="1"/>
  <c r="DY17" i="102"/>
  <c r="DX17" i="102"/>
  <c r="DW17" i="102"/>
  <c r="DV17" i="102"/>
  <c r="DV32" i="102" s="1"/>
  <c r="DU17" i="102"/>
  <c r="DT17" i="102"/>
  <c r="DS17" i="102"/>
  <c r="DS32" i="102" s="1"/>
  <c r="DR17" i="102"/>
  <c r="DR32" i="102" s="1"/>
  <c r="DQ17" i="102"/>
  <c r="DP17" i="102"/>
  <c r="DO17" i="102"/>
  <c r="DO32" i="102" s="1"/>
  <c r="DN17" i="102"/>
  <c r="DN32" i="102" s="1"/>
  <c r="DM17" i="102"/>
  <c r="DL17" i="102"/>
  <c r="DK17" i="102"/>
  <c r="DK32" i="102" s="1"/>
  <c r="DJ17" i="102"/>
  <c r="DJ32" i="102" s="1"/>
  <c r="DI17" i="102"/>
  <c r="DH17" i="102"/>
  <c r="DG17" i="102"/>
  <c r="DG32" i="102" s="1"/>
  <c r="DF17" i="102"/>
  <c r="DF32" i="102" s="1"/>
  <c r="DE17" i="102"/>
  <c r="DD17" i="102"/>
  <c r="DC17" i="102"/>
  <c r="DC32" i="102" s="1"/>
  <c r="DB17" i="102"/>
  <c r="DB32" i="102" s="1"/>
  <c r="DA17" i="102"/>
  <c r="CZ17" i="102"/>
  <c r="CY17" i="102"/>
  <c r="CY32" i="102" s="1"/>
  <c r="CX17" i="102"/>
  <c r="CX32" i="102" s="1"/>
  <c r="CW17" i="102"/>
  <c r="CV17" i="102"/>
  <c r="CU17" i="102"/>
  <c r="CU32" i="102" s="1"/>
  <c r="CT17" i="102"/>
  <c r="CT32" i="102" s="1"/>
  <c r="CS17" i="102"/>
  <c r="CR17" i="102"/>
  <c r="CQ17" i="102"/>
  <c r="CQ32" i="102" s="1"/>
  <c r="CP17" i="102"/>
  <c r="CP32" i="102" s="1"/>
  <c r="CO17" i="102"/>
  <c r="CN17" i="102"/>
  <c r="CM17" i="102"/>
  <c r="CM32" i="102" s="1"/>
  <c r="CL17" i="102"/>
  <c r="CL32" i="102" s="1"/>
  <c r="CK17" i="102"/>
  <c r="CJ17" i="102"/>
  <c r="CI17" i="102"/>
  <c r="CI32" i="102" s="1"/>
  <c r="CH17" i="102"/>
  <c r="CH32" i="102" s="1"/>
  <c r="CG17" i="102"/>
  <c r="CF17" i="102"/>
  <c r="CE17" i="102"/>
  <c r="CE32" i="102" s="1"/>
  <c r="CD17" i="102"/>
  <c r="CD32" i="102" s="1"/>
  <c r="CC17" i="102"/>
  <c r="CB17" i="102"/>
  <c r="CA17" i="102"/>
  <c r="CA32" i="102" s="1"/>
  <c r="BZ17" i="102"/>
  <c r="BZ32" i="102" s="1"/>
  <c r="BY17" i="102"/>
  <c r="BX17" i="102"/>
  <c r="BW17" i="102"/>
  <c r="BW32" i="102" s="1"/>
  <c r="BV17" i="102"/>
  <c r="BV32" i="102" s="1"/>
  <c r="BU17" i="102"/>
  <c r="BT17" i="102"/>
  <c r="BS17" i="102"/>
  <c r="BS32" i="102" s="1"/>
  <c r="BR17" i="102"/>
  <c r="BR32" i="102" s="1"/>
  <c r="BQ17" i="102"/>
  <c r="BP17" i="102"/>
  <c r="BO17" i="102"/>
  <c r="BO32" i="102" s="1"/>
  <c r="BN17" i="102"/>
  <c r="BN32" i="102" s="1"/>
  <c r="BM17" i="102"/>
  <c r="BL17" i="102"/>
  <c r="BK17" i="102"/>
  <c r="BK32" i="102" s="1"/>
  <c r="BJ17" i="102"/>
  <c r="BJ32" i="102" s="1"/>
  <c r="BI17" i="102"/>
  <c r="BH17" i="102"/>
  <c r="BG17" i="102"/>
  <c r="BG32" i="102" s="1"/>
  <c r="N17" i="102"/>
  <c r="N18" i="102" s="1"/>
  <c r="M17" i="102"/>
  <c r="M18" i="102" s="1"/>
  <c r="L17" i="102"/>
  <c r="L18" i="102" s="1"/>
  <c r="K17" i="102"/>
  <c r="K18" i="102" s="1"/>
  <c r="J17" i="102"/>
  <c r="J18" i="102" s="1"/>
  <c r="I17" i="102"/>
  <c r="I18" i="102" s="1"/>
  <c r="H17" i="102"/>
  <c r="H18" i="102" s="1"/>
  <c r="G17" i="102"/>
  <c r="G18" i="102" s="1"/>
  <c r="F17" i="102"/>
  <c r="F18" i="102" s="1"/>
  <c r="E17" i="102"/>
  <c r="E18" i="102" s="1"/>
  <c r="D17" i="102"/>
  <c r="D18" i="102" s="1"/>
  <c r="C17" i="102"/>
  <c r="C18" i="102" s="1"/>
  <c r="FW16" i="102"/>
  <c r="FV16" i="102"/>
  <c r="FV31" i="102" s="1"/>
  <c r="FV98" i="110" s="1"/>
  <c r="FU16" i="102"/>
  <c r="FT16" i="102"/>
  <c r="FS16" i="102"/>
  <c r="FR16" i="102"/>
  <c r="FR31" i="102" s="1"/>
  <c r="FR98" i="110" s="1"/>
  <c r="FQ16" i="102"/>
  <c r="FP16" i="102"/>
  <c r="FO16" i="102"/>
  <c r="FN16" i="102"/>
  <c r="FN31" i="102" s="1"/>
  <c r="FN98" i="110" s="1"/>
  <c r="FM16" i="102"/>
  <c r="FL16" i="102"/>
  <c r="FK16" i="102"/>
  <c r="FJ16" i="102"/>
  <c r="FJ31" i="102" s="1"/>
  <c r="FJ98" i="110" s="1"/>
  <c r="FI16" i="102"/>
  <c r="FH16" i="102"/>
  <c r="FG16" i="102"/>
  <c r="FF16" i="102"/>
  <c r="FF31" i="102" s="1"/>
  <c r="FF98" i="110" s="1"/>
  <c r="FE16" i="102"/>
  <c r="FD16" i="102"/>
  <c r="FC16" i="102"/>
  <c r="FB16" i="102"/>
  <c r="FB31" i="102" s="1"/>
  <c r="FB98" i="110" s="1"/>
  <c r="FA16" i="102"/>
  <c r="EZ16" i="102"/>
  <c r="EY16" i="102"/>
  <c r="EX16" i="102"/>
  <c r="EX31" i="102" s="1"/>
  <c r="EX98" i="110" s="1"/>
  <c r="EW16" i="102"/>
  <c r="EV16" i="102"/>
  <c r="EU16" i="102"/>
  <c r="ET16" i="102"/>
  <c r="ET31" i="102" s="1"/>
  <c r="ET98" i="110" s="1"/>
  <c r="ES16" i="102"/>
  <c r="ER16" i="102"/>
  <c r="EQ16" i="102"/>
  <c r="EP16" i="102"/>
  <c r="EP31" i="102" s="1"/>
  <c r="EP98" i="110" s="1"/>
  <c r="EO16" i="102"/>
  <c r="EN16" i="102"/>
  <c r="EM16" i="102"/>
  <c r="EL16" i="102"/>
  <c r="EL31" i="102" s="1"/>
  <c r="EL98" i="110" s="1"/>
  <c r="EK16" i="102"/>
  <c r="EJ16" i="102"/>
  <c r="EI16" i="102"/>
  <c r="EH16" i="102"/>
  <c r="EH31" i="102" s="1"/>
  <c r="EH98" i="110" s="1"/>
  <c r="EG16" i="102"/>
  <c r="EF16" i="102"/>
  <c r="EE16" i="102"/>
  <c r="ED16" i="102"/>
  <c r="ED31" i="102" s="1"/>
  <c r="ED98" i="110" s="1"/>
  <c r="EC16" i="102"/>
  <c r="EB16" i="102"/>
  <c r="EA16" i="102"/>
  <c r="DZ16" i="102"/>
  <c r="DZ31" i="102" s="1"/>
  <c r="DZ98" i="110" s="1"/>
  <c r="DY16" i="102"/>
  <c r="DX16" i="102"/>
  <c r="DW16" i="102"/>
  <c r="DV16" i="102"/>
  <c r="DV31" i="102" s="1"/>
  <c r="DU16" i="102"/>
  <c r="DT16" i="102"/>
  <c r="DS16" i="102"/>
  <c r="DR16" i="102"/>
  <c r="DR31" i="102" s="1"/>
  <c r="DQ16" i="102"/>
  <c r="DP16" i="102"/>
  <c r="DO16" i="102"/>
  <c r="DN16" i="102"/>
  <c r="DN31" i="102" s="1"/>
  <c r="DM16" i="102"/>
  <c r="DL16" i="102"/>
  <c r="DK16" i="102"/>
  <c r="DJ16" i="102"/>
  <c r="DJ31" i="102" s="1"/>
  <c r="DI16" i="102"/>
  <c r="DH16" i="102"/>
  <c r="DG16" i="102"/>
  <c r="DF16" i="102"/>
  <c r="DF31" i="102" s="1"/>
  <c r="DE16" i="102"/>
  <c r="DD16" i="102"/>
  <c r="DC16" i="102"/>
  <c r="DB16" i="102"/>
  <c r="DB31" i="102" s="1"/>
  <c r="DA16" i="102"/>
  <c r="CZ16" i="102"/>
  <c r="CY16" i="102"/>
  <c r="CX16" i="102"/>
  <c r="CX31" i="102" s="1"/>
  <c r="CW16" i="102"/>
  <c r="CV16" i="102"/>
  <c r="CU16" i="102"/>
  <c r="CT16" i="102"/>
  <c r="CT31" i="102" s="1"/>
  <c r="CS16" i="102"/>
  <c r="CR16" i="102"/>
  <c r="CQ16" i="102"/>
  <c r="CP16" i="102"/>
  <c r="CP31" i="102" s="1"/>
  <c r="CO16" i="102"/>
  <c r="CN16" i="102"/>
  <c r="CM16" i="102"/>
  <c r="CL16" i="102"/>
  <c r="CL31" i="102" s="1"/>
  <c r="CK16" i="102"/>
  <c r="CJ16" i="102"/>
  <c r="CI16" i="102"/>
  <c r="CH16" i="102"/>
  <c r="CH31" i="102" s="1"/>
  <c r="CG16" i="102"/>
  <c r="CF16" i="102"/>
  <c r="CE16" i="102"/>
  <c r="CD16" i="102"/>
  <c r="CD31" i="102" s="1"/>
  <c r="CC16" i="102"/>
  <c r="CB16" i="102"/>
  <c r="CA16" i="102"/>
  <c r="BZ16" i="102"/>
  <c r="BZ31" i="102" s="1"/>
  <c r="BY16" i="102"/>
  <c r="BX16" i="102"/>
  <c r="BW16" i="102"/>
  <c r="BV16" i="102"/>
  <c r="BV31" i="102" s="1"/>
  <c r="BU16" i="102"/>
  <c r="BT16" i="102"/>
  <c r="BS16" i="102"/>
  <c r="BR16" i="102"/>
  <c r="BR31" i="102" s="1"/>
  <c r="BQ16" i="102"/>
  <c r="BP16" i="102"/>
  <c r="BO16" i="102"/>
  <c r="BN16" i="102"/>
  <c r="BN31" i="102" s="1"/>
  <c r="BM16" i="102"/>
  <c r="BL16" i="102"/>
  <c r="BK16" i="102"/>
  <c r="BJ16" i="102"/>
  <c r="BJ31" i="102" s="1"/>
  <c r="BI16" i="102"/>
  <c r="BH16" i="102"/>
  <c r="BG16" i="102"/>
  <c r="BF16" i="102"/>
  <c r="BF31" i="102" s="1"/>
  <c r="BE16" i="102"/>
  <c r="BD16" i="102"/>
  <c r="BC16" i="102"/>
  <c r="BB16" i="102"/>
  <c r="BB31" i="102" s="1"/>
  <c r="BA16" i="102"/>
  <c r="AZ16" i="102"/>
  <c r="AY16" i="102"/>
  <c r="AX16" i="102"/>
  <c r="AX31" i="102" s="1"/>
  <c r="AW16" i="102"/>
  <c r="AV16" i="102"/>
  <c r="AU16" i="102"/>
  <c r="AT16" i="102"/>
  <c r="AT31" i="102" s="1"/>
  <c r="AS16" i="102"/>
  <c r="AR16" i="102"/>
  <c r="AQ16" i="102"/>
  <c r="AP16" i="102"/>
  <c r="AP31" i="102" s="1"/>
  <c r="AO16" i="102"/>
  <c r="AN16" i="102"/>
  <c r="AM16" i="102"/>
  <c r="AL16" i="102"/>
  <c r="AL31" i="102" s="1"/>
  <c r="AK16" i="102"/>
  <c r="AJ16" i="102"/>
  <c r="AI16" i="102"/>
  <c r="AH16" i="102"/>
  <c r="AH31" i="102" s="1"/>
  <c r="AG16" i="102"/>
  <c r="AF16" i="102"/>
  <c r="AE16" i="102"/>
  <c r="AD16" i="102"/>
  <c r="AD31" i="102" s="1"/>
  <c r="AC16" i="102"/>
  <c r="AB16" i="102"/>
  <c r="AA16" i="102"/>
  <c r="Z16" i="102"/>
  <c r="Z31" i="102" s="1"/>
  <c r="Y16" i="102"/>
  <c r="X16" i="102"/>
  <c r="W16" i="102"/>
  <c r="V16" i="102"/>
  <c r="V31" i="102" s="1"/>
  <c r="U16" i="102"/>
  <c r="T16" i="102"/>
  <c r="S16" i="102"/>
  <c r="R16" i="102"/>
  <c r="R31" i="102" s="1"/>
  <c r="Q16" i="102"/>
  <c r="P16" i="102"/>
  <c r="O16" i="102"/>
  <c r="BF9" i="102"/>
  <c r="BF17" i="102" s="1"/>
  <c r="BF32" i="102" s="1"/>
  <c r="BE9" i="102"/>
  <c r="BE10" i="102" s="1"/>
  <c r="BE18" i="102" s="1"/>
  <c r="BD9" i="102"/>
  <c r="BD17" i="102" s="1"/>
  <c r="BC9" i="102"/>
  <c r="BC10" i="102" s="1"/>
  <c r="BC18" i="102" s="1"/>
  <c r="BB9" i="102"/>
  <c r="BB17" i="102" s="1"/>
  <c r="BB32" i="102" s="1"/>
  <c r="BA9" i="102"/>
  <c r="BA10" i="102" s="1"/>
  <c r="BA18" i="102" s="1"/>
  <c r="AZ9" i="102"/>
  <c r="AZ17" i="102" s="1"/>
  <c r="AY9" i="102"/>
  <c r="AY10" i="102" s="1"/>
  <c r="AY18" i="102" s="1"/>
  <c r="AX9" i="102"/>
  <c r="AX17" i="102" s="1"/>
  <c r="AX32" i="102" s="1"/>
  <c r="AW9" i="102"/>
  <c r="AW10" i="102" s="1"/>
  <c r="AW18" i="102" s="1"/>
  <c r="AV9" i="102"/>
  <c r="AV17" i="102" s="1"/>
  <c r="AU9" i="102"/>
  <c r="AU10" i="102" s="1"/>
  <c r="AU18" i="102" s="1"/>
  <c r="AT9" i="102"/>
  <c r="AT17" i="102" s="1"/>
  <c r="AT32" i="102" s="1"/>
  <c r="AS9" i="102"/>
  <c r="AS10" i="102" s="1"/>
  <c r="AS18" i="102" s="1"/>
  <c r="AR9" i="102"/>
  <c r="AR17" i="102" s="1"/>
  <c r="AQ9" i="102"/>
  <c r="AQ10" i="102" s="1"/>
  <c r="AQ18" i="102" s="1"/>
  <c r="AP9" i="102"/>
  <c r="AP17" i="102" s="1"/>
  <c r="AP32" i="102" s="1"/>
  <c r="AO9" i="102"/>
  <c r="AO10" i="102" s="1"/>
  <c r="AO18" i="102" s="1"/>
  <c r="AN9" i="102"/>
  <c r="AN17" i="102" s="1"/>
  <c r="AM9" i="102"/>
  <c r="AM10" i="102" s="1"/>
  <c r="AM18" i="102" s="1"/>
  <c r="AL9" i="102"/>
  <c r="AL17" i="102" s="1"/>
  <c r="AL32" i="102" s="1"/>
  <c r="AK9" i="102"/>
  <c r="AK10" i="102" s="1"/>
  <c r="AK18" i="102" s="1"/>
  <c r="AJ9" i="102"/>
  <c r="AJ17" i="102" s="1"/>
  <c r="AI9" i="102"/>
  <c r="AI10" i="102" s="1"/>
  <c r="AI18" i="102" s="1"/>
  <c r="AH9" i="102"/>
  <c r="AH17" i="102" s="1"/>
  <c r="AH32" i="102" s="1"/>
  <c r="AG9" i="102"/>
  <c r="AG10" i="102" s="1"/>
  <c r="AG18" i="102" s="1"/>
  <c r="AF9" i="102"/>
  <c r="AF17" i="102" s="1"/>
  <c r="AE9" i="102"/>
  <c r="AE10" i="102" s="1"/>
  <c r="AE18" i="102" s="1"/>
  <c r="AD9" i="102"/>
  <c r="AD17" i="102" s="1"/>
  <c r="AD32" i="102" s="1"/>
  <c r="AC9" i="102"/>
  <c r="AC10" i="102" s="1"/>
  <c r="AC18" i="102" s="1"/>
  <c r="AB9" i="102"/>
  <c r="AB17" i="102" s="1"/>
  <c r="AA9" i="102"/>
  <c r="AA10" i="102" s="1"/>
  <c r="AA18" i="102" s="1"/>
  <c r="Z9" i="102"/>
  <c r="Z17" i="102" s="1"/>
  <c r="Z32" i="102" s="1"/>
  <c r="Y9" i="102"/>
  <c r="Y10" i="102" s="1"/>
  <c r="Y18" i="102" s="1"/>
  <c r="X9" i="102"/>
  <c r="X17" i="102" s="1"/>
  <c r="W9" i="102"/>
  <c r="W10" i="102" s="1"/>
  <c r="W18" i="102" s="1"/>
  <c r="V9" i="102"/>
  <c r="V17" i="102" s="1"/>
  <c r="V32" i="102" s="1"/>
  <c r="U9" i="102"/>
  <c r="U10" i="102" s="1"/>
  <c r="U18" i="102" s="1"/>
  <c r="T9" i="102"/>
  <c r="T17" i="102" s="1"/>
  <c r="S9" i="102"/>
  <c r="S10" i="102" s="1"/>
  <c r="S18" i="102" s="1"/>
  <c r="R9" i="102"/>
  <c r="R17" i="102" s="1"/>
  <c r="R32" i="102" s="1"/>
  <c r="Q9" i="102"/>
  <c r="Q10" i="102" s="1"/>
  <c r="Q18" i="102" s="1"/>
  <c r="P9" i="102"/>
  <c r="P17" i="102" s="1"/>
  <c r="O9" i="102"/>
  <c r="O10" i="102" s="1"/>
  <c r="O18" i="102" s="1"/>
  <c r="DY68" i="102" l="1"/>
  <c r="EC68" i="102"/>
  <c r="EG68" i="102"/>
  <c r="EK68" i="102"/>
  <c r="EO68" i="102"/>
  <c r="ES68" i="102"/>
  <c r="EW68" i="102"/>
  <c r="FA68" i="102"/>
  <c r="FI68" i="102"/>
  <c r="FQ68" i="102"/>
  <c r="BH32" i="102"/>
  <c r="BP32" i="102"/>
  <c r="BX32" i="102"/>
  <c r="CF32" i="102"/>
  <c r="CN32" i="102"/>
  <c r="CV32" i="102"/>
  <c r="DD32" i="102"/>
  <c r="DL32" i="102"/>
  <c r="DT32" i="102"/>
  <c r="EB32" i="102"/>
  <c r="EB99" i="110" s="1"/>
  <c r="EJ32" i="102"/>
  <c r="EJ99" i="110" s="1"/>
  <c r="ER32" i="102"/>
  <c r="ER99" i="110" s="1"/>
  <c r="EZ32" i="102"/>
  <c r="EZ99" i="110" s="1"/>
  <c r="FL32" i="102"/>
  <c r="FL99" i="110" s="1"/>
  <c r="FT32" i="102"/>
  <c r="FT99" i="110" s="1"/>
  <c r="AS17" i="102"/>
  <c r="AS32" i="102" s="1"/>
  <c r="BI32" i="102"/>
  <c r="BM32" i="102"/>
  <c r="BQ32" i="102"/>
  <c r="BU32" i="102"/>
  <c r="BY32" i="102"/>
  <c r="CC32" i="102"/>
  <c r="CG32" i="102"/>
  <c r="CK32" i="102"/>
  <c r="CO32" i="102"/>
  <c r="CS32" i="102"/>
  <c r="CW32" i="102"/>
  <c r="DA32" i="102"/>
  <c r="DE32" i="102"/>
  <c r="DI32" i="102"/>
  <c r="DM32" i="102"/>
  <c r="DQ32" i="102"/>
  <c r="DU32" i="102"/>
  <c r="DY32" i="102"/>
  <c r="DY99" i="110" s="1"/>
  <c r="EC32" i="102"/>
  <c r="EC99" i="110" s="1"/>
  <c r="EG32" i="102"/>
  <c r="EG99" i="110" s="1"/>
  <c r="EK32" i="102"/>
  <c r="EK99" i="110" s="1"/>
  <c r="EO32" i="102"/>
  <c r="EO99" i="110" s="1"/>
  <c r="ES32" i="102"/>
  <c r="ES99" i="110" s="1"/>
  <c r="EW32" i="102"/>
  <c r="EW99" i="110" s="1"/>
  <c r="FA32" i="102"/>
  <c r="FA99" i="110" s="1"/>
  <c r="FE32" i="102"/>
  <c r="FE99" i="110" s="1"/>
  <c r="FI32" i="102"/>
  <c r="FI99" i="110" s="1"/>
  <c r="FM32" i="102"/>
  <c r="FM99" i="110" s="1"/>
  <c r="FQ32" i="102"/>
  <c r="FQ99" i="110" s="1"/>
  <c r="FU32" i="102"/>
  <c r="FU99" i="110" s="1"/>
  <c r="EA68" i="102"/>
  <c r="EA69" i="102" s="1"/>
  <c r="EE68" i="102"/>
  <c r="EE69" i="102" s="1"/>
  <c r="EI68" i="102"/>
  <c r="EM68" i="102"/>
  <c r="EQ68" i="102"/>
  <c r="EQ69" i="102" s="1"/>
  <c r="EU68" i="102"/>
  <c r="EU69" i="102" s="1"/>
  <c r="EY68" i="102"/>
  <c r="FC68" i="102"/>
  <c r="FG68" i="102"/>
  <c r="FG69" i="102" s="1"/>
  <c r="FK68" i="102"/>
  <c r="FK69" i="102" s="1"/>
  <c r="FO68" i="102"/>
  <c r="FS68" i="102"/>
  <c r="FW68" i="102"/>
  <c r="FW69" i="102" s="1"/>
  <c r="AC17" i="102"/>
  <c r="AC32" i="102" s="1"/>
  <c r="AK17" i="102"/>
  <c r="BL32" i="102"/>
  <c r="BT32" i="102"/>
  <c r="CB32" i="102"/>
  <c r="CJ32" i="102"/>
  <c r="CR32" i="102"/>
  <c r="CZ32" i="102"/>
  <c r="DH32" i="102"/>
  <c r="DP32" i="102"/>
  <c r="DX32" i="102"/>
  <c r="EF32" i="102"/>
  <c r="EF99" i="110" s="1"/>
  <c r="EN32" i="102"/>
  <c r="EN99" i="110" s="1"/>
  <c r="EV32" i="102"/>
  <c r="EV99" i="110" s="1"/>
  <c r="FD32" i="102"/>
  <c r="FD99" i="110" s="1"/>
  <c r="FH32" i="102"/>
  <c r="FH99" i="110" s="1"/>
  <c r="FP32" i="102"/>
  <c r="FP99" i="110" s="1"/>
  <c r="P32" i="102"/>
  <c r="T32" i="102"/>
  <c r="X32" i="102"/>
  <c r="AB32" i="102"/>
  <c r="AF32" i="102"/>
  <c r="AJ32" i="102"/>
  <c r="AN32" i="102"/>
  <c r="AR32" i="102"/>
  <c r="AV32" i="102"/>
  <c r="AZ32" i="102"/>
  <c r="BD32" i="102"/>
  <c r="P31" i="102"/>
  <c r="P89" i="102" s="1"/>
  <c r="T31" i="102"/>
  <c r="X31" i="102"/>
  <c r="AB31" i="102"/>
  <c r="AB88" i="102" s="1"/>
  <c r="AF31" i="102"/>
  <c r="AF89" i="102" s="1"/>
  <c r="AJ31" i="102"/>
  <c r="AN31" i="102"/>
  <c r="AR31" i="102"/>
  <c r="AR88" i="102" s="1"/>
  <c r="AV31" i="102"/>
  <c r="AV89" i="102" s="1"/>
  <c r="AZ31" i="102"/>
  <c r="BD31" i="102"/>
  <c r="BH31" i="102"/>
  <c r="BH88" i="102" s="1"/>
  <c r="BL31" i="102"/>
  <c r="BL89" i="102" s="1"/>
  <c r="BP31" i="102"/>
  <c r="BT31" i="102"/>
  <c r="BX31" i="102"/>
  <c r="BX88" i="102" s="1"/>
  <c r="CB31" i="102"/>
  <c r="CB89" i="102" s="1"/>
  <c r="CF31" i="102"/>
  <c r="CJ31" i="102"/>
  <c r="CN31" i="102"/>
  <c r="CN88" i="102" s="1"/>
  <c r="CR31" i="102"/>
  <c r="CR89" i="102" s="1"/>
  <c r="CV31" i="102"/>
  <c r="CZ31" i="102"/>
  <c r="DD31" i="102"/>
  <c r="DD88" i="102" s="1"/>
  <c r="DH31" i="102"/>
  <c r="DH89" i="102" s="1"/>
  <c r="DL31" i="102"/>
  <c r="DP31" i="102"/>
  <c r="DT31" i="102"/>
  <c r="DT89" i="102" s="1"/>
  <c r="DX31" i="102"/>
  <c r="DX90" i="102" s="1"/>
  <c r="EB31" i="102"/>
  <c r="EB98" i="110" s="1"/>
  <c r="EF31" i="102"/>
  <c r="EF98" i="110" s="1"/>
  <c r="EJ31" i="102"/>
  <c r="EJ98" i="110" s="1"/>
  <c r="EN31" i="102"/>
  <c r="EN98" i="110" s="1"/>
  <c r="ER31" i="102"/>
  <c r="ER98" i="110" s="1"/>
  <c r="EV31" i="102"/>
  <c r="EV98" i="110" s="1"/>
  <c r="EZ31" i="102"/>
  <c r="EZ98" i="110" s="1"/>
  <c r="FD31" i="102"/>
  <c r="FD98" i="110" s="1"/>
  <c r="FH31" i="102"/>
  <c r="FH98" i="110" s="1"/>
  <c r="FL31" i="102"/>
  <c r="FL98" i="110" s="1"/>
  <c r="FP31" i="102"/>
  <c r="FP98" i="110" s="1"/>
  <c r="FT31" i="102"/>
  <c r="FT98" i="110" s="1"/>
  <c r="U17" i="102"/>
  <c r="BA17" i="102"/>
  <c r="EN68" i="102"/>
  <c r="EN69" i="102" s="1"/>
  <c r="S17" i="102"/>
  <c r="S32" i="102" s="1"/>
  <c r="AI17" i="102"/>
  <c r="AI32" i="102" s="1"/>
  <c r="AY17" i="102"/>
  <c r="AY32" i="102" s="1"/>
  <c r="BL33" i="102"/>
  <c r="BT33" i="102"/>
  <c r="CB33" i="102"/>
  <c r="CJ33" i="102"/>
  <c r="CR33" i="102"/>
  <c r="CZ33" i="102"/>
  <c r="DH33" i="102"/>
  <c r="DP33" i="102"/>
  <c r="DP86" i="102" s="1"/>
  <c r="EF33" i="102"/>
  <c r="EF100" i="110" s="1"/>
  <c r="EN33" i="102"/>
  <c r="EV33" i="102"/>
  <c r="FD33" i="102"/>
  <c r="FD100" i="110" s="1"/>
  <c r="FL33" i="102"/>
  <c r="FT33" i="102"/>
  <c r="DS64" i="102"/>
  <c r="DS78" i="39"/>
  <c r="EA64" i="102"/>
  <c r="EA78" i="39"/>
  <c r="EI64" i="102"/>
  <c r="EI78" i="39"/>
  <c r="EQ64" i="102"/>
  <c r="EQ78" i="39"/>
  <c r="EY64" i="102"/>
  <c r="EY78" i="39"/>
  <c r="FG64" i="102"/>
  <c r="FG78" i="39"/>
  <c r="FO64" i="102"/>
  <c r="FO78" i="39"/>
  <c r="FW64" i="102"/>
  <c r="FW78" i="39"/>
  <c r="AB45" i="102"/>
  <c r="AB46" i="102" s="1"/>
  <c r="BH45" i="102"/>
  <c r="BH46" i="102" s="1"/>
  <c r="CN45" i="102"/>
  <c r="CN46" i="102" s="1"/>
  <c r="DT45" i="102"/>
  <c r="DT46" i="102" s="1"/>
  <c r="FH45" i="102"/>
  <c r="FH46" i="102" s="1"/>
  <c r="DT64" i="102"/>
  <c r="DT78" i="39"/>
  <c r="EB64" i="102"/>
  <c r="EB63" i="102" s="1"/>
  <c r="EB72" i="102" s="1"/>
  <c r="EB78" i="39"/>
  <c r="EJ64" i="102"/>
  <c r="EJ78" i="39"/>
  <c r="ER64" i="102"/>
  <c r="ER63" i="102" s="1"/>
  <c r="ER72" i="102" s="1"/>
  <c r="ER78" i="39"/>
  <c r="EZ64" i="102"/>
  <c r="EZ78" i="39"/>
  <c r="FH64" i="102"/>
  <c r="FH78" i="39"/>
  <c r="FP64" i="102"/>
  <c r="FP78" i="39"/>
  <c r="D31" i="102"/>
  <c r="D63" i="102" s="1"/>
  <c r="D72" i="102" s="1"/>
  <c r="AF45" i="102"/>
  <c r="AF46" i="102" s="1"/>
  <c r="BL45" i="102"/>
  <c r="BL46" i="102" s="1"/>
  <c r="CR45" i="102"/>
  <c r="CR46" i="102" s="1"/>
  <c r="EF45" i="102"/>
  <c r="EF46" i="102" s="1"/>
  <c r="FL45" i="102"/>
  <c r="FL46" i="102" s="1"/>
  <c r="AJ65" i="102"/>
  <c r="CV65" i="102"/>
  <c r="W17" i="102"/>
  <c r="W32" i="102" s="1"/>
  <c r="AM17" i="102"/>
  <c r="AM32" i="102" s="1"/>
  <c r="BC17" i="102"/>
  <c r="BC32" i="102" s="1"/>
  <c r="DU64" i="102"/>
  <c r="DU78" i="39"/>
  <c r="EC64" i="102"/>
  <c r="EC78" i="39"/>
  <c r="EK64" i="102"/>
  <c r="EK78" i="39"/>
  <c r="ES64" i="102"/>
  <c r="ES78" i="39"/>
  <c r="FA64" i="102"/>
  <c r="FA78" i="39"/>
  <c r="FI64" i="102"/>
  <c r="FI78" i="39"/>
  <c r="FQ64" i="102"/>
  <c r="FQ78" i="39"/>
  <c r="F31" i="102"/>
  <c r="BP45" i="102"/>
  <c r="BP46" i="102" s="1"/>
  <c r="EJ45" i="102"/>
  <c r="EJ46" i="102" s="1"/>
  <c r="FP45" i="102"/>
  <c r="FP46" i="102" s="1"/>
  <c r="AR65" i="102"/>
  <c r="DD65" i="102"/>
  <c r="Y17" i="102"/>
  <c r="Y32" i="102" s="1"/>
  <c r="AO17" i="102"/>
  <c r="BE17" i="102"/>
  <c r="DV64" i="102"/>
  <c r="DV78" i="39"/>
  <c r="ED64" i="102"/>
  <c r="ED63" i="102" s="1"/>
  <c r="ED78" i="39"/>
  <c r="EL64" i="102"/>
  <c r="EL78" i="39"/>
  <c r="ET64" i="102"/>
  <c r="ET63" i="102" s="1"/>
  <c r="ET72" i="102" s="1"/>
  <c r="ET78" i="39"/>
  <c r="FB64" i="102"/>
  <c r="FB78" i="39"/>
  <c r="FJ64" i="102"/>
  <c r="FJ63" i="102" s="1"/>
  <c r="FJ78" i="39"/>
  <c r="FR64" i="102"/>
  <c r="FR78" i="39"/>
  <c r="H31" i="102"/>
  <c r="H33" i="102" s="1"/>
  <c r="AN45" i="102"/>
  <c r="AN46" i="102" s="1"/>
  <c r="BT45" i="102"/>
  <c r="BT46" i="102" s="1"/>
  <c r="CZ45" i="102"/>
  <c r="CZ46" i="102" s="1"/>
  <c r="EN45" i="102"/>
  <c r="EN46" i="102" s="1"/>
  <c r="FT45" i="102"/>
  <c r="FT46" i="102" s="1"/>
  <c r="FE68" i="102"/>
  <c r="FM68" i="102"/>
  <c r="FM69" i="102" s="1"/>
  <c r="FU68" i="102"/>
  <c r="AZ65" i="102"/>
  <c r="DL65" i="102"/>
  <c r="AA17" i="102"/>
  <c r="AA32" i="102" s="1"/>
  <c r="AQ17" i="102"/>
  <c r="AQ32" i="102" s="1"/>
  <c r="BH33" i="102"/>
  <c r="BP33" i="102"/>
  <c r="BX33" i="102"/>
  <c r="CF33" i="102"/>
  <c r="CN33" i="102"/>
  <c r="CV33" i="102"/>
  <c r="DD33" i="102"/>
  <c r="DL33" i="102"/>
  <c r="DT33" i="102"/>
  <c r="EB33" i="102"/>
  <c r="EJ33" i="102"/>
  <c r="ER33" i="102"/>
  <c r="ER100" i="110" s="1"/>
  <c r="EZ33" i="102"/>
  <c r="FH33" i="102"/>
  <c r="FP33" i="102"/>
  <c r="FP100" i="110" s="1"/>
  <c r="DO64" i="102"/>
  <c r="DO78" i="39"/>
  <c r="DW64" i="102"/>
  <c r="DW78" i="39"/>
  <c r="EE64" i="102"/>
  <c r="EE78" i="39"/>
  <c r="EM64" i="102"/>
  <c r="EM78" i="39"/>
  <c r="EU64" i="102"/>
  <c r="EU78" i="39"/>
  <c r="FC64" i="102"/>
  <c r="FC78" i="39"/>
  <c r="FK64" i="102"/>
  <c r="FK78" i="39"/>
  <c r="FS64" i="102"/>
  <c r="FS78" i="39"/>
  <c r="J31" i="102"/>
  <c r="J33" i="102" s="1"/>
  <c r="BX45" i="102"/>
  <c r="BX46" i="102" s="1"/>
  <c r="ER45" i="102"/>
  <c r="ER46" i="102" s="1"/>
  <c r="DP64" i="102"/>
  <c r="DP63" i="102" s="1"/>
  <c r="DP78" i="39"/>
  <c r="DX64" i="102"/>
  <c r="DX78" i="39"/>
  <c r="EF64" i="102"/>
  <c r="EF63" i="102" s="1"/>
  <c r="EF78" i="39"/>
  <c r="EN64" i="102"/>
  <c r="EN78" i="39"/>
  <c r="EV64" i="102"/>
  <c r="EV63" i="102" s="1"/>
  <c r="EV78" i="39"/>
  <c r="FD64" i="102"/>
  <c r="FD78" i="39"/>
  <c r="FL64" i="102"/>
  <c r="FL63" i="102" s="1"/>
  <c r="FL72" i="102" s="1"/>
  <c r="FL78" i="39"/>
  <c r="FT64" i="102"/>
  <c r="FT78" i="39"/>
  <c r="L31" i="102"/>
  <c r="L33" i="102" s="1"/>
  <c r="P45" i="102"/>
  <c r="P46" i="102" s="1"/>
  <c r="AV45" i="102"/>
  <c r="AV46" i="102" s="1"/>
  <c r="CB45" i="102"/>
  <c r="CB46" i="102" s="1"/>
  <c r="DH45" i="102"/>
  <c r="DH46" i="102" s="1"/>
  <c r="EV45" i="102"/>
  <c r="EV46" i="102" s="1"/>
  <c r="O17" i="102"/>
  <c r="O32" i="102" s="1"/>
  <c r="AE17" i="102"/>
  <c r="AE32" i="102" s="1"/>
  <c r="AU17" i="102"/>
  <c r="AU32" i="102" s="1"/>
  <c r="DQ64" i="102"/>
  <c r="DQ78" i="39"/>
  <c r="DY64" i="102"/>
  <c r="DY78" i="39"/>
  <c r="DY80" i="39" s="1"/>
  <c r="EG64" i="102"/>
  <c r="EG78" i="39"/>
  <c r="EO64" i="102"/>
  <c r="EO78" i="39"/>
  <c r="EW64" i="102"/>
  <c r="EW78" i="39"/>
  <c r="FE64" i="102"/>
  <c r="FE78" i="39"/>
  <c r="FM64" i="102"/>
  <c r="FM78" i="39"/>
  <c r="FU64" i="102"/>
  <c r="FU78" i="39"/>
  <c r="N31" i="102"/>
  <c r="N33" i="102" s="1"/>
  <c r="T45" i="102"/>
  <c r="T46" i="102" s="1"/>
  <c r="CF45" i="102"/>
  <c r="CF46" i="102" s="1"/>
  <c r="EZ45" i="102"/>
  <c r="EZ46" i="102" s="1"/>
  <c r="EX65" i="102"/>
  <c r="Q17" i="102"/>
  <c r="AG17" i="102"/>
  <c r="AW17" i="102"/>
  <c r="AW32" i="102" s="1"/>
  <c r="DR64" i="102"/>
  <c r="DR63" i="102" s="1"/>
  <c r="DR72" i="102" s="1"/>
  <c r="DR78" i="39"/>
  <c r="DZ64" i="102"/>
  <c r="DZ78" i="39"/>
  <c r="EH64" i="102"/>
  <c r="EH78" i="39"/>
  <c r="EP64" i="102"/>
  <c r="EP78" i="39"/>
  <c r="EX64" i="102"/>
  <c r="EX63" i="102" s="1"/>
  <c r="EX72" i="102" s="1"/>
  <c r="EX78" i="39"/>
  <c r="FF64" i="102"/>
  <c r="FF78" i="39"/>
  <c r="FN64" i="102"/>
  <c r="FN63" i="102" s="1"/>
  <c r="FN72" i="102" s="1"/>
  <c r="FN78" i="39"/>
  <c r="FV64" i="102"/>
  <c r="FV78" i="39"/>
  <c r="X45" i="102"/>
  <c r="X46" i="102" s="1"/>
  <c r="BD45" i="102"/>
  <c r="BD46" i="102" s="1"/>
  <c r="CJ45" i="102"/>
  <c r="CJ46" i="102" s="1"/>
  <c r="DP45" i="102"/>
  <c r="DP46" i="102" s="1"/>
  <c r="FD45" i="102"/>
  <c r="FD46" i="102" s="1"/>
  <c r="EB45" i="102"/>
  <c r="EB46" i="102" s="1"/>
  <c r="DW32" i="102"/>
  <c r="DX33" i="102"/>
  <c r="DX86" i="102" s="1"/>
  <c r="DX45" i="102"/>
  <c r="DX46" i="102" s="1"/>
  <c r="P63" i="102"/>
  <c r="P72" i="102" s="1"/>
  <c r="T88" i="102"/>
  <c r="T89" i="102"/>
  <c r="T90" i="102"/>
  <c r="T63" i="102"/>
  <c r="T72" i="102" s="1"/>
  <c r="X89" i="102"/>
  <c r="X90" i="102"/>
  <c r="X63" i="102"/>
  <c r="X72" i="102" s="1"/>
  <c r="AF63" i="102"/>
  <c r="AF72" i="102" s="1"/>
  <c r="AJ88" i="102"/>
  <c r="AJ89" i="102"/>
  <c r="AJ90" i="102"/>
  <c r="AJ63" i="102"/>
  <c r="AJ72" i="102" s="1"/>
  <c r="AN89" i="102"/>
  <c r="AN90" i="102"/>
  <c r="AN63" i="102"/>
  <c r="AN72" i="102" s="1"/>
  <c r="AR90" i="102"/>
  <c r="AV63" i="102"/>
  <c r="AV72" i="102" s="1"/>
  <c r="AZ88" i="102"/>
  <c r="AZ89" i="102"/>
  <c r="AZ90" i="102"/>
  <c r="AZ63" i="102"/>
  <c r="AZ72" i="102" s="1"/>
  <c r="BD89" i="102"/>
  <c r="BD90" i="102"/>
  <c r="BD63" i="102"/>
  <c r="BD72" i="102" s="1"/>
  <c r="BL63" i="102"/>
  <c r="BL72" i="102" s="1"/>
  <c r="BP88" i="102"/>
  <c r="BP89" i="102"/>
  <c r="BP90" i="102"/>
  <c r="BP63" i="102"/>
  <c r="BP72" i="102" s="1"/>
  <c r="BT89" i="102"/>
  <c r="BT90" i="102"/>
  <c r="BT63" i="102"/>
  <c r="BT72" i="102" s="1"/>
  <c r="BX90" i="102"/>
  <c r="CB63" i="102"/>
  <c r="CB72" i="102" s="1"/>
  <c r="CF89" i="102"/>
  <c r="CF90" i="102"/>
  <c r="CF63" i="102"/>
  <c r="CF72" i="102" s="1"/>
  <c r="CJ89" i="102"/>
  <c r="CJ88" i="102"/>
  <c r="CJ90" i="102"/>
  <c r="CJ63" i="102"/>
  <c r="CJ72" i="102" s="1"/>
  <c r="CR63" i="102"/>
  <c r="CR72" i="102" s="1"/>
  <c r="CV88" i="102"/>
  <c r="CV89" i="102"/>
  <c r="CV90" i="102"/>
  <c r="CV63" i="102"/>
  <c r="CV72" i="102" s="1"/>
  <c r="CZ89" i="102"/>
  <c r="CZ90" i="102"/>
  <c r="CZ63" i="102"/>
  <c r="CZ72" i="102" s="1"/>
  <c r="DD90" i="102"/>
  <c r="DH63" i="102"/>
  <c r="DH72" i="102" s="1"/>
  <c r="DL89" i="102"/>
  <c r="DL90" i="102"/>
  <c r="DL63" i="102"/>
  <c r="DL72" i="102" s="1"/>
  <c r="DP89" i="102"/>
  <c r="DP88" i="102"/>
  <c r="DP84" i="102"/>
  <c r="DP90" i="102"/>
  <c r="DX84" i="102"/>
  <c r="EB88" i="102"/>
  <c r="EB89" i="102"/>
  <c r="EB90" i="102"/>
  <c r="EB84" i="102"/>
  <c r="EF89" i="102"/>
  <c r="EF90" i="102"/>
  <c r="EJ88" i="102"/>
  <c r="EN90" i="102"/>
  <c r="ER89" i="102"/>
  <c r="ER90" i="102"/>
  <c r="EV89" i="102"/>
  <c r="EV88" i="102"/>
  <c r="EV84" i="102"/>
  <c r="EW84" i="102" s="1"/>
  <c r="EX84" i="102" s="1"/>
  <c r="EV90" i="102"/>
  <c r="EZ63" i="102"/>
  <c r="EZ72" i="102" s="1"/>
  <c r="FD89" i="102"/>
  <c r="FH89" i="102"/>
  <c r="FH84" i="102"/>
  <c r="FH90" i="102"/>
  <c r="FH63" i="102"/>
  <c r="FH72" i="102" s="1"/>
  <c r="FL89" i="102"/>
  <c r="FL88" i="102"/>
  <c r="FL90" i="102"/>
  <c r="FL84" i="102"/>
  <c r="FP90" i="102"/>
  <c r="FT84" i="102"/>
  <c r="R89" i="102"/>
  <c r="R90" i="102"/>
  <c r="R88" i="102"/>
  <c r="R63" i="102"/>
  <c r="R72" i="102" s="1"/>
  <c r="V89" i="102"/>
  <c r="V90" i="102"/>
  <c r="V88" i="102"/>
  <c r="V63" i="102"/>
  <c r="V72" i="102" s="1"/>
  <c r="Z89" i="102"/>
  <c r="Z90" i="102"/>
  <c r="Z88" i="102"/>
  <c r="Z63" i="102"/>
  <c r="Z72" i="102" s="1"/>
  <c r="AD89" i="102"/>
  <c r="AD90" i="102"/>
  <c r="AD88" i="102"/>
  <c r="AD63" i="102"/>
  <c r="AD72" i="102" s="1"/>
  <c r="AH89" i="102"/>
  <c r="AH90" i="102"/>
  <c r="AH88" i="102"/>
  <c r="AH63" i="102"/>
  <c r="AH72" i="102" s="1"/>
  <c r="AL89" i="102"/>
  <c r="AL90" i="102"/>
  <c r="AL88" i="102"/>
  <c r="AL63" i="102"/>
  <c r="AL72" i="102" s="1"/>
  <c r="AP89" i="102"/>
  <c r="AP90" i="102"/>
  <c r="AP88" i="102"/>
  <c r="AP63" i="102"/>
  <c r="AP72" i="102" s="1"/>
  <c r="AT89" i="102"/>
  <c r="AT90" i="102"/>
  <c r="AT88" i="102"/>
  <c r="AT63" i="102"/>
  <c r="AT72" i="102" s="1"/>
  <c r="AX89" i="102"/>
  <c r="AX90" i="102"/>
  <c r="AX88" i="102"/>
  <c r="AX63" i="102"/>
  <c r="AX72" i="102" s="1"/>
  <c r="BB89" i="102"/>
  <c r="BB90" i="102"/>
  <c r="BB88" i="102"/>
  <c r="BB63" i="102"/>
  <c r="BB72" i="102" s="1"/>
  <c r="BF89" i="102"/>
  <c r="BF90" i="102"/>
  <c r="BF88" i="102"/>
  <c r="BF63" i="102"/>
  <c r="BF72" i="102" s="1"/>
  <c r="BJ89" i="102"/>
  <c r="BJ90" i="102"/>
  <c r="BJ88" i="102"/>
  <c r="BJ63" i="102"/>
  <c r="BJ72" i="102" s="1"/>
  <c r="BN89" i="102"/>
  <c r="BN90" i="102"/>
  <c r="BN88" i="102"/>
  <c r="BN63" i="102"/>
  <c r="BN72" i="102" s="1"/>
  <c r="BR89" i="102"/>
  <c r="BR90" i="102"/>
  <c r="BR88" i="102"/>
  <c r="BR63" i="102"/>
  <c r="BR72" i="102" s="1"/>
  <c r="BV89" i="102"/>
  <c r="BV90" i="102"/>
  <c r="BV88" i="102"/>
  <c r="BV63" i="102"/>
  <c r="BV72" i="102" s="1"/>
  <c r="BZ89" i="102"/>
  <c r="BZ90" i="102"/>
  <c r="BZ88" i="102"/>
  <c r="BZ63" i="102"/>
  <c r="BZ72" i="102" s="1"/>
  <c r="CD89" i="102"/>
  <c r="CD90" i="102"/>
  <c r="CD88" i="102"/>
  <c r="CD63" i="102"/>
  <c r="CD72" i="102" s="1"/>
  <c r="CH89" i="102"/>
  <c r="CH90" i="102"/>
  <c r="CH88" i="102"/>
  <c r="CH63" i="102"/>
  <c r="CH72" i="102" s="1"/>
  <c r="CL89" i="102"/>
  <c r="CL90" i="102"/>
  <c r="CL88" i="102"/>
  <c r="CL63" i="102"/>
  <c r="CL72" i="102" s="1"/>
  <c r="CP89" i="102"/>
  <c r="CP90" i="102"/>
  <c r="CP88" i="102"/>
  <c r="CP63" i="102"/>
  <c r="CP72" i="102" s="1"/>
  <c r="CT89" i="102"/>
  <c r="CT90" i="102"/>
  <c r="CT88" i="102"/>
  <c r="CT63" i="102"/>
  <c r="CT72" i="102" s="1"/>
  <c r="CX89" i="102"/>
  <c r="CX90" i="102"/>
  <c r="CX88" i="102"/>
  <c r="CX63" i="102"/>
  <c r="CX72" i="102" s="1"/>
  <c r="DB89" i="102"/>
  <c r="DB90" i="102"/>
  <c r="DB88" i="102"/>
  <c r="DB63" i="102"/>
  <c r="DB72" i="102" s="1"/>
  <c r="DF89" i="102"/>
  <c r="DF90" i="102"/>
  <c r="DF88" i="102"/>
  <c r="DF63" i="102"/>
  <c r="DF72" i="102" s="1"/>
  <c r="DJ89" i="102"/>
  <c r="DJ90" i="102"/>
  <c r="DJ88" i="102"/>
  <c r="DJ63" i="102"/>
  <c r="DJ72" i="102" s="1"/>
  <c r="DN89" i="102"/>
  <c r="DN90" i="102"/>
  <c r="DN88" i="102"/>
  <c r="DN63" i="102"/>
  <c r="DN72" i="102" s="1"/>
  <c r="DR89" i="102"/>
  <c r="DR90" i="102"/>
  <c r="DR88" i="102"/>
  <c r="DV89" i="102"/>
  <c r="DV90" i="102"/>
  <c r="DV88" i="102"/>
  <c r="DV63" i="102"/>
  <c r="DV72" i="102" s="1"/>
  <c r="DZ89" i="102"/>
  <c r="DZ90" i="102"/>
  <c r="DZ88" i="102"/>
  <c r="DZ63" i="102"/>
  <c r="DZ72" i="102" s="1"/>
  <c r="ED89" i="102"/>
  <c r="ED90" i="102"/>
  <c r="ED88" i="102"/>
  <c r="EH89" i="102"/>
  <c r="EH90" i="102"/>
  <c r="EH88" i="102"/>
  <c r="EL89" i="102"/>
  <c r="EL90" i="102"/>
  <c r="EL88" i="102"/>
  <c r="EL63" i="102"/>
  <c r="EL72" i="102" s="1"/>
  <c r="EP89" i="102"/>
  <c r="EP90" i="102"/>
  <c r="EP88" i="102"/>
  <c r="EP63" i="102"/>
  <c r="EP72" i="102" s="1"/>
  <c r="ET89" i="102"/>
  <c r="ET90" i="102"/>
  <c r="ET88" i="102"/>
  <c r="EX89" i="102"/>
  <c r="EX90" i="102"/>
  <c r="EX88" i="102"/>
  <c r="FB89" i="102"/>
  <c r="FB90" i="102"/>
  <c r="FB88" i="102"/>
  <c r="FB63" i="102"/>
  <c r="FB72" i="102" s="1"/>
  <c r="FF89" i="102"/>
  <c r="FF90" i="102"/>
  <c r="FF88" i="102"/>
  <c r="FF63" i="102"/>
  <c r="FF72" i="102" s="1"/>
  <c r="FJ89" i="102"/>
  <c r="FJ90" i="102"/>
  <c r="FJ88" i="102"/>
  <c r="FN89" i="102"/>
  <c r="FN90" i="102"/>
  <c r="FN88" i="102"/>
  <c r="FR89" i="102"/>
  <c r="FR90" i="102"/>
  <c r="FR88" i="102"/>
  <c r="FR63" i="102"/>
  <c r="FR72" i="102" s="1"/>
  <c r="FV89" i="102"/>
  <c r="FV90" i="102"/>
  <c r="FV88" i="102"/>
  <c r="FV63" i="102"/>
  <c r="FV72" i="102" s="1"/>
  <c r="DS85" i="102"/>
  <c r="EE85" i="102"/>
  <c r="EQ85" i="102"/>
  <c r="FC85" i="102"/>
  <c r="FO85" i="102"/>
  <c r="FP85" i="102" s="1"/>
  <c r="Z62" i="102"/>
  <c r="Z71" i="102" s="1"/>
  <c r="BF62" i="102"/>
  <c r="BF71" i="102" s="1"/>
  <c r="AD10" i="102"/>
  <c r="AD18" i="102" s="1"/>
  <c r="AD33" i="102" s="1"/>
  <c r="AT10" i="102"/>
  <c r="AT18" i="102" s="1"/>
  <c r="AT33" i="102" s="1"/>
  <c r="T62" i="102"/>
  <c r="T71" i="102" s="1"/>
  <c r="AZ62" i="102"/>
  <c r="AZ71" i="102" s="1"/>
  <c r="R10" i="102"/>
  <c r="R18" i="102" s="1"/>
  <c r="R33" i="102" s="1"/>
  <c r="Z10" i="102"/>
  <c r="Z18" i="102" s="1"/>
  <c r="Z33" i="102" s="1"/>
  <c r="AH10" i="102"/>
  <c r="AH18" i="102" s="1"/>
  <c r="AH33" i="102" s="1"/>
  <c r="AP10" i="102"/>
  <c r="AP18" i="102" s="1"/>
  <c r="AP33" i="102" s="1"/>
  <c r="AX10" i="102"/>
  <c r="AX18" i="102" s="1"/>
  <c r="AX33" i="102" s="1"/>
  <c r="BF10" i="102"/>
  <c r="BF18" i="102" s="1"/>
  <c r="BF33" i="102" s="1"/>
  <c r="E65" i="102"/>
  <c r="E31" i="102"/>
  <c r="I65" i="102"/>
  <c r="I31" i="102"/>
  <c r="M65" i="102"/>
  <c r="M31" i="102"/>
  <c r="Q65" i="102"/>
  <c r="Q45" i="102"/>
  <c r="Q46" i="102" s="1"/>
  <c r="U65" i="102"/>
  <c r="U45" i="102"/>
  <c r="U46" i="102" s="1"/>
  <c r="Y65" i="102"/>
  <c r="Y45" i="102"/>
  <c r="Y46" i="102" s="1"/>
  <c r="AC65" i="102"/>
  <c r="AC45" i="102"/>
  <c r="AC46" i="102" s="1"/>
  <c r="AG65" i="102"/>
  <c r="AG45" i="102"/>
  <c r="AG46" i="102" s="1"/>
  <c r="AK65" i="102"/>
  <c r="AK45" i="102"/>
  <c r="AK46" i="102" s="1"/>
  <c r="AO65" i="102"/>
  <c r="AO45" i="102"/>
  <c r="AO46" i="102" s="1"/>
  <c r="AS65" i="102"/>
  <c r="AS45" i="102"/>
  <c r="AS46" i="102" s="1"/>
  <c r="AW65" i="102"/>
  <c r="AW45" i="102"/>
  <c r="AW46" i="102" s="1"/>
  <c r="BA65" i="102"/>
  <c r="BA45" i="102"/>
  <c r="BA46" i="102" s="1"/>
  <c r="BE65" i="102"/>
  <c r="BE45" i="102"/>
  <c r="BE46" i="102" s="1"/>
  <c r="BI65" i="102"/>
  <c r="BI45" i="102"/>
  <c r="BI46" i="102" s="1"/>
  <c r="BM65" i="102"/>
  <c r="BM45" i="102"/>
  <c r="BM46" i="102" s="1"/>
  <c r="BQ65" i="102"/>
  <c r="BQ45" i="102"/>
  <c r="BQ46" i="102" s="1"/>
  <c r="BU65" i="102"/>
  <c r="BU45" i="102"/>
  <c r="BU46" i="102" s="1"/>
  <c r="BY65" i="102"/>
  <c r="BY45" i="102"/>
  <c r="BY46" i="102" s="1"/>
  <c r="CC65" i="102"/>
  <c r="CC45" i="102"/>
  <c r="CC46" i="102" s="1"/>
  <c r="CG65" i="102"/>
  <c r="CG45" i="102"/>
  <c r="CG46" i="102" s="1"/>
  <c r="CK65" i="102"/>
  <c r="CK45" i="102"/>
  <c r="CK46" i="102" s="1"/>
  <c r="CO65" i="102"/>
  <c r="CO45" i="102"/>
  <c r="CO46" i="102" s="1"/>
  <c r="CS65" i="102"/>
  <c r="CS45" i="102"/>
  <c r="CS46" i="102" s="1"/>
  <c r="CW65" i="102"/>
  <c r="CW45" i="102"/>
  <c r="CW46" i="102" s="1"/>
  <c r="DA65" i="102"/>
  <c r="DA45" i="102"/>
  <c r="DA46" i="102" s="1"/>
  <c r="DE65" i="102"/>
  <c r="DE45" i="102"/>
  <c r="DE46" i="102" s="1"/>
  <c r="DI65" i="102"/>
  <c r="DI45" i="102"/>
  <c r="DI46" i="102" s="1"/>
  <c r="DM65" i="102"/>
  <c r="DM45" i="102"/>
  <c r="DM46" i="102" s="1"/>
  <c r="DQ65" i="102"/>
  <c r="DQ45" i="102"/>
  <c r="DQ46" i="102" s="1"/>
  <c r="DU65" i="102"/>
  <c r="DU45" i="102"/>
  <c r="DU46" i="102" s="1"/>
  <c r="DY65" i="102"/>
  <c r="DY45" i="102"/>
  <c r="DY46" i="102" s="1"/>
  <c r="EC45" i="102"/>
  <c r="EC46" i="102" s="1"/>
  <c r="EC65" i="102"/>
  <c r="EG65" i="102"/>
  <c r="EG45" i="102"/>
  <c r="EG46" i="102" s="1"/>
  <c r="EK65" i="102"/>
  <c r="EK45" i="102"/>
  <c r="EK46" i="102" s="1"/>
  <c r="EO65" i="102"/>
  <c r="EO45" i="102"/>
  <c r="EO46" i="102" s="1"/>
  <c r="ES45" i="102"/>
  <c r="ES46" i="102" s="1"/>
  <c r="ES65" i="102"/>
  <c r="EW65" i="102"/>
  <c r="EW45" i="102"/>
  <c r="EW46" i="102" s="1"/>
  <c r="FA45" i="102"/>
  <c r="FA46" i="102" s="1"/>
  <c r="FA65" i="102"/>
  <c r="FE65" i="102"/>
  <c r="FE45" i="102"/>
  <c r="FE46" i="102" s="1"/>
  <c r="FM65" i="102"/>
  <c r="FM45" i="102"/>
  <c r="FM46" i="102" s="1"/>
  <c r="FQ65" i="102"/>
  <c r="FQ45" i="102"/>
  <c r="FQ46" i="102" s="1"/>
  <c r="FU65" i="102"/>
  <c r="FU45" i="102"/>
  <c r="FU46" i="102" s="1"/>
  <c r="F63" i="102"/>
  <c r="F72" i="102" s="1"/>
  <c r="F32" i="102"/>
  <c r="N63" i="102"/>
  <c r="N72" i="102" s="1"/>
  <c r="U32" i="102"/>
  <c r="AK32" i="102"/>
  <c r="BA32" i="102"/>
  <c r="F33" i="102"/>
  <c r="FI65" i="102"/>
  <c r="Q33" i="102"/>
  <c r="U33" i="102"/>
  <c r="Y33" i="102"/>
  <c r="AC33" i="102"/>
  <c r="AG33" i="102"/>
  <c r="AK33" i="102"/>
  <c r="AO33" i="102"/>
  <c r="AS33" i="102"/>
  <c r="AW33" i="102"/>
  <c r="BA33" i="102"/>
  <c r="BE33" i="102"/>
  <c r="T10" i="102"/>
  <c r="T18" i="102" s="1"/>
  <c r="T33" i="102" s="1"/>
  <c r="AB10" i="102"/>
  <c r="AB18" i="102" s="1"/>
  <c r="AB33" i="102" s="1"/>
  <c r="AJ10" i="102"/>
  <c r="AJ18" i="102" s="1"/>
  <c r="AJ33" i="102" s="1"/>
  <c r="AR10" i="102"/>
  <c r="AR18" i="102" s="1"/>
  <c r="AR33" i="102" s="1"/>
  <c r="AZ10" i="102"/>
  <c r="AZ18" i="102" s="1"/>
  <c r="AZ33" i="102" s="1"/>
  <c r="O31" i="102"/>
  <c r="S31" i="102"/>
  <c r="W31" i="102"/>
  <c r="AA31" i="102"/>
  <c r="AE31" i="102"/>
  <c r="AI31" i="102"/>
  <c r="AM31" i="102"/>
  <c r="AQ31" i="102"/>
  <c r="AU31" i="102"/>
  <c r="AY31" i="102"/>
  <c r="BC31" i="102"/>
  <c r="BG31" i="102"/>
  <c r="BK31" i="102"/>
  <c r="BO31" i="102"/>
  <c r="BS31" i="102"/>
  <c r="BW31" i="102"/>
  <c r="CA31" i="102"/>
  <c r="CE31" i="102"/>
  <c r="CI31" i="102"/>
  <c r="CM31" i="102"/>
  <c r="CQ31" i="102"/>
  <c r="CU31" i="102"/>
  <c r="CY31" i="102"/>
  <c r="DC31" i="102"/>
  <c r="DG31" i="102"/>
  <c r="DK31" i="102"/>
  <c r="DO31" i="102"/>
  <c r="DS31" i="102"/>
  <c r="DW31" i="102"/>
  <c r="EA31" i="102"/>
  <c r="EA98" i="110" s="1"/>
  <c r="EE31" i="102"/>
  <c r="EE98" i="110" s="1"/>
  <c r="EI31" i="102"/>
  <c r="EI98" i="110" s="1"/>
  <c r="EM31" i="102"/>
  <c r="EM98" i="110" s="1"/>
  <c r="EQ31" i="102"/>
  <c r="EQ98" i="110" s="1"/>
  <c r="EU31" i="102"/>
  <c r="EU98" i="110" s="1"/>
  <c r="EY31" i="102"/>
  <c r="EY98" i="110" s="1"/>
  <c r="FC31" i="102"/>
  <c r="FC98" i="110" s="1"/>
  <c r="FG31" i="102"/>
  <c r="FG98" i="110" s="1"/>
  <c r="FK31" i="102"/>
  <c r="FK98" i="110" s="1"/>
  <c r="FO31" i="102"/>
  <c r="FO98" i="110" s="1"/>
  <c r="FS31" i="102"/>
  <c r="FS98" i="110" s="1"/>
  <c r="FW31" i="102"/>
  <c r="FW98" i="110" s="1"/>
  <c r="CB62" i="102"/>
  <c r="CB71" i="102" s="1"/>
  <c r="CR62" i="102"/>
  <c r="CR71" i="102" s="1"/>
  <c r="DH62" i="102"/>
  <c r="DH71" i="102" s="1"/>
  <c r="DP85" i="102"/>
  <c r="DX85" i="102"/>
  <c r="EB85" i="102"/>
  <c r="EJ85" i="102"/>
  <c r="EV85" i="102"/>
  <c r="EW85" i="102" s="1"/>
  <c r="EX85" i="102" s="1"/>
  <c r="EZ85" i="102"/>
  <c r="H63" i="102"/>
  <c r="H72" i="102" s="1"/>
  <c r="EF69" i="102"/>
  <c r="EV69" i="102"/>
  <c r="FD69" i="102"/>
  <c r="FL69" i="102"/>
  <c r="FT69" i="102"/>
  <c r="AD62" i="102"/>
  <c r="AD71" i="102" s="1"/>
  <c r="AX62" i="102"/>
  <c r="AX71" i="102" s="1"/>
  <c r="V10" i="102"/>
  <c r="V18" i="102" s="1"/>
  <c r="V33" i="102" s="1"/>
  <c r="AL10" i="102"/>
  <c r="AL18" i="102" s="1"/>
  <c r="AL33" i="102" s="1"/>
  <c r="BB10" i="102"/>
  <c r="BB18" i="102" s="1"/>
  <c r="BB33" i="102" s="1"/>
  <c r="CB61" i="102"/>
  <c r="CB70" i="102" s="1"/>
  <c r="C65" i="102"/>
  <c r="C31" i="102"/>
  <c r="G65" i="102"/>
  <c r="G31" i="102"/>
  <c r="K65" i="102"/>
  <c r="K31" i="102"/>
  <c r="O65" i="102"/>
  <c r="O45" i="102"/>
  <c r="O46" i="102" s="1"/>
  <c r="S65" i="102"/>
  <c r="S45" i="102"/>
  <c r="S46" i="102" s="1"/>
  <c r="W65" i="102"/>
  <c r="W45" i="102"/>
  <c r="W46" i="102" s="1"/>
  <c r="AA65" i="102"/>
  <c r="AA45" i="102"/>
  <c r="AA46" i="102" s="1"/>
  <c r="AE65" i="102"/>
  <c r="AE45" i="102"/>
  <c r="AE46" i="102" s="1"/>
  <c r="AI65" i="102"/>
  <c r="AI45" i="102"/>
  <c r="AI46" i="102" s="1"/>
  <c r="AM65" i="102"/>
  <c r="AM45" i="102"/>
  <c r="AM46" i="102" s="1"/>
  <c r="AQ65" i="102"/>
  <c r="AQ45" i="102"/>
  <c r="AQ46" i="102" s="1"/>
  <c r="AU65" i="102"/>
  <c r="AU45" i="102"/>
  <c r="AU46" i="102" s="1"/>
  <c r="AY65" i="102"/>
  <c r="AY45" i="102"/>
  <c r="AY46" i="102" s="1"/>
  <c r="BC65" i="102"/>
  <c r="BC45" i="102"/>
  <c r="BC46" i="102" s="1"/>
  <c r="BG65" i="102"/>
  <c r="BG45" i="102"/>
  <c r="BG46" i="102" s="1"/>
  <c r="BK65" i="102"/>
  <c r="BK45" i="102"/>
  <c r="BK46" i="102" s="1"/>
  <c r="BO65" i="102"/>
  <c r="BO45" i="102"/>
  <c r="BO46" i="102" s="1"/>
  <c r="BS65" i="102"/>
  <c r="BS45" i="102"/>
  <c r="BS46" i="102" s="1"/>
  <c r="BW65" i="102"/>
  <c r="BW45" i="102"/>
  <c r="BW46" i="102" s="1"/>
  <c r="CA65" i="102"/>
  <c r="CA45" i="102"/>
  <c r="CA46" i="102" s="1"/>
  <c r="CE65" i="102"/>
  <c r="CE45" i="102"/>
  <c r="CE46" i="102" s="1"/>
  <c r="CI65" i="102"/>
  <c r="CI45" i="102"/>
  <c r="CI46" i="102" s="1"/>
  <c r="CM65" i="102"/>
  <c r="CM45" i="102"/>
  <c r="CM46" i="102" s="1"/>
  <c r="CQ65" i="102"/>
  <c r="CQ45" i="102"/>
  <c r="CQ46" i="102" s="1"/>
  <c r="CU65" i="102"/>
  <c r="CU45" i="102"/>
  <c r="CU46" i="102" s="1"/>
  <c r="CY65" i="102"/>
  <c r="CY45" i="102"/>
  <c r="CY46" i="102" s="1"/>
  <c r="DC65" i="102"/>
  <c r="DC45" i="102"/>
  <c r="DC46" i="102" s="1"/>
  <c r="DG65" i="102"/>
  <c r="DG45" i="102"/>
  <c r="DG46" i="102" s="1"/>
  <c r="DK65" i="102"/>
  <c r="DK45" i="102"/>
  <c r="DK46" i="102" s="1"/>
  <c r="DO65" i="102"/>
  <c r="DO45" i="102"/>
  <c r="DO46" i="102" s="1"/>
  <c r="DS65" i="102"/>
  <c r="DS45" i="102"/>
  <c r="DS46" i="102" s="1"/>
  <c r="DW65" i="102"/>
  <c r="DW45" i="102"/>
  <c r="DW46" i="102" s="1"/>
  <c r="EA65" i="102"/>
  <c r="EA45" i="102"/>
  <c r="EA46" i="102" s="1"/>
  <c r="EE65" i="102"/>
  <c r="EE45" i="102"/>
  <c r="EE46" i="102" s="1"/>
  <c r="EI65" i="102"/>
  <c r="EI45" i="102"/>
  <c r="EI46" i="102" s="1"/>
  <c r="EM65" i="102"/>
  <c r="EM45" i="102"/>
  <c r="EM46" i="102" s="1"/>
  <c r="EQ65" i="102"/>
  <c r="EQ45" i="102"/>
  <c r="EQ46" i="102" s="1"/>
  <c r="EU65" i="102"/>
  <c r="EU45" i="102"/>
  <c r="EU46" i="102" s="1"/>
  <c r="EY65" i="102"/>
  <c r="EY45" i="102"/>
  <c r="EY46" i="102" s="1"/>
  <c r="FC65" i="102"/>
  <c r="FC45" i="102"/>
  <c r="FC46" i="102" s="1"/>
  <c r="FG65" i="102"/>
  <c r="FG45" i="102"/>
  <c r="FG46" i="102" s="1"/>
  <c r="FK65" i="102"/>
  <c r="FK45" i="102"/>
  <c r="FK46" i="102" s="1"/>
  <c r="FO65" i="102"/>
  <c r="FO45" i="102"/>
  <c r="FO46" i="102" s="1"/>
  <c r="FS65" i="102"/>
  <c r="FS45" i="102"/>
  <c r="FS46" i="102" s="1"/>
  <c r="FW65" i="102"/>
  <c r="FW45" i="102"/>
  <c r="FW46" i="102" s="1"/>
  <c r="J32" i="102"/>
  <c r="Q32" i="102"/>
  <c r="AG32" i="102"/>
  <c r="AO32" i="102"/>
  <c r="BE32" i="102"/>
  <c r="O33" i="102"/>
  <c r="S33" i="102"/>
  <c r="W33" i="102"/>
  <c r="AA33" i="102"/>
  <c r="AE33" i="102"/>
  <c r="AI33" i="102"/>
  <c r="AM33" i="102"/>
  <c r="AQ33" i="102"/>
  <c r="AU33" i="102"/>
  <c r="AY33" i="102"/>
  <c r="BC33" i="102"/>
  <c r="P10" i="102"/>
  <c r="P18" i="102" s="1"/>
  <c r="P33" i="102" s="1"/>
  <c r="X10" i="102"/>
  <c r="X18" i="102" s="1"/>
  <c r="X33" i="102" s="1"/>
  <c r="AF10" i="102"/>
  <c r="AF18" i="102" s="1"/>
  <c r="AF33" i="102" s="1"/>
  <c r="AN10" i="102"/>
  <c r="AN18" i="102" s="1"/>
  <c r="AN33" i="102" s="1"/>
  <c r="AV10" i="102"/>
  <c r="AV18" i="102" s="1"/>
  <c r="AV33" i="102" s="1"/>
  <c r="BD10" i="102"/>
  <c r="BD18" i="102" s="1"/>
  <c r="BD33" i="102" s="1"/>
  <c r="Q31" i="102"/>
  <c r="U31" i="102"/>
  <c r="Y31" i="102"/>
  <c r="AC31" i="102"/>
  <c r="AG31" i="102"/>
  <c r="AK31" i="102"/>
  <c r="AO31" i="102"/>
  <c r="AS31" i="102"/>
  <c r="AW31" i="102"/>
  <c r="BA31" i="102"/>
  <c r="BE31" i="102"/>
  <c r="BI31" i="102"/>
  <c r="BM31" i="102"/>
  <c r="BQ31" i="102"/>
  <c r="BU31" i="102"/>
  <c r="BY31" i="102"/>
  <c r="CC31" i="102"/>
  <c r="CG31" i="102"/>
  <c r="CK31" i="102"/>
  <c r="CO31" i="102"/>
  <c r="CS31" i="102"/>
  <c r="CW31" i="102"/>
  <c r="DA31" i="102"/>
  <c r="DE31" i="102"/>
  <c r="DI31" i="102"/>
  <c r="DM31" i="102"/>
  <c r="DQ31" i="102"/>
  <c r="DU31" i="102"/>
  <c r="DY31" i="102"/>
  <c r="DY98" i="110" s="1"/>
  <c r="EC31" i="102"/>
  <c r="EC98" i="110" s="1"/>
  <c r="EG31" i="102"/>
  <c r="EG98" i="110" s="1"/>
  <c r="EK31" i="102"/>
  <c r="EK98" i="110" s="1"/>
  <c r="EO31" i="102"/>
  <c r="EO98" i="110" s="1"/>
  <c r="ES31" i="102"/>
  <c r="ES98" i="110" s="1"/>
  <c r="EW31" i="102"/>
  <c r="EW98" i="110" s="1"/>
  <c r="FA31" i="102"/>
  <c r="FA98" i="110" s="1"/>
  <c r="FE31" i="102"/>
  <c r="FE98" i="110" s="1"/>
  <c r="FI31" i="102"/>
  <c r="FI98" i="110" s="1"/>
  <c r="FM31" i="102"/>
  <c r="FM98" i="110" s="1"/>
  <c r="FQ31" i="102"/>
  <c r="FQ98" i="110" s="1"/>
  <c r="FU31" i="102"/>
  <c r="FU98" i="110" s="1"/>
  <c r="BJ62" i="102"/>
  <c r="BJ71" i="102" s="1"/>
  <c r="BR62" i="102"/>
  <c r="BR71" i="102" s="1"/>
  <c r="BZ62" i="102"/>
  <c r="BZ71" i="102" s="1"/>
  <c r="CH62" i="102"/>
  <c r="CH61" i="102" s="1"/>
  <c r="CH70" i="102" s="1"/>
  <c r="CP62" i="102"/>
  <c r="CP71" i="102" s="1"/>
  <c r="CX62" i="102"/>
  <c r="CX71" i="102" s="1"/>
  <c r="DF62" i="102"/>
  <c r="DF71" i="102" s="1"/>
  <c r="DN62" i="102"/>
  <c r="DN71" i="102" s="1"/>
  <c r="EL62" i="102"/>
  <c r="EL71" i="102" s="1"/>
  <c r="FB62" i="102"/>
  <c r="FB71" i="102" s="1"/>
  <c r="D32" i="102"/>
  <c r="L32" i="102"/>
  <c r="EX69" i="102"/>
  <c r="FH85" i="102"/>
  <c r="FL85" i="102"/>
  <c r="FL62" i="102"/>
  <c r="FL71" i="102" s="1"/>
  <c r="FT85" i="102"/>
  <c r="BG33" i="102"/>
  <c r="BK33" i="102"/>
  <c r="BO33" i="102"/>
  <c r="BS33" i="102"/>
  <c r="BW33" i="102"/>
  <c r="CA33" i="102"/>
  <c r="CE33" i="102"/>
  <c r="CI33" i="102"/>
  <c r="CM33" i="102"/>
  <c r="CQ33" i="102"/>
  <c r="CU33" i="102"/>
  <c r="CY33" i="102"/>
  <c r="DC33" i="102"/>
  <c r="DG33" i="102"/>
  <c r="DK33" i="102"/>
  <c r="DO33" i="102"/>
  <c r="DS33" i="102"/>
  <c r="DW33" i="102"/>
  <c r="EA33" i="102"/>
  <c r="EA100" i="110" s="1"/>
  <c r="EE33" i="102"/>
  <c r="EE100" i="110" s="1"/>
  <c r="EI33" i="102"/>
  <c r="EI100" i="110" s="1"/>
  <c r="EM33" i="102"/>
  <c r="EM100" i="110" s="1"/>
  <c r="EQ33" i="102"/>
  <c r="EQ100" i="110" s="1"/>
  <c r="EU33" i="102"/>
  <c r="EU100" i="110" s="1"/>
  <c r="EY33" i="102"/>
  <c r="EY100" i="110" s="1"/>
  <c r="FC33" i="102"/>
  <c r="FC100" i="110" s="1"/>
  <c r="FG33" i="102"/>
  <c r="FG100" i="110" s="1"/>
  <c r="FK33" i="102"/>
  <c r="FK100" i="110" s="1"/>
  <c r="FO33" i="102"/>
  <c r="FO100" i="110" s="1"/>
  <c r="FS33" i="102"/>
  <c r="FS100" i="110" s="1"/>
  <c r="FW33" i="102"/>
  <c r="FW100" i="110" s="1"/>
  <c r="V45" i="102"/>
  <c r="V46" i="102" s="1"/>
  <c r="AD45" i="102"/>
  <c r="AD46" i="102" s="1"/>
  <c r="AL45" i="102"/>
  <c r="AL46" i="102" s="1"/>
  <c r="AT45" i="102"/>
  <c r="AT46" i="102" s="1"/>
  <c r="BB45" i="102"/>
  <c r="BB46" i="102" s="1"/>
  <c r="BJ45" i="102"/>
  <c r="BJ46" i="102" s="1"/>
  <c r="BR45" i="102"/>
  <c r="BR46" i="102" s="1"/>
  <c r="BZ45" i="102"/>
  <c r="BZ46" i="102" s="1"/>
  <c r="CH45" i="102"/>
  <c r="CH46" i="102" s="1"/>
  <c r="CP45" i="102"/>
  <c r="CP46" i="102" s="1"/>
  <c r="CX45" i="102"/>
  <c r="CX46" i="102" s="1"/>
  <c r="DF45" i="102"/>
  <c r="DF46" i="102" s="1"/>
  <c r="DN45" i="102"/>
  <c r="DN46" i="102" s="1"/>
  <c r="DV45" i="102"/>
  <c r="DV46" i="102" s="1"/>
  <c r="ED45" i="102"/>
  <c r="ED46" i="102" s="1"/>
  <c r="EL45" i="102"/>
  <c r="EL46" i="102" s="1"/>
  <c r="ET45" i="102"/>
  <c r="ET46" i="102" s="1"/>
  <c r="FB45" i="102"/>
  <c r="FB46" i="102" s="1"/>
  <c r="FJ45" i="102"/>
  <c r="FJ46" i="102" s="1"/>
  <c r="FR45" i="102"/>
  <c r="FR46" i="102" s="1"/>
  <c r="EB68" i="102"/>
  <c r="EB69" i="102" s="1"/>
  <c r="EJ68" i="102"/>
  <c r="EJ69" i="102" s="1"/>
  <c r="ER68" i="102"/>
  <c r="ER69" i="102" s="1"/>
  <c r="EZ68" i="102"/>
  <c r="EZ69" i="102" s="1"/>
  <c r="FH68" i="102"/>
  <c r="FH69" i="102" s="1"/>
  <c r="FP68" i="102"/>
  <c r="FP69" i="102" s="1"/>
  <c r="EH65" i="102"/>
  <c r="EH63" i="102" s="1"/>
  <c r="EH72" i="102" s="1"/>
  <c r="FR62" i="102"/>
  <c r="FR71" i="102" s="1"/>
  <c r="BI33" i="102"/>
  <c r="BM33" i="102"/>
  <c r="BQ33" i="102"/>
  <c r="BU33" i="102"/>
  <c r="BY33" i="102"/>
  <c r="CC33" i="102"/>
  <c r="CG33" i="102"/>
  <c r="CK33" i="102"/>
  <c r="CO33" i="102"/>
  <c r="CS33" i="102"/>
  <c r="CW33" i="102"/>
  <c r="DA33" i="102"/>
  <c r="DE33" i="102"/>
  <c r="DI33" i="102"/>
  <c r="DM33" i="102"/>
  <c r="DQ33" i="102"/>
  <c r="DU33" i="102"/>
  <c r="DY33" i="102"/>
  <c r="DY100" i="110" s="1"/>
  <c r="EC33" i="102"/>
  <c r="EC100" i="110" s="1"/>
  <c r="EG33" i="102"/>
  <c r="EG100" i="110" s="1"/>
  <c r="EK33" i="102"/>
  <c r="EK100" i="110" s="1"/>
  <c r="EO33" i="102"/>
  <c r="EO100" i="110" s="1"/>
  <c r="ES33" i="102"/>
  <c r="ES100" i="110" s="1"/>
  <c r="EW33" i="102"/>
  <c r="EW100" i="110" s="1"/>
  <c r="FA33" i="102"/>
  <c r="FA100" i="110" s="1"/>
  <c r="FE33" i="102"/>
  <c r="FE100" i="110" s="1"/>
  <c r="FI33" i="102"/>
  <c r="FI100" i="110" s="1"/>
  <c r="FM33" i="102"/>
  <c r="FM100" i="110" s="1"/>
  <c r="FQ33" i="102"/>
  <c r="FQ100" i="110" s="1"/>
  <c r="FU33" i="102"/>
  <c r="FU100" i="110" s="1"/>
  <c r="R45" i="102"/>
  <c r="R46" i="102" s="1"/>
  <c r="Z45" i="102"/>
  <c r="Z46" i="102" s="1"/>
  <c r="AH45" i="102"/>
  <c r="AH46" i="102" s="1"/>
  <c r="AP45" i="102"/>
  <c r="AP46" i="102" s="1"/>
  <c r="AX45" i="102"/>
  <c r="AX46" i="102" s="1"/>
  <c r="BF45" i="102"/>
  <c r="BF46" i="102" s="1"/>
  <c r="BN45" i="102"/>
  <c r="BN46" i="102" s="1"/>
  <c r="BV45" i="102"/>
  <c r="BV46" i="102" s="1"/>
  <c r="CD45" i="102"/>
  <c r="CD46" i="102" s="1"/>
  <c r="CL45" i="102"/>
  <c r="CL46" i="102" s="1"/>
  <c r="CT45" i="102"/>
  <c r="CT46" i="102" s="1"/>
  <c r="DB45" i="102"/>
  <c r="DB46" i="102" s="1"/>
  <c r="DJ45" i="102"/>
  <c r="DJ46" i="102" s="1"/>
  <c r="DR45" i="102"/>
  <c r="DR46" i="102" s="1"/>
  <c r="DZ45" i="102"/>
  <c r="DZ46" i="102" s="1"/>
  <c r="EP45" i="102"/>
  <c r="EP46" i="102" s="1"/>
  <c r="FF45" i="102"/>
  <c r="FF46" i="102" s="1"/>
  <c r="FN45" i="102"/>
  <c r="FN46" i="102" s="1"/>
  <c r="FV45" i="102"/>
  <c r="FV46" i="102" s="1"/>
  <c r="DY69" i="102"/>
  <c r="EC69" i="102"/>
  <c r="EG69" i="102"/>
  <c r="EK69" i="102"/>
  <c r="EO69" i="102"/>
  <c r="ES69" i="102"/>
  <c r="EW69" i="102"/>
  <c r="FA69" i="102"/>
  <c r="FE69" i="102"/>
  <c r="FI69" i="102"/>
  <c r="FQ69" i="102"/>
  <c r="FU69" i="102"/>
  <c r="DZ68" i="102"/>
  <c r="DZ69" i="102" s="1"/>
  <c r="ED68" i="102"/>
  <c r="ED69" i="102" s="1"/>
  <c r="EH68" i="102"/>
  <c r="EH69" i="102" s="1"/>
  <c r="EL68" i="102"/>
  <c r="EL69" i="102" s="1"/>
  <c r="EP68" i="102"/>
  <c r="EP69" i="102" s="1"/>
  <c r="ET68" i="102"/>
  <c r="ET69" i="102" s="1"/>
  <c r="EX68" i="102"/>
  <c r="FB68" i="102"/>
  <c r="FB69" i="102" s="1"/>
  <c r="FF68" i="102"/>
  <c r="FF69" i="102" s="1"/>
  <c r="FJ68" i="102"/>
  <c r="FJ69" i="102" s="1"/>
  <c r="FN68" i="102"/>
  <c r="FN69" i="102" s="1"/>
  <c r="FR68" i="102"/>
  <c r="FR69" i="102" s="1"/>
  <c r="FV68" i="102"/>
  <c r="FV69" i="102" s="1"/>
  <c r="EI69" i="102"/>
  <c r="EM69" i="102"/>
  <c r="EY69" i="102"/>
  <c r="FC69" i="102"/>
  <c r="FO69" i="102"/>
  <c r="FS69" i="102"/>
  <c r="EF72" i="102" l="1"/>
  <c r="EF62" i="102"/>
  <c r="EF71" i="102" s="1"/>
  <c r="FP89" i="102"/>
  <c r="EZ89" i="102"/>
  <c r="DT90" i="102"/>
  <c r="CN63" i="102"/>
  <c r="CN72" i="102" s="1"/>
  <c r="BH63" i="102"/>
  <c r="BH72" i="102" s="1"/>
  <c r="AB63" i="102"/>
  <c r="AB72" i="102" s="1"/>
  <c r="L63" i="102"/>
  <c r="L72" i="102" s="1"/>
  <c r="DV62" i="102"/>
  <c r="DV71" i="102" s="1"/>
  <c r="FH88" i="102"/>
  <c r="EZ88" i="102"/>
  <c r="EJ63" i="102"/>
  <c r="EJ72" i="102" s="1"/>
  <c r="CN90" i="102"/>
  <c r="BH90" i="102"/>
  <c r="AB90" i="102"/>
  <c r="BL62" i="102"/>
  <c r="BL71" i="102" s="1"/>
  <c r="AJ62" i="102"/>
  <c r="AJ71" i="102" s="1"/>
  <c r="EJ84" i="102"/>
  <c r="DD63" i="102"/>
  <c r="DD72" i="102" s="1"/>
  <c r="BX63" i="102"/>
  <c r="BX72" i="102" s="1"/>
  <c r="AR63" i="102"/>
  <c r="AR72" i="102" s="1"/>
  <c r="FD85" i="102"/>
  <c r="ER85" i="102"/>
  <c r="FU84" i="102"/>
  <c r="FV84" i="102" s="1"/>
  <c r="EC85" i="102"/>
  <c r="ED85" i="102" s="1"/>
  <c r="FM84" i="102"/>
  <c r="AR62" i="102"/>
  <c r="AR71" i="102" s="1"/>
  <c r="DL88" i="102"/>
  <c r="CF88" i="102"/>
  <c r="BL61" i="102"/>
  <c r="BL70" i="102" s="1"/>
  <c r="DT63" i="102"/>
  <c r="DT72" i="102" s="1"/>
  <c r="BD62" i="102"/>
  <c r="BD71" i="102" s="1"/>
  <c r="AN62" i="102"/>
  <c r="AN71" i="102" s="1"/>
  <c r="X62" i="102"/>
  <c r="X71" i="102" s="1"/>
  <c r="CZ88" i="102"/>
  <c r="BT88" i="102"/>
  <c r="FJ72" i="102"/>
  <c r="FJ62" i="102"/>
  <c r="FJ71" i="102" s="1"/>
  <c r="ED72" i="102"/>
  <c r="ED62" i="102"/>
  <c r="ED71" i="102" s="1"/>
  <c r="ET62" i="102"/>
  <c r="ET71" i="102" s="1"/>
  <c r="EV72" i="102"/>
  <c r="EV62" i="102"/>
  <c r="EV71" i="102" s="1"/>
  <c r="DP72" i="102"/>
  <c r="DP62" i="102"/>
  <c r="DP71" i="102" s="1"/>
  <c r="D33" i="102"/>
  <c r="J63" i="102"/>
  <c r="J72" i="102" s="1"/>
  <c r="CN62" i="102"/>
  <c r="CN71" i="102" s="1"/>
  <c r="BX62" i="102"/>
  <c r="BX71" i="102" s="1"/>
  <c r="AV62" i="102"/>
  <c r="AV71" i="102" s="1"/>
  <c r="AF62" i="102"/>
  <c r="AF71" i="102" s="1"/>
  <c r="P62" i="102"/>
  <c r="P71" i="102" s="1"/>
  <c r="FT88" i="102"/>
  <c r="FD63" i="102"/>
  <c r="EN84" i="102"/>
  <c r="EO84" i="102" s="1"/>
  <c r="EP84" i="102" s="1"/>
  <c r="DX88" i="102"/>
  <c r="DH90" i="102"/>
  <c r="CR90" i="102"/>
  <c r="CB90" i="102"/>
  <c r="BL90" i="102"/>
  <c r="AV90" i="102"/>
  <c r="AF90" i="102"/>
  <c r="P90" i="102"/>
  <c r="FH62" i="102"/>
  <c r="FH71" i="102" s="1"/>
  <c r="H32" i="102"/>
  <c r="H62" i="102" s="1"/>
  <c r="H71" i="102" s="1"/>
  <c r="FA85" i="102"/>
  <c r="EN85" i="102"/>
  <c r="EO85" i="102" s="1"/>
  <c r="EP85" i="102" s="1"/>
  <c r="CZ62" i="102"/>
  <c r="CZ71" i="102" s="1"/>
  <c r="CJ62" i="102"/>
  <c r="CJ71" i="102" s="1"/>
  <c r="BT62" i="102"/>
  <c r="BT71" i="102" s="1"/>
  <c r="FT63" i="102"/>
  <c r="FT72" i="102" s="1"/>
  <c r="FT89" i="102"/>
  <c r="FP88" i="102"/>
  <c r="FD90" i="102"/>
  <c r="EZ84" i="102"/>
  <c r="FA84" i="102" s="1"/>
  <c r="ER88" i="102"/>
  <c r="EN88" i="102"/>
  <c r="EJ90" i="102"/>
  <c r="DX63" i="102"/>
  <c r="DX89" i="102"/>
  <c r="DT88" i="102"/>
  <c r="DH88" i="102"/>
  <c r="DD89" i="102"/>
  <c r="CR88" i="102"/>
  <c r="CN89" i="102"/>
  <c r="CB88" i="102"/>
  <c r="BX89" i="102"/>
  <c r="BL88" i="102"/>
  <c r="BH89" i="102"/>
  <c r="BD88" i="102"/>
  <c r="AV88" i="102"/>
  <c r="AR89" i="102"/>
  <c r="AN88" i="102"/>
  <c r="AF88" i="102"/>
  <c r="AB89" i="102"/>
  <c r="X88" i="102"/>
  <c r="P88" i="102"/>
  <c r="FU85" i="102"/>
  <c r="FV85" i="102" s="1"/>
  <c r="EJ62" i="102"/>
  <c r="EJ71" i="102" s="1"/>
  <c r="DL62" i="102"/>
  <c r="DL71" i="102" s="1"/>
  <c r="CV62" i="102"/>
  <c r="CV71" i="102" s="1"/>
  <c r="CF62" i="102"/>
  <c r="CF71" i="102" s="1"/>
  <c r="BP62" i="102"/>
  <c r="BP71" i="102" s="1"/>
  <c r="N32" i="102"/>
  <c r="N62" i="102" s="1"/>
  <c r="FT90" i="102"/>
  <c r="FP63" i="102"/>
  <c r="FP72" i="102" s="1"/>
  <c r="FD88" i="102"/>
  <c r="EZ90" i="102"/>
  <c r="EN63" i="102"/>
  <c r="EN72" i="102" s="1"/>
  <c r="EN89" i="102"/>
  <c r="EJ89" i="102"/>
  <c r="EF88" i="102"/>
  <c r="EK84" i="102"/>
  <c r="EL84" i="102" s="1"/>
  <c r="FL86" i="102"/>
  <c r="FM86" i="102" s="1"/>
  <c r="FL100" i="110"/>
  <c r="FH86" i="102"/>
  <c r="FI86" i="102" s="1"/>
  <c r="FJ86" i="102" s="1"/>
  <c r="FH100" i="110"/>
  <c r="EZ86" i="102"/>
  <c r="FA86" i="102" s="1"/>
  <c r="EZ100" i="110"/>
  <c r="EV86" i="102"/>
  <c r="EW86" i="102" s="1"/>
  <c r="EX86" i="102" s="1"/>
  <c r="EV100" i="110"/>
  <c r="EN86" i="102"/>
  <c r="EO86" i="102" s="1"/>
  <c r="EN100" i="110"/>
  <c r="EJ86" i="102"/>
  <c r="EK86" i="102" s="1"/>
  <c r="EL86" i="102" s="1"/>
  <c r="EJ100" i="110"/>
  <c r="EB86" i="102"/>
  <c r="EC86" i="102" s="1"/>
  <c r="ED86" i="102" s="1"/>
  <c r="EB100" i="110"/>
  <c r="EF85" i="102"/>
  <c r="EG85" i="102" s="1"/>
  <c r="FT86" i="102"/>
  <c r="FU86" i="102" s="1"/>
  <c r="FV86" i="102" s="1"/>
  <c r="FT100" i="110"/>
  <c r="FO86" i="102"/>
  <c r="FA90" i="102"/>
  <c r="FA88" i="102"/>
  <c r="FA89" i="102"/>
  <c r="FA63" i="102"/>
  <c r="DU90" i="102"/>
  <c r="DU88" i="102"/>
  <c r="DU89" i="102"/>
  <c r="DU63" i="102"/>
  <c r="CO90" i="102"/>
  <c r="CO88" i="102"/>
  <c r="CO89" i="102"/>
  <c r="CO63" i="102"/>
  <c r="BI90" i="102"/>
  <c r="BI88" i="102"/>
  <c r="BI89" i="102"/>
  <c r="BI63" i="102"/>
  <c r="FK89" i="102"/>
  <c r="FK90" i="102"/>
  <c r="FK88" i="102"/>
  <c r="FK63" i="102"/>
  <c r="EU89" i="102"/>
  <c r="EU90" i="102"/>
  <c r="EU88" i="102"/>
  <c r="EU63" i="102"/>
  <c r="EE89" i="102"/>
  <c r="EE90" i="102"/>
  <c r="EE84" i="102"/>
  <c r="EE88" i="102"/>
  <c r="EE63" i="102"/>
  <c r="DO89" i="102"/>
  <c r="DO90" i="102"/>
  <c r="DO88" i="102"/>
  <c r="DO63" i="102"/>
  <c r="CY89" i="102"/>
  <c r="CY90" i="102"/>
  <c r="CY88" i="102"/>
  <c r="CY63" i="102"/>
  <c r="CI89" i="102"/>
  <c r="CI90" i="102"/>
  <c r="CI88" i="102"/>
  <c r="CI63" i="102"/>
  <c r="CI72" i="102" s="1"/>
  <c r="BS89" i="102"/>
  <c r="BS90" i="102"/>
  <c r="BS88" i="102"/>
  <c r="BS63" i="102"/>
  <c r="BC89" i="102"/>
  <c r="BC90" i="102"/>
  <c r="BC88" i="102"/>
  <c r="BC63" i="102"/>
  <c r="AM89" i="102"/>
  <c r="AM90" i="102"/>
  <c r="AM88" i="102"/>
  <c r="AM63" i="102"/>
  <c r="W89" i="102"/>
  <c r="W90" i="102"/>
  <c r="W88" i="102"/>
  <c r="W63" i="102"/>
  <c r="AX61" i="102"/>
  <c r="AX70" i="102" s="1"/>
  <c r="ET61" i="102"/>
  <c r="ET70" i="102" s="1"/>
  <c r="DN61" i="102"/>
  <c r="DN70" i="102" s="1"/>
  <c r="CX61" i="102"/>
  <c r="CX70" i="102" s="1"/>
  <c r="BR61" i="102"/>
  <c r="BR70" i="102" s="1"/>
  <c r="FN62" i="102"/>
  <c r="EE86" i="102"/>
  <c r="FM85" i="102"/>
  <c r="FN85" i="102" s="1"/>
  <c r="FF62" i="102"/>
  <c r="EP62" i="102"/>
  <c r="DZ62" i="102"/>
  <c r="DJ62" i="102"/>
  <c r="CT62" i="102"/>
  <c r="CD62" i="102"/>
  <c r="BN62" i="102"/>
  <c r="FM90" i="102"/>
  <c r="FM89" i="102"/>
  <c r="FM88" i="102"/>
  <c r="FM63" i="102"/>
  <c r="EW90" i="102"/>
  <c r="EW89" i="102"/>
  <c r="EW88" i="102"/>
  <c r="EW63" i="102"/>
  <c r="EG90" i="102"/>
  <c r="EG89" i="102"/>
  <c r="EG88" i="102"/>
  <c r="EG63" i="102"/>
  <c r="DQ90" i="102"/>
  <c r="DQ89" i="102"/>
  <c r="DQ88" i="102"/>
  <c r="DQ63" i="102"/>
  <c r="DA90" i="102"/>
  <c r="DA89" i="102"/>
  <c r="DA88" i="102"/>
  <c r="DA63" i="102"/>
  <c r="CK90" i="102"/>
  <c r="CK89" i="102"/>
  <c r="CK88" i="102"/>
  <c r="CK63" i="102"/>
  <c r="BU90" i="102"/>
  <c r="BU89" i="102"/>
  <c r="BU88" i="102"/>
  <c r="BU63" i="102"/>
  <c r="BE90" i="102"/>
  <c r="BE89" i="102"/>
  <c r="BE88" i="102"/>
  <c r="BE63" i="102"/>
  <c r="BE72" i="102" s="1"/>
  <c r="AO90" i="102"/>
  <c r="AO89" i="102"/>
  <c r="AO88" i="102"/>
  <c r="AO63" i="102"/>
  <c r="AO72" i="102" s="1"/>
  <c r="Y90" i="102"/>
  <c r="Y89" i="102"/>
  <c r="Y88" i="102"/>
  <c r="Y63" i="102"/>
  <c r="Y72" i="102" s="1"/>
  <c r="FL61" i="102"/>
  <c r="FL70" i="102" s="1"/>
  <c r="K63" i="102"/>
  <c r="K72" i="102" s="1"/>
  <c r="K33" i="102"/>
  <c r="K32" i="102"/>
  <c r="C33" i="102"/>
  <c r="C63" i="102"/>
  <c r="C72" i="102" s="1"/>
  <c r="C32" i="102"/>
  <c r="AP62" i="102"/>
  <c r="AP71" i="102" s="1"/>
  <c r="EZ62" i="102"/>
  <c r="ER62" i="102"/>
  <c r="EK85" i="102"/>
  <c r="EL85" i="102" s="1"/>
  <c r="FW89" i="102"/>
  <c r="FW90" i="102"/>
  <c r="FW88" i="102"/>
  <c r="FW63" i="102"/>
  <c r="FG89" i="102"/>
  <c r="FG90" i="102"/>
  <c r="FG88" i="102"/>
  <c r="FG63" i="102"/>
  <c r="EQ89" i="102"/>
  <c r="EQ90" i="102"/>
  <c r="EQ88" i="102"/>
  <c r="EQ84" i="102"/>
  <c r="EQ63" i="102"/>
  <c r="EA89" i="102"/>
  <c r="EA90" i="102"/>
  <c r="EA88" i="102"/>
  <c r="EA63" i="102"/>
  <c r="DK89" i="102"/>
  <c r="DK90" i="102"/>
  <c r="DK88" i="102"/>
  <c r="DK63" i="102"/>
  <c r="CU89" i="102"/>
  <c r="CU90" i="102"/>
  <c r="CU88" i="102"/>
  <c r="CU63" i="102"/>
  <c r="CE89" i="102"/>
  <c r="CE90" i="102"/>
  <c r="CE88" i="102"/>
  <c r="CE63" i="102"/>
  <c r="BO89" i="102"/>
  <c r="BO90" i="102"/>
  <c r="BO88" i="102"/>
  <c r="BO63" i="102"/>
  <c r="AY89" i="102"/>
  <c r="AY90" i="102"/>
  <c r="AY88" i="102"/>
  <c r="AY63" i="102"/>
  <c r="AI89" i="102"/>
  <c r="AI90" i="102"/>
  <c r="AI88" i="102"/>
  <c r="AI63" i="102"/>
  <c r="S89" i="102"/>
  <c r="S90" i="102"/>
  <c r="S88" i="102"/>
  <c r="S63" i="102"/>
  <c r="AJ61" i="102"/>
  <c r="AJ70" i="102" s="1"/>
  <c r="M33" i="102"/>
  <c r="M63" i="102"/>
  <c r="M72" i="102" s="1"/>
  <c r="M32" i="102"/>
  <c r="E33" i="102"/>
  <c r="E63" i="102"/>
  <c r="E72" i="102" s="1"/>
  <c r="E32" i="102"/>
  <c r="AT62" i="102"/>
  <c r="AT71" i="102" s="1"/>
  <c r="R62" i="102"/>
  <c r="R71" i="102" s="1"/>
  <c r="DH61" i="102"/>
  <c r="DH70" i="102" s="1"/>
  <c r="CR61" i="102"/>
  <c r="CR70" i="102" s="1"/>
  <c r="DS86" i="102"/>
  <c r="CH71" i="102"/>
  <c r="CI62" i="102"/>
  <c r="CI71" i="102" s="1"/>
  <c r="FQ90" i="102"/>
  <c r="FQ88" i="102"/>
  <c r="FQ89" i="102"/>
  <c r="FQ63" i="102"/>
  <c r="EK90" i="102"/>
  <c r="EK88" i="102"/>
  <c r="EK89" i="102"/>
  <c r="EK63" i="102"/>
  <c r="DE90" i="102"/>
  <c r="DE88" i="102"/>
  <c r="DE89" i="102"/>
  <c r="DE63" i="102"/>
  <c r="BY90" i="102"/>
  <c r="BY88" i="102"/>
  <c r="BY89" i="102"/>
  <c r="BY63" i="102"/>
  <c r="AS90" i="102"/>
  <c r="AS88" i="102"/>
  <c r="AS89" i="102"/>
  <c r="AS63" i="102"/>
  <c r="AS72" i="102" s="1"/>
  <c r="AC90" i="102"/>
  <c r="AC88" i="102"/>
  <c r="AC89" i="102"/>
  <c r="AC63" i="102"/>
  <c r="AC72" i="102" s="1"/>
  <c r="EQ86" i="102"/>
  <c r="D62" i="102"/>
  <c r="D71" i="102" s="1"/>
  <c r="FI90" i="102"/>
  <c r="FI88" i="102"/>
  <c r="FI89" i="102"/>
  <c r="FI63" i="102"/>
  <c r="ES90" i="102"/>
  <c r="ES88" i="102"/>
  <c r="ES89" i="102"/>
  <c r="ES63" i="102"/>
  <c r="EC90" i="102"/>
  <c r="EC88" i="102"/>
  <c r="EC89" i="102"/>
  <c r="EC63" i="102"/>
  <c r="DM90" i="102"/>
  <c r="DM88" i="102"/>
  <c r="DM89" i="102"/>
  <c r="DM63" i="102"/>
  <c r="CW90" i="102"/>
  <c r="CW88" i="102"/>
  <c r="CW89" i="102"/>
  <c r="CW63" i="102"/>
  <c r="CG90" i="102"/>
  <c r="CG88" i="102"/>
  <c r="CG89" i="102"/>
  <c r="CG63" i="102"/>
  <c r="BQ90" i="102"/>
  <c r="BQ88" i="102"/>
  <c r="BQ89" i="102"/>
  <c r="BQ63" i="102"/>
  <c r="BA90" i="102"/>
  <c r="BA88" i="102"/>
  <c r="BA89" i="102"/>
  <c r="BA63" i="102"/>
  <c r="BA72" i="102" s="1"/>
  <c r="AK90" i="102"/>
  <c r="AK88" i="102"/>
  <c r="AK89" i="102"/>
  <c r="AK63" i="102"/>
  <c r="AK72" i="102" s="1"/>
  <c r="U90" i="102"/>
  <c r="U88" i="102"/>
  <c r="U89" i="102"/>
  <c r="U63" i="102"/>
  <c r="U72" i="102" s="1"/>
  <c r="FS89" i="102"/>
  <c r="FS90" i="102"/>
  <c r="FS88" i="102"/>
  <c r="FS63" i="102"/>
  <c r="FC89" i="102"/>
  <c r="FC90" i="102"/>
  <c r="FC84" i="102"/>
  <c r="FC88" i="102"/>
  <c r="FC63" i="102"/>
  <c r="EM89" i="102"/>
  <c r="EM90" i="102"/>
  <c r="EM88" i="102"/>
  <c r="EM63" i="102"/>
  <c r="DW89" i="102"/>
  <c r="DW90" i="102"/>
  <c r="DW88" i="102"/>
  <c r="DW63" i="102"/>
  <c r="DG89" i="102"/>
  <c r="DG90" i="102"/>
  <c r="DG88" i="102"/>
  <c r="DG63" i="102"/>
  <c r="CQ89" i="102"/>
  <c r="CQ90" i="102"/>
  <c r="CQ88" i="102"/>
  <c r="CQ63" i="102"/>
  <c r="CA89" i="102"/>
  <c r="CA90" i="102"/>
  <c r="CA88" i="102"/>
  <c r="CA63" i="102"/>
  <c r="BK89" i="102"/>
  <c r="BK90" i="102"/>
  <c r="BK88" i="102"/>
  <c r="BK63" i="102"/>
  <c r="AU89" i="102"/>
  <c r="AU90" i="102"/>
  <c r="AU88" i="102"/>
  <c r="AU63" i="102"/>
  <c r="AE89" i="102"/>
  <c r="AE90" i="102"/>
  <c r="AE88" i="102"/>
  <c r="AE63" i="102"/>
  <c r="O89" i="102"/>
  <c r="O90" i="102"/>
  <c r="O88" i="102"/>
  <c r="O63" i="102"/>
  <c r="AL62" i="102"/>
  <c r="AL71" i="102" s="1"/>
  <c r="EF61" i="102"/>
  <c r="EF70" i="102" s="1"/>
  <c r="FR61" i="102"/>
  <c r="FR70" i="102" s="1"/>
  <c r="FB61" i="102"/>
  <c r="FB70" i="102" s="1"/>
  <c r="EL61" i="102"/>
  <c r="EL70" i="102" s="1"/>
  <c r="DV61" i="102"/>
  <c r="DV70" i="102" s="1"/>
  <c r="DF61" i="102"/>
  <c r="DF70" i="102" s="1"/>
  <c r="CP61" i="102"/>
  <c r="CP70" i="102" s="1"/>
  <c r="BZ61" i="102"/>
  <c r="BZ70" i="102" s="1"/>
  <c r="BJ61" i="102"/>
  <c r="BJ70" i="102" s="1"/>
  <c r="FV62" i="102"/>
  <c r="FC86" i="102"/>
  <c r="FI85" i="102"/>
  <c r="FJ85" i="102" s="1"/>
  <c r="L62" i="102"/>
  <c r="L71" i="102" s="1"/>
  <c r="EX62" i="102"/>
  <c r="EH62" i="102"/>
  <c r="DR62" i="102"/>
  <c r="DB62" i="102"/>
  <c r="CL62" i="102"/>
  <c r="BV62" i="102"/>
  <c r="FU90" i="102"/>
  <c r="FU89" i="102"/>
  <c r="FU88" i="102"/>
  <c r="FU63" i="102"/>
  <c r="FE90" i="102"/>
  <c r="FE89" i="102"/>
  <c r="FE88" i="102"/>
  <c r="FE63" i="102"/>
  <c r="EO90" i="102"/>
  <c r="EO89" i="102"/>
  <c r="EO88" i="102"/>
  <c r="EO63" i="102"/>
  <c r="DY90" i="102"/>
  <c r="DY89" i="102"/>
  <c r="DY88" i="102"/>
  <c r="DY63" i="102"/>
  <c r="DI90" i="102"/>
  <c r="DI89" i="102"/>
  <c r="DI88" i="102"/>
  <c r="DI63" i="102"/>
  <c r="CS90" i="102"/>
  <c r="CS89" i="102"/>
  <c r="CS88" i="102"/>
  <c r="CS63" i="102"/>
  <c r="CC90" i="102"/>
  <c r="CC89" i="102"/>
  <c r="CC88" i="102"/>
  <c r="CC63" i="102"/>
  <c r="BM90" i="102"/>
  <c r="BM89" i="102"/>
  <c r="BM88" i="102"/>
  <c r="BM63" i="102"/>
  <c r="AW90" i="102"/>
  <c r="AW89" i="102"/>
  <c r="AW88" i="102"/>
  <c r="AW63" i="102"/>
  <c r="AW72" i="102" s="1"/>
  <c r="AG90" i="102"/>
  <c r="AG89" i="102"/>
  <c r="AG88" i="102"/>
  <c r="AG63" i="102"/>
  <c r="AG72" i="102" s="1"/>
  <c r="Q90" i="102"/>
  <c r="Q89" i="102"/>
  <c r="Q88" i="102"/>
  <c r="Q63" i="102"/>
  <c r="Q72" i="102" s="1"/>
  <c r="G33" i="102"/>
  <c r="G63" i="102"/>
  <c r="G72" i="102" s="1"/>
  <c r="G32" i="102"/>
  <c r="BB62" i="102"/>
  <c r="BB71" i="102" s="1"/>
  <c r="V62" i="102"/>
  <c r="V71" i="102" s="1"/>
  <c r="EB62" i="102"/>
  <c r="DT62" i="102"/>
  <c r="FO89" i="102"/>
  <c r="FO90" i="102"/>
  <c r="FO88" i="102"/>
  <c r="FO84" i="102"/>
  <c r="FO63" i="102"/>
  <c r="EY89" i="102"/>
  <c r="EY90" i="102"/>
  <c r="EY88" i="102"/>
  <c r="EY63" i="102"/>
  <c r="EI89" i="102"/>
  <c r="EI90" i="102"/>
  <c r="EI88" i="102"/>
  <c r="EI63" i="102"/>
  <c r="DS89" i="102"/>
  <c r="DS90" i="102"/>
  <c r="DS88" i="102"/>
  <c r="DS84" i="102"/>
  <c r="DS63" i="102"/>
  <c r="DC89" i="102"/>
  <c r="DC90" i="102"/>
  <c r="DC88" i="102"/>
  <c r="DC63" i="102"/>
  <c r="CM89" i="102"/>
  <c r="CM90" i="102"/>
  <c r="CM88" i="102"/>
  <c r="CM63" i="102"/>
  <c r="BW89" i="102"/>
  <c r="BW90" i="102"/>
  <c r="BW88" i="102"/>
  <c r="BW63" i="102"/>
  <c r="BG89" i="102"/>
  <c r="BG90" i="102"/>
  <c r="BG88" i="102"/>
  <c r="BG63" i="102"/>
  <c r="AQ89" i="102"/>
  <c r="AQ90" i="102"/>
  <c r="AQ88" i="102"/>
  <c r="AQ63" i="102"/>
  <c r="AA89" i="102"/>
  <c r="AA90" i="102"/>
  <c r="AA88" i="102"/>
  <c r="AA63" i="102"/>
  <c r="AZ61" i="102"/>
  <c r="AZ70" i="102" s="1"/>
  <c r="T61" i="102"/>
  <c r="T70" i="102" s="1"/>
  <c r="F62" i="102"/>
  <c r="F71" i="102" s="1"/>
  <c r="I63" i="102"/>
  <c r="I72" i="102" s="1"/>
  <c r="I33" i="102"/>
  <c r="I32" i="102"/>
  <c r="BF61" i="102"/>
  <c r="BF70" i="102" s="1"/>
  <c r="Z61" i="102"/>
  <c r="Z70" i="102" s="1"/>
  <c r="AD61" i="102"/>
  <c r="AD70" i="102" s="1"/>
  <c r="AH62" i="102"/>
  <c r="AH71" i="102" s="1"/>
  <c r="CZ61" i="102"/>
  <c r="CZ70" i="102" s="1"/>
  <c r="FQ85" i="102"/>
  <c r="FE85" i="102"/>
  <c r="ES85" i="102"/>
  <c r="FI84" i="102"/>
  <c r="FJ84" i="102" s="1"/>
  <c r="EC84" i="102"/>
  <c r="ED84" i="102" s="1"/>
  <c r="CN61" i="102" l="1"/>
  <c r="CN70" i="102" s="1"/>
  <c r="FJ61" i="102"/>
  <c r="FJ70" i="102" s="1"/>
  <c r="AV61" i="102"/>
  <c r="AV70" i="102" s="1"/>
  <c r="BH62" i="102"/>
  <c r="DD62" i="102"/>
  <c r="DP61" i="102"/>
  <c r="DP70" i="102" s="1"/>
  <c r="AR61" i="102"/>
  <c r="AR70" i="102" s="1"/>
  <c r="AN61" i="102"/>
  <c r="AN70" i="102" s="1"/>
  <c r="FB84" i="102"/>
  <c r="X61" i="102"/>
  <c r="X70" i="102" s="1"/>
  <c r="AB62" i="102"/>
  <c r="AB71" i="102" s="1"/>
  <c r="CF61" i="102"/>
  <c r="CF70" i="102" s="1"/>
  <c r="BD61" i="102"/>
  <c r="BD70" i="102" s="1"/>
  <c r="FP62" i="102"/>
  <c r="FP61" i="102" s="1"/>
  <c r="FP70" i="102" s="1"/>
  <c r="BX61" i="102"/>
  <c r="BX70" i="102" s="1"/>
  <c r="FN84" i="102"/>
  <c r="AT61" i="102"/>
  <c r="AT70" i="102" s="1"/>
  <c r="FH61" i="102"/>
  <c r="FH70" i="102" s="1"/>
  <c r="AB61" i="102"/>
  <c r="AB70" i="102" s="1"/>
  <c r="CV61" i="102"/>
  <c r="CV70" i="102" s="1"/>
  <c r="FN86" i="102"/>
  <c r="I62" i="102"/>
  <c r="I71" i="102" s="1"/>
  <c r="M62" i="102"/>
  <c r="M71" i="102" s="1"/>
  <c r="AF61" i="102"/>
  <c r="AF70" i="102" s="1"/>
  <c r="FU96" i="102"/>
  <c r="FW96" i="102"/>
  <c r="FT62" i="102"/>
  <c r="FT71" i="102" s="1"/>
  <c r="EP86" i="102"/>
  <c r="BP61" i="102"/>
  <c r="BP70" i="102" s="1"/>
  <c r="FD86" i="102"/>
  <c r="FE86" i="102" s="1"/>
  <c r="M61" i="102"/>
  <c r="M70" i="102" s="1"/>
  <c r="ED61" i="102"/>
  <c r="ED70" i="102" s="1"/>
  <c r="EV61" i="102"/>
  <c r="EV70" i="102" s="1"/>
  <c r="DX72" i="102"/>
  <c r="DX62" i="102"/>
  <c r="FD72" i="102"/>
  <c r="FD62" i="102"/>
  <c r="AK62" i="102"/>
  <c r="AK71" i="102" s="1"/>
  <c r="P61" i="102"/>
  <c r="P70" i="102" s="1"/>
  <c r="CJ61" i="102"/>
  <c r="CJ70" i="102" s="1"/>
  <c r="J62" i="102"/>
  <c r="J71" i="102" s="1"/>
  <c r="EJ61" i="102"/>
  <c r="EJ70" i="102" s="1"/>
  <c r="FB86" i="102"/>
  <c r="DL61" i="102"/>
  <c r="DL70" i="102" s="1"/>
  <c r="FB85" i="102"/>
  <c r="EN62" i="102"/>
  <c r="H61" i="102"/>
  <c r="H70" i="102" s="1"/>
  <c r="BT61" i="102"/>
  <c r="BT70" i="102" s="1"/>
  <c r="FU97" i="102"/>
  <c r="FW97" i="102"/>
  <c r="BE62" i="102"/>
  <c r="BE71" i="102" s="1"/>
  <c r="G62" i="102"/>
  <c r="G71" i="102" s="1"/>
  <c r="C62" i="102"/>
  <c r="C71" i="102" s="1"/>
  <c r="I61" i="102"/>
  <c r="I70" i="102" s="1"/>
  <c r="FS96" i="102"/>
  <c r="AH61" i="102"/>
  <c r="AH70" i="102" s="1"/>
  <c r="FT97" i="102"/>
  <c r="Q62" i="102"/>
  <c r="Q71" i="102" s="1"/>
  <c r="FT96" i="102"/>
  <c r="EF86" i="102"/>
  <c r="EG86" i="102" s="1"/>
  <c r="FV97" i="102"/>
  <c r="AO62" i="102"/>
  <c r="AO71" i="102" s="1"/>
  <c r="ER86" i="102"/>
  <c r="ES86" i="102" s="1"/>
  <c r="BA62" i="102"/>
  <c r="BA71" i="102" s="1"/>
  <c r="Y62" i="102"/>
  <c r="Y71" i="102" s="1"/>
  <c r="AG62" i="102"/>
  <c r="AG71" i="102" s="1"/>
  <c r="FV96" i="102"/>
  <c r="FS97" i="102"/>
  <c r="EI72" i="102"/>
  <c r="EI62" i="102"/>
  <c r="DR71" i="102"/>
  <c r="DR61" i="102"/>
  <c r="DR70" i="102" s="1"/>
  <c r="FD84" i="102"/>
  <c r="FE84" i="102" s="1"/>
  <c r="BY72" i="102"/>
  <c r="BY62" i="102"/>
  <c r="DE72" i="102"/>
  <c r="DE62" i="102"/>
  <c r="EK72" i="102"/>
  <c r="EK62" i="102"/>
  <c r="FQ72" i="102"/>
  <c r="FQ62" i="102"/>
  <c r="S72" i="102"/>
  <c r="S62" i="102"/>
  <c r="AI72" i="102"/>
  <c r="AI62" i="102"/>
  <c r="AY72" i="102"/>
  <c r="AY62" i="102"/>
  <c r="BO72" i="102"/>
  <c r="BO62" i="102"/>
  <c r="CE72" i="102"/>
  <c r="CE62" i="102"/>
  <c r="CU72" i="102"/>
  <c r="CU62" i="102"/>
  <c r="DK72" i="102"/>
  <c r="DK62" i="102"/>
  <c r="EA72" i="102"/>
  <c r="EA62" i="102"/>
  <c r="EQ72" i="102"/>
  <c r="EQ62" i="102"/>
  <c r="CD71" i="102"/>
  <c r="CD61" i="102"/>
  <c r="CD70" i="102" s="1"/>
  <c r="EP71" i="102"/>
  <c r="EP61" i="102"/>
  <c r="EP70" i="102" s="1"/>
  <c r="W72" i="102"/>
  <c r="W62" i="102"/>
  <c r="AM72" i="102"/>
  <c r="AM62" i="102"/>
  <c r="BC72" i="102"/>
  <c r="BC62" i="102"/>
  <c r="BS72" i="102"/>
  <c r="BS62" i="102"/>
  <c r="CY72" i="102"/>
  <c r="CY62" i="102"/>
  <c r="DO72" i="102"/>
  <c r="DO62" i="102"/>
  <c r="EE72" i="102"/>
  <c r="EE62" i="102"/>
  <c r="AC62" i="102"/>
  <c r="FP84" i="102"/>
  <c r="FQ84" i="102" s="1"/>
  <c r="DT71" i="102"/>
  <c r="DT61" i="102"/>
  <c r="DT70" i="102" s="1"/>
  <c r="BM72" i="102"/>
  <c r="BM62" i="102"/>
  <c r="CC72" i="102"/>
  <c r="CC62" i="102"/>
  <c r="CS72" i="102"/>
  <c r="CS62" i="102"/>
  <c r="DI72" i="102"/>
  <c r="DI62" i="102"/>
  <c r="DY72" i="102"/>
  <c r="DY62" i="102"/>
  <c r="EO72" i="102"/>
  <c r="EO62" i="102"/>
  <c r="FE72" i="102"/>
  <c r="FE62" i="102"/>
  <c r="FU72" i="102"/>
  <c r="FU62" i="102"/>
  <c r="BV71" i="102"/>
  <c r="BV61" i="102"/>
  <c r="BV70" i="102" s="1"/>
  <c r="EH71" i="102"/>
  <c r="EH61" i="102"/>
  <c r="EH70" i="102" s="1"/>
  <c r="AW62" i="102"/>
  <c r="BQ72" i="102"/>
  <c r="BQ62" i="102"/>
  <c r="CG72" i="102"/>
  <c r="CG62" i="102"/>
  <c r="CW72" i="102"/>
  <c r="CW62" i="102"/>
  <c r="DM72" i="102"/>
  <c r="DM62" i="102"/>
  <c r="EC72" i="102"/>
  <c r="EC62" i="102"/>
  <c r="ES72" i="102"/>
  <c r="ES62" i="102"/>
  <c r="FI72" i="102"/>
  <c r="FI62" i="102"/>
  <c r="N71" i="102"/>
  <c r="N61" i="102"/>
  <c r="N70" i="102" s="1"/>
  <c r="ER84" i="102"/>
  <c r="ES84" i="102" s="1"/>
  <c r="FG72" i="102"/>
  <c r="FG62" i="102"/>
  <c r="FW72" i="102"/>
  <c r="FW62" i="102"/>
  <c r="AL61" i="102"/>
  <c r="AL70" i="102" s="1"/>
  <c r="CT71" i="102"/>
  <c r="CT61" i="102"/>
  <c r="CT70" i="102" s="1"/>
  <c r="FF71" i="102"/>
  <c r="FF61" i="102"/>
  <c r="FF70" i="102" s="1"/>
  <c r="R61" i="102"/>
  <c r="R70" i="102" s="1"/>
  <c r="EU72" i="102"/>
  <c r="EU62" i="102"/>
  <c r="FK72" i="102"/>
  <c r="FK62" i="102"/>
  <c r="BB61" i="102"/>
  <c r="BB70" i="102" s="1"/>
  <c r="BI72" i="102"/>
  <c r="BI62" i="102"/>
  <c r="CO72" i="102"/>
  <c r="CO62" i="102"/>
  <c r="DU72" i="102"/>
  <c r="DU62" i="102"/>
  <c r="FA72" i="102"/>
  <c r="FA62" i="102"/>
  <c r="FP86" i="102"/>
  <c r="FQ86" i="102" s="1"/>
  <c r="EY72" i="102"/>
  <c r="EY62" i="102"/>
  <c r="FO72" i="102"/>
  <c r="FO62" i="102"/>
  <c r="FV71" i="102"/>
  <c r="FV61" i="102"/>
  <c r="FV70" i="102" s="1"/>
  <c r="F61" i="102"/>
  <c r="F70" i="102" s="1"/>
  <c r="EB71" i="102"/>
  <c r="EB61" i="102"/>
  <c r="EB70" i="102" s="1"/>
  <c r="CL71" i="102"/>
  <c r="CL61" i="102"/>
  <c r="CL70" i="102" s="1"/>
  <c r="EX71" i="102"/>
  <c r="EX61" i="102"/>
  <c r="EX70" i="102" s="1"/>
  <c r="FP71" i="102"/>
  <c r="O72" i="102"/>
  <c r="O62" i="102"/>
  <c r="AE72" i="102"/>
  <c r="AE62" i="102"/>
  <c r="AU72" i="102"/>
  <c r="AU62" i="102"/>
  <c r="BK72" i="102"/>
  <c r="BK62" i="102"/>
  <c r="CA72" i="102"/>
  <c r="CA62" i="102"/>
  <c r="CQ72" i="102"/>
  <c r="CQ62" i="102"/>
  <c r="DG72" i="102"/>
  <c r="DG62" i="102"/>
  <c r="DW72" i="102"/>
  <c r="DW62" i="102"/>
  <c r="EM72" i="102"/>
  <c r="EM62" i="102"/>
  <c r="FC72" i="102"/>
  <c r="FC62" i="102"/>
  <c r="L61" i="102"/>
  <c r="L70" i="102" s="1"/>
  <c r="AP61" i="102"/>
  <c r="AP70" i="102" s="1"/>
  <c r="AS62" i="102"/>
  <c r="ER71" i="102"/>
  <c r="ER61" i="102"/>
  <c r="ER70" i="102" s="1"/>
  <c r="DJ71" i="102"/>
  <c r="DJ61" i="102"/>
  <c r="DJ70" i="102" s="1"/>
  <c r="EF84" i="102"/>
  <c r="EG84" i="102" s="1"/>
  <c r="AA72" i="102"/>
  <c r="AA62" i="102"/>
  <c r="AQ72" i="102"/>
  <c r="AQ62" i="102"/>
  <c r="BG72" i="102"/>
  <c r="BG62" i="102"/>
  <c r="BW72" i="102"/>
  <c r="BW62" i="102"/>
  <c r="CM72" i="102"/>
  <c r="CM62" i="102"/>
  <c r="DC72" i="102"/>
  <c r="DC62" i="102"/>
  <c r="DS72" i="102"/>
  <c r="DS62" i="102"/>
  <c r="J61" i="102"/>
  <c r="J70" i="102" s="1"/>
  <c r="DB71" i="102"/>
  <c r="DB61" i="102"/>
  <c r="DB70" i="102" s="1"/>
  <c r="D61" i="102"/>
  <c r="D70" i="102" s="1"/>
  <c r="FS72" i="102"/>
  <c r="FS62" i="102"/>
  <c r="V61" i="102"/>
  <c r="V70" i="102" s="1"/>
  <c r="E62" i="102"/>
  <c r="E71" i="102" s="1"/>
  <c r="EZ71" i="102"/>
  <c r="EZ61" i="102"/>
  <c r="EZ70" i="102" s="1"/>
  <c r="K62" i="102"/>
  <c r="K71" i="102" s="1"/>
  <c r="BU72" i="102"/>
  <c r="BU62" i="102"/>
  <c r="CK72" i="102"/>
  <c r="CK62" i="102"/>
  <c r="DA72" i="102"/>
  <c r="DA62" i="102"/>
  <c r="DQ72" i="102"/>
  <c r="DQ62" i="102"/>
  <c r="EG72" i="102"/>
  <c r="EG62" i="102"/>
  <c r="EW72" i="102"/>
  <c r="EW62" i="102"/>
  <c r="FM72" i="102"/>
  <c r="FM62" i="102"/>
  <c r="BN71" i="102"/>
  <c r="BN61" i="102"/>
  <c r="BN70" i="102" s="1"/>
  <c r="DZ71" i="102"/>
  <c r="DZ61" i="102"/>
  <c r="DZ70" i="102" s="1"/>
  <c r="FN71" i="102"/>
  <c r="FN61" i="102"/>
  <c r="FN70" i="102" s="1"/>
  <c r="U62" i="102"/>
  <c r="BA61" i="102" l="1"/>
  <c r="BA70" i="102" s="1"/>
  <c r="BH71" i="102"/>
  <c r="BH61" i="102"/>
  <c r="BH70" i="102" s="1"/>
  <c r="BE61" i="102"/>
  <c r="BE70" i="102" s="1"/>
  <c r="G61" i="102"/>
  <c r="G70" i="102" s="1"/>
  <c r="DD71" i="102"/>
  <c r="DD61" i="102"/>
  <c r="DD70" i="102" s="1"/>
  <c r="FT61" i="102"/>
  <c r="FT70" i="102" s="1"/>
  <c r="Q61" i="102"/>
  <c r="Q70" i="102" s="1"/>
  <c r="C61" i="102"/>
  <c r="C70" i="102" s="1"/>
  <c r="AO61" i="102"/>
  <c r="AO70" i="102" s="1"/>
  <c r="EN71" i="102"/>
  <c r="EN61" i="102"/>
  <c r="EN70" i="102" s="1"/>
  <c r="AG61" i="102"/>
  <c r="AG70" i="102" s="1"/>
  <c r="FD71" i="102"/>
  <c r="FD61" i="102"/>
  <c r="FD70" i="102" s="1"/>
  <c r="Y61" i="102"/>
  <c r="Y70" i="102" s="1"/>
  <c r="AK61" i="102"/>
  <c r="AK70" i="102" s="1"/>
  <c r="DX71" i="102"/>
  <c r="DX61" i="102"/>
  <c r="DX70" i="102" s="1"/>
  <c r="U71" i="102"/>
  <c r="U61" i="102"/>
  <c r="U70" i="102" s="1"/>
  <c r="DC71" i="102"/>
  <c r="DC61" i="102"/>
  <c r="DC70" i="102" s="1"/>
  <c r="AQ71" i="102"/>
  <c r="AQ61" i="102"/>
  <c r="AQ70" i="102" s="1"/>
  <c r="AS71" i="102"/>
  <c r="AS61" i="102"/>
  <c r="AS70" i="102" s="1"/>
  <c r="ES71" i="102"/>
  <c r="ES61" i="102"/>
  <c r="ES70" i="102" s="1"/>
  <c r="CG71" i="102"/>
  <c r="CG61" i="102"/>
  <c r="CG70" i="102" s="1"/>
  <c r="CE71" i="102"/>
  <c r="CE61" i="102"/>
  <c r="CE70" i="102" s="1"/>
  <c r="FS71" i="102"/>
  <c r="FS61" i="102"/>
  <c r="FS70" i="102" s="1"/>
  <c r="DS71" i="102"/>
  <c r="DS61" i="102"/>
  <c r="CM71" i="102"/>
  <c r="CM61" i="102"/>
  <c r="CM70" i="102" s="1"/>
  <c r="BG71" i="102"/>
  <c r="BG61" i="102"/>
  <c r="BG70" i="102" s="1"/>
  <c r="AA71" i="102"/>
  <c r="AA61" i="102"/>
  <c r="AA70" i="102" s="1"/>
  <c r="EY71" i="102"/>
  <c r="EY61" i="102"/>
  <c r="EY70" i="102" s="1"/>
  <c r="FK71" i="102"/>
  <c r="FK61" i="102"/>
  <c r="FK70" i="102" s="1"/>
  <c r="FI71" i="102"/>
  <c r="FI61" i="102"/>
  <c r="FI70" i="102" s="1"/>
  <c r="EC71" i="102"/>
  <c r="EC61" i="102"/>
  <c r="EC70" i="102" s="1"/>
  <c r="CW71" i="102"/>
  <c r="CW61" i="102"/>
  <c r="CW70" i="102" s="1"/>
  <c r="BQ71" i="102"/>
  <c r="BQ61" i="102"/>
  <c r="BQ70" i="102" s="1"/>
  <c r="EA71" i="102"/>
  <c r="EA61" i="102"/>
  <c r="EA70" i="102" s="1"/>
  <c r="CU71" i="102"/>
  <c r="CU61" i="102"/>
  <c r="CU70" i="102" s="1"/>
  <c r="BO71" i="102"/>
  <c r="BO61" i="102"/>
  <c r="BO70" i="102" s="1"/>
  <c r="AI71" i="102"/>
  <c r="AI61" i="102"/>
  <c r="AI70" i="102" s="1"/>
  <c r="FQ71" i="102"/>
  <c r="FQ61" i="102"/>
  <c r="FQ70" i="102" s="1"/>
  <c r="DE71" i="102"/>
  <c r="DE61" i="102"/>
  <c r="DE70" i="102" s="1"/>
  <c r="FM71" i="102"/>
  <c r="FM61" i="102"/>
  <c r="FM70" i="102" s="1"/>
  <c r="EG71" i="102"/>
  <c r="EG61" i="102"/>
  <c r="EG70" i="102" s="1"/>
  <c r="DA71" i="102"/>
  <c r="DA61" i="102"/>
  <c r="DA70" i="102" s="1"/>
  <c r="BU71" i="102"/>
  <c r="BU61" i="102"/>
  <c r="BU70" i="102" s="1"/>
  <c r="FC71" i="102"/>
  <c r="FC61" i="102"/>
  <c r="FC70" i="102" s="1"/>
  <c r="DW71" i="102"/>
  <c r="DW61" i="102"/>
  <c r="DW70" i="102" s="1"/>
  <c r="CQ71" i="102"/>
  <c r="CQ61" i="102"/>
  <c r="CQ70" i="102" s="1"/>
  <c r="BK71" i="102"/>
  <c r="BK61" i="102"/>
  <c r="BK70" i="102" s="1"/>
  <c r="AE71" i="102"/>
  <c r="AE61" i="102"/>
  <c r="AE70" i="102" s="1"/>
  <c r="DU71" i="102"/>
  <c r="DU61" i="102"/>
  <c r="DU70" i="102" s="1"/>
  <c r="BI71" i="102"/>
  <c r="BI61" i="102"/>
  <c r="BI70" i="102" s="1"/>
  <c r="FG71" i="102"/>
  <c r="FG61" i="102"/>
  <c r="FG70" i="102" s="1"/>
  <c r="FE71" i="102"/>
  <c r="FE61" i="102"/>
  <c r="FE70" i="102" s="1"/>
  <c r="DY71" i="102"/>
  <c r="DY61" i="102"/>
  <c r="DY70" i="102" s="1"/>
  <c r="CS71" i="102"/>
  <c r="CS61" i="102"/>
  <c r="CS70" i="102" s="1"/>
  <c r="BM71" i="102"/>
  <c r="BM61" i="102"/>
  <c r="BM70" i="102" s="1"/>
  <c r="DO71" i="102"/>
  <c r="DO61" i="102"/>
  <c r="DO70" i="102" s="1"/>
  <c r="BS71" i="102"/>
  <c r="BS61" i="102"/>
  <c r="BS70" i="102" s="1"/>
  <c r="AM71" i="102"/>
  <c r="AM61" i="102"/>
  <c r="AM70" i="102" s="1"/>
  <c r="K61" i="102"/>
  <c r="K70" i="102" s="1"/>
  <c r="BW71" i="102"/>
  <c r="BW61" i="102"/>
  <c r="BW70" i="102" s="1"/>
  <c r="FO71" i="102"/>
  <c r="FO61" i="102"/>
  <c r="FO70" i="102" s="1"/>
  <c r="EU71" i="102"/>
  <c r="EU61" i="102"/>
  <c r="EU70" i="102" s="1"/>
  <c r="DM71" i="102"/>
  <c r="DM61" i="102"/>
  <c r="DM70" i="102" s="1"/>
  <c r="AW71" i="102"/>
  <c r="AW61" i="102"/>
  <c r="AW70" i="102" s="1"/>
  <c r="AC71" i="102"/>
  <c r="AC61" i="102"/>
  <c r="AC70" i="102" s="1"/>
  <c r="EQ71" i="102"/>
  <c r="EQ61" i="102"/>
  <c r="EQ70" i="102" s="1"/>
  <c r="DK71" i="102"/>
  <c r="DK61" i="102"/>
  <c r="DK70" i="102" s="1"/>
  <c r="AY71" i="102"/>
  <c r="AY61" i="102"/>
  <c r="AY70" i="102" s="1"/>
  <c r="S71" i="102"/>
  <c r="S61" i="102"/>
  <c r="S70" i="102" s="1"/>
  <c r="EK71" i="102"/>
  <c r="EK61" i="102"/>
  <c r="EK70" i="102" s="1"/>
  <c r="BY71" i="102"/>
  <c r="BY61" i="102"/>
  <c r="BY70" i="102" s="1"/>
  <c r="EW71" i="102"/>
  <c r="EW61" i="102"/>
  <c r="EW70" i="102" s="1"/>
  <c r="DQ71" i="102"/>
  <c r="DQ61" i="102"/>
  <c r="DQ70" i="102" s="1"/>
  <c r="CK71" i="102"/>
  <c r="CK61" i="102"/>
  <c r="CK70" i="102" s="1"/>
  <c r="EM71" i="102"/>
  <c r="EM61" i="102"/>
  <c r="EM70" i="102" s="1"/>
  <c r="DG71" i="102"/>
  <c r="DG61" i="102"/>
  <c r="DG70" i="102" s="1"/>
  <c r="CA71" i="102"/>
  <c r="CA61" i="102"/>
  <c r="CA70" i="102" s="1"/>
  <c r="AU71" i="102"/>
  <c r="AU61" i="102"/>
  <c r="AU70" i="102" s="1"/>
  <c r="O71" i="102"/>
  <c r="O61" i="102"/>
  <c r="O70" i="102" s="1"/>
  <c r="FA71" i="102"/>
  <c r="FA61" i="102"/>
  <c r="FA70" i="102" s="1"/>
  <c r="CO71" i="102"/>
  <c r="CO61" i="102"/>
  <c r="CO70" i="102" s="1"/>
  <c r="FW71" i="102"/>
  <c r="FW61" i="102"/>
  <c r="FW70" i="102" s="1"/>
  <c r="E61" i="102"/>
  <c r="E70" i="102" s="1"/>
  <c r="FU71" i="102"/>
  <c r="FU61" i="102"/>
  <c r="FU70" i="102" s="1"/>
  <c r="EO71" i="102"/>
  <c r="EO61" i="102"/>
  <c r="EO70" i="102" s="1"/>
  <c r="DI71" i="102"/>
  <c r="DI61" i="102"/>
  <c r="DI70" i="102" s="1"/>
  <c r="CC71" i="102"/>
  <c r="CC61" i="102"/>
  <c r="CC70" i="102" s="1"/>
  <c r="EE71" i="102"/>
  <c r="EE61" i="102"/>
  <c r="EE70" i="102" s="1"/>
  <c r="CY71" i="102"/>
  <c r="CY61" i="102"/>
  <c r="CY70" i="102" s="1"/>
  <c r="BC71" i="102"/>
  <c r="BC61" i="102"/>
  <c r="BC70" i="102" s="1"/>
  <c r="W71" i="102"/>
  <c r="W61" i="102"/>
  <c r="W70" i="102" s="1"/>
  <c r="EI71" i="102"/>
  <c r="EI61" i="102"/>
  <c r="EI70" i="102" s="1"/>
  <c r="DY16" i="39" l="1"/>
  <c r="DY15" i="39"/>
  <c r="DY14" i="39"/>
  <c r="EA72" i="39"/>
  <c r="EB72" i="39"/>
  <c r="EC72" i="39"/>
  <c r="ED72" i="39"/>
  <c r="EE72" i="39"/>
  <c r="EF72" i="39"/>
  <c r="EG72" i="39"/>
  <c r="EH72" i="39"/>
  <c r="EI72" i="39"/>
  <c r="EJ72" i="39"/>
  <c r="EK72" i="39"/>
  <c r="EL72" i="39"/>
  <c r="EM72" i="39"/>
  <c r="EN72" i="39"/>
  <c r="EO72" i="39"/>
  <c r="EP72" i="39"/>
  <c r="EQ72" i="39"/>
  <c r="ER72" i="39"/>
  <c r="ES72" i="39"/>
  <c r="ET72" i="39"/>
  <c r="EU72" i="39"/>
  <c r="EV72" i="39"/>
  <c r="EW72" i="39"/>
  <c r="EX72" i="39"/>
  <c r="EY72" i="39"/>
  <c r="EZ72" i="39"/>
  <c r="FA72" i="39"/>
  <c r="FB72" i="39"/>
  <c r="FC72" i="39"/>
  <c r="FD72" i="39"/>
  <c r="FE72" i="39"/>
  <c r="FF72" i="39"/>
  <c r="FG72" i="39"/>
  <c r="FH72" i="39"/>
  <c r="FI72" i="39"/>
  <c r="FJ72" i="39"/>
  <c r="FK72" i="39"/>
  <c r="FL72" i="39"/>
  <c r="FM72" i="39"/>
  <c r="FN72" i="39"/>
  <c r="FO72" i="39"/>
  <c r="FP72" i="39"/>
  <c r="FQ72" i="39"/>
  <c r="FR72" i="39"/>
  <c r="FS72" i="39"/>
  <c r="FT72" i="39"/>
  <c r="FU72" i="39"/>
  <c r="FV72" i="39"/>
  <c r="FW72" i="39"/>
  <c r="FW80" i="39" s="1"/>
  <c r="DZ72" i="39"/>
  <c r="FS80" i="39" l="1"/>
  <c r="FC80" i="39"/>
  <c r="EM80" i="39"/>
  <c r="EE80" i="39"/>
  <c r="FR80" i="39"/>
  <c r="FJ80" i="39"/>
  <c r="FB80" i="39"/>
  <c r="ET80" i="39"/>
  <c r="EL80" i="39"/>
  <c r="ED80" i="39"/>
  <c r="FU80" i="39"/>
  <c r="FK80" i="39"/>
  <c r="EU80" i="39"/>
  <c r="FQ80" i="39"/>
  <c r="FI80" i="39"/>
  <c r="FA80" i="39"/>
  <c r="ES80" i="39"/>
  <c r="EK80" i="39"/>
  <c r="EC80" i="39"/>
  <c r="FE80" i="39"/>
  <c r="FP80" i="39"/>
  <c r="EZ80" i="39"/>
  <c r="EJ80" i="39"/>
  <c r="FO80" i="39"/>
  <c r="FG80" i="39"/>
  <c r="EY80" i="39"/>
  <c r="EQ80" i="39"/>
  <c r="EI80" i="39"/>
  <c r="EA80" i="39"/>
  <c r="DZ80" i="39"/>
  <c r="FH80" i="39"/>
  <c r="ER80" i="39"/>
  <c r="EB80" i="39"/>
  <c r="FV80" i="39"/>
  <c r="FN80" i="39"/>
  <c r="FF80" i="39"/>
  <c r="EX80" i="39"/>
  <c r="EP80" i="39"/>
  <c r="EH80" i="39"/>
  <c r="FM80" i="39"/>
  <c r="EW80" i="39"/>
  <c r="EO80" i="39"/>
  <c r="EG80" i="39"/>
  <c r="FT80" i="39"/>
  <c r="FL80" i="39"/>
  <c r="FD80" i="39"/>
  <c r="EV80" i="39"/>
  <c r="EN80" i="39"/>
  <c r="EF80" i="39"/>
  <c r="F41" i="97" l="1"/>
  <c r="F40" i="97"/>
  <c r="F39" i="97"/>
  <c r="J21" i="97"/>
  <c r="F41" i="96"/>
  <c r="F40" i="96"/>
  <c r="F39" i="96"/>
  <c r="J21" i="96"/>
  <c r="F40" i="85"/>
  <c r="F41" i="85"/>
  <c r="F39" i="85"/>
  <c r="C20" i="39" l="1"/>
  <c r="D20" i="39"/>
  <c r="E20" i="39"/>
  <c r="F20" i="39"/>
  <c r="G20" i="39"/>
  <c r="H20" i="39"/>
  <c r="I20" i="39"/>
  <c r="J20" i="39"/>
  <c r="K20" i="39"/>
  <c r="L20" i="39"/>
  <c r="M20" i="39"/>
  <c r="N20" i="39"/>
  <c r="BC18" i="39"/>
  <c r="BD18" i="39"/>
  <c r="BE18" i="39"/>
  <c r="BF18" i="39"/>
  <c r="BG18" i="39"/>
  <c r="BH18" i="39"/>
  <c r="BI18" i="39"/>
  <c r="BJ18" i="39"/>
  <c r="BK18" i="39"/>
  <c r="BL18" i="39"/>
  <c r="BM18" i="39"/>
  <c r="BN18" i="39"/>
  <c r="BO18" i="39"/>
  <c r="BP18" i="39"/>
  <c r="BQ18" i="39"/>
  <c r="BR18" i="39"/>
  <c r="BS18" i="39"/>
  <c r="BT18" i="39"/>
  <c r="BU18" i="39"/>
  <c r="BV18" i="39"/>
  <c r="BW18" i="39"/>
  <c r="BX18" i="39"/>
  <c r="BY18" i="39"/>
  <c r="BZ18" i="39"/>
  <c r="CA18" i="39"/>
  <c r="CB18" i="39"/>
  <c r="CC18" i="39"/>
  <c r="CD18" i="39"/>
  <c r="CE18" i="39"/>
  <c r="CF18" i="39"/>
  <c r="CG18" i="39"/>
  <c r="CH18" i="39"/>
  <c r="CI18" i="39"/>
  <c r="BB18"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X32" i="39"/>
  <c r="BY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CW32" i="39"/>
  <c r="CX32" i="39"/>
  <c r="CY32" i="39"/>
  <c r="CZ32" i="39"/>
  <c r="DA32" i="39"/>
  <c r="DB32" i="39"/>
  <c r="DC32" i="39"/>
  <c r="DD32" i="39"/>
  <c r="DE32" i="39"/>
  <c r="DF32" i="39"/>
  <c r="DG32" i="39"/>
  <c r="DH32" i="39"/>
  <c r="DI32" i="39"/>
  <c r="DJ32" i="39"/>
  <c r="DK32" i="39"/>
  <c r="DL32" i="39"/>
  <c r="DM32" i="39"/>
  <c r="DN32" i="39"/>
  <c r="DO32" i="39"/>
  <c r="DP32" i="39"/>
  <c r="DQ32" i="39"/>
  <c r="DR32" i="39"/>
  <c r="DS32" i="39"/>
  <c r="DT32" i="39"/>
  <c r="DU32" i="39"/>
  <c r="DV32" i="39"/>
  <c r="DW32" i="39"/>
  <c r="DX32" i="39"/>
  <c r="DY32" i="39"/>
  <c r="DZ32" i="39"/>
  <c r="EA32" i="39"/>
  <c r="EB32" i="39"/>
  <c r="EC32" i="39"/>
  <c r="ED32" i="39"/>
  <c r="EE32" i="39"/>
  <c r="EF32" i="39"/>
  <c r="EG32" i="39"/>
  <c r="EH32" i="39"/>
  <c r="EI32" i="39"/>
  <c r="EJ32" i="39"/>
  <c r="EK32" i="39"/>
  <c r="EL32" i="39"/>
  <c r="EM32" i="39"/>
  <c r="EN32" i="39"/>
  <c r="EO32" i="39"/>
  <c r="EP32" i="39"/>
  <c r="EQ32" i="39"/>
  <c r="ER32" i="39"/>
  <c r="ES32" i="39"/>
  <c r="ET32" i="39"/>
  <c r="EU32" i="39"/>
  <c r="EV32" i="39"/>
  <c r="EW32" i="39"/>
  <c r="EX32" i="39"/>
  <c r="EY32" i="39"/>
  <c r="EZ32" i="39"/>
  <c r="FA32" i="39"/>
  <c r="FB32" i="39"/>
  <c r="FC32" i="39"/>
  <c r="FD32" i="39"/>
  <c r="FE32" i="39"/>
  <c r="FF32" i="39"/>
  <c r="FG32" i="39"/>
  <c r="FH32" i="39"/>
  <c r="FI32" i="39"/>
  <c r="FJ32" i="39"/>
  <c r="FK32" i="39"/>
  <c r="FL32" i="39"/>
  <c r="FM32" i="39"/>
  <c r="FN32" i="39"/>
  <c r="FO32" i="39"/>
  <c r="FP32" i="39"/>
  <c r="FQ32" i="39"/>
  <c r="FR32" i="39"/>
  <c r="FS32" i="39"/>
  <c r="FT32" i="39"/>
  <c r="FU32" i="39"/>
  <c r="FV32" i="39"/>
  <c r="FW32" i="39"/>
  <c r="O32" i="39"/>
  <c r="P28" i="39"/>
  <c r="Q28" i="39"/>
  <c r="R28" i="39"/>
  <c r="S28" i="39"/>
  <c r="T28" i="39"/>
  <c r="U28" i="39"/>
  <c r="V28" i="39"/>
  <c r="W28" i="39"/>
  <c r="X28" i="39"/>
  <c r="Y28" i="39"/>
  <c r="Z28" i="39"/>
  <c r="AA28" i="39"/>
  <c r="AB28" i="39"/>
  <c r="AC28" i="39"/>
  <c r="AD28" i="39"/>
  <c r="AE28" i="39"/>
  <c r="AF28" i="39"/>
  <c r="AG28" i="39"/>
  <c r="AH28" i="39"/>
  <c r="AI28" i="39"/>
  <c r="AJ28" i="39"/>
  <c r="AK28" i="39"/>
  <c r="AL28" i="39"/>
  <c r="AM28" i="39"/>
  <c r="AN28" i="39"/>
  <c r="AO28" i="39"/>
  <c r="AP28" i="39"/>
  <c r="AQ28" i="39"/>
  <c r="AR28" i="39"/>
  <c r="AS28" i="39"/>
  <c r="AT28" i="39"/>
  <c r="AU28" i="39"/>
  <c r="AV28" i="39"/>
  <c r="AW28" i="39"/>
  <c r="AX28" i="39"/>
  <c r="AY28" i="39"/>
  <c r="AZ28" i="39"/>
  <c r="BA28" i="39"/>
  <c r="BB28" i="39"/>
  <c r="BB46" i="39" s="1"/>
  <c r="BC28" i="39"/>
  <c r="BC46" i="39" s="1"/>
  <c r="BD28" i="39"/>
  <c r="BD46" i="39" s="1"/>
  <c r="BE28" i="39"/>
  <c r="BE46" i="39" s="1"/>
  <c r="BF28" i="39"/>
  <c r="BF46" i="39" s="1"/>
  <c r="BG28" i="39"/>
  <c r="BG46" i="39" s="1"/>
  <c r="BH28" i="39"/>
  <c r="BH46" i="39" s="1"/>
  <c r="BI28" i="39"/>
  <c r="BI46" i="39" s="1"/>
  <c r="BJ28" i="39"/>
  <c r="BJ46" i="39" s="1"/>
  <c r="BK28" i="39"/>
  <c r="BK46" i="39" s="1"/>
  <c r="BL28" i="39"/>
  <c r="BL46" i="39" s="1"/>
  <c r="BM28" i="39"/>
  <c r="BM46" i="39" s="1"/>
  <c r="BN28" i="39"/>
  <c r="BN46" i="39" s="1"/>
  <c r="BO28" i="39"/>
  <c r="BO46" i="39" s="1"/>
  <c r="BP28" i="39"/>
  <c r="BP46" i="39" s="1"/>
  <c r="BQ28" i="39"/>
  <c r="BQ46" i="39" s="1"/>
  <c r="BR28" i="39"/>
  <c r="BR46" i="39" s="1"/>
  <c r="BS28" i="39"/>
  <c r="BS46" i="39" s="1"/>
  <c r="BT28" i="39"/>
  <c r="BT46" i="39" s="1"/>
  <c r="BU28" i="39"/>
  <c r="BU46" i="39" s="1"/>
  <c r="BV28" i="39"/>
  <c r="BV46" i="39" s="1"/>
  <c r="BW28" i="39"/>
  <c r="BW46" i="39" s="1"/>
  <c r="BX28" i="39"/>
  <c r="BX46" i="39" s="1"/>
  <c r="BY28" i="39"/>
  <c r="BY46" i="39" s="1"/>
  <c r="BZ28" i="39"/>
  <c r="BZ46" i="39" s="1"/>
  <c r="CA28" i="39"/>
  <c r="CA46" i="39" s="1"/>
  <c r="CB28" i="39"/>
  <c r="CB46" i="39" s="1"/>
  <c r="CC28" i="39"/>
  <c r="CC46" i="39" s="1"/>
  <c r="CD28" i="39"/>
  <c r="CD46" i="39" s="1"/>
  <c r="CE28" i="39"/>
  <c r="CE46" i="39" s="1"/>
  <c r="CF28" i="39"/>
  <c r="CF46" i="39" s="1"/>
  <c r="CG28" i="39"/>
  <c r="CG46" i="39" s="1"/>
  <c r="CH28" i="39"/>
  <c r="CH46" i="39" s="1"/>
  <c r="CI28" i="39"/>
  <c r="CI46" i="39" s="1"/>
  <c r="CJ28" i="39"/>
  <c r="CJ46" i="39" s="1"/>
  <c r="CK28" i="39"/>
  <c r="CK46" i="39" s="1"/>
  <c r="CL28" i="39"/>
  <c r="CL46" i="39" s="1"/>
  <c r="CM28" i="39"/>
  <c r="CM46" i="39" s="1"/>
  <c r="CN28" i="39"/>
  <c r="CN46" i="39" s="1"/>
  <c r="CO28" i="39"/>
  <c r="CO46" i="39" s="1"/>
  <c r="CP28" i="39"/>
  <c r="CP46" i="39" s="1"/>
  <c r="CQ28" i="39"/>
  <c r="CQ46" i="39" s="1"/>
  <c r="CR28" i="39"/>
  <c r="CR46" i="39" s="1"/>
  <c r="CS28" i="39"/>
  <c r="CS46" i="39" s="1"/>
  <c r="CT28" i="39"/>
  <c r="CT46" i="39" s="1"/>
  <c r="CU28" i="39"/>
  <c r="CU46" i="39" s="1"/>
  <c r="CV28" i="39"/>
  <c r="CV46" i="39" s="1"/>
  <c r="CW28" i="39"/>
  <c r="CW46" i="39" s="1"/>
  <c r="CX28" i="39"/>
  <c r="CX46" i="39" s="1"/>
  <c r="CY28" i="39"/>
  <c r="CY46" i="39" s="1"/>
  <c r="CZ28" i="39"/>
  <c r="CZ46" i="39" s="1"/>
  <c r="DA28" i="39"/>
  <c r="DA46" i="39" s="1"/>
  <c r="DB28" i="39"/>
  <c r="DB46" i="39" s="1"/>
  <c r="DC28" i="39"/>
  <c r="DC46" i="39" s="1"/>
  <c r="DD28" i="39"/>
  <c r="DD46" i="39" s="1"/>
  <c r="DE28" i="39"/>
  <c r="DE46" i="39" s="1"/>
  <c r="DF28" i="39"/>
  <c r="DF46" i="39" s="1"/>
  <c r="DG28" i="39"/>
  <c r="DG46" i="39" s="1"/>
  <c r="DH28" i="39"/>
  <c r="DH46" i="39" s="1"/>
  <c r="DI28" i="39"/>
  <c r="DI46" i="39" s="1"/>
  <c r="DJ28" i="39"/>
  <c r="DJ46" i="39" s="1"/>
  <c r="DK28" i="39"/>
  <c r="DK46" i="39" s="1"/>
  <c r="DL28" i="39"/>
  <c r="DL46" i="39" s="1"/>
  <c r="DM28" i="39"/>
  <c r="DM46" i="39" s="1"/>
  <c r="DN28" i="39"/>
  <c r="DN46" i="39" s="1"/>
  <c r="DO28" i="39"/>
  <c r="DO46" i="39" s="1"/>
  <c r="DP28" i="39"/>
  <c r="DP46" i="39" s="1"/>
  <c r="DQ28" i="39"/>
  <c r="DQ46" i="39" s="1"/>
  <c r="DR28" i="39"/>
  <c r="DR46" i="39" s="1"/>
  <c r="DS28" i="39"/>
  <c r="DS46" i="39" s="1"/>
  <c r="DT28" i="39"/>
  <c r="DT46" i="39" s="1"/>
  <c r="DU28" i="39"/>
  <c r="DU46" i="39" s="1"/>
  <c r="DV28" i="39"/>
  <c r="DV46" i="39" s="1"/>
  <c r="DW28" i="39"/>
  <c r="DW46" i="39" s="1"/>
  <c r="DX28" i="39"/>
  <c r="DX46" i="39" s="1"/>
  <c r="DY28" i="39"/>
  <c r="DY46" i="39" s="1"/>
  <c r="DZ28" i="39"/>
  <c r="DZ46" i="39" s="1"/>
  <c r="EA28" i="39"/>
  <c r="EA46" i="39" s="1"/>
  <c r="EB28" i="39"/>
  <c r="EB46" i="39" s="1"/>
  <c r="EC28" i="39"/>
  <c r="EC46" i="39" s="1"/>
  <c r="ED28" i="39"/>
  <c r="ED46" i="39" s="1"/>
  <c r="EE28" i="39"/>
  <c r="EE46" i="39" s="1"/>
  <c r="EF28" i="39"/>
  <c r="EF46" i="39" s="1"/>
  <c r="EG28" i="39"/>
  <c r="EG46" i="39" s="1"/>
  <c r="EH28" i="39"/>
  <c r="EH46" i="39" s="1"/>
  <c r="EI28" i="39"/>
  <c r="EI46" i="39" s="1"/>
  <c r="EJ28" i="39"/>
  <c r="EJ46" i="39" s="1"/>
  <c r="EK28" i="39"/>
  <c r="EK46" i="39" s="1"/>
  <c r="EL28" i="39"/>
  <c r="EL46" i="39" s="1"/>
  <c r="EM28" i="39"/>
  <c r="EM46" i="39" s="1"/>
  <c r="EN28" i="39"/>
  <c r="EN46" i="39" s="1"/>
  <c r="EO28" i="39"/>
  <c r="EO46" i="39" s="1"/>
  <c r="EP28" i="39"/>
  <c r="EP46" i="39" s="1"/>
  <c r="EQ28" i="39"/>
  <c r="EQ46" i="39" s="1"/>
  <c r="ER28" i="39"/>
  <c r="ER46" i="39" s="1"/>
  <c r="ES28" i="39"/>
  <c r="ES46" i="39" s="1"/>
  <c r="ET28" i="39"/>
  <c r="ET46" i="39" s="1"/>
  <c r="EU28" i="39"/>
  <c r="EU46" i="39" s="1"/>
  <c r="EV28" i="39"/>
  <c r="EV46" i="39" s="1"/>
  <c r="EW28" i="39"/>
  <c r="EW46" i="39" s="1"/>
  <c r="EX28" i="39"/>
  <c r="EX46" i="39" s="1"/>
  <c r="EY28" i="39"/>
  <c r="EY46" i="39" s="1"/>
  <c r="EZ28" i="39"/>
  <c r="EZ46" i="39" s="1"/>
  <c r="FA28" i="39"/>
  <c r="FA46" i="39" s="1"/>
  <c r="FB28" i="39"/>
  <c r="FB46" i="39" s="1"/>
  <c r="FC28" i="39"/>
  <c r="FC46" i="39" s="1"/>
  <c r="FD28" i="39"/>
  <c r="FD46" i="39" s="1"/>
  <c r="FE28" i="39"/>
  <c r="FE46" i="39" s="1"/>
  <c r="FF28" i="39"/>
  <c r="FF46" i="39" s="1"/>
  <c r="FG28" i="39"/>
  <c r="FG46" i="39" s="1"/>
  <c r="FH28" i="39"/>
  <c r="FH46" i="39" s="1"/>
  <c r="FI28" i="39"/>
  <c r="FI46" i="39" s="1"/>
  <c r="FJ28" i="39"/>
  <c r="FJ46" i="39" s="1"/>
  <c r="FK28" i="39"/>
  <c r="FK46" i="39" s="1"/>
  <c r="FL28" i="39"/>
  <c r="FL46" i="39" s="1"/>
  <c r="FM28" i="39"/>
  <c r="FM46" i="39" s="1"/>
  <c r="FN28" i="39"/>
  <c r="FN46" i="39" s="1"/>
  <c r="FO28" i="39"/>
  <c r="FO46" i="39" s="1"/>
  <c r="FP28" i="39"/>
  <c r="FP46" i="39" s="1"/>
  <c r="FQ28" i="39"/>
  <c r="FQ46" i="39" s="1"/>
  <c r="FR28" i="39"/>
  <c r="FR46" i="39" s="1"/>
  <c r="FS28" i="39"/>
  <c r="FS46" i="39" s="1"/>
  <c r="FT28" i="39"/>
  <c r="FT46" i="39" s="1"/>
  <c r="FU28" i="39"/>
  <c r="FU46" i="39" s="1"/>
  <c r="FV28" i="39"/>
  <c r="FV46" i="39" s="1"/>
  <c r="FW28" i="39"/>
  <c r="FW46" i="39" s="1"/>
  <c r="O28" i="39"/>
  <c r="P12" i="39"/>
  <c r="P20" i="39" s="1"/>
  <c r="Q12" i="39"/>
  <c r="Q20" i="39" s="1"/>
  <c r="R12" i="39"/>
  <c r="R20" i="39" s="1"/>
  <c r="S12" i="39"/>
  <c r="S20" i="39" s="1"/>
  <c r="T12" i="39"/>
  <c r="T20" i="39" s="1"/>
  <c r="U12" i="39"/>
  <c r="U20" i="39" s="1"/>
  <c r="V12" i="39"/>
  <c r="V20" i="39" s="1"/>
  <c r="W12" i="39"/>
  <c r="W20" i="39" s="1"/>
  <c r="X12" i="39"/>
  <c r="X20" i="39" s="1"/>
  <c r="Y12" i="39"/>
  <c r="Y20" i="39" s="1"/>
  <c r="Z12" i="39"/>
  <c r="Z20" i="39" s="1"/>
  <c r="AA12" i="39"/>
  <c r="AA20" i="39" s="1"/>
  <c r="AB12" i="39"/>
  <c r="AB20" i="39" s="1"/>
  <c r="AC12" i="39"/>
  <c r="AC20" i="39" s="1"/>
  <c r="AD12" i="39"/>
  <c r="AD20" i="39" s="1"/>
  <c r="AE12" i="39"/>
  <c r="AE20" i="39" s="1"/>
  <c r="AF12" i="39"/>
  <c r="AF20" i="39" s="1"/>
  <c r="AG12" i="39"/>
  <c r="AG20" i="39" s="1"/>
  <c r="AH12" i="39"/>
  <c r="AH20" i="39" s="1"/>
  <c r="AI12" i="39"/>
  <c r="AI20" i="39" s="1"/>
  <c r="AJ12" i="39"/>
  <c r="AJ20" i="39" s="1"/>
  <c r="AK12" i="39"/>
  <c r="AK20" i="39" s="1"/>
  <c r="AL12" i="39"/>
  <c r="AL20" i="39" s="1"/>
  <c r="AM12" i="39"/>
  <c r="AM20" i="39" s="1"/>
  <c r="AN12" i="39"/>
  <c r="AN20" i="39" s="1"/>
  <c r="AO12" i="39"/>
  <c r="AO20" i="39" s="1"/>
  <c r="AP12" i="39"/>
  <c r="AP20" i="39" s="1"/>
  <c r="AQ12" i="39"/>
  <c r="AR12" i="39"/>
  <c r="AR20" i="39" s="1"/>
  <c r="AS12" i="39"/>
  <c r="AS20" i="39" s="1"/>
  <c r="AT12" i="39"/>
  <c r="AT20" i="39" s="1"/>
  <c r="AU12" i="39"/>
  <c r="AU20" i="39" s="1"/>
  <c r="AV12" i="39"/>
  <c r="AV20" i="39" s="1"/>
  <c r="AW12" i="39"/>
  <c r="AW20" i="39" s="1"/>
  <c r="AX12" i="39"/>
  <c r="AX20" i="39" s="1"/>
  <c r="AY12" i="39"/>
  <c r="AY20" i="39" s="1"/>
  <c r="AZ12" i="39"/>
  <c r="AZ20" i="39" s="1"/>
  <c r="BA12" i="39"/>
  <c r="BA20" i="39" s="1"/>
  <c r="BB12" i="39"/>
  <c r="BC12" i="39"/>
  <c r="BD12" i="39"/>
  <c r="BD20" i="39" s="1"/>
  <c r="BE12" i="39"/>
  <c r="BF12" i="39"/>
  <c r="BG12" i="39"/>
  <c r="BH12" i="39"/>
  <c r="BI12" i="39"/>
  <c r="BJ12" i="39"/>
  <c r="BK12" i="39"/>
  <c r="BL12" i="39"/>
  <c r="BM12" i="39"/>
  <c r="BN12" i="39"/>
  <c r="BO12" i="39"/>
  <c r="BP12" i="39"/>
  <c r="BP20" i="39" s="1"/>
  <c r="BQ12" i="39"/>
  <c r="BR12" i="39"/>
  <c r="BS12" i="39"/>
  <c r="BT12" i="39"/>
  <c r="BT20" i="39" s="1"/>
  <c r="BU12" i="39"/>
  <c r="BV12" i="39"/>
  <c r="BW12" i="39"/>
  <c r="BX12" i="39"/>
  <c r="BY12" i="39"/>
  <c r="BZ12" i="39"/>
  <c r="CA12" i="39"/>
  <c r="CB12" i="39"/>
  <c r="CC12" i="39"/>
  <c r="CD12" i="39"/>
  <c r="CE12" i="39"/>
  <c r="CF12" i="39"/>
  <c r="CF20" i="39" s="1"/>
  <c r="CG12" i="39"/>
  <c r="CH12" i="39"/>
  <c r="CI12" i="39"/>
  <c r="CJ12" i="39"/>
  <c r="CK12" i="39"/>
  <c r="CL12" i="39"/>
  <c r="CM12" i="39"/>
  <c r="CN12" i="39"/>
  <c r="CO12" i="39"/>
  <c r="CP12" i="39"/>
  <c r="CQ12" i="39"/>
  <c r="CR12" i="39"/>
  <c r="CS12" i="39"/>
  <c r="CT12" i="39"/>
  <c r="CU12" i="39"/>
  <c r="CV12" i="39"/>
  <c r="CW12" i="39"/>
  <c r="CX12" i="39"/>
  <c r="CY12" i="39"/>
  <c r="CZ12" i="39"/>
  <c r="DA12" i="39"/>
  <c r="DB12" i="39"/>
  <c r="DC12" i="39"/>
  <c r="DD12" i="39"/>
  <c r="DE12" i="39"/>
  <c r="DF12" i="39"/>
  <c r="DG12" i="39"/>
  <c r="DH12" i="39"/>
  <c r="DI12" i="39"/>
  <c r="DJ12" i="39"/>
  <c r="DK12" i="39"/>
  <c r="DL12" i="39"/>
  <c r="DM12" i="39"/>
  <c r="DN12" i="39"/>
  <c r="DO12" i="39"/>
  <c r="DO72" i="39" s="1"/>
  <c r="DP12" i="39"/>
  <c r="DP72" i="39" s="1"/>
  <c r="DP80" i="39" s="1"/>
  <c r="DQ12" i="39"/>
  <c r="DQ72" i="39" s="1"/>
  <c r="DQ80" i="39" s="1"/>
  <c r="DR12" i="39"/>
  <c r="DR72" i="39" s="1"/>
  <c r="DR80" i="39" s="1"/>
  <c r="DS12" i="39"/>
  <c r="DS72" i="39" s="1"/>
  <c r="DS80" i="39" s="1"/>
  <c r="DT12" i="39"/>
  <c r="DT72" i="39" s="1"/>
  <c r="DT80" i="39" s="1"/>
  <c r="DU12" i="39"/>
  <c r="DU72" i="39" s="1"/>
  <c r="DU80" i="39" s="1"/>
  <c r="DV12" i="39"/>
  <c r="DV72" i="39" s="1"/>
  <c r="DV80" i="39" s="1"/>
  <c r="DW12" i="39"/>
  <c r="DW72" i="39" s="1"/>
  <c r="DW80" i="39" s="1"/>
  <c r="DX12" i="39"/>
  <c r="DX72" i="39" s="1"/>
  <c r="DX80" i="39" s="1"/>
  <c r="O12" i="39"/>
  <c r="O20" i="39" s="1"/>
  <c r="P10" i="39"/>
  <c r="Q10" i="39"/>
  <c r="R10" i="39"/>
  <c r="S10" i="39"/>
  <c r="T10" i="39"/>
  <c r="U10" i="39"/>
  <c r="V10" i="39"/>
  <c r="W10" i="39"/>
  <c r="X10" i="39"/>
  <c r="Y10" i="39"/>
  <c r="Z10" i="39"/>
  <c r="AA10" i="39"/>
  <c r="AB10" i="39"/>
  <c r="AC10" i="39"/>
  <c r="AD10" i="39"/>
  <c r="AE10" i="39"/>
  <c r="AF10" i="39"/>
  <c r="AG10" i="39"/>
  <c r="AH10" i="39"/>
  <c r="AI10" i="39"/>
  <c r="AJ10" i="39"/>
  <c r="AK10" i="39"/>
  <c r="AL10" i="39"/>
  <c r="AM10" i="39"/>
  <c r="AN10" i="39"/>
  <c r="AO10" i="39"/>
  <c r="AP10" i="39"/>
  <c r="AQ10" i="39"/>
  <c r="AR10" i="39"/>
  <c r="AS10" i="39"/>
  <c r="AT10" i="39"/>
  <c r="AU10" i="39"/>
  <c r="AV10" i="39"/>
  <c r="AW10" i="39"/>
  <c r="AX10" i="39"/>
  <c r="AY10" i="39"/>
  <c r="AZ10" i="39"/>
  <c r="BA10" i="39"/>
  <c r="BB10" i="39"/>
  <c r="BC10" i="39"/>
  <c r="BD10" i="39"/>
  <c r="BE10" i="39"/>
  <c r="BF10" i="39"/>
  <c r="BG10" i="39"/>
  <c r="BH10" i="39"/>
  <c r="BI10" i="39"/>
  <c r="BJ10" i="39"/>
  <c r="BK10" i="39"/>
  <c r="BL10" i="39"/>
  <c r="BM10" i="39"/>
  <c r="BN10" i="39"/>
  <c r="BO10" i="39"/>
  <c r="BP10" i="39"/>
  <c r="BQ10" i="39"/>
  <c r="BR10" i="39"/>
  <c r="BS10" i="39"/>
  <c r="BT10" i="39"/>
  <c r="BU10" i="39"/>
  <c r="BV10" i="39"/>
  <c r="BW10" i="39"/>
  <c r="BX10" i="39"/>
  <c r="BY10" i="39"/>
  <c r="BZ10" i="39"/>
  <c r="CA10" i="39"/>
  <c r="CB10" i="39"/>
  <c r="CC10" i="39"/>
  <c r="CD10" i="39"/>
  <c r="CE10" i="39"/>
  <c r="CF10" i="39"/>
  <c r="CG10" i="39"/>
  <c r="CH10" i="39"/>
  <c r="CI10" i="39"/>
  <c r="CJ10" i="39"/>
  <c r="CK10" i="39"/>
  <c r="CL10" i="39"/>
  <c r="CM10" i="39"/>
  <c r="CN10" i="39"/>
  <c r="CO10" i="39"/>
  <c r="CP10" i="39"/>
  <c r="CQ10" i="39"/>
  <c r="CR10" i="39"/>
  <c r="CS10" i="39"/>
  <c r="CT10" i="39"/>
  <c r="CU10" i="39"/>
  <c r="CV10" i="39"/>
  <c r="CW10" i="39"/>
  <c r="CX10" i="39"/>
  <c r="CY10" i="39"/>
  <c r="CZ10" i="39"/>
  <c r="DA10" i="39"/>
  <c r="DB10" i="39"/>
  <c r="DC10" i="39"/>
  <c r="DD10" i="39"/>
  <c r="DE10" i="39"/>
  <c r="DF10" i="39"/>
  <c r="DG10" i="39"/>
  <c r="DH10" i="39"/>
  <c r="DI10" i="39"/>
  <c r="DJ10" i="39"/>
  <c r="DK10" i="39"/>
  <c r="DL10" i="39"/>
  <c r="DM10" i="39"/>
  <c r="DN10" i="39"/>
  <c r="DO10" i="39"/>
  <c r="DO69" i="39" s="1"/>
  <c r="DP10" i="39"/>
  <c r="DP69" i="39" s="1"/>
  <c r="DQ10" i="39"/>
  <c r="DQ69" i="39" s="1"/>
  <c r="DR10" i="39"/>
  <c r="DR69" i="39" s="1"/>
  <c r="DS10" i="39"/>
  <c r="DS69" i="39" s="1"/>
  <c r="DT10" i="39"/>
  <c r="DT69" i="39" s="1"/>
  <c r="DU10" i="39"/>
  <c r="DU69" i="39" s="1"/>
  <c r="DV10" i="39"/>
  <c r="DV69" i="39" s="1"/>
  <c r="DW10" i="39"/>
  <c r="DW69" i="39" s="1"/>
  <c r="DX10" i="39"/>
  <c r="DX69" i="39" s="1"/>
  <c r="DY10" i="39"/>
  <c r="DY69" i="39" s="1"/>
  <c r="DY82" i="39" s="1"/>
  <c r="DZ10" i="39"/>
  <c r="DZ69" i="39" s="1"/>
  <c r="DZ82" i="39" s="1"/>
  <c r="EA10" i="39"/>
  <c r="EA69" i="39" s="1"/>
  <c r="EA82" i="39" s="1"/>
  <c r="EB10" i="39"/>
  <c r="EB69" i="39" s="1"/>
  <c r="EB82" i="39" s="1"/>
  <c r="EC10" i="39"/>
  <c r="EC69" i="39" s="1"/>
  <c r="EC82" i="39" s="1"/>
  <c r="ED10" i="39"/>
  <c r="ED69" i="39" s="1"/>
  <c r="ED82" i="39" s="1"/>
  <c r="EE10" i="39"/>
  <c r="EE69" i="39" s="1"/>
  <c r="EE82" i="39" s="1"/>
  <c r="EF10" i="39"/>
  <c r="EF69" i="39" s="1"/>
  <c r="EF82" i="39" s="1"/>
  <c r="EG10" i="39"/>
  <c r="EG69" i="39" s="1"/>
  <c r="EG82" i="39" s="1"/>
  <c r="EH10" i="39"/>
  <c r="EH69" i="39" s="1"/>
  <c r="EH82" i="39" s="1"/>
  <c r="EI10" i="39"/>
  <c r="EI69" i="39" s="1"/>
  <c r="EI82" i="39" s="1"/>
  <c r="EJ10" i="39"/>
  <c r="EJ69" i="39" s="1"/>
  <c r="EJ82" i="39" s="1"/>
  <c r="EK10" i="39"/>
  <c r="EK69" i="39" s="1"/>
  <c r="EK82" i="39" s="1"/>
  <c r="EL10" i="39"/>
  <c r="EL69" i="39" s="1"/>
  <c r="EL82" i="39" s="1"/>
  <c r="EM10" i="39"/>
  <c r="EM69" i="39" s="1"/>
  <c r="EM82" i="39" s="1"/>
  <c r="EN10" i="39"/>
  <c r="EN69" i="39" s="1"/>
  <c r="EN82" i="39" s="1"/>
  <c r="EO10" i="39"/>
  <c r="EO69" i="39" s="1"/>
  <c r="EO82" i="39" s="1"/>
  <c r="EP10" i="39"/>
  <c r="EP69" i="39" s="1"/>
  <c r="EP82" i="39" s="1"/>
  <c r="EQ10" i="39"/>
  <c r="EQ69" i="39" s="1"/>
  <c r="EQ82" i="39" s="1"/>
  <c r="ER10" i="39"/>
  <c r="ER69" i="39" s="1"/>
  <c r="ER82" i="39" s="1"/>
  <c r="ES10" i="39"/>
  <c r="ES69" i="39" s="1"/>
  <c r="ES82" i="39" s="1"/>
  <c r="ET10" i="39"/>
  <c r="ET69" i="39" s="1"/>
  <c r="ET82" i="39" s="1"/>
  <c r="EU10" i="39"/>
  <c r="EU69" i="39" s="1"/>
  <c r="EU82" i="39" s="1"/>
  <c r="EV10" i="39"/>
  <c r="EV69" i="39" s="1"/>
  <c r="EV82" i="39" s="1"/>
  <c r="EW10" i="39"/>
  <c r="EW69" i="39" s="1"/>
  <c r="EW82" i="39" s="1"/>
  <c r="EX10" i="39"/>
  <c r="EX69" i="39" s="1"/>
  <c r="EX82" i="39" s="1"/>
  <c r="EY10" i="39"/>
  <c r="EY69" i="39" s="1"/>
  <c r="EY82" i="39" s="1"/>
  <c r="EZ10" i="39"/>
  <c r="EZ69" i="39" s="1"/>
  <c r="EZ82" i="39" s="1"/>
  <c r="FA10" i="39"/>
  <c r="FA69" i="39" s="1"/>
  <c r="FA82" i="39" s="1"/>
  <c r="FB10" i="39"/>
  <c r="FB69" i="39" s="1"/>
  <c r="FB82" i="39" s="1"/>
  <c r="FC10" i="39"/>
  <c r="FC69" i="39" s="1"/>
  <c r="FC82" i="39" s="1"/>
  <c r="FD10" i="39"/>
  <c r="FD69" i="39" s="1"/>
  <c r="FD82" i="39" s="1"/>
  <c r="FE10" i="39"/>
  <c r="FE69" i="39" s="1"/>
  <c r="FE82" i="39" s="1"/>
  <c r="FF10" i="39"/>
  <c r="FF69" i="39" s="1"/>
  <c r="FF82" i="39" s="1"/>
  <c r="FG10" i="39"/>
  <c r="FG69" i="39" s="1"/>
  <c r="FG82" i="39" s="1"/>
  <c r="FH10" i="39"/>
  <c r="FH69" i="39" s="1"/>
  <c r="FH82" i="39" s="1"/>
  <c r="FI10" i="39"/>
  <c r="FI69" i="39" s="1"/>
  <c r="FI82" i="39" s="1"/>
  <c r="FJ10" i="39"/>
  <c r="FJ69" i="39" s="1"/>
  <c r="FJ82" i="39" s="1"/>
  <c r="FK10" i="39"/>
  <c r="FK69" i="39" s="1"/>
  <c r="FK82" i="39" s="1"/>
  <c r="FL10" i="39"/>
  <c r="FL69" i="39" s="1"/>
  <c r="FL82" i="39" s="1"/>
  <c r="FM10" i="39"/>
  <c r="FM69" i="39" s="1"/>
  <c r="FM82" i="39" s="1"/>
  <c r="FN10" i="39"/>
  <c r="FN69" i="39" s="1"/>
  <c r="FN82" i="39" s="1"/>
  <c r="FO10" i="39"/>
  <c r="FO69" i="39" s="1"/>
  <c r="FO82" i="39" s="1"/>
  <c r="FP10" i="39"/>
  <c r="FP69" i="39" s="1"/>
  <c r="FP82" i="39" s="1"/>
  <c r="FQ10" i="39"/>
  <c r="FQ69" i="39" s="1"/>
  <c r="FQ82" i="39" s="1"/>
  <c r="FR10" i="39"/>
  <c r="FR69" i="39" s="1"/>
  <c r="FR82" i="39" s="1"/>
  <c r="FS10" i="39"/>
  <c r="FS69" i="39" s="1"/>
  <c r="FS82" i="39" s="1"/>
  <c r="FT10" i="39"/>
  <c r="FT69" i="39" s="1"/>
  <c r="FT82" i="39" s="1"/>
  <c r="FU10" i="39"/>
  <c r="FU69" i="39" s="1"/>
  <c r="FU82" i="39" s="1"/>
  <c r="FV10" i="39"/>
  <c r="FV69" i="39" s="1"/>
  <c r="FV82" i="39" s="1"/>
  <c r="FW69" i="39"/>
  <c r="FW82" i="39" s="1"/>
  <c r="O10" i="39"/>
  <c r="CK14" i="39"/>
  <c r="CL14" i="39"/>
  <c r="CM14" i="39"/>
  <c r="CN14" i="39"/>
  <c r="CO14" i="39"/>
  <c r="CP14" i="39"/>
  <c r="CQ14" i="39"/>
  <c r="CR14" i="39"/>
  <c r="CS14" i="39"/>
  <c r="CT14" i="39"/>
  <c r="CU14" i="39"/>
  <c r="CV14" i="39"/>
  <c r="CW14" i="39"/>
  <c r="CX14" i="39"/>
  <c r="CY14" i="39"/>
  <c r="CZ14" i="39"/>
  <c r="DA14" i="39"/>
  <c r="DB14" i="39"/>
  <c r="DC14" i="39"/>
  <c r="DD14" i="39"/>
  <c r="DE14" i="39"/>
  <c r="DF14" i="39"/>
  <c r="DG14" i="39"/>
  <c r="DH14" i="39"/>
  <c r="DI14" i="39"/>
  <c r="DJ14" i="39"/>
  <c r="DK14" i="39"/>
  <c r="DL14" i="39"/>
  <c r="DM14" i="39"/>
  <c r="DN14" i="39"/>
  <c r="DO14" i="39"/>
  <c r="DP14" i="39"/>
  <c r="DQ14" i="39"/>
  <c r="DR14" i="39"/>
  <c r="DS14" i="39"/>
  <c r="DT14" i="39"/>
  <c r="DU14" i="39"/>
  <c r="DV14" i="39"/>
  <c r="DW14" i="39"/>
  <c r="DX14" i="39"/>
  <c r="CK15" i="39"/>
  <c r="CL15" i="39"/>
  <c r="CM15" i="39"/>
  <c r="CN15" i="39"/>
  <c r="CO15" i="39"/>
  <c r="CP15" i="39"/>
  <c r="CQ15" i="39"/>
  <c r="CR15" i="39"/>
  <c r="CS15" i="39"/>
  <c r="CT15" i="39"/>
  <c r="CU15" i="39"/>
  <c r="CV15" i="39"/>
  <c r="CW15" i="39"/>
  <c r="CX15" i="39"/>
  <c r="CY15" i="39"/>
  <c r="CZ15" i="39"/>
  <c r="DA15" i="39"/>
  <c r="DB15" i="39"/>
  <c r="DC15" i="39"/>
  <c r="DD15" i="39"/>
  <c r="DE15" i="39"/>
  <c r="DF15" i="39"/>
  <c r="DG15" i="39"/>
  <c r="DH15" i="39"/>
  <c r="DI15" i="39"/>
  <c r="DJ15" i="39"/>
  <c r="DK15" i="39"/>
  <c r="DL15" i="39"/>
  <c r="DM15" i="39"/>
  <c r="DN15" i="39"/>
  <c r="DO15" i="39"/>
  <c r="DP15" i="39"/>
  <c r="DQ15" i="39"/>
  <c r="DR15" i="39"/>
  <c r="DS15" i="39"/>
  <c r="DT15" i="39"/>
  <c r="DU15" i="39"/>
  <c r="DV15" i="39"/>
  <c r="DW15" i="39"/>
  <c r="DX15" i="39"/>
  <c r="CK16" i="39"/>
  <c r="CL16" i="39"/>
  <c r="CM16" i="39"/>
  <c r="CN16" i="39"/>
  <c r="CO16" i="39"/>
  <c r="CP16" i="39"/>
  <c r="CQ16" i="39"/>
  <c r="CR16" i="39"/>
  <c r="CS16" i="39"/>
  <c r="CT16" i="39"/>
  <c r="CU16" i="39"/>
  <c r="CV16" i="39"/>
  <c r="CW16" i="39"/>
  <c r="CX16" i="39"/>
  <c r="CY16" i="39"/>
  <c r="CZ16" i="39"/>
  <c r="DA16" i="39"/>
  <c r="DB16" i="39"/>
  <c r="DC16" i="39"/>
  <c r="DD16" i="39"/>
  <c r="DE16" i="39"/>
  <c r="DF16" i="39"/>
  <c r="DG16" i="39"/>
  <c r="DH16" i="39"/>
  <c r="DI16" i="39"/>
  <c r="DJ16" i="39"/>
  <c r="DK16" i="39"/>
  <c r="DL16" i="39"/>
  <c r="DM16" i="39"/>
  <c r="DN16" i="39"/>
  <c r="DO16" i="39"/>
  <c r="DP16" i="39"/>
  <c r="DQ16" i="39"/>
  <c r="DR16" i="39"/>
  <c r="DS16" i="39"/>
  <c r="DT16" i="39"/>
  <c r="DU16" i="39"/>
  <c r="DV16" i="39"/>
  <c r="DW16" i="39"/>
  <c r="DX16" i="39"/>
  <c r="CJ16" i="39"/>
  <c r="CJ15" i="39"/>
  <c r="CJ14" i="39"/>
  <c r="DV82" i="39" l="1"/>
  <c r="DR82" i="39"/>
  <c r="DW82" i="39"/>
  <c r="DO80" i="39"/>
  <c r="DO82" i="39" s="1"/>
  <c r="DU82" i="39"/>
  <c r="DT82" i="39"/>
  <c r="DS82" i="39"/>
  <c r="DQ82" i="39"/>
  <c r="DX82" i="39"/>
  <c r="DP82" i="39"/>
  <c r="P22" i="39"/>
  <c r="P49" i="39" s="1"/>
  <c r="CI20" i="39"/>
  <c r="BW20" i="39"/>
  <c r="BO20" i="39"/>
  <c r="BG20" i="39"/>
  <c r="BB20" i="39"/>
  <c r="BX20" i="39"/>
  <c r="BH20" i="39"/>
  <c r="CE20" i="39"/>
  <c r="CA20" i="39"/>
  <c r="BS20" i="39"/>
  <c r="BK20" i="39"/>
  <c r="BC20" i="39"/>
  <c r="CH20" i="39"/>
  <c r="CD20" i="39"/>
  <c r="BZ20" i="39"/>
  <c r="BV20" i="39"/>
  <c r="BR20" i="39"/>
  <c r="BN20" i="39"/>
  <c r="BJ20" i="39"/>
  <c r="BF20" i="39"/>
  <c r="CG20" i="39"/>
  <c r="CC20" i="39"/>
  <c r="BY20" i="39"/>
  <c r="BU20" i="39"/>
  <c r="BQ20" i="39"/>
  <c r="BM20" i="39"/>
  <c r="BI20" i="39"/>
  <c r="BE20" i="39"/>
  <c r="CB20" i="39"/>
  <c r="BL20" i="39"/>
  <c r="CF22" i="39"/>
  <c r="CF49" i="39" s="1"/>
  <c r="AV22" i="39"/>
  <c r="AV49" i="39" s="1"/>
  <c r="AR22" i="39"/>
  <c r="AR49" i="39" s="1"/>
  <c r="AN22" i="39"/>
  <c r="AN49" i="39" s="1"/>
  <c r="AJ22" i="39"/>
  <c r="AJ49" i="39" s="1"/>
  <c r="AF22" i="39"/>
  <c r="AF49" i="39" s="1"/>
  <c r="AB22" i="39"/>
  <c r="AB49" i="39" s="1"/>
  <c r="X22" i="39"/>
  <c r="X49" i="39" s="1"/>
  <c r="T22" i="39"/>
  <c r="T49" i="39" s="1"/>
  <c r="AQ20" i="39"/>
  <c r="AK22" i="39"/>
  <c r="AK49" i="39" s="1"/>
  <c r="U22" i="39"/>
  <c r="U49" i="39" s="1"/>
  <c r="AW22" i="39"/>
  <c r="AW49" i="39" s="1"/>
  <c r="AS22" i="39"/>
  <c r="AS49" i="39" s="1"/>
  <c r="AO22" i="39"/>
  <c r="AO49" i="39" s="1"/>
  <c r="AG22" i="39"/>
  <c r="AG49" i="39" s="1"/>
  <c r="AC22" i="39"/>
  <c r="AC49" i="39" s="1"/>
  <c r="Y22" i="39"/>
  <c r="Y49" i="39" s="1"/>
  <c r="Q22" i="39"/>
  <c r="Q49" i="39" s="1"/>
  <c r="AM22" i="39"/>
  <c r="AM49" i="39" s="1"/>
  <c r="W22" i="39"/>
  <c r="W49" i="39" s="1"/>
  <c r="AA22" i="39"/>
  <c r="AA49" i="39" s="1"/>
  <c r="S22" i="39"/>
  <c r="S49" i="39" s="1"/>
  <c r="AI22" i="39"/>
  <c r="AI49" i="39" s="1"/>
  <c r="AE22" i="39"/>
  <c r="AE49" i="39" s="1"/>
  <c r="AU22" i="39"/>
  <c r="AU49" i="39" s="1"/>
  <c r="AX22" i="39"/>
  <c r="AX49" i="39" s="1"/>
  <c r="AT22" i="39"/>
  <c r="AT49" i="39" s="1"/>
  <c r="AP22" i="39"/>
  <c r="AP49" i="39" s="1"/>
  <c r="AL22" i="39"/>
  <c r="AL49" i="39" s="1"/>
  <c r="AH22" i="39"/>
  <c r="AH49" i="39" s="1"/>
  <c r="AD22" i="39"/>
  <c r="AD49" i="39" s="1"/>
  <c r="Z22" i="39"/>
  <c r="Z49" i="39" s="1"/>
  <c r="V22" i="39"/>
  <c r="V49" i="39" s="1"/>
  <c r="R22" i="39"/>
  <c r="R49" i="39" s="1"/>
  <c r="BA22" i="39"/>
  <c r="BA49" i="39" s="1"/>
  <c r="FC18" i="39"/>
  <c r="EM18" i="39"/>
  <c r="DG18" i="39"/>
  <c r="CQ18" i="39"/>
  <c r="BP22" i="39"/>
  <c r="BP49" i="39" s="1"/>
  <c r="BD22" i="39"/>
  <c r="BD49" i="39" s="1"/>
  <c r="FK18" i="39"/>
  <c r="EE18" i="39"/>
  <c r="DW18" i="39"/>
  <c r="CY18" i="39"/>
  <c r="BT22" i="39"/>
  <c r="BT49" i="39" s="1"/>
  <c r="AZ22" i="39"/>
  <c r="AZ49" i="39" s="1"/>
  <c r="EU18" i="39"/>
  <c r="DO18" i="39"/>
  <c r="EY18" i="39"/>
  <c r="EI18" i="39"/>
  <c r="DS18" i="39"/>
  <c r="DC18" i="39"/>
  <c r="CM18" i="39"/>
  <c r="AY22" i="39"/>
  <c r="AY49" i="39" s="1"/>
  <c r="FG18" i="39"/>
  <c r="EQ18" i="39"/>
  <c r="EA18" i="39"/>
  <c r="DK18" i="39"/>
  <c r="CU18" i="39"/>
  <c r="CJ18" i="39"/>
  <c r="FI18" i="39"/>
  <c r="FE18" i="39"/>
  <c r="FA18" i="39"/>
  <c r="EW18" i="39"/>
  <c r="ES18" i="39"/>
  <c r="EO18" i="39"/>
  <c r="EK18" i="39"/>
  <c r="EG18" i="39"/>
  <c r="EC18" i="39"/>
  <c r="DY18" i="39"/>
  <c r="DU18" i="39"/>
  <c r="DQ18" i="39"/>
  <c r="DM18" i="39"/>
  <c r="DI18" i="39"/>
  <c r="DE18" i="39"/>
  <c r="DA18" i="39"/>
  <c r="CW18" i="39"/>
  <c r="CS18" i="39"/>
  <c r="CO18" i="39"/>
  <c r="CK18" i="39"/>
  <c r="FL18" i="39"/>
  <c r="FH18" i="39"/>
  <c r="FD18" i="39"/>
  <c r="EZ18" i="39"/>
  <c r="EV18" i="39"/>
  <c r="ER18" i="39"/>
  <c r="EN18" i="39"/>
  <c r="EJ18" i="39"/>
  <c r="EF18" i="39"/>
  <c r="EB18" i="39"/>
  <c r="DX18" i="39"/>
  <c r="DT18" i="39"/>
  <c r="DP18" i="39"/>
  <c r="DL18" i="39"/>
  <c r="DH18" i="39"/>
  <c r="DD18" i="39"/>
  <c r="CZ18" i="39"/>
  <c r="CV18" i="39"/>
  <c r="CR18" i="39"/>
  <c r="CN18" i="39"/>
  <c r="FJ18" i="39"/>
  <c r="FF18" i="39"/>
  <c r="FB18" i="39"/>
  <c r="EX18" i="39"/>
  <c r="ET18" i="39"/>
  <c r="EP18" i="39"/>
  <c r="EL18" i="39"/>
  <c r="EH18" i="39"/>
  <c r="ED18" i="39"/>
  <c r="DZ18" i="39"/>
  <c r="DV18" i="39"/>
  <c r="DR18" i="39"/>
  <c r="DN18" i="39"/>
  <c r="DJ18" i="39"/>
  <c r="DF18" i="39"/>
  <c r="DB18" i="39"/>
  <c r="CX18" i="39"/>
  <c r="CT18" i="39"/>
  <c r="CP18" i="39"/>
  <c r="CL18" i="39"/>
  <c r="BH22" i="39" l="1"/>
  <c r="BH49" i="39" s="1"/>
  <c r="BL22" i="39"/>
  <c r="BL49" i="39" s="1"/>
  <c r="CC22" i="39"/>
  <c r="CC49" i="39" s="1"/>
  <c r="CD22" i="39"/>
  <c r="CD49" i="39" s="1"/>
  <c r="BX22" i="39"/>
  <c r="BX49" i="39" s="1"/>
  <c r="BB22" i="39"/>
  <c r="BB49" i="39" s="1"/>
  <c r="BE22" i="39"/>
  <c r="BE49" i="39" s="1"/>
  <c r="BF22" i="39"/>
  <c r="BF49" i="39" s="1"/>
  <c r="BC22" i="39"/>
  <c r="BC49" i="39" s="1"/>
  <c r="BG22" i="39"/>
  <c r="BG49" i="39" s="1"/>
  <c r="BN22" i="39"/>
  <c r="BN49" i="39" s="1"/>
  <c r="BS22" i="39"/>
  <c r="BS49" i="39" s="1"/>
  <c r="BQ22" i="39"/>
  <c r="BQ49" i="39" s="1"/>
  <c r="BR22" i="39"/>
  <c r="BR49" i="39" s="1"/>
  <c r="CI22" i="39"/>
  <c r="CI49" i="39" s="1"/>
  <c r="BU22" i="39"/>
  <c r="BU49" i="39" s="1"/>
  <c r="CE22" i="39"/>
  <c r="CE49" i="39" s="1"/>
  <c r="BM22" i="39"/>
  <c r="BM49" i="39" s="1"/>
  <c r="BW22" i="39"/>
  <c r="BW49" i="39" s="1"/>
  <c r="CB22" i="39"/>
  <c r="CB49" i="39" s="1"/>
  <c r="CG22" i="39"/>
  <c r="CG49" i="39" s="1"/>
  <c r="CH22" i="39"/>
  <c r="CH49" i="39" s="1"/>
  <c r="CA22" i="39"/>
  <c r="CA49" i="39" s="1"/>
  <c r="AQ22" i="39"/>
  <c r="AQ49" i="39" s="1"/>
  <c r="BV22" i="39"/>
  <c r="BV49" i="39" s="1"/>
  <c r="BI22" i="39"/>
  <c r="BI49" i="39" s="1"/>
  <c r="BY22" i="39"/>
  <c r="BY49" i="39" s="1"/>
  <c r="BJ22" i="39"/>
  <c r="BJ49" i="39" s="1"/>
  <c r="BZ22" i="39"/>
  <c r="BZ49" i="39" s="1"/>
  <c r="BK22" i="39"/>
  <c r="BK49" i="39" s="1"/>
  <c r="BO22" i="39"/>
  <c r="BO49" i="39" s="1"/>
  <c r="CP20" i="39"/>
  <c r="DF20" i="39"/>
  <c r="DV20" i="39"/>
  <c r="EL20" i="39"/>
  <c r="FB20" i="39"/>
  <c r="FR20" i="39"/>
  <c r="EN20" i="39"/>
  <c r="FD20" i="39"/>
  <c r="FT20" i="39"/>
  <c r="DM20" i="39"/>
  <c r="EC20" i="39"/>
  <c r="ES20" i="39"/>
  <c r="EU20" i="39"/>
  <c r="DW20" i="39"/>
  <c r="CQ20" i="39"/>
  <c r="FS20" i="39"/>
  <c r="DJ20" i="39"/>
  <c r="EP20" i="39"/>
  <c r="FV20" i="39"/>
  <c r="ER20" i="39"/>
  <c r="FH20" i="39"/>
  <c r="CK20" i="39"/>
  <c r="DQ20" i="39"/>
  <c r="EG20" i="39"/>
  <c r="EW20" i="39"/>
  <c r="CU20" i="39"/>
  <c r="FG20" i="39"/>
  <c r="DC20" i="39"/>
  <c r="FO20" i="39"/>
  <c r="EE20" i="39"/>
  <c r="DG20" i="39"/>
  <c r="CX20" i="39"/>
  <c r="ED20" i="39"/>
  <c r="FJ20" i="39"/>
  <c r="EV20" i="39"/>
  <c r="FL20" i="39"/>
  <c r="CO20" i="39"/>
  <c r="DU20" i="39"/>
  <c r="EK20" i="39"/>
  <c r="DK20" i="39"/>
  <c r="FW20" i="39"/>
  <c r="DS20" i="39"/>
  <c r="FK20" i="39"/>
  <c r="EM20" i="39"/>
  <c r="DB20" i="39"/>
  <c r="EH20" i="39"/>
  <c r="FN20" i="39"/>
  <c r="EJ20" i="39"/>
  <c r="EZ20" i="39"/>
  <c r="FP20" i="39"/>
  <c r="CS20" i="39"/>
  <c r="DI20" i="39"/>
  <c r="EO20" i="39"/>
  <c r="FE20" i="39"/>
  <c r="EA20" i="39"/>
  <c r="DO20" i="39"/>
  <c r="CY20" i="39"/>
  <c r="FC20" i="39"/>
  <c r="CR20" i="39"/>
  <c r="DX20" i="39"/>
  <c r="CM20" i="39"/>
  <c r="CT20" i="39"/>
  <c r="FF20" i="39"/>
  <c r="DL20" i="39"/>
  <c r="DA20" i="39"/>
  <c r="FM20" i="39"/>
  <c r="CL20" i="39"/>
  <c r="DR20" i="39"/>
  <c r="EX20" i="39"/>
  <c r="CN20" i="39"/>
  <c r="DD20" i="39"/>
  <c r="DT20" i="39"/>
  <c r="DY20" i="39"/>
  <c r="FU20" i="39"/>
  <c r="EI20" i="39"/>
  <c r="DH20" i="39"/>
  <c r="CW20" i="39"/>
  <c r="FI20" i="39"/>
  <c r="CJ20" i="39"/>
  <c r="EQ20" i="39"/>
  <c r="EY20" i="39"/>
  <c r="DZ20" i="39"/>
  <c r="CV20" i="39"/>
  <c r="EB20" i="39"/>
  <c r="DN20" i="39"/>
  <c r="ET20" i="39"/>
  <c r="CZ20" i="39"/>
  <c r="DP20" i="39"/>
  <c r="EF20" i="39"/>
  <c r="DE20" i="39"/>
  <c r="FA20" i="39"/>
  <c r="FQ20" i="39"/>
  <c r="DT22" i="39" l="1"/>
  <c r="DB22" i="39"/>
  <c r="DB49" i="39" s="1"/>
  <c r="CO22" i="39"/>
  <c r="CO49" i="39" s="1"/>
  <c r="CS22" i="39"/>
  <c r="CS49" i="39" s="1"/>
  <c r="DV22" i="39"/>
  <c r="CY22" i="39"/>
  <c r="CY49" i="39" s="1"/>
  <c r="DJ22" i="39"/>
  <c r="DJ49" i="39" s="1"/>
  <c r="CP22" i="39"/>
  <c r="CP49" i="39" s="1"/>
  <c r="DP22" i="39"/>
  <c r="DL22" i="39"/>
  <c r="DL49" i="39" s="1"/>
  <c r="DG22" i="39"/>
  <c r="DG49" i="39" s="1"/>
  <c r="DQ22" i="39"/>
  <c r="CQ22" i="39"/>
  <c r="CQ49" i="39" s="1"/>
  <c r="CK22" i="39"/>
  <c r="CK49" i="39" s="1"/>
  <c r="DW22" i="39"/>
  <c r="FE22" i="39"/>
  <c r="FE84" i="39" s="1"/>
  <c r="EH22" i="39"/>
  <c r="EO22" i="39"/>
  <c r="EO84" i="39" s="1"/>
  <c r="FH22" i="39"/>
  <c r="FH49" i="39" s="1"/>
  <c r="EU22" i="39"/>
  <c r="EU84" i="39" s="1"/>
  <c r="FB22" i="39"/>
  <c r="FB49" i="39" s="1"/>
  <c r="FK22" i="39"/>
  <c r="FK84" i="39" s="1"/>
  <c r="EV22" i="39"/>
  <c r="EV84" i="39" s="1"/>
  <c r="DZ22" i="39"/>
  <c r="DZ84" i="39" s="1"/>
  <c r="EW22" i="39"/>
  <c r="EC22" i="39"/>
  <c r="EC84" i="39" s="1"/>
  <c r="FJ22" i="39"/>
  <c r="FJ49" i="39" s="1"/>
  <c r="FG22" i="39"/>
  <c r="FG84" i="39" s="1"/>
  <c r="EZ22" i="39"/>
  <c r="EZ84" i="39" s="1"/>
  <c r="ED22" i="39"/>
  <c r="ED84" i="39" s="1"/>
  <c r="EQ22" i="39"/>
  <c r="EJ22" i="39"/>
  <c r="EJ49" i="39" s="1"/>
  <c r="EK22" i="39"/>
  <c r="EK49" i="39" s="1"/>
  <c r="EN22" i="39"/>
  <c r="EN49" i="39" s="1"/>
  <c r="FN22" i="39"/>
  <c r="FN84" i="39" s="1"/>
  <c r="FV22" i="39"/>
  <c r="FU22" i="39"/>
  <c r="FU84" i="39" s="1"/>
  <c r="FP22" i="39"/>
  <c r="FS22" i="39"/>
  <c r="FS84" i="39" s="1"/>
  <c r="FW22" i="39"/>
  <c r="FW84" i="39" s="1"/>
  <c r="FQ22" i="39"/>
  <c r="FT22" i="39"/>
  <c r="FR22" i="39"/>
  <c r="FR84" i="39" s="1"/>
  <c r="FO22" i="39"/>
  <c r="FO49" i="39" s="1"/>
  <c r="EQ49" i="39"/>
  <c r="EQ84" i="39"/>
  <c r="EH49" i="39"/>
  <c r="EH84" i="39"/>
  <c r="EW49" i="39"/>
  <c r="EW84" i="39"/>
  <c r="EB22" i="39"/>
  <c r="EB84" i="39" s="1"/>
  <c r="FI22" i="39"/>
  <c r="DR22" i="39"/>
  <c r="CT22" i="39"/>
  <c r="CT49" i="39" s="1"/>
  <c r="DU22" i="39"/>
  <c r="CU22" i="39"/>
  <c r="CU49" i="39" s="1"/>
  <c r="DE22" i="39"/>
  <c r="DE49" i="39" s="1"/>
  <c r="CZ22" i="39"/>
  <c r="CZ49" i="39" s="1"/>
  <c r="CV22" i="39"/>
  <c r="CV49" i="39" s="1"/>
  <c r="CW22" i="39"/>
  <c r="CW49" i="39" s="1"/>
  <c r="DD22" i="39"/>
  <c r="DD49" i="39" s="1"/>
  <c r="CL22" i="39"/>
  <c r="CL49" i="39" s="1"/>
  <c r="CM22" i="39"/>
  <c r="CM49" i="39" s="1"/>
  <c r="EF22" i="39"/>
  <c r="EF84" i="39" s="1"/>
  <c r="DX22" i="39"/>
  <c r="DI22" i="39"/>
  <c r="DI49" i="39" s="1"/>
  <c r="EM22" i="39"/>
  <c r="CX22" i="39"/>
  <c r="CX49" i="39" s="1"/>
  <c r="EG22" i="39"/>
  <c r="EG84" i="39" s="1"/>
  <c r="FD22" i="39"/>
  <c r="ET22" i="39"/>
  <c r="DH22" i="39"/>
  <c r="DH49" i="39" s="1"/>
  <c r="CN22" i="39"/>
  <c r="CN49" i="39" s="1"/>
  <c r="DO22" i="39"/>
  <c r="DK22" i="39"/>
  <c r="DK49" i="39" s="1"/>
  <c r="FL22" i="39"/>
  <c r="DC22" i="39"/>
  <c r="DC49" i="39" s="1"/>
  <c r="ER22" i="39"/>
  <c r="ES22" i="39"/>
  <c r="EL22" i="39"/>
  <c r="EE22" i="39"/>
  <c r="EE84" i="39" s="1"/>
  <c r="FA22" i="39"/>
  <c r="DN22" i="39"/>
  <c r="DN49" i="39" s="1"/>
  <c r="CJ22" i="39"/>
  <c r="CJ49" i="39" s="1"/>
  <c r="EI22" i="39"/>
  <c r="EX22" i="39"/>
  <c r="FM22" i="39"/>
  <c r="FF22" i="39"/>
  <c r="CR22" i="39"/>
  <c r="CR49" i="39" s="1"/>
  <c r="EY22" i="39"/>
  <c r="DA22" i="39"/>
  <c r="DA49" i="39" s="1"/>
  <c r="FC22" i="39"/>
  <c r="DS22" i="39"/>
  <c r="EP22" i="39"/>
  <c r="DM22" i="39"/>
  <c r="DM49" i="39" s="1"/>
  <c r="DF22" i="39"/>
  <c r="DF49" i="39" s="1"/>
  <c r="EA22" i="39"/>
  <c r="EA84" i="39" s="1"/>
  <c r="DY22" i="39"/>
  <c r="DY84" i="39" s="1"/>
  <c r="FB84" i="39" l="1"/>
  <c r="FJ84" i="39"/>
  <c r="ED49" i="39"/>
  <c r="FK49" i="39"/>
  <c r="EV49" i="39"/>
  <c r="EU49" i="39"/>
  <c r="FE49" i="39"/>
  <c r="FV49" i="39"/>
  <c r="FV84" i="39"/>
  <c r="FG49" i="39"/>
  <c r="EO49" i="39"/>
  <c r="DZ49" i="39"/>
  <c r="EZ49" i="39"/>
  <c r="DV49" i="39"/>
  <c r="DV84" i="39"/>
  <c r="DU49" i="39"/>
  <c r="DU84" i="39"/>
  <c r="DW49" i="39"/>
  <c r="DW84" i="39"/>
  <c r="DR49" i="39"/>
  <c r="DR84" i="39"/>
  <c r="FH84" i="39"/>
  <c r="DQ49" i="39"/>
  <c r="DQ84" i="39"/>
  <c r="DS49" i="39"/>
  <c r="DS84" i="39"/>
  <c r="DO49" i="39"/>
  <c r="DO84" i="39"/>
  <c r="DP49" i="39"/>
  <c r="DP84" i="39"/>
  <c r="DX49" i="39"/>
  <c r="DX84" i="39"/>
  <c r="FT49" i="39"/>
  <c r="FT84" i="39"/>
  <c r="DT49" i="39"/>
  <c r="DT84" i="39"/>
  <c r="EK84" i="39"/>
  <c r="EJ84" i="39"/>
  <c r="FN49" i="39"/>
  <c r="EC49" i="39"/>
  <c r="EN84" i="39"/>
  <c r="FO84" i="39"/>
  <c r="FW49" i="39"/>
  <c r="FC49" i="39"/>
  <c r="FC84" i="39"/>
  <c r="FF49" i="39"/>
  <c r="FF84" i="39"/>
  <c r="EL49" i="39"/>
  <c r="EL84" i="39"/>
  <c r="FQ49" i="39"/>
  <c r="FQ84" i="39"/>
  <c r="FM49" i="39"/>
  <c r="FM84" i="39"/>
  <c r="EI49" i="39"/>
  <c r="EI84" i="39"/>
  <c r="EP49" i="39"/>
  <c r="EP84" i="39"/>
  <c r="FD49" i="39"/>
  <c r="FD84" i="39"/>
  <c r="ES49" i="39"/>
  <c r="ES84" i="39"/>
  <c r="FI49" i="39"/>
  <c r="FI84" i="39"/>
  <c r="FR49" i="39"/>
  <c r="FP49" i="39"/>
  <c r="FP84" i="39"/>
  <c r="EX49" i="39"/>
  <c r="EX84" i="39"/>
  <c r="FA49" i="39"/>
  <c r="FA84" i="39"/>
  <c r="FL49" i="39"/>
  <c r="FL84" i="39"/>
  <c r="EY49" i="39"/>
  <c r="EY84" i="39"/>
  <c r="ET49" i="39"/>
  <c r="ET84" i="39"/>
  <c r="FS49" i="39"/>
  <c r="ER49" i="39"/>
  <c r="ER84" i="39"/>
  <c r="EM49" i="39"/>
  <c r="EM84" i="39"/>
  <c r="FU49" i="39"/>
  <c r="EG49" i="39"/>
  <c r="EA49" i="39"/>
  <c r="EE49" i="39"/>
  <c r="EF49" i="39"/>
  <c r="DY49" i="39"/>
  <c r="EB49" i="39"/>
  <c r="J21" i="93" l="1"/>
  <c r="FX5" i="73" l="1"/>
  <c r="P44" i="73"/>
  <c r="Q44" i="73"/>
  <c r="R44" i="73"/>
  <c r="S44" i="73"/>
  <c r="T44" i="73"/>
  <c r="U44" i="73"/>
  <c r="V44" i="73"/>
  <c r="W44" i="73"/>
  <c r="X44" i="73"/>
  <c r="Y44" i="73"/>
  <c r="Z44" i="73"/>
  <c r="AA44" i="73"/>
  <c r="AB44" i="73"/>
  <c r="AC44" i="73"/>
  <c r="AD44" i="73"/>
  <c r="AE44" i="73"/>
  <c r="AF44" i="73"/>
  <c r="AG44" i="73"/>
  <c r="AH44" i="73"/>
  <c r="AI44" i="73"/>
  <c r="AJ44" i="73"/>
  <c r="AK44" i="73"/>
  <c r="AL44" i="73"/>
  <c r="AM44" i="73"/>
  <c r="AN44" i="73"/>
  <c r="AO44" i="73"/>
  <c r="AP44" i="73"/>
  <c r="AQ44" i="73"/>
  <c r="AR44" i="73"/>
  <c r="AS44" i="73"/>
  <c r="AT44" i="73"/>
  <c r="AU44" i="73"/>
  <c r="AV44" i="73"/>
  <c r="AW44" i="73"/>
  <c r="AX44" i="73"/>
  <c r="AY44" i="73"/>
  <c r="AZ44" i="73"/>
  <c r="BA44" i="73"/>
  <c r="BB44" i="73"/>
  <c r="BC44" i="73"/>
  <c r="BD44" i="73"/>
  <c r="BE44" i="73"/>
  <c r="BF44" i="73"/>
  <c r="BG44" i="73"/>
  <c r="BH44" i="73"/>
  <c r="BI44" i="73"/>
  <c r="BJ44" i="73"/>
  <c r="BK44" i="73"/>
  <c r="BL44" i="73"/>
  <c r="BM44" i="73"/>
  <c r="BN44" i="73"/>
  <c r="BO44" i="73"/>
  <c r="BP44" i="73"/>
  <c r="BQ44" i="73"/>
  <c r="BR44" i="73"/>
  <c r="BS44" i="73"/>
  <c r="BT44" i="73"/>
  <c r="BU44" i="73"/>
  <c r="BV44" i="73"/>
  <c r="BW44" i="73"/>
  <c r="BX44" i="73"/>
  <c r="BY44" i="73"/>
  <c r="BZ44" i="73"/>
  <c r="CA44" i="73"/>
  <c r="CB44" i="73"/>
  <c r="CC44" i="73"/>
  <c r="CD44" i="73"/>
  <c r="CE44" i="73"/>
  <c r="CF44" i="73"/>
  <c r="CG44" i="73"/>
  <c r="CH44" i="73"/>
  <c r="CI44" i="73"/>
  <c r="CJ44" i="73"/>
  <c r="CK44" i="73"/>
  <c r="CL44" i="73"/>
  <c r="CM44" i="73"/>
  <c r="CN44" i="73"/>
  <c r="CO44" i="73"/>
  <c r="CP44" i="73"/>
  <c r="CQ44" i="73"/>
  <c r="CR44" i="73"/>
  <c r="CS44" i="73"/>
  <c r="CT44" i="73"/>
  <c r="CU44" i="73"/>
  <c r="CV44" i="73"/>
  <c r="CW44" i="73"/>
  <c r="CX44" i="73"/>
  <c r="CY44" i="73"/>
  <c r="CZ44" i="73"/>
  <c r="DA44" i="73"/>
  <c r="DB44" i="73"/>
  <c r="DC44" i="73"/>
  <c r="DD44" i="73"/>
  <c r="DE44" i="73"/>
  <c r="DF44" i="73"/>
  <c r="DG44" i="73"/>
  <c r="DH44" i="73"/>
  <c r="DI44" i="73"/>
  <c r="DJ44" i="73"/>
  <c r="DK44" i="73"/>
  <c r="DL44" i="73"/>
  <c r="DM44" i="73"/>
  <c r="DN44" i="73"/>
  <c r="DO44" i="73"/>
  <c r="DP44" i="73"/>
  <c r="DQ44" i="73"/>
  <c r="DR44" i="73"/>
  <c r="DS44" i="73"/>
  <c r="DT44" i="73"/>
  <c r="DU44" i="73"/>
  <c r="DV44" i="73"/>
  <c r="DW44" i="73"/>
  <c r="DX44" i="73"/>
  <c r="DY44" i="73"/>
  <c r="DZ44" i="73"/>
  <c r="EA44" i="73"/>
  <c r="EB44" i="73"/>
  <c r="EC44" i="73"/>
  <c r="ED44" i="73"/>
  <c r="EE44" i="73"/>
  <c r="EF44" i="73"/>
  <c r="EG44" i="73"/>
  <c r="EH44" i="73"/>
  <c r="EI44" i="73"/>
  <c r="EJ44" i="73"/>
  <c r="EK44" i="73"/>
  <c r="EL44" i="73"/>
  <c r="EM44" i="73"/>
  <c r="EN44" i="73"/>
  <c r="EO44" i="73"/>
  <c r="EP44" i="73"/>
  <c r="EQ44" i="73"/>
  <c r="ER44" i="73"/>
  <c r="ES44" i="73"/>
  <c r="ET44" i="73"/>
  <c r="EU44" i="73"/>
  <c r="EV44" i="73"/>
  <c r="EW44" i="73"/>
  <c r="EX44" i="73"/>
  <c r="EY44" i="73"/>
  <c r="EZ44" i="73"/>
  <c r="FA44" i="73"/>
  <c r="FB44" i="73"/>
  <c r="FC44" i="73"/>
  <c r="FD44" i="73"/>
  <c r="FE44" i="73"/>
  <c r="FF44" i="73"/>
  <c r="FG44" i="73"/>
  <c r="FH44" i="73"/>
  <c r="FI44" i="73"/>
  <c r="FJ44" i="73"/>
  <c r="FK44" i="73"/>
  <c r="FL44" i="73"/>
  <c r="FM44" i="73"/>
  <c r="FN44" i="73"/>
  <c r="FO44" i="73"/>
  <c r="FP44" i="73"/>
  <c r="FQ44" i="73"/>
  <c r="FR44" i="73"/>
  <c r="FS44" i="73"/>
  <c r="FT44" i="73"/>
  <c r="FU44" i="73"/>
  <c r="FV44" i="73"/>
  <c r="FW44" i="73"/>
  <c r="O44" i="73"/>
  <c r="CI18" i="73" l="1"/>
  <c r="CI17" i="73"/>
  <c r="CI16" i="73"/>
  <c r="J21" i="85" l="1"/>
  <c r="FO82" i="73"/>
  <c r="FO81" i="73"/>
  <c r="FO80" i="73"/>
  <c r="FO78" i="73"/>
  <c r="FO77" i="73"/>
  <c r="FC82" i="73"/>
  <c r="FC81" i="73"/>
  <c r="FC80" i="73"/>
  <c r="FC78" i="73"/>
  <c r="FC77" i="73"/>
  <c r="EQ82" i="73"/>
  <c r="EQ81" i="73"/>
  <c r="EQ80" i="73"/>
  <c r="EQ78" i="73"/>
  <c r="EQ77" i="73"/>
  <c r="EE82" i="73"/>
  <c r="EE81" i="73"/>
  <c r="EE80" i="73"/>
  <c r="EE78" i="73"/>
  <c r="EE77" i="73"/>
  <c r="DS78" i="73"/>
  <c r="DS77" i="73"/>
  <c r="I25" i="97" l="1"/>
  <c r="I25" i="96"/>
  <c r="R9" i="96"/>
  <c r="R9" i="97"/>
  <c r="R10" i="97"/>
  <c r="R10" i="96"/>
  <c r="R23" i="97"/>
  <c r="R23" i="96"/>
  <c r="I8" i="96"/>
  <c r="I8" i="97"/>
  <c r="R24" i="97"/>
  <c r="R24" i="96"/>
  <c r="I9" i="97"/>
  <c r="I9" i="96"/>
  <c r="R25" i="96"/>
  <c r="R25" i="97"/>
  <c r="I24" i="96"/>
  <c r="I24" i="97"/>
  <c r="R8" i="97"/>
  <c r="R8" i="96"/>
  <c r="I10" i="97"/>
  <c r="I10" i="96"/>
  <c r="I23" i="97"/>
  <c r="I23" i="96"/>
  <c r="I8" i="85"/>
  <c r="I8" i="93"/>
  <c r="I25" i="85"/>
  <c r="I25" i="93"/>
  <c r="R24" i="85"/>
  <c r="R24" i="93"/>
  <c r="I9" i="93"/>
  <c r="R8" i="85"/>
  <c r="R8" i="93"/>
  <c r="R25" i="85"/>
  <c r="R25" i="93"/>
  <c r="I10" i="85"/>
  <c r="I10" i="93"/>
  <c r="R9" i="85"/>
  <c r="R9" i="93"/>
  <c r="I23" i="85"/>
  <c r="I23" i="93"/>
  <c r="I9" i="85"/>
  <c r="R10" i="85"/>
  <c r="R10" i="93"/>
  <c r="I24" i="85"/>
  <c r="I24" i="93"/>
  <c r="R23" i="85"/>
  <c r="R23" i="93"/>
  <c r="FT82" i="73"/>
  <c r="FT81" i="73"/>
  <c r="FT80" i="73"/>
  <c r="FT78" i="73"/>
  <c r="FT77" i="73"/>
  <c r="FL82" i="73"/>
  <c r="FH82" i="73"/>
  <c r="FL81" i="73"/>
  <c r="FH81" i="73"/>
  <c r="FL80" i="73"/>
  <c r="FH80" i="73"/>
  <c r="FL78" i="73"/>
  <c r="FH78" i="73"/>
  <c r="FL77" i="73"/>
  <c r="FH77" i="73"/>
  <c r="EZ82" i="73"/>
  <c r="EV82" i="73"/>
  <c r="EZ81" i="73"/>
  <c r="EV81" i="73"/>
  <c r="EZ80" i="73"/>
  <c r="EV80" i="73"/>
  <c r="EZ78" i="73"/>
  <c r="EV78" i="73"/>
  <c r="EZ77" i="73"/>
  <c r="EV77" i="73"/>
  <c r="EN82" i="73"/>
  <c r="EN81" i="73"/>
  <c r="EN80" i="73"/>
  <c r="EN78" i="73"/>
  <c r="EN77" i="73"/>
  <c r="DP78" i="73"/>
  <c r="DP77" i="73"/>
  <c r="EJ77" i="73"/>
  <c r="DX77" i="73"/>
  <c r="EB77" i="73"/>
  <c r="EJ82" i="73"/>
  <c r="EJ81" i="73"/>
  <c r="EJ80" i="73"/>
  <c r="EJ78" i="73"/>
  <c r="EB81" i="73"/>
  <c r="EB82" i="73"/>
  <c r="EB80" i="73"/>
  <c r="EB78" i="73"/>
  <c r="DX78" i="73"/>
  <c r="EA58" i="73"/>
  <c r="EA67" i="73" s="1"/>
  <c r="EB58" i="73"/>
  <c r="EB67" i="73" s="1"/>
  <c r="EC58" i="73"/>
  <c r="EC67" i="73" s="1"/>
  <c r="ED58" i="73"/>
  <c r="ED67" i="73" s="1"/>
  <c r="EE58" i="73"/>
  <c r="EE67" i="73" s="1"/>
  <c r="EF58" i="73"/>
  <c r="EF67" i="73" s="1"/>
  <c r="EG58" i="73"/>
  <c r="EG67" i="73" s="1"/>
  <c r="EH58" i="73"/>
  <c r="EH67" i="73" s="1"/>
  <c r="EI58" i="73"/>
  <c r="EI67" i="73" s="1"/>
  <c r="EJ58" i="73"/>
  <c r="EJ67" i="73" s="1"/>
  <c r="EK58" i="73"/>
  <c r="EK67" i="73" s="1"/>
  <c r="EL58" i="73"/>
  <c r="EL67" i="73" s="1"/>
  <c r="EM58" i="73"/>
  <c r="EM67" i="73" s="1"/>
  <c r="EN58" i="73"/>
  <c r="EN67" i="73" s="1"/>
  <c r="EO58" i="73"/>
  <c r="EO67" i="73" s="1"/>
  <c r="EP58" i="73"/>
  <c r="EP67" i="73" s="1"/>
  <c r="EQ58" i="73"/>
  <c r="EQ67" i="73" s="1"/>
  <c r="ER58" i="73"/>
  <c r="ER67" i="73" s="1"/>
  <c r="ES58" i="73"/>
  <c r="ES67" i="73" s="1"/>
  <c r="ET58" i="73"/>
  <c r="ET67" i="73" s="1"/>
  <c r="EU58" i="73"/>
  <c r="EU67" i="73" s="1"/>
  <c r="EV58" i="73"/>
  <c r="EV67" i="73" s="1"/>
  <c r="EW58" i="73"/>
  <c r="EW67" i="73" s="1"/>
  <c r="EX58" i="73"/>
  <c r="EX67" i="73" s="1"/>
  <c r="EY58" i="73"/>
  <c r="EY67" i="73" s="1"/>
  <c r="EZ58" i="73"/>
  <c r="EZ67" i="73" s="1"/>
  <c r="FA58" i="73"/>
  <c r="FA67" i="73" s="1"/>
  <c r="FB58" i="73"/>
  <c r="FB67" i="73" s="1"/>
  <c r="FC58" i="73"/>
  <c r="FC67" i="73" s="1"/>
  <c r="FD58" i="73"/>
  <c r="FD67" i="73" s="1"/>
  <c r="FE58" i="73"/>
  <c r="FE67" i="73" s="1"/>
  <c r="FF58" i="73"/>
  <c r="FF67" i="73" s="1"/>
  <c r="FG58" i="73"/>
  <c r="FG67" i="73" s="1"/>
  <c r="FH58" i="73"/>
  <c r="FH67" i="73" s="1"/>
  <c r="FI58" i="73"/>
  <c r="FI67" i="73" s="1"/>
  <c r="FJ58" i="73"/>
  <c r="FJ67" i="73" s="1"/>
  <c r="FK58" i="73"/>
  <c r="FK67" i="73" s="1"/>
  <c r="FL58" i="73"/>
  <c r="FL67" i="73" s="1"/>
  <c r="FM58" i="73"/>
  <c r="FM67" i="73" s="1"/>
  <c r="FN58" i="73"/>
  <c r="FN67" i="73" s="1"/>
  <c r="FO58" i="73"/>
  <c r="FO67" i="73" s="1"/>
  <c r="FP58" i="73"/>
  <c r="FP67" i="73" s="1"/>
  <c r="FQ58" i="73"/>
  <c r="FQ67" i="73" s="1"/>
  <c r="FR58" i="73"/>
  <c r="FR67" i="73" s="1"/>
  <c r="FS58" i="73"/>
  <c r="FS67" i="73" s="1"/>
  <c r="FT58" i="73"/>
  <c r="FT67" i="73" s="1"/>
  <c r="FU58" i="73"/>
  <c r="FU67" i="73" s="1"/>
  <c r="FV58" i="73"/>
  <c r="FV67" i="73" s="1"/>
  <c r="FW58" i="73"/>
  <c r="EA59" i="73"/>
  <c r="EB59" i="73"/>
  <c r="EC59" i="73"/>
  <c r="ED59" i="73"/>
  <c r="EE59" i="73"/>
  <c r="EF59" i="73"/>
  <c r="EG59" i="73"/>
  <c r="EH59" i="73"/>
  <c r="EI59" i="73"/>
  <c r="EJ59" i="73"/>
  <c r="EK59" i="73"/>
  <c r="EL59" i="73"/>
  <c r="EM59" i="73"/>
  <c r="EN59" i="73"/>
  <c r="EO59" i="73"/>
  <c r="EP59" i="73"/>
  <c r="EQ59" i="73"/>
  <c r="ER59" i="73"/>
  <c r="ES59" i="73"/>
  <c r="ET59" i="73"/>
  <c r="EU59" i="73"/>
  <c r="EV59" i="73"/>
  <c r="EW59" i="73"/>
  <c r="EX59" i="73"/>
  <c r="EY59" i="73"/>
  <c r="EZ59" i="73"/>
  <c r="FA59" i="73"/>
  <c r="FB59" i="73"/>
  <c r="FC59" i="73"/>
  <c r="FD59" i="73"/>
  <c r="FE59" i="73"/>
  <c r="FF59" i="73"/>
  <c r="FG59" i="73"/>
  <c r="FH59" i="73"/>
  <c r="FI59" i="73"/>
  <c r="FJ59" i="73"/>
  <c r="FK59" i="73"/>
  <c r="FL59" i="73"/>
  <c r="FM59" i="73"/>
  <c r="FN59" i="73"/>
  <c r="FO59" i="73"/>
  <c r="FP59" i="73"/>
  <c r="FQ59" i="73"/>
  <c r="FR59" i="73"/>
  <c r="FS59" i="73"/>
  <c r="FT59" i="73"/>
  <c r="FU59" i="73"/>
  <c r="FV59" i="73"/>
  <c r="FW59" i="73"/>
  <c r="EA60" i="73"/>
  <c r="EB60" i="73"/>
  <c r="EC60" i="73"/>
  <c r="ED60" i="73"/>
  <c r="EE60" i="73"/>
  <c r="EF60" i="73"/>
  <c r="EG60" i="73"/>
  <c r="EH60" i="73"/>
  <c r="EI60" i="73"/>
  <c r="EJ60" i="73"/>
  <c r="EK60" i="73"/>
  <c r="EL60" i="73"/>
  <c r="EM60" i="73"/>
  <c r="EN60" i="73"/>
  <c r="EO60" i="73"/>
  <c r="EP60" i="73"/>
  <c r="EQ60" i="73"/>
  <c r="ER60" i="73"/>
  <c r="ES60" i="73"/>
  <c r="ET60" i="73"/>
  <c r="EU60" i="73"/>
  <c r="EV60" i="73"/>
  <c r="EW60" i="73"/>
  <c r="EX60" i="73"/>
  <c r="EY60" i="73"/>
  <c r="EZ60" i="73"/>
  <c r="FA60" i="73"/>
  <c r="FB60" i="73"/>
  <c r="FC60" i="73"/>
  <c r="FD60" i="73"/>
  <c r="FE60" i="73"/>
  <c r="FF60" i="73"/>
  <c r="FG60" i="73"/>
  <c r="FH60" i="73"/>
  <c r="FI60" i="73"/>
  <c r="FJ60" i="73"/>
  <c r="FK60" i="73"/>
  <c r="FL60" i="73"/>
  <c r="FM60" i="73"/>
  <c r="FN60" i="73"/>
  <c r="FO60" i="73"/>
  <c r="FP60" i="73"/>
  <c r="FQ60" i="73"/>
  <c r="FR60" i="73"/>
  <c r="FS60" i="73"/>
  <c r="FT60" i="73"/>
  <c r="FU60" i="73"/>
  <c r="FV60" i="73"/>
  <c r="FW60" i="73"/>
  <c r="DZ58" i="73"/>
  <c r="DZ67" i="73" s="1"/>
  <c r="DZ59" i="73"/>
  <c r="DZ60" i="73"/>
  <c r="DY60" i="73"/>
  <c r="DY59" i="73"/>
  <c r="O68" i="73"/>
  <c r="O69" i="73"/>
  <c r="O67" i="73"/>
  <c r="F9" i="97" l="1"/>
  <c r="F9" i="96"/>
  <c r="F25" i="97"/>
  <c r="F25" i="96"/>
  <c r="O24" i="97"/>
  <c r="O24" i="96"/>
  <c r="L25" i="97"/>
  <c r="L25" i="96"/>
  <c r="L8" i="96"/>
  <c r="L8" i="97"/>
  <c r="O25" i="96"/>
  <c r="O25" i="97"/>
  <c r="L9" i="97"/>
  <c r="L9" i="96"/>
  <c r="U8" i="97"/>
  <c r="U8" i="96"/>
  <c r="L10" i="97"/>
  <c r="L10" i="96"/>
  <c r="O8" i="97"/>
  <c r="O8" i="96"/>
  <c r="F23" i="96"/>
  <c r="F23" i="97"/>
  <c r="O9" i="96"/>
  <c r="O9" i="97"/>
  <c r="U9" i="97"/>
  <c r="U9" i="96"/>
  <c r="L23" i="97"/>
  <c r="L23" i="96"/>
  <c r="U23" i="97"/>
  <c r="U23" i="96"/>
  <c r="F8" i="97"/>
  <c r="F8" i="96"/>
  <c r="O10" i="97"/>
  <c r="O10" i="96"/>
  <c r="F24" i="97"/>
  <c r="F24" i="96"/>
  <c r="O23" i="97"/>
  <c r="O23" i="96"/>
  <c r="U24" i="97"/>
  <c r="U24" i="96"/>
  <c r="F10" i="97"/>
  <c r="F10" i="96"/>
  <c r="U10" i="97"/>
  <c r="U10" i="96"/>
  <c r="L24" i="96"/>
  <c r="L24" i="97"/>
  <c r="U25" i="97"/>
  <c r="U25" i="96"/>
  <c r="F9" i="85"/>
  <c r="F9" i="93"/>
  <c r="L10" i="85"/>
  <c r="L10" i="93"/>
  <c r="O8" i="85"/>
  <c r="O8" i="93"/>
  <c r="F23" i="85"/>
  <c r="F23" i="93"/>
  <c r="F25" i="85"/>
  <c r="F25" i="93"/>
  <c r="O24" i="85"/>
  <c r="O24" i="93"/>
  <c r="O9" i="85"/>
  <c r="O9" i="93"/>
  <c r="U9" i="85"/>
  <c r="U9" i="93"/>
  <c r="L23" i="85"/>
  <c r="L23" i="93"/>
  <c r="L25" i="85"/>
  <c r="L25" i="93"/>
  <c r="U23" i="85"/>
  <c r="U23" i="93"/>
  <c r="F8" i="85"/>
  <c r="F8" i="93"/>
  <c r="L8" i="85"/>
  <c r="L8" i="93"/>
  <c r="O10" i="85"/>
  <c r="O10" i="93"/>
  <c r="F24" i="85"/>
  <c r="F24" i="93"/>
  <c r="O23" i="85"/>
  <c r="O23" i="93"/>
  <c r="O25" i="85"/>
  <c r="O25" i="93"/>
  <c r="U24" i="85"/>
  <c r="U24" i="93"/>
  <c r="FW67" i="73"/>
  <c r="F10" i="85"/>
  <c r="F10" i="93"/>
  <c r="L9" i="85"/>
  <c r="L9" i="93"/>
  <c r="U8" i="85"/>
  <c r="U8" i="93"/>
  <c r="U10" i="85"/>
  <c r="U10" i="93"/>
  <c r="L24" i="85"/>
  <c r="L24" i="93"/>
  <c r="U25" i="85"/>
  <c r="U25" i="93"/>
  <c r="FR68" i="73"/>
  <c r="FB68" i="73"/>
  <c r="FB69" i="73" s="1"/>
  <c r="EL68" i="73"/>
  <c r="EL69" i="73" s="1"/>
  <c r="EA68" i="73"/>
  <c r="EA69" i="73" s="1"/>
  <c r="FO68" i="73"/>
  <c r="FO69" i="73" s="1"/>
  <c r="FG68" i="73"/>
  <c r="FG69" i="73" s="1"/>
  <c r="EY68" i="73"/>
  <c r="EY69" i="73" s="1"/>
  <c r="EQ68" i="73"/>
  <c r="EQ69" i="73" s="1"/>
  <c r="FV68" i="73"/>
  <c r="FV69" i="73" s="1"/>
  <c r="FJ68" i="73"/>
  <c r="FJ69" i="73" s="1"/>
  <c r="FT68" i="73"/>
  <c r="FT69" i="73" s="1"/>
  <c r="FP68" i="73"/>
  <c r="FP69" i="73" s="1"/>
  <c r="FL68" i="73"/>
  <c r="FL69" i="73" s="1"/>
  <c r="FH68" i="73"/>
  <c r="FH69" i="73" s="1"/>
  <c r="FD68" i="73"/>
  <c r="FD69" i="73" s="1"/>
  <c r="EZ68" i="73"/>
  <c r="EZ69" i="73" s="1"/>
  <c r="EV68" i="73"/>
  <c r="EV69" i="73" s="1"/>
  <c r="ER68" i="73"/>
  <c r="ER69" i="73" s="1"/>
  <c r="EN68" i="73"/>
  <c r="EN69" i="73" s="1"/>
  <c r="EJ68" i="73"/>
  <c r="EJ69" i="73" s="1"/>
  <c r="EF68" i="73"/>
  <c r="EF69" i="73" s="1"/>
  <c r="EB68" i="73"/>
  <c r="EB69" i="73" s="1"/>
  <c r="FW68" i="73"/>
  <c r="EI68" i="73"/>
  <c r="EI69" i="73" s="1"/>
  <c r="FR69" i="73"/>
  <c r="DZ68" i="73"/>
  <c r="DZ69" i="73" s="1"/>
  <c r="FN68" i="73"/>
  <c r="FN69" i="73" s="1"/>
  <c r="FF68" i="73"/>
  <c r="FF69" i="73" s="1"/>
  <c r="EX68" i="73"/>
  <c r="EX69" i="73" s="1"/>
  <c r="ET68" i="73"/>
  <c r="ET69" i="73" s="1"/>
  <c r="EP68" i="73"/>
  <c r="EP69" i="73" s="1"/>
  <c r="EH68" i="73"/>
  <c r="EH69" i="73" s="1"/>
  <c r="ED68" i="73"/>
  <c r="ED69" i="73" s="1"/>
  <c r="FQ68" i="73"/>
  <c r="FQ69" i="73" s="1"/>
  <c r="FI68" i="73"/>
  <c r="FI69" i="73" s="1"/>
  <c r="FA68" i="73"/>
  <c r="FA69" i="73" s="1"/>
  <c r="EW68" i="73"/>
  <c r="EW69" i="73" s="1"/>
  <c r="EO68" i="73"/>
  <c r="EO69" i="73" s="1"/>
  <c r="EG68" i="73"/>
  <c r="EG69" i="73" s="1"/>
  <c r="FU68" i="73"/>
  <c r="FU69" i="73" s="1"/>
  <c r="FM68" i="73"/>
  <c r="FM69" i="73" s="1"/>
  <c r="FE68" i="73"/>
  <c r="FE69" i="73" s="1"/>
  <c r="ES68" i="73"/>
  <c r="ES69" i="73" s="1"/>
  <c r="EK68" i="73"/>
  <c r="EK69" i="73" s="1"/>
  <c r="EC68" i="73"/>
  <c r="EC69" i="73" s="1"/>
  <c r="FS68" i="73"/>
  <c r="FS69" i="73" s="1"/>
  <c r="FK68" i="73"/>
  <c r="FK69" i="73" s="1"/>
  <c r="FC68" i="73"/>
  <c r="FC69" i="73" s="1"/>
  <c r="EU68" i="73"/>
  <c r="EU69" i="73" s="1"/>
  <c r="EM68" i="73"/>
  <c r="EM69" i="73" s="1"/>
  <c r="EE68" i="73"/>
  <c r="EE69" i="73" s="1"/>
  <c r="DY58" i="73"/>
  <c r="DY67" i="73" s="1"/>
  <c r="DY68" i="73" s="1"/>
  <c r="DY69" i="73" s="1"/>
  <c r="DS55" i="73"/>
  <c r="DT55" i="73"/>
  <c r="DU55" i="73"/>
  <c r="DV55" i="73"/>
  <c r="DW55" i="73"/>
  <c r="DX55" i="73"/>
  <c r="DY55" i="73"/>
  <c r="DZ55" i="73"/>
  <c r="EA55" i="73"/>
  <c r="EB55" i="73"/>
  <c r="EC55" i="73"/>
  <c r="ED55" i="73"/>
  <c r="EE55" i="73"/>
  <c r="EF55" i="73"/>
  <c r="EG55" i="73"/>
  <c r="EH55" i="73"/>
  <c r="EI55" i="73"/>
  <c r="EJ55" i="73"/>
  <c r="EK55" i="73"/>
  <c r="EL55" i="73"/>
  <c r="EM55" i="73"/>
  <c r="EN55" i="73"/>
  <c r="EO55" i="73"/>
  <c r="EP55" i="73"/>
  <c r="EQ55" i="73"/>
  <c r="ER55" i="73"/>
  <c r="ES55" i="73"/>
  <c r="ET55" i="73"/>
  <c r="EU55" i="73"/>
  <c r="EV55" i="73"/>
  <c r="EW55" i="73"/>
  <c r="EX55" i="73"/>
  <c r="EY55" i="73"/>
  <c r="EZ55" i="73"/>
  <c r="FA55" i="73"/>
  <c r="FB55" i="73"/>
  <c r="FC55" i="73"/>
  <c r="FD55" i="73"/>
  <c r="FE55" i="73"/>
  <c r="FF55" i="73"/>
  <c r="FG55" i="73"/>
  <c r="FH55" i="73"/>
  <c r="FI55" i="73"/>
  <c r="FJ55" i="73"/>
  <c r="FK55" i="73"/>
  <c r="FL55" i="73"/>
  <c r="FM55" i="73"/>
  <c r="FN55" i="73"/>
  <c r="FO55" i="73"/>
  <c r="FP55" i="73"/>
  <c r="FQ55" i="73"/>
  <c r="FR55" i="73"/>
  <c r="FS55" i="73"/>
  <c r="FT55" i="73"/>
  <c r="FU55" i="73"/>
  <c r="FV55" i="73"/>
  <c r="FW55" i="73"/>
  <c r="DY37" i="39"/>
  <c r="DZ37" i="39"/>
  <c r="EA37" i="39"/>
  <c r="EB37" i="39"/>
  <c r="EC37" i="39"/>
  <c r="ED37" i="39"/>
  <c r="EE37" i="39"/>
  <c r="EF37" i="39"/>
  <c r="EG37" i="39"/>
  <c r="EH37" i="39"/>
  <c r="EI37" i="39"/>
  <c r="EJ37" i="39"/>
  <c r="EK37" i="39"/>
  <c r="EL37" i="39"/>
  <c r="EM37" i="39"/>
  <c r="EN37" i="39"/>
  <c r="EO37" i="39"/>
  <c r="EP37" i="39"/>
  <c r="EQ37" i="39"/>
  <c r="ER37" i="39"/>
  <c r="ES37" i="39"/>
  <c r="ET37" i="39"/>
  <c r="EU37" i="39"/>
  <c r="EV37" i="39"/>
  <c r="EW37" i="39"/>
  <c r="EX37" i="39"/>
  <c r="EY37" i="39"/>
  <c r="EZ37" i="39"/>
  <c r="FA37" i="39"/>
  <c r="FB37" i="39"/>
  <c r="FC37" i="39"/>
  <c r="FD37" i="39"/>
  <c r="FE37" i="39"/>
  <c r="FF37" i="39"/>
  <c r="FG37" i="39"/>
  <c r="FH37" i="39"/>
  <c r="FI37" i="39"/>
  <c r="FJ37" i="39"/>
  <c r="FK37" i="39"/>
  <c r="FL37" i="39"/>
  <c r="FM37" i="39"/>
  <c r="FN37" i="39"/>
  <c r="FO37" i="39"/>
  <c r="FP37" i="39"/>
  <c r="FQ37" i="39"/>
  <c r="FR37" i="39"/>
  <c r="FS37" i="39"/>
  <c r="FT37" i="39"/>
  <c r="FU37" i="39"/>
  <c r="FV37" i="39"/>
  <c r="FW37" i="39"/>
  <c r="FQ48" i="39" l="1"/>
  <c r="FQ47" i="39" s="1"/>
  <c r="FI48" i="39"/>
  <c r="FI47" i="39" s="1"/>
  <c r="FA48" i="39"/>
  <c r="FA47" i="39" s="1"/>
  <c r="ES48" i="39"/>
  <c r="ES47" i="39" s="1"/>
  <c r="EK48" i="39"/>
  <c r="EK47" i="39" s="1"/>
  <c r="EC48" i="39"/>
  <c r="EC47" i="39" s="1"/>
  <c r="FT48" i="39"/>
  <c r="FT47" i="39" s="1"/>
  <c r="FL48" i="39"/>
  <c r="FL47" i="39" s="1"/>
  <c r="FD48" i="39"/>
  <c r="FD47" i="39" s="1"/>
  <c r="EV48" i="39"/>
  <c r="EV47" i="39" s="1"/>
  <c r="EN48" i="39"/>
  <c r="EN47" i="39" s="1"/>
  <c r="EF48" i="39"/>
  <c r="EF47" i="39" s="1"/>
  <c r="FW48" i="39"/>
  <c r="FW47" i="39" s="1"/>
  <c r="FO48" i="39"/>
  <c r="FO47" i="39" s="1"/>
  <c r="FK48" i="39"/>
  <c r="FK47" i="39" s="1"/>
  <c r="FC48" i="39"/>
  <c r="FC47" i="39" s="1"/>
  <c r="EU48" i="39"/>
  <c r="EU47" i="39" s="1"/>
  <c r="EM48" i="39"/>
  <c r="EM47" i="39" s="1"/>
  <c r="EI48" i="39"/>
  <c r="EI47" i="39" s="1"/>
  <c r="FV48" i="39"/>
  <c r="FV47" i="39" s="1"/>
  <c r="FR48" i="39"/>
  <c r="FR47" i="39" s="1"/>
  <c r="FN48" i="39"/>
  <c r="FN47" i="39" s="1"/>
  <c r="FJ48" i="39"/>
  <c r="FJ47" i="39" s="1"/>
  <c r="FF48" i="39"/>
  <c r="FF47" i="39" s="1"/>
  <c r="FB48" i="39"/>
  <c r="FB47" i="39" s="1"/>
  <c r="EX48" i="39"/>
  <c r="EX47" i="39" s="1"/>
  <c r="ET48" i="39"/>
  <c r="ET47" i="39" s="1"/>
  <c r="EP48" i="39"/>
  <c r="EP47" i="39" s="1"/>
  <c r="EL48" i="39"/>
  <c r="EL47" i="39" s="1"/>
  <c r="EH48" i="39"/>
  <c r="EH47" i="39" s="1"/>
  <c r="ED48" i="39"/>
  <c r="ED47" i="39" s="1"/>
  <c r="DZ48" i="39"/>
  <c r="DZ47" i="39" s="1"/>
  <c r="FU48" i="39"/>
  <c r="FU47" i="39" s="1"/>
  <c r="FM48" i="39"/>
  <c r="FM47" i="39" s="1"/>
  <c r="FE48" i="39"/>
  <c r="FE47" i="39" s="1"/>
  <c r="EW48" i="39"/>
  <c r="EW47" i="39" s="1"/>
  <c r="EO48" i="39"/>
  <c r="EO47" i="39" s="1"/>
  <c r="EG48" i="39"/>
  <c r="EG47" i="39" s="1"/>
  <c r="DY48" i="39"/>
  <c r="DY47" i="39" s="1"/>
  <c r="FP48" i="39"/>
  <c r="FP47" i="39" s="1"/>
  <c r="FH48" i="39"/>
  <c r="FH47" i="39" s="1"/>
  <c r="EZ48" i="39"/>
  <c r="EZ47" i="39" s="1"/>
  <c r="ER48" i="39"/>
  <c r="ER47" i="39" s="1"/>
  <c r="EJ48" i="39"/>
  <c r="EJ47" i="39" s="1"/>
  <c r="EB48" i="39"/>
  <c r="EB47" i="39" s="1"/>
  <c r="FS48" i="39"/>
  <c r="FS47" i="39" s="1"/>
  <c r="FG48" i="39"/>
  <c r="FG47" i="39" s="1"/>
  <c r="EY48" i="39"/>
  <c r="EY47" i="39" s="1"/>
  <c r="EQ48" i="39"/>
  <c r="EQ47" i="39" s="1"/>
  <c r="EE48" i="39"/>
  <c r="EE47" i="39" s="1"/>
  <c r="EA48" i="39"/>
  <c r="EA47" i="39" s="1"/>
  <c r="FW69" i="73"/>
  <c r="DX23" i="73"/>
  <c r="DX45" i="73" s="1"/>
  <c r="DX46" i="73" s="1"/>
  <c r="DZ29" i="73"/>
  <c r="EA29" i="73"/>
  <c r="EB29" i="73"/>
  <c r="EC29" i="73"/>
  <c r="ED29" i="73"/>
  <c r="EE29" i="73"/>
  <c r="EF29" i="73"/>
  <c r="EG29" i="73"/>
  <c r="EH29" i="73"/>
  <c r="EI29" i="73"/>
  <c r="EJ29" i="73"/>
  <c r="EK29" i="73"/>
  <c r="EL29" i="73"/>
  <c r="EM29" i="73"/>
  <c r="EN29" i="73"/>
  <c r="EO29" i="73"/>
  <c r="EP29" i="73"/>
  <c r="EQ29" i="73"/>
  <c r="ER29" i="73"/>
  <c r="ES29" i="73"/>
  <c r="ET29" i="73"/>
  <c r="EU29" i="73"/>
  <c r="EV29" i="73"/>
  <c r="EW29" i="73"/>
  <c r="EX29" i="73"/>
  <c r="EY29" i="73"/>
  <c r="EZ29" i="73"/>
  <c r="FA29" i="73"/>
  <c r="FB29" i="73"/>
  <c r="FC29" i="73"/>
  <c r="FD29" i="73"/>
  <c r="FE29" i="73"/>
  <c r="FF29" i="73"/>
  <c r="FG29" i="73"/>
  <c r="FH29" i="73"/>
  <c r="FI29" i="73"/>
  <c r="FJ29" i="73"/>
  <c r="FK29" i="73"/>
  <c r="FL29" i="73"/>
  <c r="FM29" i="73"/>
  <c r="FN29" i="73"/>
  <c r="FO29" i="73"/>
  <c r="FP29" i="73"/>
  <c r="FQ29" i="73"/>
  <c r="FR29" i="73"/>
  <c r="FS29" i="73"/>
  <c r="FT29" i="73"/>
  <c r="FU29" i="73"/>
  <c r="FV29" i="73"/>
  <c r="FW29" i="73"/>
  <c r="DY29" i="73"/>
  <c r="DS37" i="39"/>
  <c r="DT37" i="39"/>
  <c r="DU37" i="39"/>
  <c r="DV37" i="39"/>
  <c r="DW37" i="39"/>
  <c r="DX37" i="39"/>
  <c r="FO23" i="73"/>
  <c r="FO45" i="73" s="1"/>
  <c r="FO46" i="73" s="1"/>
  <c r="FP23" i="73"/>
  <c r="FP45" i="73" s="1"/>
  <c r="FP46" i="73" s="1"/>
  <c r="FQ23" i="73"/>
  <c r="FQ45" i="73" s="1"/>
  <c r="FQ46" i="73" s="1"/>
  <c r="FR23" i="73"/>
  <c r="FR45" i="73" s="1"/>
  <c r="FR46" i="73" s="1"/>
  <c r="FS23" i="73"/>
  <c r="FS45" i="73" s="1"/>
  <c r="FS46" i="73" s="1"/>
  <c r="FT23" i="73"/>
  <c r="FT45" i="73" s="1"/>
  <c r="FT46" i="73" s="1"/>
  <c r="FU23" i="73"/>
  <c r="FU45" i="73" s="1"/>
  <c r="FU46" i="73" s="1"/>
  <c r="FV23" i="73"/>
  <c r="FV45" i="73" s="1"/>
  <c r="FV46" i="73" s="1"/>
  <c r="FW23" i="73"/>
  <c r="FW45" i="73" s="1"/>
  <c r="FW46" i="73" s="1"/>
  <c r="FP16" i="73"/>
  <c r="FQ16" i="73"/>
  <c r="FR16" i="73"/>
  <c r="FS16" i="73"/>
  <c r="FT16" i="73"/>
  <c r="FU16" i="73"/>
  <c r="FV16" i="73"/>
  <c r="FW16" i="73"/>
  <c r="FP17" i="73"/>
  <c r="FQ17" i="73"/>
  <c r="FR17" i="73"/>
  <c r="FS17" i="73"/>
  <c r="FT17" i="73"/>
  <c r="FU17" i="73"/>
  <c r="FV17" i="73"/>
  <c r="FW17" i="73"/>
  <c r="FP18" i="73"/>
  <c r="FQ18" i="73"/>
  <c r="FR18" i="73"/>
  <c r="FS18" i="73"/>
  <c r="FT18" i="73"/>
  <c r="FU18" i="73"/>
  <c r="FV18" i="73"/>
  <c r="FW18" i="73"/>
  <c r="FO16" i="73"/>
  <c r="FO17" i="73"/>
  <c r="FO18" i="73"/>
  <c r="FL23" i="73"/>
  <c r="FL45" i="73" s="1"/>
  <c r="FL46" i="73" s="1"/>
  <c r="FM23" i="73"/>
  <c r="FM45" i="73" s="1"/>
  <c r="FM46" i="73" s="1"/>
  <c r="FN23" i="73"/>
  <c r="FN45" i="73" s="1"/>
  <c r="FN46" i="73" s="1"/>
  <c r="FM16" i="73"/>
  <c r="FN16" i="73"/>
  <c r="FM17" i="73"/>
  <c r="FN17" i="73"/>
  <c r="FM18" i="73"/>
  <c r="FN18" i="73"/>
  <c r="FL16" i="73"/>
  <c r="FL17" i="73"/>
  <c r="FL18" i="73"/>
  <c r="FC23" i="73"/>
  <c r="FC45" i="73" s="1"/>
  <c r="FC46" i="73" s="1"/>
  <c r="FD23" i="73"/>
  <c r="FD45" i="73" s="1"/>
  <c r="FD46" i="73" s="1"/>
  <c r="FE23" i="73"/>
  <c r="FE45" i="73" s="1"/>
  <c r="FE46" i="73" s="1"/>
  <c r="FF23" i="73"/>
  <c r="FF45" i="73" s="1"/>
  <c r="FF46" i="73" s="1"/>
  <c r="FG23" i="73"/>
  <c r="FG45" i="73" s="1"/>
  <c r="FG46" i="73" s="1"/>
  <c r="FH23" i="73"/>
  <c r="FH45" i="73" s="1"/>
  <c r="FH46" i="73" s="1"/>
  <c r="FI23" i="73"/>
  <c r="FI45" i="73" s="1"/>
  <c r="FI46" i="73" s="1"/>
  <c r="FJ23" i="73"/>
  <c r="FJ45" i="73" s="1"/>
  <c r="FJ46" i="73" s="1"/>
  <c r="FK23" i="73"/>
  <c r="FK45" i="73" s="1"/>
  <c r="FK46" i="73" s="1"/>
  <c r="FC16" i="73"/>
  <c r="FD16" i="73"/>
  <c r="FE16" i="73"/>
  <c r="FF16" i="73"/>
  <c r="FG16" i="73"/>
  <c r="FH16" i="73"/>
  <c r="FI16" i="73"/>
  <c r="FJ16" i="73"/>
  <c r="FK16" i="73"/>
  <c r="FC17" i="73"/>
  <c r="FD17" i="73"/>
  <c r="FE17" i="73"/>
  <c r="FF17" i="73"/>
  <c r="FG17" i="73"/>
  <c r="FH17" i="73"/>
  <c r="FI17" i="73"/>
  <c r="FJ17" i="73"/>
  <c r="FK17" i="73"/>
  <c r="FC18" i="73"/>
  <c r="FD18" i="73"/>
  <c r="FE18" i="73"/>
  <c r="FF18" i="73"/>
  <c r="FG18" i="73"/>
  <c r="FH18" i="73"/>
  <c r="FI18" i="73"/>
  <c r="FJ18" i="73"/>
  <c r="FK18" i="73"/>
  <c r="EZ23" i="73"/>
  <c r="EZ45" i="73" s="1"/>
  <c r="EZ46" i="73" s="1"/>
  <c r="FA23" i="73"/>
  <c r="FA45" i="73" s="1"/>
  <c r="FA46" i="73" s="1"/>
  <c r="FB23" i="73"/>
  <c r="FB45" i="73" s="1"/>
  <c r="FB46" i="73" s="1"/>
  <c r="FA16" i="73"/>
  <c r="FB16" i="73"/>
  <c r="FA17" i="73"/>
  <c r="FB17" i="73"/>
  <c r="FA18" i="73"/>
  <c r="FB18" i="73"/>
  <c r="EZ16" i="73"/>
  <c r="EZ17" i="73"/>
  <c r="EZ18" i="73"/>
  <c r="EY23" i="73"/>
  <c r="EY45" i="73" s="1"/>
  <c r="EY46" i="73" s="1"/>
  <c r="EY16" i="73"/>
  <c r="EY17" i="73"/>
  <c r="EY18" i="73"/>
  <c r="EQ23" i="73"/>
  <c r="EQ45" i="73" s="1"/>
  <c r="EQ46" i="73" s="1"/>
  <c r="ER23" i="73"/>
  <c r="ER45" i="73" s="1"/>
  <c r="ER46" i="73" s="1"/>
  <c r="ES23" i="73"/>
  <c r="ES45" i="73" s="1"/>
  <c r="ES46" i="73" s="1"/>
  <c r="ET23" i="73"/>
  <c r="ET45" i="73" s="1"/>
  <c r="ET46" i="73" s="1"/>
  <c r="EU23" i="73"/>
  <c r="EU45" i="73" s="1"/>
  <c r="EU46" i="73" s="1"/>
  <c r="EV23" i="73"/>
  <c r="EV45" i="73" s="1"/>
  <c r="EV46" i="73" s="1"/>
  <c r="EW23" i="73"/>
  <c r="EW45" i="73" s="1"/>
  <c r="EW46" i="73" s="1"/>
  <c r="EX23" i="73"/>
  <c r="EX45" i="73" s="1"/>
  <c r="EX46" i="73" s="1"/>
  <c r="EQ16" i="73"/>
  <c r="ER16" i="73"/>
  <c r="ES16" i="73"/>
  <c r="ET16" i="73"/>
  <c r="EU16" i="73"/>
  <c r="EV16" i="73"/>
  <c r="EW16" i="73"/>
  <c r="EX16" i="73"/>
  <c r="EQ17" i="73"/>
  <c r="ER17" i="73"/>
  <c r="ES17" i="73"/>
  <c r="ET17" i="73"/>
  <c r="EU17" i="73"/>
  <c r="EV17" i="73"/>
  <c r="EW17" i="73"/>
  <c r="EX17" i="73"/>
  <c r="EQ18" i="73"/>
  <c r="ER18" i="73"/>
  <c r="ES18" i="73"/>
  <c r="ET18" i="73"/>
  <c r="EU18" i="73"/>
  <c r="EV18" i="73"/>
  <c r="EW18" i="73"/>
  <c r="EX18" i="73"/>
  <c r="EN23" i="73"/>
  <c r="EN45" i="73" s="1"/>
  <c r="EN46" i="73" s="1"/>
  <c r="EO23" i="73"/>
  <c r="EO45" i="73" s="1"/>
  <c r="EO46" i="73" s="1"/>
  <c r="EP23" i="73"/>
  <c r="EP45" i="73" s="1"/>
  <c r="EP46" i="73" s="1"/>
  <c r="EN16" i="73"/>
  <c r="EO16" i="73"/>
  <c r="EP16" i="73"/>
  <c r="EN17" i="73"/>
  <c r="EO17" i="73"/>
  <c r="EP17" i="73"/>
  <c r="EN18" i="73"/>
  <c r="EO18" i="73"/>
  <c r="EP18" i="73"/>
  <c r="EM23" i="73"/>
  <c r="EM45" i="73" s="1"/>
  <c r="EM46" i="73" s="1"/>
  <c r="EM16" i="73"/>
  <c r="EM17" i="73"/>
  <c r="EM18" i="73"/>
  <c r="EE23" i="73"/>
  <c r="EE45" i="73" s="1"/>
  <c r="EE46" i="73" s="1"/>
  <c r="EF23" i="73"/>
  <c r="EF45" i="73" s="1"/>
  <c r="EF46" i="73" s="1"/>
  <c r="EG23" i="73"/>
  <c r="EG45" i="73" s="1"/>
  <c r="EG46" i="73" s="1"/>
  <c r="EH23" i="73"/>
  <c r="EH45" i="73" s="1"/>
  <c r="EH46" i="73" s="1"/>
  <c r="EI23" i="73"/>
  <c r="EI45" i="73" s="1"/>
  <c r="EI46" i="73" s="1"/>
  <c r="EJ23" i="73"/>
  <c r="EJ45" i="73" s="1"/>
  <c r="EJ46" i="73" s="1"/>
  <c r="EK23" i="73"/>
  <c r="EK45" i="73" s="1"/>
  <c r="EK46" i="73" s="1"/>
  <c r="EL23" i="73"/>
  <c r="EL45" i="73" s="1"/>
  <c r="EL46" i="73" s="1"/>
  <c r="EE16" i="73"/>
  <c r="EF16" i="73"/>
  <c r="EG16" i="73"/>
  <c r="EH16" i="73"/>
  <c r="EI16" i="73"/>
  <c r="EJ16" i="73"/>
  <c r="EK16" i="73"/>
  <c r="EL16" i="73"/>
  <c r="EE17" i="73"/>
  <c r="EF17" i="73"/>
  <c r="EG17" i="73"/>
  <c r="EH17" i="73"/>
  <c r="EI17" i="73"/>
  <c r="EJ17" i="73"/>
  <c r="EK17" i="73"/>
  <c r="EL17" i="73"/>
  <c r="EE18" i="73"/>
  <c r="EF18" i="73"/>
  <c r="EG18" i="73"/>
  <c r="EH18" i="73"/>
  <c r="EI18" i="73"/>
  <c r="EJ18" i="73"/>
  <c r="EK18" i="73"/>
  <c r="EL18" i="73"/>
  <c r="EB23" i="73"/>
  <c r="EB45" i="73" s="1"/>
  <c r="EB46" i="73" s="1"/>
  <c r="EC23" i="73"/>
  <c r="EC45" i="73" s="1"/>
  <c r="EC46" i="73" s="1"/>
  <c r="ED23" i="73"/>
  <c r="ED45" i="73" s="1"/>
  <c r="ED46" i="73" s="1"/>
  <c r="EB16" i="73"/>
  <c r="EC16" i="73"/>
  <c r="ED16" i="73"/>
  <c r="EB17" i="73"/>
  <c r="EC17" i="73"/>
  <c r="ED17" i="73"/>
  <c r="EB18" i="73"/>
  <c r="EC18" i="73"/>
  <c r="ED18" i="73"/>
  <c r="DZ23" i="73"/>
  <c r="DZ45" i="73" s="1"/>
  <c r="DZ46" i="73" s="1"/>
  <c r="EA23" i="73"/>
  <c r="EA45" i="73" s="1"/>
  <c r="EA46" i="73" s="1"/>
  <c r="DY23" i="73"/>
  <c r="DY45" i="73" s="1"/>
  <c r="DY46" i="73" s="1"/>
  <c r="DY17" i="73"/>
  <c r="DZ17" i="73"/>
  <c r="EA17" i="73"/>
  <c r="DY18" i="73"/>
  <c r="DZ18" i="73"/>
  <c r="EA18" i="73"/>
  <c r="DZ16" i="73"/>
  <c r="EA16" i="73"/>
  <c r="DY16" i="73"/>
  <c r="DS29" i="73"/>
  <c r="DT29" i="73"/>
  <c r="DU29" i="73"/>
  <c r="DV29" i="73"/>
  <c r="DW29" i="73"/>
  <c r="DX29" i="73"/>
  <c r="DS23" i="73"/>
  <c r="DS45" i="73" s="1"/>
  <c r="DS46" i="73" s="1"/>
  <c r="DT23" i="73"/>
  <c r="DT45" i="73" s="1"/>
  <c r="DT46" i="73" s="1"/>
  <c r="DU23" i="73"/>
  <c r="DU45" i="73" s="1"/>
  <c r="DU46" i="73" s="1"/>
  <c r="DV23" i="73"/>
  <c r="DV45" i="73" s="1"/>
  <c r="DV46" i="73" s="1"/>
  <c r="DW23" i="73"/>
  <c r="DW45" i="73" s="1"/>
  <c r="DW46" i="73" s="1"/>
  <c r="DS16" i="73"/>
  <c r="DT16" i="73"/>
  <c r="DU16" i="73"/>
  <c r="DV16" i="73"/>
  <c r="DW16" i="73"/>
  <c r="DX16" i="73"/>
  <c r="DS17" i="73"/>
  <c r="DT17" i="73"/>
  <c r="DU17" i="73"/>
  <c r="DV17" i="73"/>
  <c r="DW17" i="73"/>
  <c r="DX17" i="73"/>
  <c r="DS18" i="73"/>
  <c r="DT18" i="73"/>
  <c r="DU18" i="73"/>
  <c r="DV18" i="73"/>
  <c r="DW18" i="73"/>
  <c r="DX18" i="73"/>
  <c r="DP37" i="39"/>
  <c r="DQ37" i="39"/>
  <c r="DR37" i="39"/>
  <c r="DJ37" i="39"/>
  <c r="DK37" i="39"/>
  <c r="DL37" i="39"/>
  <c r="DM37" i="39"/>
  <c r="DN37" i="39"/>
  <c r="DO37" i="39"/>
  <c r="DP16" i="73"/>
  <c r="DQ16" i="73"/>
  <c r="DR16" i="73"/>
  <c r="DP17" i="73"/>
  <c r="DQ17" i="73"/>
  <c r="DR17" i="73"/>
  <c r="DP18" i="73"/>
  <c r="DQ18" i="73"/>
  <c r="DR18" i="73"/>
  <c r="DP23" i="73"/>
  <c r="DP45" i="73" s="1"/>
  <c r="DP46" i="73" s="1"/>
  <c r="DQ23" i="73"/>
  <c r="DQ45" i="73" s="1"/>
  <c r="DQ46" i="73" s="1"/>
  <c r="DR23" i="73"/>
  <c r="DR45" i="73" s="1"/>
  <c r="DR46" i="73" s="1"/>
  <c r="DP29" i="73"/>
  <c r="DQ29" i="73"/>
  <c r="DR29" i="73"/>
  <c r="DP55" i="73"/>
  <c r="DQ55" i="73"/>
  <c r="DR55" i="73"/>
  <c r="DM16" i="73"/>
  <c r="DN16" i="73"/>
  <c r="DO16" i="73"/>
  <c r="DM17" i="73"/>
  <c r="DN17" i="73"/>
  <c r="DO17" i="73"/>
  <c r="DM18" i="73"/>
  <c r="DN18" i="73"/>
  <c r="DO18" i="73"/>
  <c r="DM23" i="73"/>
  <c r="DM45" i="73" s="1"/>
  <c r="DM46" i="73" s="1"/>
  <c r="DN23" i="73"/>
  <c r="DN45" i="73" s="1"/>
  <c r="DN46" i="73" s="1"/>
  <c r="DO23" i="73"/>
  <c r="DO45" i="73" s="1"/>
  <c r="DO46" i="73" s="1"/>
  <c r="DM29" i="73"/>
  <c r="DN29" i="73"/>
  <c r="DO29" i="73"/>
  <c r="DM55" i="73"/>
  <c r="DN55" i="73"/>
  <c r="DO55" i="73"/>
  <c r="DJ16" i="73"/>
  <c r="DK16" i="73"/>
  <c r="DL16" i="73"/>
  <c r="DJ17" i="73"/>
  <c r="DK17" i="73"/>
  <c r="DL17" i="73"/>
  <c r="DJ18" i="73"/>
  <c r="DK18" i="73"/>
  <c r="DL18" i="73"/>
  <c r="DJ23" i="73"/>
  <c r="DJ45" i="73" s="1"/>
  <c r="DJ46" i="73" s="1"/>
  <c r="DK23" i="73"/>
  <c r="DK45" i="73" s="1"/>
  <c r="DK46" i="73" s="1"/>
  <c r="DL23" i="73"/>
  <c r="DL45" i="73" s="1"/>
  <c r="DL46" i="73" s="1"/>
  <c r="DJ29" i="73"/>
  <c r="DK29" i="73"/>
  <c r="DL29" i="73"/>
  <c r="DJ55" i="73"/>
  <c r="DK55" i="73"/>
  <c r="DL55" i="73"/>
  <c r="AW55" i="73"/>
  <c r="AX55" i="73"/>
  <c r="AY55" i="73"/>
  <c r="AZ55" i="73"/>
  <c r="BA55" i="73"/>
  <c r="BB55" i="73"/>
  <c r="BC55" i="73"/>
  <c r="BD55" i="73"/>
  <c r="BE55" i="73"/>
  <c r="BF55" i="73"/>
  <c r="BG55" i="73"/>
  <c r="BH55" i="73"/>
  <c r="BI55" i="73"/>
  <c r="BJ55" i="73"/>
  <c r="BK55" i="73"/>
  <c r="BL55" i="73"/>
  <c r="BM55" i="73"/>
  <c r="BN55" i="73"/>
  <c r="BO55" i="73"/>
  <c r="BP55" i="73"/>
  <c r="BQ55" i="73"/>
  <c r="BR55" i="73"/>
  <c r="BS55" i="73"/>
  <c r="BT55" i="73"/>
  <c r="BU55" i="73"/>
  <c r="BV55" i="73"/>
  <c r="BW55" i="73"/>
  <c r="BX55" i="73"/>
  <c r="BY55" i="73"/>
  <c r="BZ55" i="73"/>
  <c r="CA55" i="73"/>
  <c r="CB55" i="73"/>
  <c r="CC55" i="73"/>
  <c r="CD55" i="73"/>
  <c r="CE55" i="73"/>
  <c r="CF55" i="73"/>
  <c r="AV55" i="73"/>
  <c r="CG55" i="73"/>
  <c r="CH55" i="73"/>
  <c r="CI55" i="73"/>
  <c r="CJ55" i="73"/>
  <c r="CK55" i="73"/>
  <c r="CL55" i="73"/>
  <c r="CM55" i="73"/>
  <c r="CN55" i="73"/>
  <c r="CO55" i="73"/>
  <c r="CP55" i="73"/>
  <c r="CQ55" i="73"/>
  <c r="CR55" i="73"/>
  <c r="CS55" i="73"/>
  <c r="CT55" i="73"/>
  <c r="CU55" i="73"/>
  <c r="CV55" i="73"/>
  <c r="CW55" i="73"/>
  <c r="CX55" i="73"/>
  <c r="CY55" i="73"/>
  <c r="CZ55" i="73"/>
  <c r="DA55" i="73"/>
  <c r="DB55" i="73"/>
  <c r="DC55" i="73"/>
  <c r="DD55" i="73"/>
  <c r="DE55" i="73"/>
  <c r="DF55" i="73"/>
  <c r="DG55" i="73"/>
  <c r="DH55" i="73"/>
  <c r="DI55" i="73"/>
  <c r="DI16" i="73"/>
  <c r="DI17" i="73"/>
  <c r="DI18" i="73"/>
  <c r="DI23" i="73"/>
  <c r="DI45" i="73" s="1"/>
  <c r="DI46" i="73" s="1"/>
  <c r="DI29" i="73"/>
  <c r="CH64" i="73"/>
  <c r="CG64" i="73"/>
  <c r="CF64" i="73"/>
  <c r="CE64" i="73"/>
  <c r="CD64" i="73"/>
  <c r="CC64" i="73"/>
  <c r="CB64" i="73"/>
  <c r="CA64" i="73"/>
  <c r="BZ64" i="73"/>
  <c r="BY64" i="73"/>
  <c r="BX64" i="73"/>
  <c r="BW64" i="73"/>
  <c r="BV64" i="73"/>
  <c r="BU64" i="73"/>
  <c r="BT64" i="73"/>
  <c r="BS64" i="73"/>
  <c r="BR64" i="73"/>
  <c r="BQ64" i="73"/>
  <c r="BP64" i="73"/>
  <c r="BO64" i="73"/>
  <c r="BN64" i="73"/>
  <c r="BM64" i="73"/>
  <c r="BL64" i="73"/>
  <c r="BK64" i="73"/>
  <c r="BJ64" i="73"/>
  <c r="BI64" i="73"/>
  <c r="BH64" i="73"/>
  <c r="BG64" i="73"/>
  <c r="BF64" i="73"/>
  <c r="BE64" i="73"/>
  <c r="BD64" i="73"/>
  <c r="BC64" i="73"/>
  <c r="BB64" i="73"/>
  <c r="BA64" i="73"/>
  <c r="AZ64" i="73"/>
  <c r="AY64" i="73"/>
  <c r="AX64" i="73"/>
  <c r="AW64" i="73"/>
  <c r="AV64" i="73"/>
  <c r="AU64" i="73"/>
  <c r="AT64" i="73"/>
  <c r="AS64" i="73"/>
  <c r="AR64" i="73"/>
  <c r="AQ64" i="73"/>
  <c r="AP64" i="73"/>
  <c r="AO64" i="73"/>
  <c r="AN64" i="73"/>
  <c r="AM64" i="73"/>
  <c r="AL64" i="73"/>
  <c r="AK64" i="73"/>
  <c r="AJ64" i="73"/>
  <c r="AI64" i="73"/>
  <c r="AH64" i="73"/>
  <c r="AG64" i="73"/>
  <c r="AF64" i="73"/>
  <c r="AE64" i="73"/>
  <c r="AD64" i="73"/>
  <c r="AC64" i="73"/>
  <c r="AB64" i="73"/>
  <c r="AA64" i="73"/>
  <c r="Z64" i="73"/>
  <c r="Y64" i="73"/>
  <c r="X64" i="73"/>
  <c r="W64" i="73"/>
  <c r="V64" i="73"/>
  <c r="U64" i="73"/>
  <c r="T64" i="73"/>
  <c r="S64" i="73"/>
  <c r="R64" i="73"/>
  <c r="Q64" i="73"/>
  <c r="P64" i="73"/>
  <c r="O64" i="73"/>
  <c r="N64" i="73"/>
  <c r="M64" i="73"/>
  <c r="L64" i="73"/>
  <c r="K64" i="73"/>
  <c r="J64" i="73"/>
  <c r="I64" i="73"/>
  <c r="H64" i="73"/>
  <c r="G64" i="73"/>
  <c r="F64" i="73"/>
  <c r="E64" i="73"/>
  <c r="D64" i="73"/>
  <c r="C64" i="73"/>
  <c r="DH29" i="73"/>
  <c r="DH64" i="73" s="1"/>
  <c r="DG29" i="73"/>
  <c r="DF29" i="73"/>
  <c r="DF64" i="73" s="1"/>
  <c r="DE29" i="73"/>
  <c r="DE64" i="73" s="1"/>
  <c r="DD29" i="73"/>
  <c r="DD64" i="73" s="1"/>
  <c r="DC29" i="73"/>
  <c r="DC64" i="73" s="1"/>
  <c r="DB29" i="73"/>
  <c r="DA29" i="73"/>
  <c r="DA64" i="73" s="1"/>
  <c r="CZ29" i="73"/>
  <c r="CZ64" i="73" s="1"/>
  <c r="CY29" i="73"/>
  <c r="CY64" i="73" s="1"/>
  <c r="CX29" i="73"/>
  <c r="CX64" i="73" s="1"/>
  <c r="CW29" i="73"/>
  <c r="CW64" i="73" s="1"/>
  <c r="CV29" i="73"/>
  <c r="CV64" i="73" s="1"/>
  <c r="CU29" i="73"/>
  <c r="CU64" i="73" s="1"/>
  <c r="CT29" i="73"/>
  <c r="CS29" i="73"/>
  <c r="CS64" i="73" s="1"/>
  <c r="CR29" i="73"/>
  <c r="CQ29" i="73"/>
  <c r="CQ64" i="73" s="1"/>
  <c r="CP29" i="73"/>
  <c r="CP64" i="73" s="1"/>
  <c r="CO29" i="73"/>
  <c r="CN29" i="73"/>
  <c r="CM29" i="73"/>
  <c r="CM64" i="73" s="1"/>
  <c r="CL29" i="73"/>
  <c r="CK29" i="73"/>
  <c r="CK64" i="73" s="1"/>
  <c r="CJ29" i="73"/>
  <c r="CJ64" i="73" s="1"/>
  <c r="DH23" i="73"/>
  <c r="DH45" i="73" s="1"/>
  <c r="DH46" i="73" s="1"/>
  <c r="DG23" i="73"/>
  <c r="DG45" i="73" s="1"/>
  <c r="DG46" i="73" s="1"/>
  <c r="DF23" i="73"/>
  <c r="DF45" i="73" s="1"/>
  <c r="DF46" i="73" s="1"/>
  <c r="DE23" i="73"/>
  <c r="DE45" i="73" s="1"/>
  <c r="DE46" i="73" s="1"/>
  <c r="DD23" i="73"/>
  <c r="DD45" i="73" s="1"/>
  <c r="DD46" i="73" s="1"/>
  <c r="DC23" i="73"/>
  <c r="DC45" i="73" s="1"/>
  <c r="DC46" i="73" s="1"/>
  <c r="DB23" i="73"/>
  <c r="DB45" i="73" s="1"/>
  <c r="DB46" i="73" s="1"/>
  <c r="DA23" i="73"/>
  <c r="DA45" i="73" s="1"/>
  <c r="DA46" i="73" s="1"/>
  <c r="CZ23" i="73"/>
  <c r="CZ45" i="73" s="1"/>
  <c r="CZ46" i="73" s="1"/>
  <c r="CY23" i="73"/>
  <c r="CY45" i="73" s="1"/>
  <c r="CY46" i="73" s="1"/>
  <c r="CX23" i="73"/>
  <c r="CX45" i="73" s="1"/>
  <c r="CX46" i="73" s="1"/>
  <c r="CW23" i="73"/>
  <c r="CW45" i="73" s="1"/>
  <c r="CW46" i="73" s="1"/>
  <c r="CV23" i="73"/>
  <c r="CV45" i="73" s="1"/>
  <c r="CV46" i="73" s="1"/>
  <c r="CU23" i="73"/>
  <c r="CU45" i="73" s="1"/>
  <c r="CU46" i="73" s="1"/>
  <c r="CT23" i="73"/>
  <c r="CT45" i="73" s="1"/>
  <c r="CT46" i="73" s="1"/>
  <c r="CS23" i="73"/>
  <c r="CS45" i="73" s="1"/>
  <c r="CS46" i="73" s="1"/>
  <c r="CR23" i="73"/>
  <c r="CR45" i="73" s="1"/>
  <c r="CR46" i="73" s="1"/>
  <c r="CQ23" i="73"/>
  <c r="CQ45" i="73" s="1"/>
  <c r="CQ46" i="73" s="1"/>
  <c r="CP23" i="73"/>
  <c r="CP45" i="73" s="1"/>
  <c r="CP46" i="73" s="1"/>
  <c r="CO23" i="73"/>
  <c r="CO45" i="73" s="1"/>
  <c r="CO46" i="73" s="1"/>
  <c r="CN23" i="73"/>
  <c r="CN45" i="73" s="1"/>
  <c r="CN46" i="73" s="1"/>
  <c r="CM23" i="73"/>
  <c r="CM45" i="73" s="1"/>
  <c r="CM46" i="73" s="1"/>
  <c r="CL23" i="73"/>
  <c r="CL45" i="73" s="1"/>
  <c r="CL46" i="73" s="1"/>
  <c r="CK23" i="73"/>
  <c r="CK45" i="73" s="1"/>
  <c r="CK46" i="73" s="1"/>
  <c r="CJ23" i="73"/>
  <c r="CJ45" i="73" s="1"/>
  <c r="CJ46" i="73" s="1"/>
  <c r="CI23" i="73"/>
  <c r="CI45" i="73" s="1"/>
  <c r="CI46" i="73" s="1"/>
  <c r="CH23" i="73"/>
  <c r="CH45" i="73" s="1"/>
  <c r="CH46" i="73" s="1"/>
  <c r="CG23" i="73"/>
  <c r="CG45" i="73" s="1"/>
  <c r="CG46" i="73" s="1"/>
  <c r="CF23" i="73"/>
  <c r="CF45" i="73" s="1"/>
  <c r="CF46" i="73" s="1"/>
  <c r="CE23" i="73"/>
  <c r="CE45" i="73" s="1"/>
  <c r="CE46" i="73" s="1"/>
  <c r="CD23" i="73"/>
  <c r="CD45" i="73" s="1"/>
  <c r="CD46" i="73" s="1"/>
  <c r="CC23" i="73"/>
  <c r="CC45" i="73" s="1"/>
  <c r="CC46" i="73" s="1"/>
  <c r="CB23" i="73"/>
  <c r="CB45" i="73" s="1"/>
  <c r="CB46" i="73" s="1"/>
  <c r="CA23" i="73"/>
  <c r="CA45" i="73" s="1"/>
  <c r="CA46" i="73" s="1"/>
  <c r="BZ23" i="73"/>
  <c r="BZ45" i="73" s="1"/>
  <c r="BZ46" i="73" s="1"/>
  <c r="BY23" i="73"/>
  <c r="BY45" i="73" s="1"/>
  <c r="BY46" i="73" s="1"/>
  <c r="BX23" i="73"/>
  <c r="BX45" i="73" s="1"/>
  <c r="BX46" i="73" s="1"/>
  <c r="BW23" i="73"/>
  <c r="BW45" i="73" s="1"/>
  <c r="BW46" i="73" s="1"/>
  <c r="BV23" i="73"/>
  <c r="BV45" i="73" s="1"/>
  <c r="BV46" i="73" s="1"/>
  <c r="BU23" i="73"/>
  <c r="BU45" i="73" s="1"/>
  <c r="BU46" i="73" s="1"/>
  <c r="BT23" i="73"/>
  <c r="BT45" i="73" s="1"/>
  <c r="BT46" i="73" s="1"/>
  <c r="BS23" i="73"/>
  <c r="BS45" i="73" s="1"/>
  <c r="BS46" i="73" s="1"/>
  <c r="BR23" i="73"/>
  <c r="BR45" i="73" s="1"/>
  <c r="BR46" i="73" s="1"/>
  <c r="BQ23" i="73"/>
  <c r="BQ45" i="73" s="1"/>
  <c r="BQ46" i="73" s="1"/>
  <c r="BP23" i="73"/>
  <c r="BP45" i="73" s="1"/>
  <c r="BP46" i="73" s="1"/>
  <c r="BO23" i="73"/>
  <c r="BO45" i="73" s="1"/>
  <c r="BO46" i="73" s="1"/>
  <c r="BN23" i="73"/>
  <c r="BN45" i="73" s="1"/>
  <c r="BN46" i="73" s="1"/>
  <c r="BM23" i="73"/>
  <c r="BM45" i="73" s="1"/>
  <c r="BM46" i="73" s="1"/>
  <c r="BL23" i="73"/>
  <c r="BL45" i="73" s="1"/>
  <c r="BL46" i="73" s="1"/>
  <c r="BK23" i="73"/>
  <c r="BK45" i="73" s="1"/>
  <c r="BK46" i="73" s="1"/>
  <c r="BJ23" i="73"/>
  <c r="BJ45" i="73" s="1"/>
  <c r="BJ46" i="73" s="1"/>
  <c r="BI23" i="73"/>
  <c r="BI45" i="73" s="1"/>
  <c r="BI46" i="73" s="1"/>
  <c r="BH23" i="73"/>
  <c r="BH45" i="73" s="1"/>
  <c r="BH46" i="73" s="1"/>
  <c r="BG23" i="73"/>
  <c r="BG45" i="73" s="1"/>
  <c r="BG46" i="73" s="1"/>
  <c r="BF23" i="73"/>
  <c r="BF45" i="73" s="1"/>
  <c r="BF46" i="73" s="1"/>
  <c r="BE23" i="73"/>
  <c r="BE45" i="73" s="1"/>
  <c r="BE46" i="73" s="1"/>
  <c r="BD23" i="73"/>
  <c r="BD45" i="73" s="1"/>
  <c r="BD46" i="73" s="1"/>
  <c r="BC23" i="73"/>
  <c r="BC45" i="73" s="1"/>
  <c r="BC46" i="73" s="1"/>
  <c r="BB23" i="73"/>
  <c r="BB45" i="73" s="1"/>
  <c r="BB46" i="73" s="1"/>
  <c r="BA23" i="73"/>
  <c r="BA45" i="73" s="1"/>
  <c r="BA46" i="73" s="1"/>
  <c r="AZ23" i="73"/>
  <c r="AZ45" i="73" s="1"/>
  <c r="AZ46" i="73" s="1"/>
  <c r="AY23" i="73"/>
  <c r="AY45" i="73" s="1"/>
  <c r="AY46" i="73" s="1"/>
  <c r="AX23" i="73"/>
  <c r="AX45" i="73" s="1"/>
  <c r="AX46" i="73" s="1"/>
  <c r="AW23" i="73"/>
  <c r="AW45" i="73" s="1"/>
  <c r="AW46" i="73" s="1"/>
  <c r="AV23" i="73"/>
  <c r="AV45" i="73" s="1"/>
  <c r="AV46" i="73" s="1"/>
  <c r="AU23" i="73"/>
  <c r="AU45" i="73" s="1"/>
  <c r="AU46" i="73" s="1"/>
  <c r="AT23" i="73"/>
  <c r="AT45" i="73" s="1"/>
  <c r="AT46" i="73" s="1"/>
  <c r="AS23" i="73"/>
  <c r="AS45" i="73" s="1"/>
  <c r="AS46" i="73" s="1"/>
  <c r="AR23" i="73"/>
  <c r="AR45" i="73" s="1"/>
  <c r="AR46" i="73" s="1"/>
  <c r="AQ23" i="73"/>
  <c r="AQ45" i="73" s="1"/>
  <c r="AQ46" i="73" s="1"/>
  <c r="AP23" i="73"/>
  <c r="AP45" i="73" s="1"/>
  <c r="AP46" i="73" s="1"/>
  <c r="AO23" i="73"/>
  <c r="AO45" i="73" s="1"/>
  <c r="AO46" i="73" s="1"/>
  <c r="AN23" i="73"/>
  <c r="AN45" i="73" s="1"/>
  <c r="AN46" i="73" s="1"/>
  <c r="AM23" i="73"/>
  <c r="AM45" i="73" s="1"/>
  <c r="AM46" i="73" s="1"/>
  <c r="AL23" i="73"/>
  <c r="AL45" i="73" s="1"/>
  <c r="AL46" i="73" s="1"/>
  <c r="AK23" i="73"/>
  <c r="AK45" i="73" s="1"/>
  <c r="AK46" i="73" s="1"/>
  <c r="AJ23" i="73"/>
  <c r="AJ45" i="73" s="1"/>
  <c r="AJ46" i="73" s="1"/>
  <c r="AI23" i="73"/>
  <c r="AI45" i="73" s="1"/>
  <c r="AI46" i="73" s="1"/>
  <c r="AH23" i="73"/>
  <c r="AH45" i="73" s="1"/>
  <c r="AH46" i="73" s="1"/>
  <c r="AG23" i="73"/>
  <c r="AG45" i="73" s="1"/>
  <c r="AG46" i="73" s="1"/>
  <c r="AF23" i="73"/>
  <c r="AF45" i="73" s="1"/>
  <c r="AF46" i="73" s="1"/>
  <c r="AE23" i="73"/>
  <c r="AE45" i="73" s="1"/>
  <c r="AE46" i="73" s="1"/>
  <c r="AD23" i="73"/>
  <c r="AD45" i="73" s="1"/>
  <c r="AD46" i="73" s="1"/>
  <c r="AC23" i="73"/>
  <c r="AC45" i="73" s="1"/>
  <c r="AC46" i="73" s="1"/>
  <c r="AB23" i="73"/>
  <c r="AB45" i="73" s="1"/>
  <c r="AB46" i="73" s="1"/>
  <c r="AA23" i="73"/>
  <c r="AA45" i="73" s="1"/>
  <c r="AA46" i="73" s="1"/>
  <c r="Z23" i="73"/>
  <c r="Z45" i="73" s="1"/>
  <c r="Z46" i="73" s="1"/>
  <c r="Y23" i="73"/>
  <c r="Y45" i="73" s="1"/>
  <c r="Y46" i="73" s="1"/>
  <c r="X23" i="73"/>
  <c r="X45" i="73" s="1"/>
  <c r="X46" i="73" s="1"/>
  <c r="W23" i="73"/>
  <c r="W45" i="73" s="1"/>
  <c r="W46" i="73" s="1"/>
  <c r="V23" i="73"/>
  <c r="V45" i="73" s="1"/>
  <c r="V46" i="73" s="1"/>
  <c r="U23" i="73"/>
  <c r="U45" i="73" s="1"/>
  <c r="U46" i="73" s="1"/>
  <c r="T23" i="73"/>
  <c r="T45" i="73" s="1"/>
  <c r="T46" i="73" s="1"/>
  <c r="S23" i="73"/>
  <c r="S45" i="73" s="1"/>
  <c r="S46" i="73" s="1"/>
  <c r="R23" i="73"/>
  <c r="R45" i="73" s="1"/>
  <c r="R46" i="73" s="1"/>
  <c r="Q23" i="73"/>
  <c r="Q45" i="73" s="1"/>
  <c r="Q46" i="73" s="1"/>
  <c r="P23" i="73"/>
  <c r="P45" i="73" s="1"/>
  <c r="P46" i="73" s="1"/>
  <c r="O23" i="73"/>
  <c r="O45" i="73" s="1"/>
  <c r="O46" i="73" s="1"/>
  <c r="N23" i="73"/>
  <c r="N31" i="73" s="1"/>
  <c r="M23" i="73"/>
  <c r="M65" i="73" s="1"/>
  <c r="L23" i="73"/>
  <c r="L65" i="73" s="1"/>
  <c r="K23" i="73"/>
  <c r="J23" i="73"/>
  <c r="J31" i="73" s="1"/>
  <c r="I23" i="73"/>
  <c r="I65" i="73" s="1"/>
  <c r="H23" i="73"/>
  <c r="H65" i="73" s="1"/>
  <c r="G23" i="73"/>
  <c r="F23" i="73"/>
  <c r="F65" i="73" s="1"/>
  <c r="E23" i="73"/>
  <c r="D23" i="73"/>
  <c r="C23" i="73"/>
  <c r="C31" i="73" s="1"/>
  <c r="DH18" i="73"/>
  <c r="DG18" i="73"/>
  <c r="DF18" i="73"/>
  <c r="DE18" i="73"/>
  <c r="DD18" i="73"/>
  <c r="DC18" i="73"/>
  <c r="DB18" i="73"/>
  <c r="DA18" i="73"/>
  <c r="CZ18" i="73"/>
  <c r="CY18" i="73"/>
  <c r="CX18" i="73"/>
  <c r="CW18" i="73"/>
  <c r="CV18" i="73"/>
  <c r="CU18" i="73"/>
  <c r="CT18" i="73"/>
  <c r="CS18" i="73"/>
  <c r="CR18" i="73"/>
  <c r="CQ18" i="73"/>
  <c r="CP18" i="73"/>
  <c r="CO18" i="73"/>
  <c r="CN18" i="73"/>
  <c r="CM18" i="73"/>
  <c r="CL18" i="73"/>
  <c r="CK18" i="73"/>
  <c r="CJ18" i="73"/>
  <c r="CH18" i="73"/>
  <c r="CG18" i="73"/>
  <c r="CF18" i="73"/>
  <c r="CE18" i="73"/>
  <c r="CD18" i="73"/>
  <c r="CC18" i="73"/>
  <c r="CB18" i="73"/>
  <c r="CA18" i="73"/>
  <c r="BZ18" i="73"/>
  <c r="BY18" i="73"/>
  <c r="BX18" i="73"/>
  <c r="BW18" i="73"/>
  <c r="BV18" i="73"/>
  <c r="BU18" i="73"/>
  <c r="BT18" i="73"/>
  <c r="BS18" i="73"/>
  <c r="BR18" i="73"/>
  <c r="BQ18" i="73"/>
  <c r="BP18" i="73"/>
  <c r="BO18" i="73"/>
  <c r="BN18" i="73"/>
  <c r="BM18" i="73"/>
  <c r="BL18" i="73"/>
  <c r="BK18" i="73"/>
  <c r="BJ18" i="73"/>
  <c r="BI18" i="73"/>
  <c r="BH18" i="73"/>
  <c r="BG18" i="73"/>
  <c r="DH17" i="73"/>
  <c r="DG17" i="73"/>
  <c r="DF17" i="73"/>
  <c r="DE17" i="73"/>
  <c r="DD17" i="73"/>
  <c r="DC17" i="73"/>
  <c r="DB17" i="73"/>
  <c r="DA17" i="73"/>
  <c r="CZ17" i="73"/>
  <c r="CY17" i="73"/>
  <c r="CX17" i="73"/>
  <c r="CW17" i="73"/>
  <c r="CV17" i="73"/>
  <c r="CU17" i="73"/>
  <c r="CT17" i="73"/>
  <c r="CS17" i="73"/>
  <c r="CR17" i="73"/>
  <c r="CQ17" i="73"/>
  <c r="CP17" i="73"/>
  <c r="CO17" i="73"/>
  <c r="CN17" i="73"/>
  <c r="CM17" i="73"/>
  <c r="CL17" i="73"/>
  <c r="CK17" i="73"/>
  <c r="CJ17" i="73"/>
  <c r="CH17" i="73"/>
  <c r="CG17" i="73"/>
  <c r="CF17" i="73"/>
  <c r="CE17" i="73"/>
  <c r="CD17" i="73"/>
  <c r="CC17" i="73"/>
  <c r="CB17" i="73"/>
  <c r="CA17" i="73"/>
  <c r="BZ17" i="73"/>
  <c r="BY17" i="73"/>
  <c r="BX17" i="73"/>
  <c r="BW17" i="73"/>
  <c r="BV17" i="73"/>
  <c r="BU17" i="73"/>
  <c r="BT17" i="73"/>
  <c r="BS17" i="73"/>
  <c r="BR17" i="73"/>
  <c r="BQ17" i="73"/>
  <c r="BP17" i="73"/>
  <c r="BO17" i="73"/>
  <c r="BN17" i="73"/>
  <c r="BM17" i="73"/>
  <c r="BL17" i="73"/>
  <c r="BK17" i="73"/>
  <c r="BJ17" i="73"/>
  <c r="BI17" i="73"/>
  <c r="BH17" i="73"/>
  <c r="BG17" i="73"/>
  <c r="N17" i="73"/>
  <c r="N18" i="73" s="1"/>
  <c r="M17" i="73"/>
  <c r="M18" i="73" s="1"/>
  <c r="L17" i="73"/>
  <c r="L18" i="73" s="1"/>
  <c r="K17" i="73"/>
  <c r="K18" i="73" s="1"/>
  <c r="J17" i="73"/>
  <c r="J18" i="73" s="1"/>
  <c r="I17" i="73"/>
  <c r="I18" i="73" s="1"/>
  <c r="H17" i="73"/>
  <c r="H18" i="73" s="1"/>
  <c r="G17" i="73"/>
  <c r="G18" i="73" s="1"/>
  <c r="F17" i="73"/>
  <c r="F18" i="73" s="1"/>
  <c r="E17" i="73"/>
  <c r="E18" i="73" s="1"/>
  <c r="D17" i="73"/>
  <c r="D18" i="73" s="1"/>
  <c r="C17" i="73"/>
  <c r="C18" i="73" s="1"/>
  <c r="DH16" i="73"/>
  <c r="DG16" i="73"/>
  <c r="DF16" i="73"/>
  <c r="DE16" i="73"/>
  <c r="DD16" i="73"/>
  <c r="DC16" i="73"/>
  <c r="DB16" i="73"/>
  <c r="DA16" i="73"/>
  <c r="CZ16" i="73"/>
  <c r="CY16" i="73"/>
  <c r="CX16" i="73"/>
  <c r="CW16" i="73"/>
  <c r="CV16" i="73"/>
  <c r="CU16" i="73"/>
  <c r="CT16" i="73"/>
  <c r="CS16" i="73"/>
  <c r="CR16" i="73"/>
  <c r="CQ16" i="73"/>
  <c r="CP16" i="73"/>
  <c r="CO16" i="73"/>
  <c r="CN16" i="73"/>
  <c r="CM16" i="73"/>
  <c r="CL16" i="73"/>
  <c r="CK16" i="73"/>
  <c r="CJ16" i="73"/>
  <c r="CH16" i="73"/>
  <c r="CG16" i="73"/>
  <c r="CF16" i="73"/>
  <c r="CE16" i="73"/>
  <c r="CD16" i="73"/>
  <c r="CC16" i="73"/>
  <c r="CB16" i="73"/>
  <c r="CA16" i="73"/>
  <c r="BZ16" i="73"/>
  <c r="BY16" i="73"/>
  <c r="BX16" i="73"/>
  <c r="BW16" i="73"/>
  <c r="BV16" i="73"/>
  <c r="BU16" i="73"/>
  <c r="BT16" i="73"/>
  <c r="BS16" i="73"/>
  <c r="BR16" i="73"/>
  <c r="BQ16" i="73"/>
  <c r="BP16" i="73"/>
  <c r="BO16" i="73"/>
  <c r="BN16" i="73"/>
  <c r="BM16" i="73"/>
  <c r="BL16" i="73"/>
  <c r="BK16" i="73"/>
  <c r="BJ16" i="73"/>
  <c r="BI16" i="73"/>
  <c r="BH16" i="73"/>
  <c r="BG16" i="73"/>
  <c r="BF16" i="73"/>
  <c r="BE16" i="73"/>
  <c r="BD16" i="73"/>
  <c r="BC16" i="73"/>
  <c r="BB16" i="73"/>
  <c r="BA16" i="73"/>
  <c r="AZ16" i="73"/>
  <c r="AY16" i="73"/>
  <c r="AX16" i="73"/>
  <c r="AW16" i="73"/>
  <c r="AV16" i="73"/>
  <c r="AU16" i="73"/>
  <c r="AT16" i="73"/>
  <c r="AS16" i="73"/>
  <c r="AR16" i="73"/>
  <c r="AQ16" i="73"/>
  <c r="AP16" i="73"/>
  <c r="AO16" i="73"/>
  <c r="AN16" i="73"/>
  <c r="AM16" i="73"/>
  <c r="AL16" i="73"/>
  <c r="AK16" i="73"/>
  <c r="AJ16" i="73"/>
  <c r="AI16" i="73"/>
  <c r="AH16" i="73"/>
  <c r="AG16" i="73"/>
  <c r="AF16" i="73"/>
  <c r="AE16" i="73"/>
  <c r="AD16" i="73"/>
  <c r="AC16" i="73"/>
  <c r="AB16" i="73"/>
  <c r="AA16" i="73"/>
  <c r="Z16" i="73"/>
  <c r="Y16" i="73"/>
  <c r="X16" i="73"/>
  <c r="W16" i="73"/>
  <c r="V16" i="73"/>
  <c r="U16" i="73"/>
  <c r="T16" i="73"/>
  <c r="S16" i="73"/>
  <c r="R16" i="73"/>
  <c r="Q16" i="73"/>
  <c r="P16" i="73"/>
  <c r="O16" i="73"/>
  <c r="BF9" i="73"/>
  <c r="BE9" i="73"/>
  <c r="BE10" i="73" s="1"/>
  <c r="BE18" i="73" s="1"/>
  <c r="BD9" i="73"/>
  <c r="BD17" i="73" s="1"/>
  <c r="BC9" i="73"/>
  <c r="BC10" i="73" s="1"/>
  <c r="BC18" i="73" s="1"/>
  <c r="BB9" i="73"/>
  <c r="BB17" i="73" s="1"/>
  <c r="BA9" i="73"/>
  <c r="BA10" i="73" s="1"/>
  <c r="BA18" i="73" s="1"/>
  <c r="AZ9" i="73"/>
  <c r="AZ17" i="73" s="1"/>
  <c r="AY9" i="73"/>
  <c r="AX9" i="73"/>
  <c r="AX17" i="73" s="1"/>
  <c r="AW9" i="73"/>
  <c r="AV9" i="73"/>
  <c r="AV17" i="73" s="1"/>
  <c r="AU9" i="73"/>
  <c r="AT9" i="73"/>
  <c r="AS9" i="73"/>
  <c r="AS10" i="73" s="1"/>
  <c r="AS18" i="73" s="1"/>
  <c r="AR9" i="73"/>
  <c r="AR17" i="73" s="1"/>
  <c r="AQ9" i="73"/>
  <c r="AQ17" i="73" s="1"/>
  <c r="AP9" i="73"/>
  <c r="AP17" i="73" s="1"/>
  <c r="AO9" i="73"/>
  <c r="AN9" i="73"/>
  <c r="AN17" i="73" s="1"/>
  <c r="AM9" i="73"/>
  <c r="AL9" i="73"/>
  <c r="AK9" i="73"/>
  <c r="AK10" i="73" s="1"/>
  <c r="AK18" i="73" s="1"/>
  <c r="AJ9" i="73"/>
  <c r="AJ17" i="73" s="1"/>
  <c r="AI9" i="73"/>
  <c r="AI10" i="73" s="1"/>
  <c r="AI18" i="73" s="1"/>
  <c r="AH9" i="73"/>
  <c r="AH10" i="73" s="1"/>
  <c r="AH18" i="73" s="1"/>
  <c r="AG9" i="73"/>
  <c r="AG10" i="73" s="1"/>
  <c r="AG18" i="73" s="1"/>
  <c r="AF9" i="73"/>
  <c r="AE9" i="73"/>
  <c r="AE10" i="73" s="1"/>
  <c r="AE18" i="73" s="1"/>
  <c r="AD9" i="73"/>
  <c r="AC9" i="73"/>
  <c r="AB9" i="73"/>
  <c r="AB17" i="73" s="1"/>
  <c r="AA9" i="73"/>
  <c r="Z9" i="73"/>
  <c r="Z17" i="73" s="1"/>
  <c r="Y9" i="73"/>
  <c r="Y10" i="73" s="1"/>
  <c r="Y18" i="73" s="1"/>
  <c r="X9" i="73"/>
  <c r="X17" i="73" s="1"/>
  <c r="W9" i="73"/>
  <c r="W10" i="73" s="1"/>
  <c r="W18" i="73" s="1"/>
  <c r="V9" i="73"/>
  <c r="U9" i="73"/>
  <c r="U10" i="73" s="1"/>
  <c r="U18" i="73" s="1"/>
  <c r="T9" i="73"/>
  <c r="S9" i="73"/>
  <c r="R9" i="73"/>
  <c r="R17" i="73" s="1"/>
  <c r="Q9" i="73"/>
  <c r="Q17" i="73" s="1"/>
  <c r="P9" i="73"/>
  <c r="O9" i="73"/>
  <c r="DI37" i="39"/>
  <c r="DH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X37" i="39"/>
  <c r="BY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O37" i="39"/>
  <c r="O22" i="39"/>
  <c r="O49" i="39" s="1"/>
  <c r="CW37" i="39"/>
  <c r="CX37" i="39"/>
  <c r="CY37" i="39"/>
  <c r="CZ37" i="39"/>
  <c r="DA37" i="39"/>
  <c r="DB37" i="39"/>
  <c r="DC37" i="39"/>
  <c r="DD37" i="39"/>
  <c r="DE37" i="39"/>
  <c r="DF37" i="39"/>
  <c r="DG37" i="39"/>
  <c r="F131" i="59"/>
  <c r="E131" i="59"/>
  <c r="D131" i="59"/>
  <c r="A22" i="50"/>
  <c r="A22" i="49"/>
  <c r="CW48" i="39" l="1"/>
  <c r="CW47" i="39" s="1"/>
  <c r="CP48" i="39"/>
  <c r="CP47" i="39" s="1"/>
  <c r="CH48" i="39"/>
  <c r="CH47" i="39" s="1"/>
  <c r="BZ48" i="39"/>
  <c r="BZ47" i="39" s="1"/>
  <c r="BR48" i="39"/>
  <c r="BR47" i="39" s="1"/>
  <c r="BJ48" i="39"/>
  <c r="BJ47" i="39" s="1"/>
  <c r="BB48" i="39"/>
  <c r="BB47" i="39" s="1"/>
  <c r="AT48" i="39"/>
  <c r="AT47" i="39" s="1"/>
  <c r="AT46" i="39" s="1"/>
  <c r="AT51" i="39" s="1"/>
  <c r="AL48" i="39"/>
  <c r="AL47" i="39" s="1"/>
  <c r="AL46" i="39" s="1"/>
  <c r="AD48" i="39"/>
  <c r="AD47" i="39" s="1"/>
  <c r="AD46" i="39" s="1"/>
  <c r="AD51" i="39" s="1"/>
  <c r="R48" i="39"/>
  <c r="R47" i="39" s="1"/>
  <c r="R46" i="39" s="1"/>
  <c r="DJ48" i="39"/>
  <c r="DJ47" i="39" s="1"/>
  <c r="DS48" i="39"/>
  <c r="DS47" i="39" s="1"/>
  <c r="DD48" i="39"/>
  <c r="DD47" i="39" s="1"/>
  <c r="CS48" i="39"/>
  <c r="CS47" i="39" s="1"/>
  <c r="CK48" i="39"/>
  <c r="CK47" i="39" s="1"/>
  <c r="CC48" i="39"/>
  <c r="CC47" i="39" s="1"/>
  <c r="BU48" i="39"/>
  <c r="BU47" i="39" s="1"/>
  <c r="BM48" i="39"/>
  <c r="BM47" i="39" s="1"/>
  <c r="BE48" i="39"/>
  <c r="BE47" i="39" s="1"/>
  <c r="AW48" i="39"/>
  <c r="AW47" i="39" s="1"/>
  <c r="AW46" i="39" s="1"/>
  <c r="AO48" i="39"/>
  <c r="AO47" i="39" s="1"/>
  <c r="AO46" i="39" s="1"/>
  <c r="AO51" i="39" s="1"/>
  <c r="AG48" i="39"/>
  <c r="AG47" i="39" s="1"/>
  <c r="AG46" i="39" s="1"/>
  <c r="Y48" i="39"/>
  <c r="Y47" i="39" s="1"/>
  <c r="Y46" i="39" s="1"/>
  <c r="Y51" i="39" s="1"/>
  <c r="Q48" i="39"/>
  <c r="Q47" i="39" s="1"/>
  <c r="Q46" i="39" s="1"/>
  <c r="DM48" i="39"/>
  <c r="DM47" i="39" s="1"/>
  <c r="DF48" i="39"/>
  <c r="DF47" i="39" s="1"/>
  <c r="DB48" i="39"/>
  <c r="DB47" i="39" s="1"/>
  <c r="CX48" i="39"/>
  <c r="CX47" i="39" s="1"/>
  <c r="CU48" i="39"/>
  <c r="CU47" i="39" s="1"/>
  <c r="CQ48" i="39"/>
  <c r="CQ47" i="39" s="1"/>
  <c r="CM48" i="39"/>
  <c r="CM47" i="39" s="1"/>
  <c r="CI48" i="39"/>
  <c r="CI47" i="39" s="1"/>
  <c r="CE48" i="39"/>
  <c r="CE47" i="39" s="1"/>
  <c r="CA48" i="39"/>
  <c r="CA47" i="39" s="1"/>
  <c r="BW48" i="39"/>
  <c r="BW47" i="39" s="1"/>
  <c r="BS48" i="39"/>
  <c r="BS47" i="39" s="1"/>
  <c r="BO48" i="39"/>
  <c r="BO47" i="39" s="1"/>
  <c r="BK48" i="39"/>
  <c r="BK47" i="39" s="1"/>
  <c r="BG48" i="39"/>
  <c r="BG47" i="39" s="1"/>
  <c r="BC48" i="39"/>
  <c r="BC47" i="39" s="1"/>
  <c r="AY48" i="39"/>
  <c r="AY47" i="39" s="1"/>
  <c r="AY46" i="39" s="1"/>
  <c r="AU48" i="39"/>
  <c r="AU47" i="39" s="1"/>
  <c r="AU46" i="39" s="1"/>
  <c r="AU51" i="39" s="1"/>
  <c r="AQ48" i="39"/>
  <c r="AQ47" i="39" s="1"/>
  <c r="AQ46" i="39" s="1"/>
  <c r="AQ51" i="39" s="1"/>
  <c r="AM48" i="39"/>
  <c r="AM47" i="39" s="1"/>
  <c r="AM46" i="39" s="1"/>
  <c r="AI48" i="39"/>
  <c r="AI47" i="39" s="1"/>
  <c r="AI46" i="39" s="1"/>
  <c r="AI51" i="39" s="1"/>
  <c r="AE48" i="39"/>
  <c r="AE47" i="39" s="1"/>
  <c r="AE46" i="39" s="1"/>
  <c r="AA48" i="39"/>
  <c r="AA47" i="39" s="1"/>
  <c r="AA46" i="39" s="1"/>
  <c r="AA51" i="39" s="1"/>
  <c r="W48" i="39"/>
  <c r="W47" i="39" s="1"/>
  <c r="W46" i="39" s="1"/>
  <c r="S48" i="39"/>
  <c r="S47" i="39" s="1"/>
  <c r="S46" i="39" s="1"/>
  <c r="S51" i="39" s="1"/>
  <c r="DO48" i="39"/>
  <c r="DO47" i="39" s="1"/>
  <c r="DK48" i="39"/>
  <c r="DK47" i="39" s="1"/>
  <c r="DR48" i="39"/>
  <c r="DR47" i="39" s="1"/>
  <c r="DX48" i="39"/>
  <c r="DX47" i="39" s="1"/>
  <c r="DT48" i="39"/>
  <c r="DT47" i="39" s="1"/>
  <c r="DE48" i="39"/>
  <c r="DE47" i="39" s="1"/>
  <c r="DA48" i="39"/>
  <c r="DA47" i="39" s="1"/>
  <c r="CT48" i="39"/>
  <c r="CT47" i="39" s="1"/>
  <c r="CL48" i="39"/>
  <c r="CL47" i="39" s="1"/>
  <c r="CD48" i="39"/>
  <c r="CD47" i="39" s="1"/>
  <c r="BV48" i="39"/>
  <c r="BV47" i="39" s="1"/>
  <c r="BN48" i="39"/>
  <c r="BN47" i="39" s="1"/>
  <c r="BF48" i="39"/>
  <c r="BF47" i="39" s="1"/>
  <c r="AX48" i="39"/>
  <c r="AX47" i="39" s="1"/>
  <c r="AX46" i="39" s="1"/>
  <c r="AX51" i="39" s="1"/>
  <c r="AP48" i="39"/>
  <c r="AP47" i="39" s="1"/>
  <c r="AP46" i="39" s="1"/>
  <c r="AH48" i="39"/>
  <c r="AH47" i="39" s="1"/>
  <c r="AH46" i="39" s="1"/>
  <c r="AH51" i="39" s="1"/>
  <c r="Z48" i="39"/>
  <c r="Z47" i="39" s="1"/>
  <c r="Z46" i="39" s="1"/>
  <c r="V48" i="39"/>
  <c r="V47" i="39" s="1"/>
  <c r="V46" i="39" s="1"/>
  <c r="V51" i="39" s="1"/>
  <c r="DI48" i="39"/>
  <c r="DI47" i="39" s="1"/>
  <c r="DN48" i="39"/>
  <c r="DN47" i="39" s="1"/>
  <c r="DQ48" i="39"/>
  <c r="DQ47" i="39" s="1"/>
  <c r="DW48" i="39"/>
  <c r="DW47" i="39" s="1"/>
  <c r="CZ48" i="39"/>
  <c r="CZ47" i="39" s="1"/>
  <c r="O48" i="39"/>
  <c r="O47" i="39" s="1"/>
  <c r="O46" i="39" s="1"/>
  <c r="O51" i="39" s="1"/>
  <c r="CO48" i="39"/>
  <c r="CO47" i="39" s="1"/>
  <c r="CG48" i="39"/>
  <c r="CG47" i="39" s="1"/>
  <c r="BY48" i="39"/>
  <c r="BY47" i="39" s="1"/>
  <c r="BQ48" i="39"/>
  <c r="BQ47" i="39" s="1"/>
  <c r="BI48" i="39"/>
  <c r="BI47" i="39" s="1"/>
  <c r="BA48" i="39"/>
  <c r="BA47" i="39" s="1"/>
  <c r="BA46" i="39" s="1"/>
  <c r="AS48" i="39"/>
  <c r="AS47" i="39" s="1"/>
  <c r="AS46" i="39" s="1"/>
  <c r="AK48" i="39"/>
  <c r="AK47" i="39" s="1"/>
  <c r="AK46" i="39" s="1"/>
  <c r="AK51" i="39" s="1"/>
  <c r="AC48" i="39"/>
  <c r="AC47" i="39" s="1"/>
  <c r="AC46" i="39" s="1"/>
  <c r="U48" i="39"/>
  <c r="U47" i="39" s="1"/>
  <c r="U46" i="39" s="1"/>
  <c r="U51" i="39" s="1"/>
  <c r="DH48" i="39"/>
  <c r="DH47" i="39" s="1"/>
  <c r="DP48" i="39"/>
  <c r="DP47" i="39" s="1"/>
  <c r="DV48" i="39"/>
  <c r="DV47" i="39" s="1"/>
  <c r="DG48" i="39"/>
  <c r="DG47" i="39" s="1"/>
  <c r="DC48" i="39"/>
  <c r="DC47" i="39" s="1"/>
  <c r="CY48" i="39"/>
  <c r="CY47" i="39" s="1"/>
  <c r="CV48" i="39"/>
  <c r="CV47" i="39" s="1"/>
  <c r="CR48" i="39"/>
  <c r="CR47" i="39" s="1"/>
  <c r="CN48" i="39"/>
  <c r="CN47" i="39" s="1"/>
  <c r="CJ48" i="39"/>
  <c r="CJ47" i="39" s="1"/>
  <c r="CF48" i="39"/>
  <c r="CF47" i="39" s="1"/>
  <c r="CB48" i="39"/>
  <c r="CB47" i="39" s="1"/>
  <c r="BX48" i="39"/>
  <c r="BX47" i="39" s="1"/>
  <c r="BT48" i="39"/>
  <c r="BT47" i="39" s="1"/>
  <c r="BP48" i="39"/>
  <c r="BP47" i="39" s="1"/>
  <c r="BL48" i="39"/>
  <c r="BL47" i="39" s="1"/>
  <c r="BH48" i="39"/>
  <c r="BH47" i="39" s="1"/>
  <c r="BD48" i="39"/>
  <c r="BD47" i="39" s="1"/>
  <c r="AZ48" i="39"/>
  <c r="AZ47" i="39" s="1"/>
  <c r="AZ46" i="39" s="1"/>
  <c r="AV48" i="39"/>
  <c r="AV47" i="39" s="1"/>
  <c r="AV46" i="39" s="1"/>
  <c r="AV51" i="39" s="1"/>
  <c r="AR48" i="39"/>
  <c r="AR47" i="39" s="1"/>
  <c r="AR46" i="39" s="1"/>
  <c r="AN48" i="39"/>
  <c r="AN47" i="39" s="1"/>
  <c r="AN46" i="39" s="1"/>
  <c r="AN51" i="39" s="1"/>
  <c r="AJ48" i="39"/>
  <c r="AJ47" i="39" s="1"/>
  <c r="AJ46" i="39" s="1"/>
  <c r="AJ51" i="39" s="1"/>
  <c r="AF48" i="39"/>
  <c r="AF47" i="39" s="1"/>
  <c r="AF46" i="39" s="1"/>
  <c r="AF51" i="39" s="1"/>
  <c r="AB48" i="39"/>
  <c r="AB47" i="39" s="1"/>
  <c r="AB46" i="39" s="1"/>
  <c r="X48" i="39"/>
  <c r="X47" i="39" s="1"/>
  <c r="X46" i="39" s="1"/>
  <c r="X51" i="39" s="1"/>
  <c r="T48" i="39"/>
  <c r="T47" i="39" s="1"/>
  <c r="T46" i="39" s="1"/>
  <c r="P48" i="39"/>
  <c r="P47" i="39" s="1"/>
  <c r="P46" i="39" s="1"/>
  <c r="P51" i="39" s="1"/>
  <c r="DL48" i="39"/>
  <c r="DL47" i="39" s="1"/>
  <c r="DU48" i="39"/>
  <c r="DU47" i="39" s="1"/>
  <c r="AP51" i="39"/>
  <c r="AL51" i="39"/>
  <c r="Z51" i="39"/>
  <c r="R51" i="39"/>
  <c r="AM51" i="39"/>
  <c r="AE51" i="39"/>
  <c r="W51" i="39"/>
  <c r="AW51" i="39"/>
  <c r="AS51" i="39"/>
  <c r="AG51" i="39"/>
  <c r="AC51" i="39"/>
  <c r="Q51" i="39"/>
  <c r="AR51" i="39"/>
  <c r="AB51" i="39"/>
  <c r="T51" i="39"/>
  <c r="Q65" i="73"/>
  <c r="Q31" i="73"/>
  <c r="Q32" i="73"/>
  <c r="Y65" i="73"/>
  <c r="Y31" i="73"/>
  <c r="Y33" i="73"/>
  <c r="AG65" i="73"/>
  <c r="AG31" i="73"/>
  <c r="AG33" i="73"/>
  <c r="AO65" i="73"/>
  <c r="AO31" i="73"/>
  <c r="AW65" i="73"/>
  <c r="AW31" i="73"/>
  <c r="BE65" i="73"/>
  <c r="BE31" i="73"/>
  <c r="BE33" i="73"/>
  <c r="BM65" i="73"/>
  <c r="BM31" i="73"/>
  <c r="BM32" i="73"/>
  <c r="BM33" i="73"/>
  <c r="BU65" i="73"/>
  <c r="BU31" i="73"/>
  <c r="BU32" i="73"/>
  <c r="BU33" i="73"/>
  <c r="CC65" i="73"/>
  <c r="CC31" i="73"/>
  <c r="CC32" i="73"/>
  <c r="CC33" i="73"/>
  <c r="CK65" i="73"/>
  <c r="CK31" i="73"/>
  <c r="CK32" i="73"/>
  <c r="CK33" i="73"/>
  <c r="CS65" i="73"/>
  <c r="CS31" i="73"/>
  <c r="CS32" i="73"/>
  <c r="CS33" i="73"/>
  <c r="DA65" i="73"/>
  <c r="DA31" i="73"/>
  <c r="DA32" i="73"/>
  <c r="DA33" i="73"/>
  <c r="DU31" i="73"/>
  <c r="DU32" i="73"/>
  <c r="DU33" i="73"/>
  <c r="DZ65" i="73"/>
  <c r="DZ31" i="73"/>
  <c r="DZ32" i="73"/>
  <c r="DZ33" i="73"/>
  <c r="EI65" i="73"/>
  <c r="EI31" i="73"/>
  <c r="EI33" i="73"/>
  <c r="EI32" i="73"/>
  <c r="EM65" i="73"/>
  <c r="EM32" i="73"/>
  <c r="EM33" i="73"/>
  <c r="EM31" i="73"/>
  <c r="EU65" i="73"/>
  <c r="EU32" i="73"/>
  <c r="EU33" i="73"/>
  <c r="EU31" i="73"/>
  <c r="EY65" i="73"/>
  <c r="EY31" i="73"/>
  <c r="EY33" i="73"/>
  <c r="EY32" i="73"/>
  <c r="FK65" i="73"/>
  <c r="FK32" i="73"/>
  <c r="FK33" i="73"/>
  <c r="FK31" i="73"/>
  <c r="FC32" i="73"/>
  <c r="FC85" i="73" s="1"/>
  <c r="FC33" i="73"/>
  <c r="FC86" i="73" s="1"/>
  <c r="FC31" i="73"/>
  <c r="FW65" i="73"/>
  <c r="FW31" i="73"/>
  <c r="FW33" i="73"/>
  <c r="FW32" i="73"/>
  <c r="FO65" i="73"/>
  <c r="FO31" i="73"/>
  <c r="FO33" i="73"/>
  <c r="FO86" i="73" s="1"/>
  <c r="FO32" i="73"/>
  <c r="FO85" i="73" s="1"/>
  <c r="R65" i="73"/>
  <c r="R31" i="73"/>
  <c r="R32" i="73"/>
  <c r="Z65" i="73"/>
  <c r="Z31" i="73"/>
  <c r="Z32" i="73"/>
  <c r="AH31" i="73"/>
  <c r="AH33" i="73"/>
  <c r="AP65" i="73"/>
  <c r="AP31" i="73"/>
  <c r="AP32" i="73"/>
  <c r="AX65" i="73"/>
  <c r="AX31" i="73"/>
  <c r="AX32" i="73"/>
  <c r="BB65" i="73"/>
  <c r="BB31" i="73"/>
  <c r="BB32" i="73"/>
  <c r="BJ31" i="73"/>
  <c r="BJ32" i="73"/>
  <c r="BJ33" i="73"/>
  <c r="BR65" i="73"/>
  <c r="BR31" i="73"/>
  <c r="BR32" i="73"/>
  <c r="BR33" i="73"/>
  <c r="BZ31" i="73"/>
  <c r="BZ32" i="73"/>
  <c r="BZ33" i="73"/>
  <c r="CH65" i="73"/>
  <c r="CH31" i="73"/>
  <c r="CH32" i="73"/>
  <c r="CH33" i="73"/>
  <c r="CP65" i="73"/>
  <c r="CP31" i="73"/>
  <c r="CP32" i="73"/>
  <c r="CP33" i="73"/>
  <c r="CT65" i="73"/>
  <c r="CT31" i="73"/>
  <c r="CT32" i="73"/>
  <c r="CT33" i="73"/>
  <c r="DB65" i="73"/>
  <c r="DB31" i="73"/>
  <c r="DB32" i="73"/>
  <c r="DB33" i="73"/>
  <c r="DL65" i="73"/>
  <c r="DL31" i="73"/>
  <c r="DL33" i="73"/>
  <c r="DL32" i="73"/>
  <c r="DM65" i="73"/>
  <c r="DM31" i="73"/>
  <c r="DM32" i="73"/>
  <c r="DM33" i="73"/>
  <c r="DR65" i="73"/>
  <c r="DR31" i="73"/>
  <c r="DR32" i="73"/>
  <c r="DR33" i="73"/>
  <c r="DT65" i="73"/>
  <c r="DT31" i="73"/>
  <c r="DT33" i="73"/>
  <c r="DT32" i="73"/>
  <c r="EL65" i="73"/>
  <c r="EL31" i="73"/>
  <c r="EL32" i="73"/>
  <c r="EL33" i="73"/>
  <c r="EX31" i="73"/>
  <c r="EX32" i="73"/>
  <c r="EX33" i="73"/>
  <c r="FF31" i="73"/>
  <c r="FF32" i="73"/>
  <c r="FF33" i="73"/>
  <c r="FV65" i="73"/>
  <c r="FV31" i="73"/>
  <c r="FV32" i="73"/>
  <c r="FV33" i="73"/>
  <c r="O65" i="73"/>
  <c r="O31" i="73"/>
  <c r="S65" i="73"/>
  <c r="S31" i="73"/>
  <c r="W65" i="73"/>
  <c r="W33" i="73"/>
  <c r="W31" i="73"/>
  <c r="AA65" i="73"/>
  <c r="AA31" i="73"/>
  <c r="AE65" i="73"/>
  <c r="AE33" i="73"/>
  <c r="AE31" i="73"/>
  <c r="AI65" i="73"/>
  <c r="AI31" i="73"/>
  <c r="AI33" i="73"/>
  <c r="AM65" i="73"/>
  <c r="AM31" i="73"/>
  <c r="AQ65" i="73"/>
  <c r="AQ31" i="73"/>
  <c r="AQ32" i="73"/>
  <c r="AU65" i="73"/>
  <c r="AU31" i="73"/>
  <c r="AY65" i="73"/>
  <c r="AY31" i="73"/>
  <c r="BC65" i="73"/>
  <c r="BC33" i="73"/>
  <c r="BC31" i="73"/>
  <c r="BG65" i="73"/>
  <c r="BG31" i="73"/>
  <c r="BG33" i="73"/>
  <c r="BG32" i="73"/>
  <c r="BK65" i="73"/>
  <c r="BK32" i="73"/>
  <c r="BK33" i="73"/>
  <c r="BK31" i="73"/>
  <c r="BO65" i="73"/>
  <c r="BO31" i="73"/>
  <c r="BO33" i="73"/>
  <c r="BO32" i="73"/>
  <c r="BS65" i="73"/>
  <c r="BS32" i="73"/>
  <c r="BS33" i="73"/>
  <c r="BS31" i="73"/>
  <c r="BW65" i="73"/>
  <c r="BW31" i="73"/>
  <c r="BW33" i="73"/>
  <c r="BW32" i="73"/>
  <c r="CA65" i="73"/>
  <c r="CA32" i="73"/>
  <c r="CA33" i="73"/>
  <c r="CA31" i="73"/>
  <c r="CE65" i="73"/>
  <c r="CE31" i="73"/>
  <c r="CE33" i="73"/>
  <c r="CE32" i="73"/>
  <c r="CI32" i="73"/>
  <c r="CI33" i="73"/>
  <c r="CI31" i="73"/>
  <c r="CM65" i="73"/>
  <c r="CM31" i="73"/>
  <c r="CM33" i="73"/>
  <c r="CM32" i="73"/>
  <c r="CQ65" i="73"/>
  <c r="CQ32" i="73"/>
  <c r="CQ33" i="73"/>
  <c r="CQ31" i="73"/>
  <c r="CU65" i="73"/>
  <c r="CU31" i="73"/>
  <c r="CU33" i="73"/>
  <c r="CU32" i="73"/>
  <c r="CY65" i="73"/>
  <c r="CY32" i="73"/>
  <c r="CY33" i="73"/>
  <c r="CY31" i="73"/>
  <c r="DC65" i="73"/>
  <c r="DC31" i="73"/>
  <c r="DC33" i="73"/>
  <c r="DC32" i="73"/>
  <c r="DG65" i="73"/>
  <c r="DG32" i="73"/>
  <c r="DG33" i="73"/>
  <c r="DG31" i="73"/>
  <c r="DK31" i="73"/>
  <c r="DK33" i="73"/>
  <c r="DK32" i="73"/>
  <c r="DQ65" i="73"/>
  <c r="DQ31" i="73"/>
  <c r="DQ32" i="73"/>
  <c r="DQ33" i="73"/>
  <c r="DW65" i="73"/>
  <c r="DW32" i="73"/>
  <c r="DW33" i="73"/>
  <c r="DW31" i="73"/>
  <c r="DS65" i="73"/>
  <c r="DS31" i="73"/>
  <c r="DS33" i="73"/>
  <c r="DS32" i="73"/>
  <c r="DY31" i="73"/>
  <c r="DY32" i="73"/>
  <c r="DY33" i="73"/>
  <c r="ED65" i="73"/>
  <c r="ED31" i="73"/>
  <c r="ED32" i="73"/>
  <c r="ED33" i="73"/>
  <c r="EK65" i="73"/>
  <c r="EK31" i="73"/>
  <c r="EK32" i="73"/>
  <c r="EK33" i="73"/>
  <c r="EG65" i="73"/>
  <c r="EG31" i="73"/>
  <c r="EG32" i="73"/>
  <c r="EG33" i="73"/>
  <c r="EP65" i="73"/>
  <c r="EP31" i="73"/>
  <c r="EP32" i="73"/>
  <c r="EP33" i="73"/>
  <c r="EW31" i="73"/>
  <c r="EW32" i="73"/>
  <c r="EW33" i="73"/>
  <c r="ES65" i="73"/>
  <c r="ES31" i="73"/>
  <c r="ES32" i="73"/>
  <c r="ES33" i="73"/>
  <c r="FB65" i="73"/>
  <c r="FB31" i="73"/>
  <c r="FB32" i="73"/>
  <c r="FB33" i="73"/>
  <c r="FI65" i="73"/>
  <c r="FI31" i="73"/>
  <c r="FI32" i="73"/>
  <c r="FI33" i="73"/>
  <c r="FE65" i="73"/>
  <c r="FE31" i="73"/>
  <c r="FE32" i="73"/>
  <c r="FE33" i="73"/>
  <c r="FN31" i="73"/>
  <c r="FN32" i="73"/>
  <c r="FN33" i="73"/>
  <c r="FU31" i="73"/>
  <c r="FU32" i="73"/>
  <c r="FU33" i="73"/>
  <c r="FQ65" i="73"/>
  <c r="FQ31" i="73"/>
  <c r="FQ32" i="73"/>
  <c r="FQ33" i="73"/>
  <c r="U65" i="73"/>
  <c r="U31" i="73"/>
  <c r="U33" i="73"/>
  <c r="AC65" i="73"/>
  <c r="AC31" i="73"/>
  <c r="AK65" i="73"/>
  <c r="AK31" i="73"/>
  <c r="AK33" i="73"/>
  <c r="AS65" i="73"/>
  <c r="AS31" i="73"/>
  <c r="AS33" i="73"/>
  <c r="BA65" i="73"/>
  <c r="BA31" i="73"/>
  <c r="BA33" i="73"/>
  <c r="BI65" i="73"/>
  <c r="BI31" i="73"/>
  <c r="BI32" i="73"/>
  <c r="BI33" i="73"/>
  <c r="BQ65" i="73"/>
  <c r="BQ31" i="73"/>
  <c r="BQ32" i="73"/>
  <c r="BQ33" i="73"/>
  <c r="BY65" i="73"/>
  <c r="BY31" i="73"/>
  <c r="BY32" i="73"/>
  <c r="BY33" i="73"/>
  <c r="CG65" i="73"/>
  <c r="CG31" i="73"/>
  <c r="CG32" i="73"/>
  <c r="CG33" i="73"/>
  <c r="CO65" i="73"/>
  <c r="CO31" i="73"/>
  <c r="CO32" i="73"/>
  <c r="CO33" i="73"/>
  <c r="CW65" i="73"/>
  <c r="CW31" i="73"/>
  <c r="CW32" i="73"/>
  <c r="CW33" i="73"/>
  <c r="DE65" i="73"/>
  <c r="DE31" i="73"/>
  <c r="DE32" i="73"/>
  <c r="DE33" i="73"/>
  <c r="DN65" i="73"/>
  <c r="DN31" i="73"/>
  <c r="DN32" i="73"/>
  <c r="DN33" i="73"/>
  <c r="EB65" i="73"/>
  <c r="EB31" i="73"/>
  <c r="EB33" i="73"/>
  <c r="EB86" i="73" s="1"/>
  <c r="EB32" i="73"/>
  <c r="EB85" i="73" s="1"/>
  <c r="EE65" i="73"/>
  <c r="EE32" i="73"/>
  <c r="EE85" i="73" s="1"/>
  <c r="EE33" i="73"/>
  <c r="EE86" i="73" s="1"/>
  <c r="EE31" i="73"/>
  <c r="EN65" i="73"/>
  <c r="EN32" i="73"/>
  <c r="EN85" i="73" s="1"/>
  <c r="EN33" i="73"/>
  <c r="EN86" i="73" s="1"/>
  <c r="EN31" i="73"/>
  <c r="EQ65" i="73"/>
  <c r="EQ31" i="73"/>
  <c r="EQ33" i="73"/>
  <c r="EQ86" i="73" s="1"/>
  <c r="EQ32" i="73"/>
  <c r="EQ85" i="73" s="1"/>
  <c r="EZ65" i="73"/>
  <c r="EZ31" i="73"/>
  <c r="EZ33" i="73"/>
  <c r="EZ86" i="73" s="1"/>
  <c r="EZ32" i="73"/>
  <c r="EZ85" i="73" s="1"/>
  <c r="FG65" i="73"/>
  <c r="FG31" i="73"/>
  <c r="FG33" i="73"/>
  <c r="FG32" i="73"/>
  <c r="FL65" i="73"/>
  <c r="FL32" i="73"/>
  <c r="FL85" i="73" s="1"/>
  <c r="FL33" i="73"/>
  <c r="FL86" i="73" s="1"/>
  <c r="FL31" i="73"/>
  <c r="FS65" i="73"/>
  <c r="FS32" i="73"/>
  <c r="FS33" i="73"/>
  <c r="FS31" i="73"/>
  <c r="V65" i="73"/>
  <c r="V31" i="73"/>
  <c r="AD65" i="73"/>
  <c r="AD31" i="73"/>
  <c r="AL65" i="73"/>
  <c r="AL31" i="73"/>
  <c r="AT65" i="73"/>
  <c r="AT31" i="73"/>
  <c r="BF65" i="73"/>
  <c r="BF31" i="73"/>
  <c r="BN65" i="73"/>
  <c r="BN31" i="73"/>
  <c r="BN32" i="73"/>
  <c r="BN33" i="73"/>
  <c r="BV65" i="73"/>
  <c r="BV31" i="73"/>
  <c r="BV32" i="73"/>
  <c r="BV33" i="73"/>
  <c r="CD65" i="73"/>
  <c r="CD31" i="73"/>
  <c r="CD32" i="73"/>
  <c r="CD33" i="73"/>
  <c r="CL31" i="73"/>
  <c r="CL32" i="73"/>
  <c r="CL33" i="73"/>
  <c r="CX65" i="73"/>
  <c r="CX31" i="73"/>
  <c r="CX32" i="73"/>
  <c r="CX33" i="73"/>
  <c r="DF65" i="73"/>
  <c r="DF31" i="73"/>
  <c r="DF32" i="73"/>
  <c r="DF33" i="73"/>
  <c r="EH65" i="73"/>
  <c r="EH31" i="73"/>
  <c r="EH32" i="73"/>
  <c r="EH33" i="73"/>
  <c r="ET65" i="73"/>
  <c r="ET31" i="73"/>
  <c r="ET32" i="73"/>
  <c r="ET33" i="73"/>
  <c r="FJ65" i="73"/>
  <c r="FJ31" i="73"/>
  <c r="FJ32" i="73"/>
  <c r="FJ33" i="73"/>
  <c r="FR31" i="73"/>
  <c r="FR32" i="73"/>
  <c r="FR33" i="73"/>
  <c r="P65" i="73"/>
  <c r="P31" i="73"/>
  <c r="T65" i="73"/>
  <c r="T31" i="73"/>
  <c r="X65" i="73"/>
  <c r="X32" i="73"/>
  <c r="X31" i="73"/>
  <c r="AB65" i="73"/>
  <c r="AB31" i="73"/>
  <c r="AB32" i="73"/>
  <c r="AF65" i="73"/>
  <c r="AF31" i="73"/>
  <c r="AJ65" i="73"/>
  <c r="AJ31" i="73"/>
  <c r="AJ32" i="73"/>
  <c r="AN65" i="73"/>
  <c r="AN32" i="73"/>
  <c r="AN31" i="73"/>
  <c r="AR65" i="73"/>
  <c r="AR31" i="73"/>
  <c r="AR32" i="73"/>
  <c r="AV65" i="73"/>
  <c r="AV32" i="73"/>
  <c r="AV31" i="73"/>
  <c r="AZ65" i="73"/>
  <c r="AZ31" i="73"/>
  <c r="AZ32" i="73"/>
  <c r="BD65" i="73"/>
  <c r="BD32" i="73"/>
  <c r="BD31" i="73"/>
  <c r="BH65" i="73"/>
  <c r="BH31" i="73"/>
  <c r="BH33" i="73"/>
  <c r="BH32" i="73"/>
  <c r="BL65" i="73"/>
  <c r="BL32" i="73"/>
  <c r="BL33" i="73"/>
  <c r="BL31" i="73"/>
  <c r="BP65" i="73"/>
  <c r="BP31" i="73"/>
  <c r="BP33" i="73"/>
  <c r="BP32" i="73"/>
  <c r="BT65" i="73"/>
  <c r="BT32" i="73"/>
  <c r="BT33" i="73"/>
  <c r="BT31" i="73"/>
  <c r="BX31" i="73"/>
  <c r="BX33" i="73"/>
  <c r="BX32" i="73"/>
  <c r="CB65" i="73"/>
  <c r="CB32" i="73"/>
  <c r="CB33" i="73"/>
  <c r="CB31" i="73"/>
  <c r="CF31" i="73"/>
  <c r="CF33" i="73"/>
  <c r="CF32" i="73"/>
  <c r="CJ65" i="73"/>
  <c r="CJ32" i="73"/>
  <c r="CJ33" i="73"/>
  <c r="CJ31" i="73"/>
  <c r="CN65" i="73"/>
  <c r="CN31" i="73"/>
  <c r="CN33" i="73"/>
  <c r="CN32" i="73"/>
  <c r="CR65" i="73"/>
  <c r="CR32" i="73"/>
  <c r="CR33" i="73"/>
  <c r="CR31" i="73"/>
  <c r="CV65" i="73"/>
  <c r="CV31" i="73"/>
  <c r="CV33" i="73"/>
  <c r="CV32" i="73"/>
  <c r="CZ65" i="73"/>
  <c r="CZ32" i="73"/>
  <c r="CZ33" i="73"/>
  <c r="CZ31" i="73"/>
  <c r="DD65" i="73"/>
  <c r="DD31" i="73"/>
  <c r="DD33" i="73"/>
  <c r="DD32" i="73"/>
  <c r="DH65" i="73"/>
  <c r="DH32" i="73"/>
  <c r="DH33" i="73"/>
  <c r="DH31" i="73"/>
  <c r="DI31" i="73"/>
  <c r="DI32" i="73"/>
  <c r="DI33" i="73"/>
  <c r="DJ65" i="73"/>
  <c r="DJ31" i="73"/>
  <c r="DJ32" i="73"/>
  <c r="DJ33" i="73"/>
  <c r="DO65" i="73"/>
  <c r="DO32" i="73"/>
  <c r="DO33" i="73"/>
  <c r="DO31" i="73"/>
  <c r="DP32" i="73"/>
  <c r="DP85" i="73" s="1"/>
  <c r="DP33" i="73"/>
  <c r="DP86" i="73" s="1"/>
  <c r="DP31" i="73"/>
  <c r="DV65" i="73"/>
  <c r="DV31" i="73"/>
  <c r="DV32" i="73"/>
  <c r="DV33" i="73"/>
  <c r="EA65" i="73"/>
  <c r="EA31" i="73"/>
  <c r="EA33" i="73"/>
  <c r="EA32" i="73"/>
  <c r="EC65" i="73"/>
  <c r="EC31" i="73"/>
  <c r="EC32" i="73"/>
  <c r="EC33" i="73"/>
  <c r="EJ31" i="73"/>
  <c r="EJ33" i="73"/>
  <c r="EJ86" i="73" s="1"/>
  <c r="EJ32" i="73"/>
  <c r="EJ85" i="73" s="1"/>
  <c r="EF65" i="73"/>
  <c r="EF32" i="73"/>
  <c r="EF33" i="73"/>
  <c r="EF31" i="73"/>
  <c r="EO31" i="73"/>
  <c r="EO32" i="73"/>
  <c r="EO33" i="73"/>
  <c r="EV65" i="73"/>
  <c r="EV32" i="73"/>
  <c r="EV85" i="73" s="1"/>
  <c r="EV33" i="73"/>
  <c r="EV86" i="73" s="1"/>
  <c r="EV31" i="73"/>
  <c r="ER31" i="73"/>
  <c r="ER33" i="73"/>
  <c r="ER32" i="73"/>
  <c r="FA65" i="73"/>
  <c r="FA31" i="73"/>
  <c r="FA32" i="73"/>
  <c r="FA33" i="73"/>
  <c r="FH65" i="73"/>
  <c r="FH31" i="73"/>
  <c r="FH33" i="73"/>
  <c r="FH86" i="73" s="1"/>
  <c r="FH32" i="73"/>
  <c r="FH85" i="73" s="1"/>
  <c r="FD65" i="73"/>
  <c r="FD32" i="73"/>
  <c r="FD33" i="73"/>
  <c r="FD31" i="73"/>
  <c r="FM31" i="73"/>
  <c r="FM32" i="73"/>
  <c r="FM33" i="73"/>
  <c r="FT65" i="73"/>
  <c r="FT32" i="73"/>
  <c r="FT85" i="73" s="1"/>
  <c r="FT33" i="73"/>
  <c r="FT86" i="73" s="1"/>
  <c r="FT31" i="73"/>
  <c r="FP65" i="73"/>
  <c r="FP31" i="73"/>
  <c r="FP33" i="73"/>
  <c r="FP32" i="73"/>
  <c r="DX65" i="73"/>
  <c r="DX32" i="73"/>
  <c r="DX85" i="73" s="1"/>
  <c r="DX33" i="73"/>
  <c r="DX86" i="73" s="1"/>
  <c r="DX31" i="73"/>
  <c r="BA17" i="73"/>
  <c r="BA32" i="73" s="1"/>
  <c r="FS64" i="73"/>
  <c r="FK64" i="73"/>
  <c r="FC64" i="73"/>
  <c r="EU64" i="73"/>
  <c r="EM64" i="73"/>
  <c r="DJ64" i="73"/>
  <c r="DP64" i="73"/>
  <c r="DS64" i="73"/>
  <c r="FR64" i="73"/>
  <c r="FN64" i="73"/>
  <c r="FF64" i="73"/>
  <c r="FB64" i="73"/>
  <c r="EP64" i="73"/>
  <c r="EL64" i="73"/>
  <c r="EH64" i="73"/>
  <c r="DN64" i="73"/>
  <c r="FU64" i="73"/>
  <c r="FM64" i="73"/>
  <c r="FI64" i="73"/>
  <c r="FE64" i="73"/>
  <c r="FA64" i="73"/>
  <c r="EW64" i="73"/>
  <c r="ES64" i="73"/>
  <c r="EO64" i="73"/>
  <c r="EG64" i="73"/>
  <c r="EC64" i="73"/>
  <c r="DK64" i="73"/>
  <c r="DQ64" i="73"/>
  <c r="DX64" i="73"/>
  <c r="FG64" i="73"/>
  <c r="EY64" i="73"/>
  <c r="EQ64" i="73"/>
  <c r="EI64" i="73"/>
  <c r="EE64" i="73"/>
  <c r="DW64" i="73"/>
  <c r="FV64" i="73"/>
  <c r="EX64" i="73"/>
  <c r="CI65" i="73"/>
  <c r="DI64" i="73"/>
  <c r="DL64" i="73"/>
  <c r="DM64" i="73"/>
  <c r="DR64" i="73"/>
  <c r="DU64" i="73"/>
  <c r="DY64" i="73"/>
  <c r="FT64" i="73"/>
  <c r="FP64" i="73"/>
  <c r="FH64" i="73"/>
  <c r="FD64" i="73"/>
  <c r="EZ64" i="73"/>
  <c r="EV64" i="73"/>
  <c r="ER64" i="73"/>
  <c r="EN64" i="73"/>
  <c r="EJ64" i="73"/>
  <c r="EB64" i="73"/>
  <c r="CL64" i="73"/>
  <c r="F31" i="73"/>
  <c r="F63" i="73" s="1"/>
  <c r="F72" i="73" s="1"/>
  <c r="AI17" i="73"/>
  <c r="AI32" i="73" s="1"/>
  <c r="L31" i="73"/>
  <c r="L32" i="73" s="1"/>
  <c r="BJ65" i="73"/>
  <c r="H31" i="73"/>
  <c r="H63" i="73" s="1"/>
  <c r="H72" i="73" s="1"/>
  <c r="M31" i="73"/>
  <c r="M33" i="73" s="1"/>
  <c r="C32" i="73"/>
  <c r="C33" i="73"/>
  <c r="C65" i="73"/>
  <c r="C63" i="73" s="1"/>
  <c r="C72" i="73" s="1"/>
  <c r="CR64" i="73"/>
  <c r="BB10" i="73"/>
  <c r="BB18" i="73" s="1"/>
  <c r="BB33" i="73" s="1"/>
  <c r="DV64" i="73"/>
  <c r="Z10" i="73"/>
  <c r="Z18" i="73" s="1"/>
  <c r="Z33" i="73" s="1"/>
  <c r="I31" i="73"/>
  <c r="I63" i="73" s="1"/>
  <c r="I72" i="73" s="1"/>
  <c r="J33" i="73"/>
  <c r="J32" i="73"/>
  <c r="DP65" i="73"/>
  <c r="EX65" i="73"/>
  <c r="X10" i="73"/>
  <c r="X18" i="73" s="1"/>
  <c r="X33" i="73" s="1"/>
  <c r="FQ64" i="73"/>
  <c r="O17" i="73"/>
  <c r="O32" i="73" s="1"/>
  <c r="O10" i="73"/>
  <c r="O18" i="73" s="1"/>
  <c r="O33" i="73" s="1"/>
  <c r="AA10" i="73"/>
  <c r="AA18" i="73" s="1"/>
  <c r="AA33" i="73" s="1"/>
  <c r="AA17" i="73"/>
  <c r="AA32" i="73" s="1"/>
  <c r="G31" i="73"/>
  <c r="G32" i="73" s="1"/>
  <c r="G65" i="73"/>
  <c r="J65" i="73"/>
  <c r="J63" i="73" s="1"/>
  <c r="J72" i="73" s="1"/>
  <c r="BZ65" i="73"/>
  <c r="CT64" i="73"/>
  <c r="DK65" i="73"/>
  <c r="ER65" i="73"/>
  <c r="FL64" i="73"/>
  <c r="AF10" i="73"/>
  <c r="AF18" i="73" s="1"/>
  <c r="AF33" i="73" s="1"/>
  <c r="AF17" i="73"/>
  <c r="AF32" i="73" s="1"/>
  <c r="E31" i="73"/>
  <c r="E65" i="73"/>
  <c r="DZ64" i="73"/>
  <c r="AC17" i="73"/>
  <c r="AC32" i="73" s="1"/>
  <c r="AC10" i="73"/>
  <c r="AC18" i="73" s="1"/>
  <c r="AC33" i="73" s="1"/>
  <c r="EF64" i="73"/>
  <c r="EK64" i="73"/>
  <c r="N65" i="73"/>
  <c r="N63" i="73" s="1"/>
  <c r="N72" i="73" s="1"/>
  <c r="AH65" i="73"/>
  <c r="DG64" i="73"/>
  <c r="EO65" i="73"/>
  <c r="AY10" i="73"/>
  <c r="AY18" i="73" s="1"/>
  <c r="AY33" i="73" s="1"/>
  <c r="AY17" i="73"/>
  <c r="AY32" i="73" s="1"/>
  <c r="N32" i="73"/>
  <c r="N33" i="73"/>
  <c r="BX65" i="73"/>
  <c r="EW65" i="73"/>
  <c r="FJ64" i="73"/>
  <c r="EA64" i="73"/>
  <c r="DU65" i="73"/>
  <c r="FC65" i="73"/>
  <c r="CF65" i="73"/>
  <c r="BF17" i="73"/>
  <c r="BF32" i="73" s="1"/>
  <c r="BF10" i="73"/>
  <c r="BF18" i="73" s="1"/>
  <c r="BF33" i="73" s="1"/>
  <c r="K31" i="73"/>
  <c r="K65" i="73"/>
  <c r="DI65" i="73"/>
  <c r="V17" i="73"/>
  <c r="V32" i="73" s="1"/>
  <c r="V10" i="73"/>
  <c r="V18" i="73" s="1"/>
  <c r="V33" i="73" s="1"/>
  <c r="D65" i="73"/>
  <c r="D31" i="73"/>
  <c r="CL65" i="73"/>
  <c r="DB64" i="73"/>
  <c r="DY65" i="73"/>
  <c r="FM65" i="73"/>
  <c r="ED64" i="73"/>
  <c r="FW64" i="73"/>
  <c r="FO64" i="73"/>
  <c r="CN64" i="73"/>
  <c r="DT64" i="73"/>
  <c r="FF65" i="73"/>
  <c r="ET64" i="73"/>
  <c r="CO64" i="73"/>
  <c r="DO64" i="73"/>
  <c r="FR65" i="73"/>
  <c r="AZ10" i="73"/>
  <c r="AZ18" i="73" s="1"/>
  <c r="AZ33" i="73" s="1"/>
  <c r="FU65" i="73"/>
  <c r="AJ10" i="73"/>
  <c r="AJ18" i="73" s="1"/>
  <c r="AJ33" i="73" s="1"/>
  <c r="BD10" i="73"/>
  <c r="BD18" i="73" s="1"/>
  <c r="BD33" i="73" s="1"/>
  <c r="AS17" i="73"/>
  <c r="AS32" i="73" s="1"/>
  <c r="Q10" i="73"/>
  <c r="Q18" i="73" s="1"/>
  <c r="Q33" i="73" s="1"/>
  <c r="AR10" i="73"/>
  <c r="AR18" i="73" s="1"/>
  <c r="AR33" i="73" s="1"/>
  <c r="AV10" i="73"/>
  <c r="AV18" i="73" s="1"/>
  <c r="AV33" i="73" s="1"/>
  <c r="AH17" i="73"/>
  <c r="AH32" i="73" s="1"/>
  <c r="AX10" i="73"/>
  <c r="AX18" i="73" s="1"/>
  <c r="AX33" i="73" s="1"/>
  <c r="AB10" i="73"/>
  <c r="AB18" i="73" s="1"/>
  <c r="AB33" i="73" s="1"/>
  <c r="AQ10" i="73"/>
  <c r="AQ18" i="73" s="1"/>
  <c r="AQ33" i="73" s="1"/>
  <c r="AE17" i="73"/>
  <c r="AE32" i="73" s="1"/>
  <c r="W17" i="73"/>
  <c r="W32" i="73" s="1"/>
  <c r="BE17" i="73"/>
  <c r="BE32" i="73" s="1"/>
  <c r="AK17" i="73"/>
  <c r="AK32" i="73" s="1"/>
  <c r="AP10" i="73"/>
  <c r="AP18" i="73" s="1"/>
  <c r="AP33" i="73" s="1"/>
  <c r="R10" i="73"/>
  <c r="R18" i="73" s="1"/>
  <c r="R33" i="73" s="1"/>
  <c r="AG17" i="73"/>
  <c r="AG32" i="73" s="1"/>
  <c r="U17" i="73"/>
  <c r="U32" i="73" s="1"/>
  <c r="U88" i="73" s="1"/>
  <c r="AN10" i="73"/>
  <c r="AN18" i="73" s="1"/>
  <c r="AN33" i="73" s="1"/>
  <c r="BC17" i="73"/>
  <c r="BC32" i="73" s="1"/>
  <c r="Y17" i="73"/>
  <c r="Y32" i="73" s="1"/>
  <c r="FN65" i="73"/>
  <c r="EJ65" i="73"/>
  <c r="T17" i="73"/>
  <c r="T32" i="73" s="1"/>
  <c r="T10" i="73"/>
  <c r="T18" i="73" s="1"/>
  <c r="T33" i="73" s="1"/>
  <c r="AD17" i="73"/>
  <c r="AD32" i="73" s="1"/>
  <c r="AD10" i="73"/>
  <c r="AD18" i="73" s="1"/>
  <c r="AD33" i="73" s="1"/>
  <c r="AM10" i="73"/>
  <c r="AM18" i="73" s="1"/>
  <c r="AM33" i="73" s="1"/>
  <c r="AM17" i="73"/>
  <c r="AM32" i="73" s="1"/>
  <c r="P17" i="73"/>
  <c r="P32" i="73" s="1"/>
  <c r="P10" i="73"/>
  <c r="P18" i="73" s="1"/>
  <c r="P33" i="73" s="1"/>
  <c r="AO17" i="73"/>
  <c r="AO32" i="73" s="1"/>
  <c r="AO10" i="73"/>
  <c r="AO18" i="73" s="1"/>
  <c r="AO33" i="73" s="1"/>
  <c r="AL17" i="73"/>
  <c r="AL32" i="73" s="1"/>
  <c r="AL10" i="73"/>
  <c r="AL18" i="73" s="1"/>
  <c r="AL33" i="73" s="1"/>
  <c r="AU10" i="73"/>
  <c r="AU18" i="73" s="1"/>
  <c r="AU33" i="73" s="1"/>
  <c r="AU17" i="73"/>
  <c r="AU32" i="73" s="1"/>
  <c r="AW17" i="73"/>
  <c r="AW32" i="73" s="1"/>
  <c r="AW10" i="73"/>
  <c r="AW18" i="73" s="1"/>
  <c r="AW33" i="73" s="1"/>
  <c r="S10" i="73"/>
  <c r="S18" i="73" s="1"/>
  <c r="S33" i="73" s="1"/>
  <c r="S17" i="73"/>
  <c r="S32" i="73" s="1"/>
  <c r="AT17" i="73"/>
  <c r="AT32" i="73" s="1"/>
  <c r="AT10" i="73"/>
  <c r="AT18" i="73" s="1"/>
  <c r="AT33" i="73" s="1"/>
  <c r="D13" i="97" l="1"/>
  <c r="D28" i="97" s="1"/>
  <c r="D13" i="96"/>
  <c r="D28" i="96" s="1"/>
  <c r="F44" i="97"/>
  <c r="F44" i="96"/>
  <c r="F44" i="85"/>
  <c r="E14" i="97"/>
  <c r="E14" i="96"/>
  <c r="L13" i="97"/>
  <c r="L13" i="96"/>
  <c r="D14" i="97"/>
  <c r="D29" i="97" s="1"/>
  <c r="D14" i="96"/>
  <c r="D29" i="96" s="1"/>
  <c r="U29" i="97"/>
  <c r="U29" i="96"/>
  <c r="C14" i="97"/>
  <c r="C29" i="97" s="1"/>
  <c r="C14" i="96"/>
  <c r="C29" i="96" s="1"/>
  <c r="E13" i="96"/>
  <c r="E13" i="97"/>
  <c r="U28" i="97"/>
  <c r="U28" i="96"/>
  <c r="L14" i="97"/>
  <c r="L14" i="96"/>
  <c r="C13" i="97"/>
  <c r="C28" i="97" s="1"/>
  <c r="C13" i="96"/>
  <c r="C28" i="96" s="1"/>
  <c r="R13" i="97"/>
  <c r="R13" i="96"/>
  <c r="D12" i="97"/>
  <c r="D27" i="97" s="1"/>
  <c r="D12" i="96"/>
  <c r="D27" i="96" s="1"/>
  <c r="R28" i="97"/>
  <c r="R28" i="96"/>
  <c r="O13" i="97"/>
  <c r="O13" i="96"/>
  <c r="L28" i="97"/>
  <c r="L28" i="96"/>
  <c r="R14" i="97"/>
  <c r="R14" i="96"/>
  <c r="I14" i="96"/>
  <c r="I14" i="97"/>
  <c r="R29" i="97"/>
  <c r="R29" i="96"/>
  <c r="I29" i="97"/>
  <c r="I29" i="96"/>
  <c r="L29" i="97"/>
  <c r="L29" i="96"/>
  <c r="I13" i="97"/>
  <c r="I13" i="96"/>
  <c r="I28" i="96"/>
  <c r="I28" i="97"/>
  <c r="U13" i="96"/>
  <c r="U13" i="97"/>
  <c r="T88" i="73"/>
  <c r="O28" i="97"/>
  <c r="O28" i="96"/>
  <c r="F28" i="97"/>
  <c r="F28" i="96"/>
  <c r="F45" i="97"/>
  <c r="F45" i="96"/>
  <c r="F45" i="85"/>
  <c r="F13" i="96"/>
  <c r="F13" i="97"/>
  <c r="U14" i="97"/>
  <c r="U14" i="96"/>
  <c r="O29" i="97"/>
  <c r="O29" i="96"/>
  <c r="F29" i="97"/>
  <c r="F29" i="96"/>
  <c r="O14" i="97"/>
  <c r="O14" i="96"/>
  <c r="F14" i="97"/>
  <c r="F14" i="96"/>
  <c r="R88" i="73"/>
  <c r="F46" i="97"/>
  <c r="F46" i="96"/>
  <c r="F46" i="85"/>
  <c r="DP51" i="39"/>
  <c r="BD51" i="39"/>
  <c r="BL51" i="39"/>
  <c r="CB51" i="39"/>
  <c r="CX51" i="39"/>
  <c r="BV51" i="39"/>
  <c r="DX51" i="39"/>
  <c r="BG51" i="39"/>
  <c r="CI51" i="39"/>
  <c r="DV51" i="39"/>
  <c r="BA51" i="39"/>
  <c r="BY51" i="39"/>
  <c r="CO51" i="39"/>
  <c r="BF51" i="39"/>
  <c r="BZ51" i="39"/>
  <c r="CZ51" i="39"/>
  <c r="DI51" i="39"/>
  <c r="CU51" i="39"/>
  <c r="DL51" i="39"/>
  <c r="BT51" i="39"/>
  <c r="CJ51" i="39"/>
  <c r="CR51" i="39"/>
  <c r="DF51" i="39"/>
  <c r="DW51" i="39"/>
  <c r="CP51" i="39"/>
  <c r="DH51" i="39"/>
  <c r="BW51" i="39"/>
  <c r="DA51" i="39"/>
  <c r="DU51" i="39"/>
  <c r="BI51" i="39"/>
  <c r="BQ51" i="39"/>
  <c r="CG51" i="39"/>
  <c r="CY51" i="39"/>
  <c r="DG51" i="39"/>
  <c r="DJ51" i="39"/>
  <c r="BN51" i="39"/>
  <c r="CL51" i="39"/>
  <c r="DS51" i="39"/>
  <c r="BK51" i="39"/>
  <c r="CE51" i="39"/>
  <c r="DT51" i="39"/>
  <c r="AZ51" i="39"/>
  <c r="BH51" i="39"/>
  <c r="BP51" i="39"/>
  <c r="BX51" i="39"/>
  <c r="CF51" i="39"/>
  <c r="CN51" i="39"/>
  <c r="CV51" i="39"/>
  <c r="DB51" i="39"/>
  <c r="DN51" i="39"/>
  <c r="CD51" i="39"/>
  <c r="DD51" i="39"/>
  <c r="DO51" i="39"/>
  <c r="AY51" i="39"/>
  <c r="BO51" i="39"/>
  <c r="CA51" i="39"/>
  <c r="CQ51" i="39"/>
  <c r="DE51" i="39"/>
  <c r="DQ51" i="39"/>
  <c r="DM51" i="39"/>
  <c r="BE51" i="39"/>
  <c r="BM51" i="39"/>
  <c r="BU51" i="39"/>
  <c r="CC51" i="39"/>
  <c r="CK51" i="39"/>
  <c r="CS51" i="39"/>
  <c r="DC51" i="39"/>
  <c r="DR51" i="39"/>
  <c r="BB51" i="39"/>
  <c r="BJ51" i="39"/>
  <c r="BR51" i="39"/>
  <c r="CH51" i="39"/>
  <c r="CT51" i="39"/>
  <c r="DK51" i="39"/>
  <c r="BC51" i="39"/>
  <c r="BS51" i="39"/>
  <c r="CM51" i="39"/>
  <c r="CW51" i="39"/>
  <c r="L28" i="93"/>
  <c r="BX90" i="73"/>
  <c r="BX89" i="73"/>
  <c r="X89" i="73"/>
  <c r="X90" i="73"/>
  <c r="FJ90" i="73"/>
  <c r="FJ89" i="73"/>
  <c r="EH90" i="73"/>
  <c r="EH89" i="73"/>
  <c r="CX89" i="73"/>
  <c r="CX90" i="73"/>
  <c r="O29" i="85"/>
  <c r="O29" i="93"/>
  <c r="R14" i="93"/>
  <c r="I14" i="93"/>
  <c r="BA90" i="73"/>
  <c r="BA89" i="73"/>
  <c r="EG89" i="73"/>
  <c r="EG90" i="73"/>
  <c r="DY89" i="73"/>
  <c r="DY90" i="73"/>
  <c r="DG89" i="73"/>
  <c r="DG90" i="73"/>
  <c r="CY90" i="73"/>
  <c r="CY89" i="73"/>
  <c r="CQ89" i="73"/>
  <c r="CQ90" i="73"/>
  <c r="CI90" i="73"/>
  <c r="CI89" i="73"/>
  <c r="AI89" i="73"/>
  <c r="AI90" i="73"/>
  <c r="FV90" i="73"/>
  <c r="FV89" i="73"/>
  <c r="I29" i="93"/>
  <c r="EY90" i="73"/>
  <c r="EY89" i="73"/>
  <c r="DZ90" i="73"/>
  <c r="DZ89" i="73"/>
  <c r="AW90" i="73"/>
  <c r="AW89" i="73"/>
  <c r="Y90" i="73"/>
  <c r="Y89" i="73"/>
  <c r="DX90" i="73"/>
  <c r="E16" i="97" s="1"/>
  <c r="DX89" i="73"/>
  <c r="E16" i="96" s="1"/>
  <c r="FT90" i="73"/>
  <c r="U31" i="97" s="1"/>
  <c r="FT89" i="73"/>
  <c r="U31" i="96" s="1"/>
  <c r="L29" i="93"/>
  <c r="EO89" i="73"/>
  <c r="EO90" i="73"/>
  <c r="DP88" i="73"/>
  <c r="C16" i="93" s="1"/>
  <c r="C31" i="93" s="1"/>
  <c r="DP90" i="73"/>
  <c r="C16" i="97" s="1"/>
  <c r="DP89" i="73"/>
  <c r="C16" i="96" s="1"/>
  <c r="BT89" i="73"/>
  <c r="BT90" i="73"/>
  <c r="BL89" i="73"/>
  <c r="BL90" i="73"/>
  <c r="BD89" i="73"/>
  <c r="BD90" i="73"/>
  <c r="AN89" i="73"/>
  <c r="AN90" i="73"/>
  <c r="FR90" i="73"/>
  <c r="FR89" i="73"/>
  <c r="AL89" i="73"/>
  <c r="AL90" i="73"/>
  <c r="O28" i="85"/>
  <c r="O28" i="93"/>
  <c r="O13" i="85"/>
  <c r="O13" i="93"/>
  <c r="CW90" i="73"/>
  <c r="CW89" i="73"/>
  <c r="CE89" i="73"/>
  <c r="CE90" i="73"/>
  <c r="BW89" i="73"/>
  <c r="BW90" i="73"/>
  <c r="BO89" i="73"/>
  <c r="BO90" i="73"/>
  <c r="BG89" i="73"/>
  <c r="BG90" i="73"/>
  <c r="AM90" i="73"/>
  <c r="AM89" i="73"/>
  <c r="AA89" i="73"/>
  <c r="AA90" i="73"/>
  <c r="BR89" i="73"/>
  <c r="BR90" i="73"/>
  <c r="BJ89" i="73"/>
  <c r="BJ90" i="73"/>
  <c r="AP89" i="73"/>
  <c r="AP90" i="73"/>
  <c r="R90" i="73"/>
  <c r="R89" i="73"/>
  <c r="FO90" i="73"/>
  <c r="R31" i="97" s="1"/>
  <c r="FO89" i="73"/>
  <c r="R31" i="96" s="1"/>
  <c r="FW90" i="73"/>
  <c r="F48" i="97" s="1"/>
  <c r="FW89" i="73"/>
  <c r="F48" i="96" s="1"/>
  <c r="I28" i="93"/>
  <c r="AG90" i="73"/>
  <c r="AG89" i="73"/>
  <c r="E14" i="85"/>
  <c r="E46" i="85" s="1"/>
  <c r="E14" i="93"/>
  <c r="E29" i="93" s="1"/>
  <c r="U29" i="85"/>
  <c r="U29" i="93"/>
  <c r="FH90" i="73"/>
  <c r="L31" i="97" s="1"/>
  <c r="FH89" i="73"/>
  <c r="L31" i="96" s="1"/>
  <c r="FA89" i="73"/>
  <c r="FA90" i="73"/>
  <c r="ER90" i="73"/>
  <c r="ER89" i="73"/>
  <c r="EF90" i="73"/>
  <c r="EF89" i="73"/>
  <c r="L13" i="93"/>
  <c r="C14" i="85"/>
  <c r="C29" i="85" s="1"/>
  <c r="C14" i="93"/>
  <c r="C29" i="93" s="1"/>
  <c r="DJ90" i="73"/>
  <c r="DJ89" i="73"/>
  <c r="DI90" i="73"/>
  <c r="DI89" i="73"/>
  <c r="CB89" i="73"/>
  <c r="CB90" i="73"/>
  <c r="AB90" i="73"/>
  <c r="AB89" i="73"/>
  <c r="AK90" i="73"/>
  <c r="AK89" i="73"/>
  <c r="FN90" i="73"/>
  <c r="FN89" i="73"/>
  <c r="D14" i="93"/>
  <c r="D29" i="93" s="1"/>
  <c r="DC89" i="73"/>
  <c r="DC90" i="73"/>
  <c r="CU89" i="73"/>
  <c r="CU90" i="73"/>
  <c r="CM89" i="73"/>
  <c r="CM90" i="73"/>
  <c r="AY89" i="73"/>
  <c r="AY90" i="73"/>
  <c r="AE89" i="73"/>
  <c r="AE90" i="73"/>
  <c r="S89" i="73"/>
  <c r="S90" i="73"/>
  <c r="EL90" i="73"/>
  <c r="EL89" i="73"/>
  <c r="DT89" i="73"/>
  <c r="DT90" i="73"/>
  <c r="DR90" i="73"/>
  <c r="DR89" i="73"/>
  <c r="DM90" i="73"/>
  <c r="DM89" i="73"/>
  <c r="DL89" i="73"/>
  <c r="DL90" i="73"/>
  <c r="DB89" i="73"/>
  <c r="DB90" i="73"/>
  <c r="CT90" i="73"/>
  <c r="CT89" i="73"/>
  <c r="CP89" i="73"/>
  <c r="CP90" i="73"/>
  <c r="CH89" i="73"/>
  <c r="CH90" i="73"/>
  <c r="BZ89" i="73"/>
  <c r="BZ90" i="73"/>
  <c r="AX90" i="73"/>
  <c r="AX89" i="73"/>
  <c r="Z89" i="73"/>
  <c r="Z90" i="73"/>
  <c r="FK89" i="73"/>
  <c r="FK90" i="73"/>
  <c r="EU89" i="73"/>
  <c r="EU90" i="73"/>
  <c r="EM90" i="73"/>
  <c r="EM89" i="73"/>
  <c r="BE90" i="73"/>
  <c r="BE89" i="73"/>
  <c r="AO90" i="73"/>
  <c r="AO89" i="73"/>
  <c r="FD90" i="73"/>
  <c r="FD89" i="73"/>
  <c r="U14" i="93"/>
  <c r="EJ89" i="73"/>
  <c r="L16" i="96" s="1"/>
  <c r="EJ90" i="73"/>
  <c r="L16" i="97" s="1"/>
  <c r="DO90" i="73"/>
  <c r="DO89" i="73"/>
  <c r="ET90" i="73"/>
  <c r="ET89" i="73"/>
  <c r="DF89" i="73"/>
  <c r="DF90" i="73"/>
  <c r="CL89" i="73"/>
  <c r="CL90" i="73"/>
  <c r="F29" i="85"/>
  <c r="F29" i="93"/>
  <c r="O14" i="93"/>
  <c r="F14" i="85"/>
  <c r="F14" i="93"/>
  <c r="AC90" i="73"/>
  <c r="AC89" i="73"/>
  <c r="EP90" i="73"/>
  <c r="EP89" i="73"/>
  <c r="EK89" i="73"/>
  <c r="EK90" i="73"/>
  <c r="ED90" i="73"/>
  <c r="ED89" i="73"/>
  <c r="AU89" i="73"/>
  <c r="AU90" i="73"/>
  <c r="O88" i="73"/>
  <c r="O90" i="73"/>
  <c r="O89" i="73"/>
  <c r="FF90" i="73"/>
  <c r="FF89" i="73"/>
  <c r="AH90" i="73"/>
  <c r="AH89" i="73"/>
  <c r="R29" i="93"/>
  <c r="EI90" i="73"/>
  <c r="EI89" i="73"/>
  <c r="DU89" i="73"/>
  <c r="DU90" i="73"/>
  <c r="U13" i="93"/>
  <c r="DD90" i="73"/>
  <c r="DD89" i="73"/>
  <c r="CV89" i="73"/>
  <c r="CV90" i="73"/>
  <c r="CN90" i="73"/>
  <c r="CN89" i="73"/>
  <c r="CF89" i="73"/>
  <c r="CF90" i="73"/>
  <c r="AZ89" i="73"/>
  <c r="AZ90" i="73"/>
  <c r="AJ89" i="73"/>
  <c r="AJ90" i="73"/>
  <c r="P89" i="73"/>
  <c r="P90" i="73"/>
  <c r="BF89" i="73"/>
  <c r="BF90" i="73"/>
  <c r="V89" i="73"/>
  <c r="V90" i="73"/>
  <c r="FG90" i="73"/>
  <c r="FG89" i="73"/>
  <c r="EZ89" i="73"/>
  <c r="F31" i="96" s="1"/>
  <c r="EZ90" i="73"/>
  <c r="F31" i="97" s="1"/>
  <c r="EQ90" i="73"/>
  <c r="R16" i="97" s="1"/>
  <c r="EQ89" i="73"/>
  <c r="R16" i="96" s="1"/>
  <c r="I13" i="93"/>
  <c r="EB90" i="73"/>
  <c r="F16" i="97" s="1"/>
  <c r="EB89" i="73"/>
  <c r="F16" i="96" s="1"/>
  <c r="DN89" i="73"/>
  <c r="DN90" i="73"/>
  <c r="DE90" i="73"/>
  <c r="DE89" i="73"/>
  <c r="CO90" i="73"/>
  <c r="CO89" i="73"/>
  <c r="CG90" i="73"/>
  <c r="CG89" i="73"/>
  <c r="BY90" i="73"/>
  <c r="BY89" i="73"/>
  <c r="BQ90" i="73"/>
  <c r="BQ89" i="73"/>
  <c r="BI90" i="73"/>
  <c r="BI89" i="73"/>
  <c r="FE89" i="73"/>
  <c r="FE90" i="73"/>
  <c r="FI89" i="73"/>
  <c r="FI90" i="73"/>
  <c r="FB90" i="73"/>
  <c r="FB89" i="73"/>
  <c r="ES89" i="73"/>
  <c r="ES90" i="73"/>
  <c r="EW89" i="73"/>
  <c r="EW90" i="73"/>
  <c r="D13" i="93"/>
  <c r="D28" i="93" s="1"/>
  <c r="DW90" i="73"/>
  <c r="DW89" i="73"/>
  <c r="E13" i="85"/>
  <c r="E45" i="85" s="1"/>
  <c r="G45" i="85" s="1"/>
  <c r="E13" i="93"/>
  <c r="E28" i="93" s="1"/>
  <c r="FP90" i="73"/>
  <c r="FP89" i="73"/>
  <c r="U28" i="85"/>
  <c r="U28" i="93"/>
  <c r="FM89" i="73"/>
  <c r="FM90" i="73"/>
  <c r="EV90" i="73"/>
  <c r="U16" i="97" s="1"/>
  <c r="EV89" i="73"/>
  <c r="U16" i="96" s="1"/>
  <c r="L14" i="93"/>
  <c r="EC89" i="73"/>
  <c r="EC90" i="73"/>
  <c r="EA90" i="73"/>
  <c r="EA89" i="73"/>
  <c r="DV90" i="73"/>
  <c r="DV89" i="73"/>
  <c r="C13" i="85"/>
  <c r="C28" i="85" s="1"/>
  <c r="C13" i="93"/>
  <c r="C28" i="93" s="1"/>
  <c r="DH89" i="73"/>
  <c r="DH90" i="73"/>
  <c r="CZ89" i="73"/>
  <c r="CZ90" i="73"/>
  <c r="CR89" i="73"/>
  <c r="CR90" i="73"/>
  <c r="CJ89" i="73"/>
  <c r="CJ90" i="73"/>
  <c r="BP89" i="73"/>
  <c r="BP90" i="73"/>
  <c r="BH90" i="73"/>
  <c r="BH89" i="73"/>
  <c r="AV89" i="73"/>
  <c r="AV90" i="73"/>
  <c r="AR90" i="73"/>
  <c r="AR89" i="73"/>
  <c r="AF89" i="73"/>
  <c r="AF90" i="73"/>
  <c r="T89" i="73"/>
  <c r="T90" i="73"/>
  <c r="CD90" i="73"/>
  <c r="CD89" i="73"/>
  <c r="BV89" i="73"/>
  <c r="BV90" i="73"/>
  <c r="BN90" i="73"/>
  <c r="BN89" i="73"/>
  <c r="AT89" i="73"/>
  <c r="AT90" i="73"/>
  <c r="AD89" i="73"/>
  <c r="AD90" i="73"/>
  <c r="FS90" i="73"/>
  <c r="FS89" i="73"/>
  <c r="FL90" i="73"/>
  <c r="O31" i="97" s="1"/>
  <c r="FL89" i="73"/>
  <c r="O31" i="96" s="1"/>
  <c r="F28" i="85"/>
  <c r="F28" i="93"/>
  <c r="R13" i="93"/>
  <c r="EN90" i="73"/>
  <c r="O16" i="97" s="1"/>
  <c r="EN89" i="73"/>
  <c r="O16" i="96" s="1"/>
  <c r="EE89" i="73"/>
  <c r="I16" i="96" s="1"/>
  <c r="EE90" i="73"/>
  <c r="I16" i="97" s="1"/>
  <c r="F13" i="85"/>
  <c r="F13" i="93"/>
  <c r="AS90" i="73"/>
  <c r="AS89" i="73"/>
  <c r="U90" i="73"/>
  <c r="U89" i="73"/>
  <c r="FQ90" i="73"/>
  <c r="FQ89" i="73"/>
  <c r="FU89" i="73"/>
  <c r="FU90" i="73"/>
  <c r="DS90" i="73"/>
  <c r="D16" i="97" s="1"/>
  <c r="DS89" i="73"/>
  <c r="D16" i="96" s="1"/>
  <c r="D12" i="93"/>
  <c r="D27" i="93" s="1"/>
  <c r="DQ89" i="73"/>
  <c r="DQ90" i="73"/>
  <c r="DK89" i="73"/>
  <c r="DK90" i="73"/>
  <c r="CA89" i="73"/>
  <c r="CA90" i="73"/>
  <c r="BS90" i="73"/>
  <c r="BS89" i="73"/>
  <c r="BK89" i="73"/>
  <c r="BK90" i="73"/>
  <c r="BC90" i="73"/>
  <c r="BC89" i="73"/>
  <c r="AQ89" i="73"/>
  <c r="AQ90" i="73"/>
  <c r="W90" i="73"/>
  <c r="W89" i="73"/>
  <c r="EX90" i="73"/>
  <c r="EX89" i="73"/>
  <c r="BB89" i="73"/>
  <c r="BB90" i="73"/>
  <c r="R28" i="93"/>
  <c r="FC90" i="73"/>
  <c r="I31" i="97" s="1"/>
  <c r="FC89" i="73"/>
  <c r="I31" i="96" s="1"/>
  <c r="DA90" i="73"/>
  <c r="DA89" i="73"/>
  <c r="CS90" i="73"/>
  <c r="CS89" i="73"/>
  <c r="CK90" i="73"/>
  <c r="CK89" i="73"/>
  <c r="CC90" i="73"/>
  <c r="CC89" i="73"/>
  <c r="BU90" i="73"/>
  <c r="BU89" i="73"/>
  <c r="BM90" i="73"/>
  <c r="BM89" i="73"/>
  <c r="Q90" i="73"/>
  <c r="Q89" i="73"/>
  <c r="P88" i="73"/>
  <c r="Q88" i="73"/>
  <c r="S88" i="73"/>
  <c r="AP63" i="73"/>
  <c r="AP72" i="73" s="1"/>
  <c r="EY88" i="73"/>
  <c r="FR88" i="73"/>
  <c r="BP88" i="73"/>
  <c r="DW88" i="73"/>
  <c r="DI88" i="73"/>
  <c r="DM88" i="73"/>
  <c r="BK88" i="73"/>
  <c r="FJ88" i="73"/>
  <c r="CX88" i="73"/>
  <c r="CU88" i="73"/>
  <c r="EB88" i="73"/>
  <c r="DA88" i="73"/>
  <c r="AZ88" i="73"/>
  <c r="EQ88" i="73"/>
  <c r="DQ88" i="73"/>
  <c r="FL88" i="73"/>
  <c r="FI88" i="73"/>
  <c r="EG88" i="73"/>
  <c r="CR88" i="73"/>
  <c r="FP88" i="73"/>
  <c r="EN88" i="73"/>
  <c r="AV88" i="73"/>
  <c r="FA88" i="73"/>
  <c r="BZ88" i="73"/>
  <c r="FN88" i="73"/>
  <c r="DN88" i="73"/>
  <c r="BL88" i="73"/>
  <c r="FV88" i="73"/>
  <c r="EI88" i="73"/>
  <c r="CN88" i="73"/>
  <c r="ET88" i="73"/>
  <c r="DO88" i="73"/>
  <c r="CS88" i="73"/>
  <c r="BY88" i="73"/>
  <c r="DF88" i="73"/>
  <c r="CL88" i="73"/>
  <c r="BJ88" i="73"/>
  <c r="ER88" i="73"/>
  <c r="DJ88" i="73"/>
  <c r="FE88" i="73"/>
  <c r="FF88" i="73"/>
  <c r="BW88" i="73"/>
  <c r="EO88" i="73"/>
  <c r="DG88" i="73"/>
  <c r="CH88" i="73"/>
  <c r="BN88" i="73"/>
  <c r="FD88" i="73"/>
  <c r="BD88" i="73"/>
  <c r="EH88" i="73"/>
  <c r="CT88" i="73"/>
  <c r="BO88" i="73"/>
  <c r="DV88" i="73"/>
  <c r="FK88" i="73"/>
  <c r="BU88" i="73"/>
  <c r="CP88" i="73"/>
  <c r="EC88" i="73"/>
  <c r="DL88" i="73"/>
  <c r="CZ88" i="73"/>
  <c r="BX88" i="73"/>
  <c r="DS88" i="73"/>
  <c r="CC88" i="73"/>
  <c r="BA88" i="73"/>
  <c r="BF88" i="73"/>
  <c r="EP88" i="73"/>
  <c r="EZ88" i="73"/>
  <c r="CQ88" i="73"/>
  <c r="EF88" i="73"/>
  <c r="FG88" i="73"/>
  <c r="ES88" i="73"/>
  <c r="DH88" i="73"/>
  <c r="BQ88" i="73"/>
  <c r="DY88" i="73"/>
  <c r="CM88" i="73"/>
  <c r="CB88" i="73"/>
  <c r="AG63" i="73"/>
  <c r="AG72" i="73" s="1"/>
  <c r="CD88" i="73"/>
  <c r="BC88" i="73"/>
  <c r="BB63" i="73"/>
  <c r="BB72" i="73" s="1"/>
  <c r="BB88" i="73"/>
  <c r="EM88" i="73"/>
  <c r="FB88" i="73"/>
  <c r="EV88" i="73"/>
  <c r="U16" i="93" s="1"/>
  <c r="FS88" i="73"/>
  <c r="FU88" i="73"/>
  <c r="DD88" i="73"/>
  <c r="CF88" i="73"/>
  <c r="EL88" i="73"/>
  <c r="EA88" i="73"/>
  <c r="DK88" i="73"/>
  <c r="DE88" i="73"/>
  <c r="CG88" i="73"/>
  <c r="BI88" i="73"/>
  <c r="CY88" i="73"/>
  <c r="DB88" i="73"/>
  <c r="FW88" i="73"/>
  <c r="F48" i="85" s="1"/>
  <c r="DT88" i="73"/>
  <c r="DX88" i="73"/>
  <c r="DR88" i="73"/>
  <c r="BG88" i="73"/>
  <c r="EK88" i="73"/>
  <c r="DZ88" i="73"/>
  <c r="DU88" i="73"/>
  <c r="FQ88" i="73"/>
  <c r="BM88" i="73"/>
  <c r="EX88" i="73"/>
  <c r="BT88" i="73"/>
  <c r="EJ88" i="73"/>
  <c r="BH88" i="73"/>
  <c r="BE88" i="73"/>
  <c r="CE88" i="73"/>
  <c r="AX88" i="73"/>
  <c r="CV88" i="73"/>
  <c r="ED88" i="73"/>
  <c r="CJ88" i="73"/>
  <c r="CK88" i="73"/>
  <c r="FC88" i="73"/>
  <c r="EE88" i="73"/>
  <c r="I16" i="93" s="1"/>
  <c r="FO88" i="73"/>
  <c r="CW88" i="73"/>
  <c r="BS88" i="73"/>
  <c r="FM88" i="73"/>
  <c r="EW88" i="73"/>
  <c r="BV88" i="73"/>
  <c r="FH88" i="73"/>
  <c r="CO88" i="73"/>
  <c r="DC88" i="73"/>
  <c r="AY88" i="73"/>
  <c r="FT88" i="73"/>
  <c r="AW88" i="73"/>
  <c r="CA88" i="73"/>
  <c r="CI88" i="73"/>
  <c r="BR88" i="73"/>
  <c r="EU88" i="73"/>
  <c r="R29" i="85"/>
  <c r="EC63" i="73"/>
  <c r="EC72" i="73" s="1"/>
  <c r="DL63" i="73"/>
  <c r="DL72" i="73" s="1"/>
  <c r="CZ63" i="73"/>
  <c r="CZ72" i="73" s="1"/>
  <c r="AJ63" i="73"/>
  <c r="AJ72" i="73" s="1"/>
  <c r="FO84" i="73"/>
  <c r="CW63" i="73"/>
  <c r="CW72" i="73" s="1"/>
  <c r="BA63" i="73"/>
  <c r="BA72" i="73" s="1"/>
  <c r="BF63" i="73"/>
  <c r="BF72" i="73" s="1"/>
  <c r="BV63" i="73"/>
  <c r="BV72" i="73" s="1"/>
  <c r="AL63" i="73"/>
  <c r="AL72" i="73" s="1"/>
  <c r="FI86" i="73"/>
  <c r="L29" i="85"/>
  <c r="BO63" i="73"/>
  <c r="BO72" i="73" s="1"/>
  <c r="AB63" i="73"/>
  <c r="AB72" i="73" s="1"/>
  <c r="BW63" i="73"/>
  <c r="BW72" i="73" s="1"/>
  <c r="CQ63" i="73"/>
  <c r="CQ62" i="73" s="1"/>
  <c r="D13" i="85"/>
  <c r="D28" i="85" s="1"/>
  <c r="DS85" i="73"/>
  <c r="FP85" i="73" s="1"/>
  <c r="AW63" i="73"/>
  <c r="AW72" i="73" s="1"/>
  <c r="CI63" i="73"/>
  <c r="CI72" i="73" s="1"/>
  <c r="EU63" i="73"/>
  <c r="EU72" i="73" s="1"/>
  <c r="I13" i="85"/>
  <c r="FV63" i="73"/>
  <c r="FV72" i="73" s="1"/>
  <c r="R14" i="85"/>
  <c r="DM63" i="73"/>
  <c r="DM72" i="73" s="1"/>
  <c r="BK63" i="73"/>
  <c r="BK62" i="73" s="1"/>
  <c r="R28" i="85"/>
  <c r="EO86" i="73"/>
  <c r="O14" i="85"/>
  <c r="DN63" i="73"/>
  <c r="DN72" i="73" s="1"/>
  <c r="FK63" i="73"/>
  <c r="FK62" i="73" s="1"/>
  <c r="CH63" i="73"/>
  <c r="CH72" i="73" s="1"/>
  <c r="AZ63" i="73"/>
  <c r="AZ72" i="73" s="1"/>
  <c r="BN63" i="73"/>
  <c r="BN72" i="73" s="1"/>
  <c r="FG63" i="73"/>
  <c r="FG72" i="73" s="1"/>
  <c r="I14" i="85"/>
  <c r="EW85" i="73"/>
  <c r="U13" i="85"/>
  <c r="FD63" i="73"/>
  <c r="FD72" i="73" s="1"/>
  <c r="ES63" i="73"/>
  <c r="ES62" i="73" s="1"/>
  <c r="EW86" i="73"/>
  <c r="U14" i="85"/>
  <c r="EQ63" i="73"/>
  <c r="EQ72" i="73" s="1"/>
  <c r="EQ84" i="73"/>
  <c r="DH63" i="73"/>
  <c r="DH72" i="73" s="1"/>
  <c r="CJ63" i="73"/>
  <c r="CJ62" i="73" s="1"/>
  <c r="BD63" i="73"/>
  <c r="BD72" i="73" s="1"/>
  <c r="T63" i="73"/>
  <c r="T72" i="73" s="1"/>
  <c r="DQ63" i="73"/>
  <c r="DQ72" i="73" s="1"/>
  <c r="EH63" i="73"/>
  <c r="EH72" i="73" s="1"/>
  <c r="CK63" i="73"/>
  <c r="CK72" i="73" s="1"/>
  <c r="BQ63" i="73"/>
  <c r="BQ72" i="73" s="1"/>
  <c r="I28" i="85"/>
  <c r="I29" i="85"/>
  <c r="FC84" i="73"/>
  <c r="FI63" i="73"/>
  <c r="FI72" i="73" s="1"/>
  <c r="EG63" i="73"/>
  <c r="EG72" i="73" s="1"/>
  <c r="V63" i="73"/>
  <c r="V72" i="73" s="1"/>
  <c r="DJ63" i="73"/>
  <c r="DJ72" i="73" s="1"/>
  <c r="CU63" i="73"/>
  <c r="CU72" i="73" s="1"/>
  <c r="AI88" i="73"/>
  <c r="BM63" i="73"/>
  <c r="BM72" i="73" s="1"/>
  <c r="BT63" i="73"/>
  <c r="BT62" i="73" s="1"/>
  <c r="BU63" i="73"/>
  <c r="BU72" i="73" s="1"/>
  <c r="FP63" i="73"/>
  <c r="FP72" i="73" s="1"/>
  <c r="CB63" i="73"/>
  <c r="CB72" i="73" s="1"/>
  <c r="AG88" i="73"/>
  <c r="W88" i="73"/>
  <c r="CD63" i="73"/>
  <c r="CD72" i="73" s="1"/>
  <c r="CP63" i="73"/>
  <c r="CP72" i="73" s="1"/>
  <c r="BC63" i="73"/>
  <c r="BC72" i="73" s="1"/>
  <c r="EE63" i="73"/>
  <c r="EE72" i="73" s="1"/>
  <c r="EE84" i="73"/>
  <c r="R13" i="85"/>
  <c r="DS63" i="73"/>
  <c r="DS72" i="73" s="1"/>
  <c r="DS84" i="73"/>
  <c r="D12" i="85"/>
  <c r="D27" i="85" s="1"/>
  <c r="CC63" i="73"/>
  <c r="CC72" i="73" s="1"/>
  <c r="EK86" i="73"/>
  <c r="L14" i="85"/>
  <c r="BS63" i="73"/>
  <c r="BS72" i="73" s="1"/>
  <c r="EP63" i="73"/>
  <c r="EP62" i="73" s="1"/>
  <c r="DR63" i="73"/>
  <c r="DR72" i="73" s="1"/>
  <c r="BG63" i="73"/>
  <c r="BG72" i="73" s="1"/>
  <c r="FI85" i="73"/>
  <c r="L28" i="85"/>
  <c r="CV63" i="73"/>
  <c r="CV62" i="73" s="1"/>
  <c r="Q63" i="73"/>
  <c r="Q72" i="73" s="1"/>
  <c r="AR88" i="73"/>
  <c r="CA63" i="73"/>
  <c r="CA72" i="73" s="1"/>
  <c r="Z88" i="73"/>
  <c r="BR63" i="73"/>
  <c r="BR72" i="73" s="1"/>
  <c r="EY63" i="73"/>
  <c r="EY72" i="73" s="1"/>
  <c r="EK85" i="73"/>
  <c r="L13" i="85"/>
  <c r="EI63" i="73"/>
  <c r="EI72" i="73" s="1"/>
  <c r="BP63" i="73"/>
  <c r="BP72" i="73" s="1"/>
  <c r="DW63" i="73"/>
  <c r="DW72" i="73" s="1"/>
  <c r="BY63" i="73"/>
  <c r="BY72" i="73" s="1"/>
  <c r="DF63" i="73"/>
  <c r="DF72" i="73" s="1"/>
  <c r="CX63" i="73"/>
  <c r="CX62" i="73" s="1"/>
  <c r="AY63" i="73"/>
  <c r="AY72" i="73" s="1"/>
  <c r="F33" i="73"/>
  <c r="DA63" i="73"/>
  <c r="DA72" i="73" s="1"/>
  <c r="AM88" i="73"/>
  <c r="EM63" i="73"/>
  <c r="EM72" i="73" s="1"/>
  <c r="FB63" i="73"/>
  <c r="FB72" i="73" s="1"/>
  <c r="FS63" i="73"/>
  <c r="FS72" i="73" s="1"/>
  <c r="DD63" i="73"/>
  <c r="DD72" i="73" s="1"/>
  <c r="AV63" i="73"/>
  <c r="AV72" i="73" s="1"/>
  <c r="FA63" i="73"/>
  <c r="FA72" i="73" s="1"/>
  <c r="EL63" i="73"/>
  <c r="EL72" i="73" s="1"/>
  <c r="D14" i="85"/>
  <c r="D29" i="85" s="1"/>
  <c r="DS86" i="73"/>
  <c r="ER86" i="73" s="1"/>
  <c r="DE63" i="73"/>
  <c r="DE72" i="73" s="1"/>
  <c r="CG63" i="73"/>
  <c r="CG72" i="73" s="1"/>
  <c r="BI63" i="73"/>
  <c r="BI72" i="73" s="1"/>
  <c r="U63" i="73"/>
  <c r="U72" i="73" s="1"/>
  <c r="CY63" i="73"/>
  <c r="CY72" i="73" s="1"/>
  <c r="AA63" i="73"/>
  <c r="AA72" i="73" s="1"/>
  <c r="R63" i="73"/>
  <c r="R72" i="73" s="1"/>
  <c r="CM63" i="73"/>
  <c r="CM72" i="73" s="1"/>
  <c r="F32" i="73"/>
  <c r="F62" i="73" s="1"/>
  <c r="F71" i="73" s="1"/>
  <c r="FE63" i="73"/>
  <c r="FE72" i="73" s="1"/>
  <c r="AT88" i="73"/>
  <c r="AC88" i="73"/>
  <c r="BH63" i="73"/>
  <c r="BH72" i="73" s="1"/>
  <c r="BE63" i="73"/>
  <c r="BE72" i="73" s="1"/>
  <c r="BL63" i="73"/>
  <c r="BL72" i="73" s="1"/>
  <c r="CE63" i="73"/>
  <c r="CE72" i="73" s="1"/>
  <c r="AX63" i="73"/>
  <c r="AX72" i="73" s="1"/>
  <c r="AS63" i="73"/>
  <c r="AS72" i="73" s="1"/>
  <c r="FM86" i="73"/>
  <c r="FH63" i="73"/>
  <c r="FH62" i="73" s="1"/>
  <c r="FH84" i="73"/>
  <c r="FA86" i="73"/>
  <c r="FU85" i="73"/>
  <c r="EV63" i="73"/>
  <c r="EV62" i="73" s="1"/>
  <c r="EV84" i="73"/>
  <c r="EC86" i="73"/>
  <c r="EN63" i="73"/>
  <c r="EN62" i="73" s="1"/>
  <c r="EN84" i="73"/>
  <c r="FM85" i="73"/>
  <c r="DX63" i="73"/>
  <c r="DX72" i="73" s="1"/>
  <c r="DX84" i="73"/>
  <c r="EB84" i="73"/>
  <c r="FT63" i="73"/>
  <c r="FT72" i="73" s="1"/>
  <c r="FT84" i="73"/>
  <c r="EJ84" i="73"/>
  <c r="FA85" i="73"/>
  <c r="DP84" i="73"/>
  <c r="FL84" i="73"/>
  <c r="EC85" i="73"/>
  <c r="EO85" i="73"/>
  <c r="EZ63" i="73"/>
  <c r="EZ72" i="73" s="1"/>
  <c r="EZ84" i="73"/>
  <c r="FU86" i="73"/>
  <c r="CF63" i="73"/>
  <c r="CF72" i="73" s="1"/>
  <c r="AN88" i="73"/>
  <c r="AF88" i="73"/>
  <c r="X63" i="73"/>
  <c r="X72" i="73" s="1"/>
  <c r="X88" i="73"/>
  <c r="FU63" i="73"/>
  <c r="FU72" i="73" s="1"/>
  <c r="L63" i="73"/>
  <c r="Z63" i="73"/>
  <c r="Z72" i="73" s="1"/>
  <c r="AS88" i="73"/>
  <c r="AF63" i="73"/>
  <c r="AF72" i="73" s="1"/>
  <c r="AL88" i="73"/>
  <c r="FJ63" i="73"/>
  <c r="FJ72" i="73" s="1"/>
  <c r="E63" i="73"/>
  <c r="E72" i="73" s="1"/>
  <c r="FQ63" i="73"/>
  <c r="FQ72" i="73" s="1"/>
  <c r="EX63" i="73"/>
  <c r="EX62" i="73" s="1"/>
  <c r="DV63" i="73"/>
  <c r="DV72" i="73" s="1"/>
  <c r="AT63" i="73"/>
  <c r="AT72" i="73" s="1"/>
  <c r="W63" i="73"/>
  <c r="W72" i="73" s="1"/>
  <c r="I32" i="73"/>
  <c r="I62" i="73" s="1"/>
  <c r="I71" i="73" s="1"/>
  <c r="EJ63" i="73"/>
  <c r="EJ72" i="73" s="1"/>
  <c r="I33" i="73"/>
  <c r="N62" i="73"/>
  <c r="AU63" i="73"/>
  <c r="AU72" i="73" s="1"/>
  <c r="AK63" i="73"/>
  <c r="AK72" i="73" s="1"/>
  <c r="AU88" i="73"/>
  <c r="G33" i="73"/>
  <c r="AN63" i="73"/>
  <c r="AN72" i="73" s="1"/>
  <c r="BJ63" i="73"/>
  <c r="BJ72" i="73" s="1"/>
  <c r="G63" i="73"/>
  <c r="CR63" i="73"/>
  <c r="CR72" i="73" s="1"/>
  <c r="EO63" i="73"/>
  <c r="EO62" i="73" s="1"/>
  <c r="CN63" i="73"/>
  <c r="CN72" i="73" s="1"/>
  <c r="DZ63" i="73"/>
  <c r="DZ72" i="73" s="1"/>
  <c r="AM63" i="73"/>
  <c r="AM72" i="73" s="1"/>
  <c r="M63" i="73"/>
  <c r="M72" i="73" s="1"/>
  <c r="AD63" i="73"/>
  <c r="AD72" i="73" s="1"/>
  <c r="L33" i="73"/>
  <c r="DU63" i="73"/>
  <c r="DU72" i="73" s="1"/>
  <c r="P63" i="73"/>
  <c r="P72" i="73" s="1"/>
  <c r="AE88" i="73"/>
  <c r="O63" i="73"/>
  <c r="O72" i="73" s="1"/>
  <c r="FN63" i="73"/>
  <c r="FN72" i="73" s="1"/>
  <c r="AE63" i="73"/>
  <c r="AE72" i="73" s="1"/>
  <c r="ET63" i="73"/>
  <c r="ET72" i="73" s="1"/>
  <c r="FW63" i="73"/>
  <c r="DG63" i="73"/>
  <c r="DG62" i="73" s="1"/>
  <c r="DG61" i="73" s="1"/>
  <c r="DG70" i="73" s="1"/>
  <c r="ER63" i="73"/>
  <c r="ER72" i="73" s="1"/>
  <c r="CO63" i="73"/>
  <c r="CO72" i="73" s="1"/>
  <c r="CT63" i="73"/>
  <c r="CT72" i="73" s="1"/>
  <c r="H32" i="73"/>
  <c r="H62" i="73" s="1"/>
  <c r="H71" i="73" s="1"/>
  <c r="H33" i="73"/>
  <c r="AR63" i="73"/>
  <c r="AR72" i="73" s="1"/>
  <c r="CL63" i="73"/>
  <c r="CL72" i="73" s="1"/>
  <c r="AH63" i="73"/>
  <c r="AH72" i="73" s="1"/>
  <c r="M32" i="73"/>
  <c r="C62" i="73"/>
  <c r="S63" i="73"/>
  <c r="S72" i="73" s="1"/>
  <c r="EW63" i="73"/>
  <c r="EW62" i="73" s="1"/>
  <c r="BZ63" i="73"/>
  <c r="EK63" i="73"/>
  <c r="EK62" i="73" s="1"/>
  <c r="J62" i="73"/>
  <c r="AO63" i="73"/>
  <c r="FR63" i="73"/>
  <c r="FR72" i="73" s="1"/>
  <c r="AD88" i="73"/>
  <c r="AC63" i="73"/>
  <c r="AC72" i="73" s="1"/>
  <c r="EA63" i="73"/>
  <c r="EA62" i="73" s="1"/>
  <c r="DK63" i="73"/>
  <c r="DK62" i="73" s="1"/>
  <c r="EF63" i="73"/>
  <c r="EF62" i="73" s="1"/>
  <c r="V88" i="73"/>
  <c r="DC63" i="73"/>
  <c r="DC72" i="73" s="1"/>
  <c r="BX63" i="73"/>
  <c r="FL63" i="73"/>
  <c r="FL62" i="73" s="1"/>
  <c r="E32" i="73"/>
  <c r="E33" i="73"/>
  <c r="EB63" i="73"/>
  <c r="EB62" i="73" s="1"/>
  <c r="EB71" i="73" s="1"/>
  <c r="AI63" i="73"/>
  <c r="DP63" i="73"/>
  <c r="DP72" i="73" s="1"/>
  <c r="DI63" i="73"/>
  <c r="FF63" i="73"/>
  <c r="FF72" i="73" s="1"/>
  <c r="DB63" i="73"/>
  <c r="DB72" i="73" s="1"/>
  <c r="FM63" i="73"/>
  <c r="FM72" i="73" s="1"/>
  <c r="D32" i="73"/>
  <c r="D33" i="73"/>
  <c r="D63" i="73"/>
  <c r="D72" i="73" s="1"/>
  <c r="Y88" i="73"/>
  <c r="CS63" i="73"/>
  <c r="ED63" i="73"/>
  <c r="DO63" i="73"/>
  <c r="AQ63" i="73"/>
  <c r="AQ72" i="73" s="1"/>
  <c r="AQ88" i="73"/>
  <c r="DT63" i="73"/>
  <c r="DT72" i="73" s="1"/>
  <c r="K32" i="73"/>
  <c r="K63" i="73"/>
  <c r="K72" i="73" s="1"/>
  <c r="K33" i="73"/>
  <c r="FC63" i="73"/>
  <c r="FC72" i="73" s="1"/>
  <c r="Y63" i="73"/>
  <c r="Y72" i="73" s="1"/>
  <c r="AJ88" i="73"/>
  <c r="FO63" i="73"/>
  <c r="FO72" i="73" s="1"/>
  <c r="DY63" i="73"/>
  <c r="G16" i="97" l="1"/>
  <c r="G46" i="85"/>
  <c r="U16" i="85"/>
  <c r="G16" i="96"/>
  <c r="AP62" i="73"/>
  <c r="AP71" i="73" s="1"/>
  <c r="C12" i="96"/>
  <c r="C27" i="96" s="1"/>
  <c r="C12" i="97"/>
  <c r="C27" i="97" s="1"/>
  <c r="P28" i="97"/>
  <c r="P28" i="96"/>
  <c r="G29" i="97"/>
  <c r="G29" i="96"/>
  <c r="I12" i="97"/>
  <c r="I12" i="96"/>
  <c r="V14" i="97"/>
  <c r="V14" i="96"/>
  <c r="J16" i="96"/>
  <c r="V32" i="97"/>
  <c r="W32" i="97"/>
  <c r="R40" i="97" s="1"/>
  <c r="V31" i="97"/>
  <c r="W31" i="97" s="1"/>
  <c r="E28" i="96"/>
  <c r="E45" i="96"/>
  <c r="G45" i="96" s="1"/>
  <c r="P29" i="97"/>
  <c r="P29" i="96"/>
  <c r="G28" i="97"/>
  <c r="G28" i="96"/>
  <c r="O12" i="97"/>
  <c r="O12" i="96"/>
  <c r="L27" i="96"/>
  <c r="L27" i="97"/>
  <c r="P17" i="96"/>
  <c r="Q17" i="96"/>
  <c r="P38" i="96" s="1"/>
  <c r="P16" i="96"/>
  <c r="Q16" i="96" s="1"/>
  <c r="V16" i="96"/>
  <c r="W16" i="96" s="1"/>
  <c r="V17" i="96"/>
  <c r="W17" i="96"/>
  <c r="P40" i="96" s="1"/>
  <c r="S16" i="96"/>
  <c r="T16" i="96" s="1"/>
  <c r="S17" i="96"/>
  <c r="T17" i="96"/>
  <c r="P39" i="96" s="1"/>
  <c r="S32" i="96"/>
  <c r="S31" i="96"/>
  <c r="T31" i="96" s="1"/>
  <c r="T32" i="96"/>
  <c r="R39" i="96" s="1"/>
  <c r="C31" i="96"/>
  <c r="T38" i="96"/>
  <c r="T40" i="96"/>
  <c r="E31" i="96"/>
  <c r="E48" i="96"/>
  <c r="G48" i="96" s="1"/>
  <c r="E46" i="96"/>
  <c r="G46" i="96" s="1"/>
  <c r="E29" i="96"/>
  <c r="V29" i="97"/>
  <c r="V29" i="96"/>
  <c r="L12" i="97"/>
  <c r="L12" i="96"/>
  <c r="M14" i="97"/>
  <c r="M14" i="96"/>
  <c r="I27" i="97"/>
  <c r="I27" i="96"/>
  <c r="P17" i="97"/>
  <c r="Q17" i="97"/>
  <c r="P38" i="97" s="1"/>
  <c r="P16" i="97"/>
  <c r="Q16" i="97" s="1"/>
  <c r="W17" i="97"/>
  <c r="P40" i="97" s="1"/>
  <c r="V16" i="97"/>
  <c r="W16" i="97" s="1"/>
  <c r="T17" i="97"/>
  <c r="P39" i="97" s="1"/>
  <c r="S17" i="97"/>
  <c r="S16" i="97"/>
  <c r="T16" i="97" s="1"/>
  <c r="S32" i="97"/>
  <c r="T32" i="97"/>
  <c r="R39" i="97" s="1"/>
  <c r="S31" i="97"/>
  <c r="T31" i="97" s="1"/>
  <c r="C31" i="97"/>
  <c r="T38" i="97"/>
  <c r="T40" i="97"/>
  <c r="E31" i="97"/>
  <c r="E48" i="97"/>
  <c r="G48" i="97" s="1"/>
  <c r="E46" i="97"/>
  <c r="G46" i="97" s="1"/>
  <c r="E29" i="97"/>
  <c r="U27" i="97"/>
  <c r="U27" i="96"/>
  <c r="G31" i="97"/>
  <c r="H31" i="97" s="1"/>
  <c r="G32" i="97"/>
  <c r="H32" i="97"/>
  <c r="Q38" i="97" s="1"/>
  <c r="F27" i="97"/>
  <c r="F27" i="96"/>
  <c r="J32" i="96"/>
  <c r="J31" i="96"/>
  <c r="K31" i="96" s="1"/>
  <c r="K32" i="96"/>
  <c r="Q39" i="96" s="1"/>
  <c r="U12" i="97"/>
  <c r="U12" i="96"/>
  <c r="M28" i="97"/>
  <c r="M28" i="96"/>
  <c r="V13" i="96"/>
  <c r="V13" i="97"/>
  <c r="R27" i="97"/>
  <c r="R27" i="96"/>
  <c r="J31" i="97"/>
  <c r="K31" i="97" s="1"/>
  <c r="J32" i="97"/>
  <c r="K32" i="97"/>
  <c r="Q39" i="97" s="1"/>
  <c r="D31" i="97"/>
  <c r="T39" i="97"/>
  <c r="G31" i="96"/>
  <c r="H31" i="96" s="1"/>
  <c r="G32" i="96"/>
  <c r="H32" i="96"/>
  <c r="Q38" i="96" s="1"/>
  <c r="M13" i="96"/>
  <c r="M13" i="97"/>
  <c r="D31" i="96"/>
  <c r="T39" i="96"/>
  <c r="P13" i="96"/>
  <c r="P13" i="97"/>
  <c r="F12" i="97"/>
  <c r="F12" i="96"/>
  <c r="R12" i="96"/>
  <c r="R12" i="97"/>
  <c r="P14" i="96"/>
  <c r="P14" i="97"/>
  <c r="V17" i="97"/>
  <c r="M16" i="97"/>
  <c r="N16" i="97" s="1"/>
  <c r="N17" i="97" s="1"/>
  <c r="O40" i="97" s="1"/>
  <c r="M17" i="97"/>
  <c r="G13" i="97"/>
  <c r="G13" i="96"/>
  <c r="Q32" i="96"/>
  <c r="R38" i="96" s="1"/>
  <c r="P31" i="96"/>
  <c r="Q31" i="96" s="1"/>
  <c r="P32" i="96"/>
  <c r="G17" i="96"/>
  <c r="H16" i="96"/>
  <c r="H17" i="96" s="1"/>
  <c r="O38" i="96" s="1"/>
  <c r="M17" i="96"/>
  <c r="M16" i="96"/>
  <c r="N16" i="96" s="1"/>
  <c r="N17" i="96" s="1"/>
  <c r="O40" i="96" s="1"/>
  <c r="M31" i="96"/>
  <c r="N31" i="96" s="1"/>
  <c r="M32" i="96"/>
  <c r="N32" i="96"/>
  <c r="Q40" i="96" s="1"/>
  <c r="G14" i="97"/>
  <c r="G14" i="96"/>
  <c r="E12" i="97"/>
  <c r="E12" i="96"/>
  <c r="M29" i="97"/>
  <c r="M29" i="96"/>
  <c r="O27" i="97"/>
  <c r="O27" i="96"/>
  <c r="V28" i="97"/>
  <c r="V28" i="96"/>
  <c r="S14" i="97"/>
  <c r="S14" i="96"/>
  <c r="S28" i="97"/>
  <c r="S28" i="96"/>
  <c r="J16" i="97"/>
  <c r="Q32" i="97"/>
  <c r="R38" i="97" s="1"/>
  <c r="P32" i="97"/>
  <c r="P31" i="97"/>
  <c r="Q31" i="97" s="1"/>
  <c r="G17" i="97"/>
  <c r="H16" i="97"/>
  <c r="H17" i="97" s="1"/>
  <c r="O38" i="97" s="1"/>
  <c r="N32" i="97"/>
  <c r="Q40" i="97" s="1"/>
  <c r="M31" i="97"/>
  <c r="N31" i="97" s="1"/>
  <c r="M32" i="97"/>
  <c r="V32" i="96"/>
  <c r="V31" i="96"/>
  <c r="W31" i="96" s="1"/>
  <c r="W32" i="96"/>
  <c r="R40" i="96" s="1"/>
  <c r="E28" i="97"/>
  <c r="E45" i="97"/>
  <c r="G45" i="97" s="1"/>
  <c r="E29" i="85"/>
  <c r="E28" i="85"/>
  <c r="N61" i="73"/>
  <c r="N70" i="73" s="1"/>
  <c r="N71" i="73"/>
  <c r="C12" i="85"/>
  <c r="C27" i="85" s="1"/>
  <c r="C12" i="93"/>
  <c r="C27" i="93" s="1"/>
  <c r="P28" i="93"/>
  <c r="U12" i="85"/>
  <c r="U12" i="93"/>
  <c r="G29" i="93"/>
  <c r="I12" i="93"/>
  <c r="V13" i="93"/>
  <c r="R27" i="93"/>
  <c r="FS96" i="73"/>
  <c r="P13" i="93"/>
  <c r="F12" i="85"/>
  <c r="F12" i="93"/>
  <c r="O12" i="85"/>
  <c r="O12" i="93"/>
  <c r="L27" i="85"/>
  <c r="L27" i="93"/>
  <c r="P14" i="85"/>
  <c r="P14" i="93"/>
  <c r="R31" i="85"/>
  <c r="R31" i="93"/>
  <c r="FU96" i="73"/>
  <c r="G13" i="93"/>
  <c r="E12" i="85"/>
  <c r="E44" i="85" s="1"/>
  <c r="G44" i="85" s="1"/>
  <c r="E12" i="93"/>
  <c r="E27" i="93" s="1"/>
  <c r="L62" i="73"/>
  <c r="L71" i="73" s="1"/>
  <c r="L72" i="73"/>
  <c r="F27" i="85"/>
  <c r="F27" i="93"/>
  <c r="O27" i="85"/>
  <c r="O27" i="93"/>
  <c r="U27" i="93"/>
  <c r="G14" i="93"/>
  <c r="V28" i="93"/>
  <c r="P29" i="93"/>
  <c r="S14" i="93"/>
  <c r="M13" i="93"/>
  <c r="S28" i="93"/>
  <c r="U31" i="85"/>
  <c r="U31" i="93"/>
  <c r="L31" i="85"/>
  <c r="N32" i="85" s="1"/>
  <c r="Q40" i="85" s="1"/>
  <c r="L31" i="93"/>
  <c r="I31" i="85"/>
  <c r="I31" i="93"/>
  <c r="O16" i="85"/>
  <c r="FU97" i="73"/>
  <c r="O16" i="93"/>
  <c r="J61" i="73"/>
  <c r="J70" i="73" s="1"/>
  <c r="J71" i="73"/>
  <c r="M28" i="93"/>
  <c r="V14" i="93"/>
  <c r="L16" i="85"/>
  <c r="L16" i="93"/>
  <c r="M17" i="93" s="1"/>
  <c r="O31" i="85"/>
  <c r="FW97" i="73"/>
  <c r="O31" i="93"/>
  <c r="FT96" i="73"/>
  <c r="C61" i="73"/>
  <c r="C70" i="73" s="1"/>
  <c r="C71" i="73"/>
  <c r="G62" i="73"/>
  <c r="G71" i="73" s="1"/>
  <c r="G72" i="73"/>
  <c r="G28" i="93"/>
  <c r="R12" i="93"/>
  <c r="F16" i="85"/>
  <c r="F16" i="93"/>
  <c r="G16" i="93" s="1"/>
  <c r="V29" i="93"/>
  <c r="L12" i="93"/>
  <c r="M14" i="93"/>
  <c r="I27" i="93"/>
  <c r="M29" i="93"/>
  <c r="F31" i="85"/>
  <c r="FV97" i="73"/>
  <c r="F31" i="93"/>
  <c r="C16" i="85"/>
  <c r="R16" i="85"/>
  <c r="R16" i="93"/>
  <c r="FW96" i="73"/>
  <c r="FV96" i="73"/>
  <c r="FT97" i="73"/>
  <c r="FS97" i="73"/>
  <c r="D16" i="85"/>
  <c r="D16" i="93"/>
  <c r="E16" i="85"/>
  <c r="E16" i="93"/>
  <c r="FW72" i="73"/>
  <c r="CH62" i="73"/>
  <c r="EC62" i="73"/>
  <c r="EC71" i="73" s="1"/>
  <c r="FK72" i="73"/>
  <c r="CB62" i="73"/>
  <c r="CB71" i="73" s="1"/>
  <c r="EZ62" i="73"/>
  <c r="EZ71" i="73" s="1"/>
  <c r="BV62" i="73"/>
  <c r="BV71" i="73" s="1"/>
  <c r="BH62" i="73"/>
  <c r="BH61" i="73" s="1"/>
  <c r="BH70" i="73" s="1"/>
  <c r="BB62" i="73"/>
  <c r="BB61" i="73" s="1"/>
  <c r="BB70" i="73" s="1"/>
  <c r="DF62" i="73"/>
  <c r="DF71" i="73" s="1"/>
  <c r="CJ72" i="73"/>
  <c r="EF85" i="73"/>
  <c r="AO88" i="73"/>
  <c r="AA88" i="73"/>
  <c r="AK88" i="73"/>
  <c r="CA62" i="73"/>
  <c r="CA71" i="73" s="1"/>
  <c r="AH88" i="73"/>
  <c r="DW62" i="73"/>
  <c r="DW71" i="73" s="1"/>
  <c r="AP88" i="73"/>
  <c r="BW62" i="73"/>
  <c r="BW61" i="73" s="1"/>
  <c r="BW70" i="73" s="1"/>
  <c r="FA62" i="73"/>
  <c r="FA71" i="73" s="1"/>
  <c r="CK62" i="73"/>
  <c r="CK61" i="73" s="1"/>
  <c r="CK70" i="73" s="1"/>
  <c r="FD62" i="73"/>
  <c r="FD61" i="73" s="1"/>
  <c r="FD70" i="73" s="1"/>
  <c r="AB62" i="73"/>
  <c r="AB71" i="73" s="1"/>
  <c r="AB88" i="73"/>
  <c r="CX72" i="73"/>
  <c r="FE62" i="73"/>
  <c r="FE71" i="73" s="1"/>
  <c r="EI62" i="73"/>
  <c r="EI71" i="73" s="1"/>
  <c r="DD62" i="73"/>
  <c r="DD71" i="73" s="1"/>
  <c r="BN62" i="73"/>
  <c r="BN71" i="73" s="1"/>
  <c r="FP86" i="73"/>
  <c r="AO62" i="73"/>
  <c r="AO71" i="73" s="1"/>
  <c r="BE62" i="73"/>
  <c r="BE61" i="73" s="1"/>
  <c r="BE70" i="73" s="1"/>
  <c r="BT72" i="73"/>
  <c r="AA62" i="73"/>
  <c r="AA71" i="73" s="1"/>
  <c r="BU62" i="73"/>
  <c r="BU61" i="73" s="1"/>
  <c r="BU70" i="73" s="1"/>
  <c r="BP62" i="73"/>
  <c r="BP61" i="73" s="1"/>
  <c r="BP70" i="73" s="1"/>
  <c r="U62" i="73"/>
  <c r="U71" i="73" s="1"/>
  <c r="AV62" i="73"/>
  <c r="AV71" i="73" s="1"/>
  <c r="CI70" i="73"/>
  <c r="EE62" i="73"/>
  <c r="EE61" i="73" s="1"/>
  <c r="EE70" i="73" s="1"/>
  <c r="DL62" i="73"/>
  <c r="DL61" i="73" s="1"/>
  <c r="DL70" i="73" s="1"/>
  <c r="EP72" i="73"/>
  <c r="FI62" i="73"/>
  <c r="FI61" i="73" s="1"/>
  <c r="FI70" i="73" s="1"/>
  <c r="EY62" i="73"/>
  <c r="EY61" i="73" s="1"/>
  <c r="EY70" i="73" s="1"/>
  <c r="AS62" i="73"/>
  <c r="AS71" i="73" s="1"/>
  <c r="F61" i="73"/>
  <c r="F70" i="73" s="1"/>
  <c r="FD86" i="73"/>
  <c r="DJ62" i="73"/>
  <c r="DJ71" i="73" s="1"/>
  <c r="V62" i="73"/>
  <c r="V71" i="73" s="1"/>
  <c r="EP86" i="73"/>
  <c r="EQ62" i="73"/>
  <c r="EQ61" i="73" s="1"/>
  <c r="EQ70" i="73" s="1"/>
  <c r="FT62" i="73"/>
  <c r="FT71" i="73" s="1"/>
  <c r="DM62" i="73"/>
  <c r="DM71" i="73" s="1"/>
  <c r="CU62" i="73"/>
  <c r="CU71" i="73" s="1"/>
  <c r="CZ62" i="73"/>
  <c r="CZ71" i="73" s="1"/>
  <c r="CG62" i="73"/>
  <c r="CG71" i="73" s="1"/>
  <c r="DQ62" i="73"/>
  <c r="DQ61" i="73" s="1"/>
  <c r="DQ70" i="73" s="1"/>
  <c r="CQ72" i="73"/>
  <c r="EG62" i="73"/>
  <c r="EG71" i="73" s="1"/>
  <c r="Q62" i="73"/>
  <c r="Q61" i="73" s="1"/>
  <c r="Q70" i="73" s="1"/>
  <c r="DH62" i="73"/>
  <c r="DH61" i="73" s="1"/>
  <c r="DH70" i="73" s="1"/>
  <c r="CP62" i="73"/>
  <c r="CP61" i="73" s="1"/>
  <c r="CP70" i="73" s="1"/>
  <c r="DR62" i="73"/>
  <c r="DR61" i="73" s="1"/>
  <c r="DR70" i="73" s="1"/>
  <c r="CM62" i="73"/>
  <c r="CM61" i="73" s="1"/>
  <c r="CM70" i="73" s="1"/>
  <c r="BK72" i="73"/>
  <c r="EH62" i="73"/>
  <c r="EH71" i="73" s="1"/>
  <c r="CC62" i="73"/>
  <c r="CC71" i="73" s="1"/>
  <c r="CW62" i="73"/>
  <c r="CW61" i="73" s="1"/>
  <c r="CW70" i="73" s="1"/>
  <c r="BO62" i="73"/>
  <c r="BO61" i="73" s="1"/>
  <c r="BO70" i="73" s="1"/>
  <c r="DN62" i="73"/>
  <c r="DN61" i="73" s="1"/>
  <c r="DN70" i="73" s="1"/>
  <c r="AL62" i="73"/>
  <c r="AL71" i="73" s="1"/>
  <c r="FB62" i="73"/>
  <c r="FB61" i="73" s="1"/>
  <c r="FB70" i="73" s="1"/>
  <c r="FD85" i="73"/>
  <c r="BD62" i="73"/>
  <c r="BD71" i="73" s="1"/>
  <c r="EM62" i="73"/>
  <c r="EM61" i="73" s="1"/>
  <c r="EM70" i="73" s="1"/>
  <c r="BY62" i="73"/>
  <c r="BY61" i="73" s="1"/>
  <c r="BY70" i="73" s="1"/>
  <c r="DS62" i="73"/>
  <c r="DS61" i="73" s="1"/>
  <c r="BS62" i="73"/>
  <c r="BS71" i="73" s="1"/>
  <c r="BF62" i="73"/>
  <c r="BF71" i="73" s="1"/>
  <c r="ER85" i="73"/>
  <c r="ES86" i="73"/>
  <c r="S14" i="85"/>
  <c r="FV86" i="73"/>
  <c r="V29" i="85"/>
  <c r="EL85" i="73"/>
  <c r="M13" i="85"/>
  <c r="R12" i="85"/>
  <c r="ER84" i="73"/>
  <c r="FP62" i="73"/>
  <c r="FP71" i="73" s="1"/>
  <c r="BR62" i="73"/>
  <c r="BR61" i="73" s="1"/>
  <c r="BR70" i="73" s="1"/>
  <c r="CY62" i="73"/>
  <c r="CY71" i="73" s="1"/>
  <c r="ED85" i="73"/>
  <c r="G13" i="85"/>
  <c r="ED86" i="73"/>
  <c r="G14" i="85"/>
  <c r="I27" i="85"/>
  <c r="FD84" i="73"/>
  <c r="EX86" i="73"/>
  <c r="V14" i="85"/>
  <c r="EF86" i="73"/>
  <c r="FQ85" i="73"/>
  <c r="S28" i="85"/>
  <c r="AG62" i="73"/>
  <c r="AG71" i="73" s="1"/>
  <c r="BC62" i="73"/>
  <c r="BC61" i="73" s="1"/>
  <c r="BC70" i="73" s="1"/>
  <c r="AJ62" i="73"/>
  <c r="AJ61" i="73" s="1"/>
  <c r="AJ70" i="73" s="1"/>
  <c r="DE62" i="73"/>
  <c r="DE61" i="73" s="1"/>
  <c r="DE70" i="73" s="1"/>
  <c r="ES72" i="73"/>
  <c r="BA62" i="73"/>
  <c r="BA61" i="73" s="1"/>
  <c r="BA70" i="73" s="1"/>
  <c r="AZ62" i="73"/>
  <c r="AZ71" i="73" s="1"/>
  <c r="FV62" i="73"/>
  <c r="FV71" i="73" s="1"/>
  <c r="CV72" i="73"/>
  <c r="FS62" i="73"/>
  <c r="FS71" i="73" s="1"/>
  <c r="AI62" i="73"/>
  <c r="AI61" i="73" s="1"/>
  <c r="AI70" i="73" s="1"/>
  <c r="AY62" i="73"/>
  <c r="AY71" i="73" s="1"/>
  <c r="T62" i="73"/>
  <c r="T71" i="73" s="1"/>
  <c r="BM62" i="73"/>
  <c r="BM71" i="73" s="1"/>
  <c r="CE62" i="73"/>
  <c r="CE71" i="73" s="1"/>
  <c r="EU62" i="73"/>
  <c r="EU71" i="73" s="1"/>
  <c r="AX62" i="73"/>
  <c r="AX71" i="73" s="1"/>
  <c r="FB85" i="73"/>
  <c r="G28" i="85"/>
  <c r="FB86" i="73"/>
  <c r="G29" i="85"/>
  <c r="FN86" i="73"/>
  <c r="P29" i="85"/>
  <c r="FJ85" i="73"/>
  <c r="M28" i="85"/>
  <c r="I12" i="85"/>
  <c r="EF84" i="73"/>
  <c r="EP85" i="73"/>
  <c r="P13" i="85"/>
  <c r="EL86" i="73"/>
  <c r="M14" i="85"/>
  <c r="EX85" i="73"/>
  <c r="V13" i="85"/>
  <c r="FJ86" i="73"/>
  <c r="M29" i="85"/>
  <c r="R27" i="85"/>
  <c r="FP84" i="73"/>
  <c r="CD62" i="73"/>
  <c r="CD61" i="73" s="1"/>
  <c r="CD70" i="73" s="1"/>
  <c r="R62" i="73"/>
  <c r="R61" i="73" s="1"/>
  <c r="R70" i="73" s="1"/>
  <c r="BI62" i="73"/>
  <c r="BI61" i="73" s="1"/>
  <c r="BI70" i="73" s="1"/>
  <c r="BG62" i="73"/>
  <c r="BG71" i="73" s="1"/>
  <c r="FU84" i="73"/>
  <c r="U27" i="85"/>
  <c r="FN85" i="73"/>
  <c r="P28" i="85"/>
  <c r="FV85" i="73"/>
  <c r="V28" i="85"/>
  <c r="FG62" i="73"/>
  <c r="FG71" i="73" s="1"/>
  <c r="BQ62" i="73"/>
  <c r="BQ61" i="73" s="1"/>
  <c r="BQ70" i="73" s="1"/>
  <c r="EL62" i="73"/>
  <c r="EL71" i="73" s="1"/>
  <c r="BL62" i="73"/>
  <c r="BL71" i="73" s="1"/>
  <c r="DA62" i="73"/>
  <c r="DA61" i="73" s="1"/>
  <c r="DA70" i="73" s="1"/>
  <c r="AW62" i="73"/>
  <c r="AW71" i="73" s="1"/>
  <c r="EK84" i="73"/>
  <c r="L12" i="85"/>
  <c r="I16" i="85"/>
  <c r="EV72" i="73"/>
  <c r="FH72" i="73"/>
  <c r="FM84" i="73"/>
  <c r="EW84" i="73"/>
  <c r="CF62" i="73"/>
  <c r="CF61" i="73" s="1"/>
  <c r="CF70" i="73" s="1"/>
  <c r="FI84" i="73"/>
  <c r="FA84" i="73"/>
  <c r="DX62" i="73"/>
  <c r="DX61" i="73" s="1"/>
  <c r="DX70" i="73" s="1"/>
  <c r="EO84" i="73"/>
  <c r="EC84" i="73"/>
  <c r="EN72" i="73"/>
  <c r="AM62" i="73"/>
  <c r="AM71" i="73" s="1"/>
  <c r="CL62" i="73"/>
  <c r="CL71" i="73" s="1"/>
  <c r="BB71" i="73"/>
  <c r="DG72" i="73"/>
  <c r="L61" i="73"/>
  <c r="L70" i="73" s="1"/>
  <c r="X62" i="73"/>
  <c r="X61" i="73" s="1"/>
  <c r="X70" i="73" s="1"/>
  <c r="DF61" i="73"/>
  <c r="DF70" i="73" s="1"/>
  <c r="EA72" i="73"/>
  <c r="E62" i="73"/>
  <c r="CT62" i="73"/>
  <c r="CT61" i="73" s="1"/>
  <c r="CT70" i="73" s="1"/>
  <c r="I61" i="73"/>
  <c r="I70" i="73" s="1"/>
  <c r="FJ62" i="73"/>
  <c r="FJ71" i="73" s="1"/>
  <c r="DZ62" i="73"/>
  <c r="DZ61" i="73" s="1"/>
  <c r="DZ70" i="73" s="1"/>
  <c r="M62" i="73"/>
  <c r="CN62" i="73"/>
  <c r="CN71" i="73" s="1"/>
  <c r="DV62" i="73"/>
  <c r="DV71" i="73" s="1"/>
  <c r="EX72" i="73"/>
  <c r="Z62" i="73"/>
  <c r="Z71" i="73" s="1"/>
  <c r="FN62" i="73"/>
  <c r="FN71" i="73" s="1"/>
  <c r="EW72" i="73"/>
  <c r="AR62" i="73"/>
  <c r="AR71" i="73" s="1"/>
  <c r="FU62" i="73"/>
  <c r="FU71" i="73" s="1"/>
  <c r="AD62" i="73"/>
  <c r="AD61" i="73" s="1"/>
  <c r="AD70" i="73" s="1"/>
  <c r="ER62" i="73"/>
  <c r="ER71" i="73" s="1"/>
  <c r="AE62" i="73"/>
  <c r="AE61" i="73" s="1"/>
  <c r="AE70" i="73" s="1"/>
  <c r="BJ62" i="73"/>
  <c r="AU62" i="73"/>
  <c r="AU61" i="73" s="1"/>
  <c r="AU70" i="73" s="1"/>
  <c r="S62" i="73"/>
  <c r="S71" i="73" s="1"/>
  <c r="AH62" i="73"/>
  <c r="AH61" i="73" s="1"/>
  <c r="AH70" i="73" s="1"/>
  <c r="FQ62" i="73"/>
  <c r="FQ71" i="73" s="1"/>
  <c r="EJ62" i="73"/>
  <c r="EJ61" i="73" s="1"/>
  <c r="EJ70" i="73" s="1"/>
  <c r="AT62" i="73"/>
  <c r="AT71" i="73" s="1"/>
  <c r="ET62" i="73"/>
  <c r="ET61" i="73" s="1"/>
  <c r="ET70" i="73" s="1"/>
  <c r="DC62" i="73"/>
  <c r="DC61" i="73" s="1"/>
  <c r="DC70" i="73" s="1"/>
  <c r="CR62" i="73"/>
  <c r="CR71" i="73" s="1"/>
  <c r="AF62" i="73"/>
  <c r="AF61" i="73" s="1"/>
  <c r="AF70" i="73" s="1"/>
  <c r="W62" i="73"/>
  <c r="W71" i="73" s="1"/>
  <c r="AK62" i="73"/>
  <c r="AK71" i="73" s="1"/>
  <c r="EO72" i="73"/>
  <c r="EF72" i="73"/>
  <c r="DK72" i="73"/>
  <c r="FL72" i="73"/>
  <c r="AN62" i="73"/>
  <c r="P62" i="73"/>
  <c r="P71" i="73" s="1"/>
  <c r="DP62" i="73"/>
  <c r="DP61" i="73" s="1"/>
  <c r="DP70" i="73" s="1"/>
  <c r="FW62" i="73"/>
  <c r="O62" i="73"/>
  <c r="O71" i="73" s="1"/>
  <c r="AO72" i="73"/>
  <c r="DU62" i="73"/>
  <c r="DU71" i="73" s="1"/>
  <c r="EB72" i="73"/>
  <c r="H61" i="73"/>
  <c r="H70" i="73" s="1"/>
  <c r="FM62" i="73"/>
  <c r="FM71" i="73" s="1"/>
  <c r="CO62" i="73"/>
  <c r="CO61" i="73" s="1"/>
  <c r="CO70" i="73" s="1"/>
  <c r="AQ62" i="73"/>
  <c r="AQ71" i="73" s="1"/>
  <c r="FR62" i="73"/>
  <c r="FR71" i="73" s="1"/>
  <c r="EK72" i="73"/>
  <c r="BZ72" i="73"/>
  <c r="BZ62" i="73"/>
  <c r="AC62" i="73"/>
  <c r="AC71" i="73" s="1"/>
  <c r="DB62" i="73"/>
  <c r="DB71" i="73" s="1"/>
  <c r="FF62" i="73"/>
  <c r="AP61" i="73"/>
  <c r="AP70" i="73" s="1"/>
  <c r="DG71" i="73"/>
  <c r="Y62" i="73"/>
  <c r="Y61" i="73" s="1"/>
  <c r="Y70" i="73" s="1"/>
  <c r="D62" i="73"/>
  <c r="BX72" i="73"/>
  <c r="BX62" i="73"/>
  <c r="AI72" i="73"/>
  <c r="DI72" i="73"/>
  <c r="DI62" i="73"/>
  <c r="EB61" i="73"/>
  <c r="EB70" i="73" s="1"/>
  <c r="CX61" i="73"/>
  <c r="CX70" i="73" s="1"/>
  <c r="CX71" i="73"/>
  <c r="ED72" i="73"/>
  <c r="ED62" i="73"/>
  <c r="FL71" i="73"/>
  <c r="FL61" i="73"/>
  <c r="FL70" i="73" s="1"/>
  <c r="EX61" i="73"/>
  <c r="EX70" i="73" s="1"/>
  <c r="EX71" i="73"/>
  <c r="EP61" i="73"/>
  <c r="EP70" i="73" s="1"/>
  <c r="EP71" i="73"/>
  <c r="CV61" i="73"/>
  <c r="CV70" i="73" s="1"/>
  <c r="CV71" i="73"/>
  <c r="DT62" i="73"/>
  <c r="EW61" i="73"/>
  <c r="EW70" i="73" s="1"/>
  <c r="EW71" i="73"/>
  <c r="CJ61" i="73"/>
  <c r="CJ70" i="73" s="1"/>
  <c r="CJ71" i="73"/>
  <c r="DO62" i="73"/>
  <c r="DO72" i="73"/>
  <c r="EO61" i="73"/>
  <c r="EO70" i="73" s="1"/>
  <c r="EO71" i="73"/>
  <c r="DY72" i="73"/>
  <c r="DY62" i="73"/>
  <c r="EV61" i="73"/>
  <c r="EV70" i="73" s="1"/>
  <c r="EV71" i="73"/>
  <c r="CS62" i="73"/>
  <c r="CS72" i="73"/>
  <c r="FK61" i="73"/>
  <c r="FK70" i="73" s="1"/>
  <c r="FK71" i="73"/>
  <c r="EK61" i="73"/>
  <c r="EK70" i="73" s="1"/>
  <c r="EK71" i="73"/>
  <c r="CQ61" i="73"/>
  <c r="CQ70" i="73" s="1"/>
  <c r="CQ71" i="73"/>
  <c r="BK61" i="73"/>
  <c r="BK70" i="73" s="1"/>
  <c r="BK71" i="73"/>
  <c r="K62" i="73"/>
  <c r="ES61" i="73"/>
  <c r="ES70" i="73" s="1"/>
  <c r="ES71" i="73"/>
  <c r="FH61" i="73"/>
  <c r="FH70" i="73" s="1"/>
  <c r="FH71" i="73"/>
  <c r="BT61" i="73"/>
  <c r="BT70" i="73" s="1"/>
  <c r="BT71" i="73"/>
  <c r="EF61" i="73"/>
  <c r="EF70" i="73" s="1"/>
  <c r="EF71" i="73"/>
  <c r="DK61" i="73"/>
  <c r="DK70" i="73" s="1"/>
  <c r="DK71" i="73"/>
  <c r="FO62" i="73"/>
  <c r="FO71" i="73" s="1"/>
  <c r="FC62" i="73"/>
  <c r="EA61" i="73"/>
  <c r="EA70" i="73" s="1"/>
  <c r="EA71" i="73"/>
  <c r="EN61" i="73"/>
  <c r="EN70" i="73" s="1"/>
  <c r="EN71" i="73"/>
  <c r="G61" i="73" l="1"/>
  <c r="G70" i="73" s="1"/>
  <c r="EC61" i="73"/>
  <c r="EC70" i="73" s="1"/>
  <c r="V17" i="93"/>
  <c r="S38" i="96"/>
  <c r="S40" i="97"/>
  <c r="H28" i="97"/>
  <c r="H28" i="96"/>
  <c r="G27" i="97"/>
  <c r="G27" i="96"/>
  <c r="T28" i="97"/>
  <c r="T28" i="96"/>
  <c r="N13" i="96"/>
  <c r="N13" i="97"/>
  <c r="M12" i="97"/>
  <c r="M12" i="96"/>
  <c r="H13" i="97"/>
  <c r="H13" i="96"/>
  <c r="K16" i="97"/>
  <c r="K17" i="97" s="1"/>
  <c r="O39" i="97" s="1"/>
  <c r="S39" i="97" s="1"/>
  <c r="J17" i="97"/>
  <c r="M27" i="97"/>
  <c r="M27" i="96"/>
  <c r="W28" i="97"/>
  <c r="W28" i="96"/>
  <c r="N14" i="97"/>
  <c r="N14" i="96"/>
  <c r="J14" i="97"/>
  <c r="J14" i="96"/>
  <c r="S27" i="96"/>
  <c r="S27" i="97"/>
  <c r="W29" i="97"/>
  <c r="W29" i="96"/>
  <c r="J13" i="97"/>
  <c r="J13" i="96"/>
  <c r="V12" i="97"/>
  <c r="V12" i="96"/>
  <c r="Q28" i="96"/>
  <c r="Q28" i="97"/>
  <c r="Q13" i="97"/>
  <c r="Q13" i="96"/>
  <c r="H29" i="97"/>
  <c r="H29" i="96"/>
  <c r="W14" i="97"/>
  <c r="W14" i="96"/>
  <c r="Q14" i="96"/>
  <c r="Q14" i="97"/>
  <c r="S40" i="96"/>
  <c r="Q29" i="97"/>
  <c r="Q29" i="96"/>
  <c r="P27" i="97"/>
  <c r="P27" i="96"/>
  <c r="J12" i="96"/>
  <c r="J12" i="97"/>
  <c r="J27" i="97"/>
  <c r="J27" i="96"/>
  <c r="T14" i="97"/>
  <c r="T14" i="96"/>
  <c r="J28" i="97"/>
  <c r="J28" i="96"/>
  <c r="S38" i="97"/>
  <c r="E44" i="96"/>
  <c r="G44" i="96" s="1"/>
  <c r="E27" i="96"/>
  <c r="V27" i="97"/>
  <c r="V27" i="96"/>
  <c r="S12" i="96"/>
  <c r="S12" i="97"/>
  <c r="E44" i="97"/>
  <c r="G44" i="97" s="1"/>
  <c r="E27" i="97"/>
  <c r="K16" i="96"/>
  <c r="K17" i="96" s="1"/>
  <c r="O39" i="96" s="1"/>
  <c r="S39" i="96" s="1"/>
  <c r="J17" i="96"/>
  <c r="G12" i="97"/>
  <c r="G12" i="96"/>
  <c r="S13" i="97"/>
  <c r="S13" i="96"/>
  <c r="P12" i="97"/>
  <c r="P12" i="96"/>
  <c r="J29" i="97"/>
  <c r="J29" i="96"/>
  <c r="N29" i="97"/>
  <c r="N29" i="96"/>
  <c r="W13" i="97"/>
  <c r="W13" i="96"/>
  <c r="N28" i="97"/>
  <c r="N28" i="96"/>
  <c r="H14" i="96"/>
  <c r="H14" i="97"/>
  <c r="S29" i="97"/>
  <c r="S29" i="96"/>
  <c r="T38" i="85"/>
  <c r="D31" i="85"/>
  <c r="T39" i="85"/>
  <c r="T40" i="85"/>
  <c r="E48" i="85"/>
  <c r="G48" i="85" s="1"/>
  <c r="M32" i="85"/>
  <c r="E27" i="85"/>
  <c r="M31" i="85"/>
  <c r="N31" i="85" s="1"/>
  <c r="G32" i="85"/>
  <c r="S16" i="85"/>
  <c r="T16" i="85" s="1"/>
  <c r="S31" i="85"/>
  <c r="T31" i="85" s="1"/>
  <c r="M17" i="85"/>
  <c r="W32" i="85"/>
  <c r="R40" i="85" s="1"/>
  <c r="V17" i="85"/>
  <c r="K32" i="85"/>
  <c r="Q39" i="85" s="1"/>
  <c r="W17" i="93"/>
  <c r="M16" i="85"/>
  <c r="N16" i="85" s="1"/>
  <c r="N17" i="85" s="1"/>
  <c r="O40" i="85" s="1"/>
  <c r="C31" i="85"/>
  <c r="J32" i="85"/>
  <c r="E31" i="85"/>
  <c r="W17" i="85"/>
  <c r="P40" i="85" s="1"/>
  <c r="G16" i="85"/>
  <c r="H16" i="85" s="1"/>
  <c r="H17" i="85" s="1"/>
  <c r="O38" i="85" s="1"/>
  <c r="Q17" i="85"/>
  <c r="P38" i="85" s="1"/>
  <c r="T32" i="85"/>
  <c r="R39" i="85" s="1"/>
  <c r="V32" i="85"/>
  <c r="P16" i="85"/>
  <c r="Q16" i="85" s="1"/>
  <c r="Q32" i="85"/>
  <c r="R38" i="85" s="1"/>
  <c r="J16" i="85"/>
  <c r="K16" i="85" s="1"/>
  <c r="K17" i="85" s="1"/>
  <c r="O39" i="85" s="1"/>
  <c r="G31" i="85"/>
  <c r="H31" i="85" s="1"/>
  <c r="S32" i="85"/>
  <c r="V31" i="85"/>
  <c r="W31" i="85" s="1"/>
  <c r="V16" i="85"/>
  <c r="W16" i="85" s="1"/>
  <c r="V12" i="93"/>
  <c r="M12" i="93"/>
  <c r="W28" i="85"/>
  <c r="W28" i="93"/>
  <c r="V27" i="93"/>
  <c r="FE86" i="73"/>
  <c r="J29" i="93"/>
  <c r="N32" i="93"/>
  <c r="M32" i="93"/>
  <c r="K61" i="73"/>
  <c r="K70" i="73" s="1"/>
  <c r="K71" i="73"/>
  <c r="P27" i="85"/>
  <c r="P27" i="93"/>
  <c r="S27" i="93"/>
  <c r="T28" i="85"/>
  <c r="T28" i="93"/>
  <c r="J27" i="93"/>
  <c r="T14" i="85"/>
  <c r="T14" i="93"/>
  <c r="J28" i="85"/>
  <c r="J28" i="93"/>
  <c r="Q14" i="85"/>
  <c r="Q14" i="93"/>
  <c r="P31" i="85"/>
  <c r="Q31" i="85" s="1"/>
  <c r="BH71" i="73"/>
  <c r="E61" i="73"/>
  <c r="E70" i="73" s="1"/>
  <c r="E71" i="73"/>
  <c r="G12" i="93"/>
  <c r="M27" i="93"/>
  <c r="Q28" i="85"/>
  <c r="Q28" i="93"/>
  <c r="W13" i="85"/>
  <c r="W13" i="93"/>
  <c r="Q13" i="85"/>
  <c r="Q13" i="93"/>
  <c r="N28" i="85"/>
  <c r="N28" i="93"/>
  <c r="H29" i="85"/>
  <c r="H29" i="93"/>
  <c r="H28" i="85"/>
  <c r="H28" i="93"/>
  <c r="J14" i="93"/>
  <c r="H13" i="85"/>
  <c r="H13" i="93"/>
  <c r="S12" i="93"/>
  <c r="ES85" i="73"/>
  <c r="S13" i="93"/>
  <c r="P32" i="85"/>
  <c r="T17" i="93"/>
  <c r="S17" i="93"/>
  <c r="K32" i="93"/>
  <c r="J32" i="93"/>
  <c r="W32" i="93"/>
  <c r="V32" i="93"/>
  <c r="N29" i="85"/>
  <c r="N29" i="93"/>
  <c r="N14" i="85"/>
  <c r="N14" i="93"/>
  <c r="Q29" i="85"/>
  <c r="Q29" i="93"/>
  <c r="W14" i="85"/>
  <c r="W14" i="93"/>
  <c r="H14" i="85"/>
  <c r="H14" i="93"/>
  <c r="J13" i="85"/>
  <c r="J13" i="93"/>
  <c r="CH61" i="73"/>
  <c r="CH70" i="73" s="1"/>
  <c r="CI62" i="73"/>
  <c r="CI71" i="73" s="1"/>
  <c r="S32" i="93"/>
  <c r="T32" i="93"/>
  <c r="M61" i="73"/>
  <c r="M70" i="73" s="1"/>
  <c r="M71" i="73"/>
  <c r="G27" i="93"/>
  <c r="N13" i="85"/>
  <c r="N13" i="93"/>
  <c r="S29" i="85"/>
  <c r="S29" i="93"/>
  <c r="G31" i="93"/>
  <c r="H31" i="93" s="1"/>
  <c r="H32" i="93"/>
  <c r="G32" i="93"/>
  <c r="D61" i="73"/>
  <c r="D70" i="73" s="1"/>
  <c r="D71" i="73"/>
  <c r="P12" i="93"/>
  <c r="J12" i="93"/>
  <c r="P17" i="85"/>
  <c r="W29" i="85"/>
  <c r="W29" i="93"/>
  <c r="H32" i="85"/>
  <c r="Q38" i="85" s="1"/>
  <c r="G17" i="93"/>
  <c r="H16" i="93"/>
  <c r="H17" i="93" s="1"/>
  <c r="Q32" i="93"/>
  <c r="P31" i="93"/>
  <c r="Q31" i="93" s="1"/>
  <c r="P32" i="93"/>
  <c r="Q17" i="93"/>
  <c r="P16" i="93"/>
  <c r="Q16" i="93" s="1"/>
  <c r="P17" i="93"/>
  <c r="J31" i="85"/>
  <c r="K31" i="85" s="1"/>
  <c r="E31" i="93"/>
  <c r="M31" i="93"/>
  <c r="N31" i="93" s="1"/>
  <c r="M16" i="93"/>
  <c r="N16" i="93" s="1"/>
  <c r="N17" i="93" s="1"/>
  <c r="V16" i="93"/>
  <c r="W16" i="93" s="1"/>
  <c r="V31" i="93"/>
  <c r="W31" i="93" s="1"/>
  <c r="D31" i="93"/>
  <c r="S31" i="93"/>
  <c r="T31" i="93" s="1"/>
  <c r="J16" i="93"/>
  <c r="J31" i="93"/>
  <c r="K31" i="93" s="1"/>
  <c r="S16" i="93"/>
  <c r="T16" i="93" s="1"/>
  <c r="FW71" i="73"/>
  <c r="CH71" i="73"/>
  <c r="BC71" i="73"/>
  <c r="CB61" i="73"/>
  <c r="CB70" i="73" s="1"/>
  <c r="DD61" i="73"/>
  <c r="DD70" i="73" s="1"/>
  <c r="BV61" i="73"/>
  <c r="BV70" i="73" s="1"/>
  <c r="CK71" i="73"/>
  <c r="BM61" i="73"/>
  <c r="BM70" i="73" s="1"/>
  <c r="EZ61" i="73"/>
  <c r="EZ70" i="73" s="1"/>
  <c r="FA61" i="73"/>
  <c r="FA70" i="73" s="1"/>
  <c r="FT61" i="73"/>
  <c r="FT70" i="73" s="1"/>
  <c r="BL61" i="73"/>
  <c r="BL70" i="73" s="1"/>
  <c r="AX61" i="73"/>
  <c r="AX70" i="73" s="1"/>
  <c r="CC61" i="73"/>
  <c r="CC70" i="73" s="1"/>
  <c r="BA71" i="73"/>
  <c r="FS61" i="73"/>
  <c r="FS70" i="73" s="1"/>
  <c r="DL71" i="73"/>
  <c r="BY71" i="73"/>
  <c r="U61" i="73"/>
  <c r="U70" i="73" s="1"/>
  <c r="AA61" i="73"/>
  <c r="AA70" i="73" s="1"/>
  <c r="BN61" i="73"/>
  <c r="BN70" i="73" s="1"/>
  <c r="DW61" i="73"/>
  <c r="DW70" i="73" s="1"/>
  <c r="FE85" i="73"/>
  <c r="FD71" i="73"/>
  <c r="FQ86" i="73"/>
  <c r="EG85" i="73"/>
  <c r="AO61" i="73"/>
  <c r="AO70" i="73" s="1"/>
  <c r="EH61" i="73"/>
  <c r="EH70" i="73" s="1"/>
  <c r="BW71" i="73"/>
  <c r="CA61" i="73"/>
  <c r="CA70" i="73" s="1"/>
  <c r="FP61" i="73"/>
  <c r="FP70" i="73" s="1"/>
  <c r="BU71" i="73"/>
  <c r="EI61" i="73"/>
  <c r="EI70" i="73" s="1"/>
  <c r="BE71" i="73"/>
  <c r="T61" i="73"/>
  <c r="T70" i="73" s="1"/>
  <c r="EG61" i="73"/>
  <c r="EG70" i="73" s="1"/>
  <c r="BP71" i="73"/>
  <c r="EE71" i="73"/>
  <c r="AB61" i="73"/>
  <c r="AB70" i="73" s="1"/>
  <c r="AG61" i="73"/>
  <c r="AG70" i="73" s="1"/>
  <c r="DJ61" i="73"/>
  <c r="DJ70" i="73" s="1"/>
  <c r="EY71" i="73"/>
  <c r="CP71" i="73"/>
  <c r="FE61" i="73"/>
  <c r="FE70" i="73" s="1"/>
  <c r="AV61" i="73"/>
  <c r="AV70" i="73" s="1"/>
  <c r="DR71" i="73"/>
  <c r="Q71" i="73"/>
  <c r="S13" i="85"/>
  <c r="DM61" i="73"/>
  <c r="DM70" i="73" s="1"/>
  <c r="EL61" i="73"/>
  <c r="EL70" i="73" s="1"/>
  <c r="AS61" i="73"/>
  <c r="AS70" i="73" s="1"/>
  <c r="BR71" i="73"/>
  <c r="V61" i="73"/>
  <c r="V70" i="73" s="1"/>
  <c r="DS71" i="73"/>
  <c r="DN71" i="73"/>
  <c r="CG61" i="73"/>
  <c r="CG70" i="73" s="1"/>
  <c r="AL61" i="73"/>
  <c r="AL70" i="73" s="1"/>
  <c r="FI71" i="73"/>
  <c r="J29" i="85"/>
  <c r="CU61" i="73"/>
  <c r="CU70" i="73" s="1"/>
  <c r="BI71" i="73"/>
  <c r="EQ71" i="73"/>
  <c r="DQ71" i="73"/>
  <c r="EM71" i="73"/>
  <c r="CZ61" i="73"/>
  <c r="CZ70" i="73" s="1"/>
  <c r="AZ61" i="73"/>
  <c r="AZ70" i="73" s="1"/>
  <c r="FG61" i="73"/>
  <c r="FG70" i="73" s="1"/>
  <c r="CW71" i="73"/>
  <c r="FB71" i="73"/>
  <c r="BS61" i="73"/>
  <c r="BS70" i="73" s="1"/>
  <c r="AI71" i="73"/>
  <c r="CY61" i="73"/>
  <c r="CY70" i="73" s="1"/>
  <c r="BD61" i="73"/>
  <c r="BD70" i="73" s="1"/>
  <c r="CM71" i="73"/>
  <c r="DH71" i="73"/>
  <c r="DE71" i="73"/>
  <c r="BO71" i="73"/>
  <c r="BF61" i="73"/>
  <c r="BF70" i="73" s="1"/>
  <c r="BQ71" i="73"/>
  <c r="ED84" i="73"/>
  <c r="G12" i="85"/>
  <c r="FQ84" i="73"/>
  <c r="S27" i="85"/>
  <c r="ES84" i="73"/>
  <c r="S12" i="85"/>
  <c r="CF71" i="73"/>
  <c r="AW61" i="73"/>
  <c r="AW70" i="73" s="1"/>
  <c r="EU61" i="73"/>
  <c r="EU70" i="73" s="1"/>
  <c r="FB84" i="73"/>
  <c r="G27" i="85"/>
  <c r="EX84" i="73"/>
  <c r="V12" i="85"/>
  <c r="EL84" i="73"/>
  <c r="M12" i="85"/>
  <c r="FV84" i="73"/>
  <c r="V27" i="85"/>
  <c r="J27" i="85"/>
  <c r="FE84" i="73"/>
  <c r="R71" i="73"/>
  <c r="CD71" i="73"/>
  <c r="AJ71" i="73"/>
  <c r="AY61" i="73"/>
  <c r="AY70" i="73" s="1"/>
  <c r="FN84" i="73"/>
  <c r="EP84" i="73"/>
  <c r="P12" i="85"/>
  <c r="FJ84" i="73"/>
  <c r="M27" i="85"/>
  <c r="S17" i="85"/>
  <c r="T17" i="85"/>
  <c r="P39" i="85" s="1"/>
  <c r="EG84" i="73"/>
  <c r="J12" i="85"/>
  <c r="J14" i="85"/>
  <c r="EG86" i="73"/>
  <c r="FV61" i="73"/>
  <c r="FV70" i="73" s="1"/>
  <c r="DA71" i="73"/>
  <c r="BG61" i="73"/>
  <c r="BG70" i="73" s="1"/>
  <c r="CE61" i="73"/>
  <c r="CE70" i="73" s="1"/>
  <c r="DX71" i="73"/>
  <c r="X71" i="73"/>
  <c r="CL61" i="73"/>
  <c r="CL70" i="73" s="1"/>
  <c r="DV61" i="73"/>
  <c r="DV70" i="73" s="1"/>
  <c r="ER61" i="73"/>
  <c r="ER70" i="73" s="1"/>
  <c r="S61" i="73"/>
  <c r="S70" i="73" s="1"/>
  <c r="CT71" i="73"/>
  <c r="DZ71" i="73"/>
  <c r="AH71" i="73"/>
  <c r="AM61" i="73"/>
  <c r="AM70" i="73" s="1"/>
  <c r="Z61" i="73"/>
  <c r="Z70" i="73" s="1"/>
  <c r="ET71" i="73"/>
  <c r="DC71" i="73"/>
  <c r="FN61" i="73"/>
  <c r="FN70" i="73" s="1"/>
  <c r="CN61" i="73"/>
  <c r="CN70" i="73" s="1"/>
  <c r="FJ61" i="73"/>
  <c r="FJ70" i="73" s="1"/>
  <c r="FQ61" i="73"/>
  <c r="FQ70" i="73" s="1"/>
  <c r="AD71" i="73"/>
  <c r="AU71" i="73"/>
  <c r="FU61" i="73"/>
  <c r="FU70" i="73" s="1"/>
  <c r="FW61" i="73"/>
  <c r="AR61" i="73"/>
  <c r="AR70" i="73" s="1"/>
  <c r="BJ71" i="73"/>
  <c r="BJ61" i="73"/>
  <c r="BJ70" i="73" s="1"/>
  <c r="AT61" i="73"/>
  <c r="AT70" i="73" s="1"/>
  <c r="AE71" i="73"/>
  <c r="EJ71" i="73"/>
  <c r="CR61" i="73"/>
  <c r="CR70" i="73" s="1"/>
  <c r="CO71" i="73"/>
  <c r="P61" i="73"/>
  <c r="P70" i="73" s="1"/>
  <c r="AF71" i="73"/>
  <c r="W61" i="73"/>
  <c r="W70" i="73" s="1"/>
  <c r="FR61" i="73"/>
  <c r="FR70" i="73" s="1"/>
  <c r="AK61" i="73"/>
  <c r="AK70" i="73" s="1"/>
  <c r="DP71" i="73"/>
  <c r="AN71" i="73"/>
  <c r="AN61" i="73"/>
  <c r="AN70" i="73" s="1"/>
  <c r="AQ61" i="73"/>
  <c r="AQ70" i="73" s="1"/>
  <c r="O61" i="73"/>
  <c r="O70" i="73" s="1"/>
  <c r="DB61" i="73"/>
  <c r="DB70" i="73" s="1"/>
  <c r="DU61" i="73"/>
  <c r="DU70" i="73" s="1"/>
  <c r="AC61" i="73"/>
  <c r="AC70" i="73" s="1"/>
  <c r="FM61" i="73"/>
  <c r="FM70" i="73" s="1"/>
  <c r="BZ61" i="73"/>
  <c r="BZ70" i="73" s="1"/>
  <c r="BZ71" i="73"/>
  <c r="Y71" i="73"/>
  <c r="FF71" i="73"/>
  <c r="FF61" i="73"/>
  <c r="FF70" i="73" s="1"/>
  <c r="DI61" i="73"/>
  <c r="DI70" i="73" s="1"/>
  <c r="DI71" i="73"/>
  <c r="BX71" i="73"/>
  <c r="BX61" i="73"/>
  <c r="BX70" i="73" s="1"/>
  <c r="DT71" i="73"/>
  <c r="DT61" i="73"/>
  <c r="DT70" i="73" s="1"/>
  <c r="FO61" i="73"/>
  <c r="FO70" i="73" s="1"/>
  <c r="DO61" i="73"/>
  <c r="DO70" i="73" s="1"/>
  <c r="DO71" i="73"/>
  <c r="ED61" i="73"/>
  <c r="ED70" i="73" s="1"/>
  <c r="ED71" i="73"/>
  <c r="DY71" i="73"/>
  <c r="DY61" i="73"/>
  <c r="DY70" i="73" s="1"/>
  <c r="CS61" i="73"/>
  <c r="CS70" i="73" s="1"/>
  <c r="CS71" i="73"/>
  <c r="FC61" i="73"/>
  <c r="FC70" i="73" s="1"/>
  <c r="FC71" i="73"/>
  <c r="W12" i="97" l="1"/>
  <c r="W12" i="96"/>
  <c r="N27" i="97"/>
  <c r="N27" i="96"/>
  <c r="K27" i="96"/>
  <c r="K27" i="97"/>
  <c r="T27" i="96"/>
  <c r="T27" i="97"/>
  <c r="T13" i="97"/>
  <c r="T13" i="96"/>
  <c r="K29" i="97"/>
  <c r="K29" i="96"/>
  <c r="K14" i="97"/>
  <c r="K14" i="96"/>
  <c r="K13" i="97"/>
  <c r="K13" i="96"/>
  <c r="H27" i="97"/>
  <c r="H27" i="96"/>
  <c r="Q12" i="97"/>
  <c r="Q12" i="96"/>
  <c r="H12" i="97"/>
  <c r="H12" i="96"/>
  <c r="T29" i="97"/>
  <c r="T29" i="96"/>
  <c r="W27" i="97"/>
  <c r="W27" i="96"/>
  <c r="Q27" i="97"/>
  <c r="Q27" i="96"/>
  <c r="K12" i="96"/>
  <c r="K12" i="97"/>
  <c r="K28" i="97"/>
  <c r="K28" i="96"/>
  <c r="N12" i="97"/>
  <c r="N12" i="96"/>
  <c r="T12" i="97"/>
  <c r="T12" i="96"/>
  <c r="S40" i="85"/>
  <c r="S39" i="85"/>
  <c r="S38" i="85"/>
  <c r="J17" i="85"/>
  <c r="G17" i="85"/>
  <c r="N12" i="85"/>
  <c r="N12" i="93"/>
  <c r="H27" i="85"/>
  <c r="H27" i="93"/>
  <c r="K28" i="85"/>
  <c r="K28" i="93"/>
  <c r="K12" i="85"/>
  <c r="K12" i="93"/>
  <c r="Q12" i="85"/>
  <c r="Q12" i="93"/>
  <c r="T12" i="85"/>
  <c r="T12" i="93"/>
  <c r="K13" i="85"/>
  <c r="K13" i="93"/>
  <c r="T13" i="85"/>
  <c r="T13" i="93"/>
  <c r="K14" i="85"/>
  <c r="K14" i="93"/>
  <c r="Q27" i="85"/>
  <c r="Q27" i="93"/>
  <c r="W27" i="85"/>
  <c r="W27" i="93"/>
  <c r="W12" i="85"/>
  <c r="W12" i="93"/>
  <c r="H12" i="85"/>
  <c r="H12" i="93"/>
  <c r="T29" i="85"/>
  <c r="T29" i="93"/>
  <c r="K29" i="85"/>
  <c r="K29" i="93"/>
  <c r="N27" i="85"/>
  <c r="N27" i="93"/>
  <c r="K27" i="85"/>
  <c r="K27" i="93"/>
  <c r="T27" i="85"/>
  <c r="T27" i="93"/>
  <c r="J17" i="93"/>
  <c r="K16" i="93"/>
  <c r="K17" i="93" s="1"/>
  <c r="FW70" i="73"/>
  <c r="FE51" i="39"/>
  <c r="EU51" i="39"/>
  <c r="EC51" i="39"/>
  <c r="DZ51" i="39"/>
  <c r="EH51" i="39"/>
  <c r="EJ51" i="39"/>
  <c r="EB51" i="39"/>
  <c r="EA51" i="39"/>
  <c r="ER51" i="39"/>
  <c r="EN51" i="39"/>
  <c r="EX51" i="39"/>
  <c r="FT51" i="39"/>
  <c r="EM51" i="39"/>
  <c r="ED51" i="39"/>
  <c r="FV51" i="39"/>
  <c r="EF51" i="39"/>
  <c r="FI51" i="39"/>
  <c r="FM51" i="39"/>
  <c r="EE51" i="39"/>
  <c r="FA51" i="39"/>
  <c r="EI51" i="39"/>
  <c r="EZ51" i="39"/>
  <c r="FL51" i="39"/>
  <c r="FR51" i="39"/>
  <c r="FD51" i="39"/>
  <c r="FH51" i="39"/>
  <c r="ES51" i="39"/>
  <c r="FC51" i="39"/>
  <c r="EW51" i="39"/>
  <c r="FF51" i="39"/>
  <c r="FG51" i="39"/>
  <c r="ET51" i="39"/>
  <c r="EY51" i="39"/>
  <c r="FN51" i="39"/>
  <c r="EK51" i="39"/>
  <c r="EV51" i="39"/>
  <c r="FQ51" i="39"/>
  <c r="FP51" i="39"/>
  <c r="EL51" i="39"/>
  <c r="FU51" i="39"/>
  <c r="FJ51" i="39"/>
  <c r="DY51" i="39"/>
  <c r="FS51" i="39"/>
  <c r="FB51" i="39"/>
  <c r="FO51" i="39"/>
  <c r="EQ51" i="39"/>
  <c r="FK51" i="39"/>
  <c r="EP51" i="39"/>
  <c r="EG51" i="39"/>
  <c r="EO51" i="39"/>
  <c r="FW51"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caouser</author>
  </authors>
  <commentList>
    <comment ref="DY5" authorId="0" shapeId="0" xr:uid="{00000000-0006-0000-0100-000001000000}">
      <text>
        <r>
          <rPr>
            <sz val="9"/>
            <color indexed="81"/>
            <rFont val="Tahoma"/>
            <family val="2"/>
          </rPr>
          <t>Rates valid on 15 Apl</t>
        </r>
      </text>
    </comment>
    <comment ref="DY25" authorId="0" shapeId="0" xr:uid="{00000000-0006-0000-0100-000002000000}">
      <text>
        <r>
          <rPr>
            <sz val="9"/>
            <color indexed="81"/>
            <rFont val="Tahoma"/>
            <family val="2"/>
          </rPr>
          <t>Rates valid on 15 Apl</t>
        </r>
      </text>
    </comment>
    <comment ref="DY26" authorId="0" shapeId="0" xr:uid="{00000000-0006-0000-0100-000003000000}">
      <text>
        <r>
          <rPr>
            <sz val="9"/>
            <color indexed="81"/>
            <rFont val="Tahoma"/>
            <family val="2"/>
          </rPr>
          <t>Rates valid on 15 Apl</t>
        </r>
      </text>
    </comment>
    <comment ref="DY27" authorId="0" shapeId="0" xr:uid="{00000000-0006-0000-0100-000004000000}">
      <text>
        <r>
          <rPr>
            <sz val="9"/>
            <color indexed="81"/>
            <rFont val="Tahoma"/>
            <family val="2"/>
          </rPr>
          <t>Rates valid on 15 Apl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caouser</author>
  </authors>
  <commentList>
    <comment ref="DY5" authorId="0" shapeId="0" xr:uid="{00000000-0006-0000-0200-000001000000}">
      <text>
        <r>
          <rPr>
            <sz val="9"/>
            <color indexed="81"/>
            <rFont val="Tahoma"/>
            <family val="2"/>
          </rPr>
          <t>Rates valid on 15 Apl</t>
        </r>
      </text>
    </comment>
    <comment ref="DY25" authorId="0" shapeId="0" xr:uid="{00000000-0006-0000-0200-000002000000}">
      <text>
        <r>
          <rPr>
            <sz val="9"/>
            <color indexed="81"/>
            <rFont val="Tahoma"/>
            <family val="2"/>
          </rPr>
          <t>Rates valid on 15 Apl</t>
        </r>
      </text>
    </comment>
    <comment ref="DY26" authorId="0" shapeId="0" xr:uid="{00000000-0006-0000-0200-000003000000}">
      <text>
        <r>
          <rPr>
            <sz val="9"/>
            <color indexed="81"/>
            <rFont val="Tahoma"/>
            <family val="2"/>
          </rPr>
          <t>Rates valid on 15 Apl</t>
        </r>
      </text>
    </comment>
    <comment ref="DY27" authorId="0" shapeId="0" xr:uid="{00000000-0006-0000-0200-000004000000}">
      <text>
        <r>
          <rPr>
            <sz val="9"/>
            <color indexed="81"/>
            <rFont val="Tahoma"/>
            <family val="2"/>
          </rPr>
          <t>Rates valid on 15 Apl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caouser</author>
  </authors>
  <commentList>
    <comment ref="DY5" authorId="0" shapeId="0" xr:uid="{00000000-0006-0000-0300-000001000000}">
      <text>
        <r>
          <rPr>
            <sz val="9"/>
            <color indexed="81"/>
            <rFont val="Tahoma"/>
            <family val="2"/>
          </rPr>
          <t>Rates valid on 15 Apl</t>
        </r>
      </text>
    </comment>
    <comment ref="DY25" authorId="0" shapeId="0" xr:uid="{00000000-0006-0000-0300-000002000000}">
      <text>
        <r>
          <rPr>
            <sz val="9"/>
            <color indexed="81"/>
            <rFont val="Tahoma"/>
            <family val="2"/>
          </rPr>
          <t>Rates valid on 15 Apl</t>
        </r>
      </text>
    </comment>
    <comment ref="DY26" authorId="0" shapeId="0" xr:uid="{00000000-0006-0000-0300-000003000000}">
      <text>
        <r>
          <rPr>
            <sz val="9"/>
            <color indexed="81"/>
            <rFont val="Tahoma"/>
            <family val="2"/>
          </rPr>
          <t>Rates valid on 15 Apl</t>
        </r>
      </text>
    </comment>
    <comment ref="DY27" authorId="0" shapeId="0" xr:uid="{00000000-0006-0000-0300-000004000000}">
      <text>
        <r>
          <rPr>
            <sz val="9"/>
            <color indexed="81"/>
            <rFont val="Tahoma"/>
            <family val="2"/>
          </rPr>
          <t>Rates valid on 15 Apl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caouser</author>
    <author>DWP</author>
  </authors>
  <commentList>
    <comment ref="CQ6" authorId="0" shapeId="0" xr:uid="{00000000-0006-0000-2D00-000001000000}">
      <text>
        <r>
          <rPr>
            <b/>
            <sz val="9"/>
            <color indexed="81"/>
            <rFont val="Tahoma"/>
            <family val="2"/>
          </rPr>
          <t>board rpt 5 sept 2014</t>
        </r>
        <r>
          <rPr>
            <sz val="9"/>
            <color indexed="81"/>
            <rFont val="Tahoma"/>
            <family val="2"/>
          </rPr>
          <t xml:space="preserve">
</t>
        </r>
      </text>
    </comment>
    <comment ref="AH31" authorId="1" shapeId="0" xr:uid="{00000000-0006-0000-2D00-000002000000}">
      <text>
        <r>
          <rPr>
            <b/>
            <sz val="10"/>
            <color indexed="81"/>
            <rFont val="Tahoma"/>
            <family val="2"/>
          </rPr>
          <t>DWP:</t>
        </r>
        <r>
          <rPr>
            <sz val="10"/>
            <color indexed="81"/>
            <rFont val="Tahoma"/>
            <family val="2"/>
          </rPr>
          <t xml:space="preserve">
Effective February 4, 2000
………………………………..$0.743</t>
        </r>
      </text>
    </comment>
    <comment ref="B56" authorId="1" shapeId="0" xr:uid="{00000000-0006-0000-2D00-000003000000}">
      <text>
        <r>
          <rPr>
            <b/>
            <sz val="10"/>
            <color indexed="81"/>
            <rFont val="Tahoma"/>
            <family val="2"/>
          </rPr>
          <t>DWP:</t>
        </r>
        <r>
          <rPr>
            <sz val="10"/>
            <color indexed="81"/>
            <rFont val="Tahoma"/>
            <family val="2"/>
          </rPr>
          <t xml:space="preserve">
Phase-out of "test bills" for 2" and larger meters for Schedule C customers begins:
Base rate discounted: 
22% thru May 2007, 
13% Nov 1, 2007, 
7% Nov 1, 2008,
 0% Nov 1, 2009.</t>
        </r>
      </text>
    </comment>
    <comment ref="B65" authorId="1" shapeId="0" xr:uid="{00000000-0006-0000-2D00-000004000000}">
      <text>
        <r>
          <rPr>
            <b/>
            <sz val="10"/>
            <color indexed="81"/>
            <rFont val="Tahoma"/>
            <family val="2"/>
          </rPr>
          <t>DWP:</t>
        </r>
        <r>
          <rPr>
            <sz val="10"/>
            <color indexed="81"/>
            <rFont val="Tahoma"/>
            <family val="2"/>
          </rPr>
          <t xml:space="preserve">
Schedule F, 
First Tier Usage Block ..................................
Effective February 4, 2000
............................... $0.694
Effective July 1,2001 ................................ $0.768
Effective July 1,2003 ................................ $0.842
Effective July 1,2005 ................................ $0.916
Effective July 1,2007 ................................ $0.989</t>
        </r>
      </text>
    </comment>
    <comment ref="B67" authorId="1" shapeId="0" xr:uid="{00000000-0006-0000-2D00-000005000000}">
      <text>
        <r>
          <rPr>
            <b/>
            <sz val="10"/>
            <color indexed="81"/>
            <rFont val="Tahoma"/>
            <family val="2"/>
          </rPr>
          <t>DWP:</t>
        </r>
        <r>
          <rPr>
            <sz val="10"/>
            <color indexed="81"/>
            <rFont val="Tahoma"/>
            <family val="2"/>
          </rPr>
          <t xml:space="preserve">
From 1993 through November 26, 2006, bills for Schedule C customers with 2-inch and larger meters are based on the lesser of the bill computed with current billing factors compared with the bill based on the 1992 Water Rates Ordinance (includes base rate of $0.74 / hcf plus the Water and Energy Cost Adjustment plus the monthly service charge per meter size multiplied by 110 percent).</t>
        </r>
      </text>
    </comment>
  </commentList>
</comments>
</file>

<file path=xl/sharedStrings.xml><?xml version="1.0" encoding="utf-8"?>
<sst xmlns="http://schemas.openxmlformats.org/spreadsheetml/2006/main" count="2651" uniqueCount="292">
  <si>
    <t>Description</t>
  </si>
  <si>
    <t>na</t>
  </si>
  <si>
    <t>ECA/kWh</t>
  </si>
  <si>
    <t>VEA/kWh</t>
  </si>
  <si>
    <t>CRPSEA/kWh</t>
  </si>
  <si>
    <t>VRPSEA/kWh</t>
  </si>
  <si>
    <t>IRCA/kW</t>
  </si>
  <si>
    <t>Medium Commercial Power Rates</t>
  </si>
  <si>
    <t>*Reactive charges are shown to the right of the data</t>
  </si>
  <si>
    <t>Date</t>
  </si>
  <si>
    <t>Svc Chg</t>
  </si>
  <si>
    <t>Fac Chg</t>
  </si>
  <si>
    <t>HP Dem</t>
  </si>
  <si>
    <t>LP Dem</t>
  </si>
  <si>
    <t>Base Dem</t>
  </si>
  <si>
    <t>HP Cons</t>
  </si>
  <si>
    <t>LP Cons</t>
  </si>
  <si>
    <t>Base Cons</t>
  </si>
  <si>
    <t>HP Reactive/kWh</t>
  </si>
  <si>
    <t>LP Reactive/kWh</t>
  </si>
  <si>
    <t>Base Reactive/kWh</t>
  </si>
  <si>
    <t>ESA/kW</t>
  </si>
  <si>
    <t>RCA/kW</t>
  </si>
  <si>
    <t>Reactive charges / kVarh</t>
  </si>
  <si>
    <t>Effective</t>
  </si>
  <si>
    <t>All Seasons</t>
  </si>
  <si>
    <t xml:space="preserve">    PF</t>
  </si>
  <si>
    <t>HIGH</t>
  </si>
  <si>
    <t>LOW</t>
  </si>
  <si>
    <t>BASE</t>
  </si>
  <si>
    <t>0.000 - 0.599</t>
  </si>
  <si>
    <t>0.600 - 0.699</t>
  </si>
  <si>
    <t>0.700 - 0.799</t>
  </si>
  <si>
    <t>0.800 - 0.899</t>
  </si>
  <si>
    <t>0.900 - 0.949</t>
  </si>
  <si>
    <t>0.950 - 0.994</t>
  </si>
  <si>
    <t>0.995 - 1.000</t>
  </si>
  <si>
    <t>High Season</t>
  </si>
  <si>
    <t>Low Season</t>
  </si>
  <si>
    <t>*Reactive charges are shown to the right</t>
  </si>
  <si>
    <t>Normalized NEL (82%, MWh)</t>
  </si>
  <si>
    <t>Total Sales (30 day shift, MWh)</t>
  </si>
  <si>
    <t>Actual NEL (MWh)</t>
  </si>
  <si>
    <t>Total Sales (MWh)</t>
  </si>
  <si>
    <t>one month shift</t>
  </si>
  <si>
    <t>`</t>
  </si>
  <si>
    <t>Service Charge ($/mo)</t>
  </si>
  <si>
    <t>City of LA Utility Tax (% of Subtotal Electric Charges)</t>
  </si>
  <si>
    <t>State Energy Surcharge ($/kWh)</t>
  </si>
  <si>
    <t>x</t>
  </si>
  <si>
    <t>Current Rates</t>
  </si>
  <si>
    <t xml:space="preserve">Tier 1 </t>
  </si>
  <si>
    <t>Tier 2</t>
  </si>
  <si>
    <t>Tier 3</t>
  </si>
  <si>
    <t>Subtotal Capped Ordinance Elements</t>
  </si>
  <si>
    <t>R1A Service Charge</t>
  </si>
  <si>
    <t>Tier 3 Billing Rate</t>
  </si>
  <si>
    <t>Tier 2 Billing Rate</t>
  </si>
  <si>
    <t>Tier 1 Billing Rate</t>
  </si>
  <si>
    <t>Quarterly Adjustments</t>
  </si>
  <si>
    <t>Capped Surcharges</t>
  </si>
  <si>
    <t>IRCA: Incremental Reliability Cost Adjustment for PRP costs (provision R)</t>
  </si>
  <si>
    <t>Power Access Charge ($/month)</t>
  </si>
  <si>
    <t>Hi</t>
  </si>
  <si>
    <t>Lo</t>
  </si>
  <si>
    <t>Access Charge Tier 2</t>
  </si>
  <si>
    <t>Access Charge Tier 1</t>
  </si>
  <si>
    <t>Access Charge Tier 3</t>
  </si>
  <si>
    <t>Incremental Values for line Chart</t>
  </si>
  <si>
    <t>Incremental Values for bar Chart</t>
  </si>
  <si>
    <t>Tier 3 Billing Rate (seasonal)</t>
  </si>
  <si>
    <t>Customer Class</t>
  </si>
  <si>
    <t xml:space="preserve">Residential R1 </t>
  </si>
  <si>
    <t>Tier 1</t>
  </si>
  <si>
    <t>Fixed  Access Charges ($/month)</t>
  </si>
  <si>
    <t>Service Charge ($/month)</t>
  </si>
  <si>
    <t>Energy Rate ($/kWh)</t>
  </si>
  <si>
    <t xml:space="preserve">Proposed versus Current (March 2016) Rates </t>
  </si>
  <si>
    <t>$</t>
  </si>
  <si>
    <t>Percentage</t>
  </si>
  <si>
    <t>March 2016 to March 2017 Change</t>
  </si>
  <si>
    <t>July 2015 to July 2016 Change</t>
  </si>
  <si>
    <t>Current to 1 Year Change</t>
  </si>
  <si>
    <t>July 2015 to July 2017 Change</t>
  </si>
  <si>
    <t>One Yr Change from 7/15</t>
  </si>
  <si>
    <t>Two Yr Change from 7/15</t>
  </si>
  <si>
    <t>Three Yr Change from 7/15</t>
  </si>
  <si>
    <t>March 2016 to March 2018 Change</t>
  </si>
  <si>
    <t>Current to Year 2 Change</t>
  </si>
  <si>
    <t>Current to Year 3 Change</t>
  </si>
  <si>
    <t>Four Yr Change from 7/15</t>
  </si>
  <si>
    <t>March 2016 to March 2019 Change</t>
  </si>
  <si>
    <t>July 2015 to July 2018 Change</t>
  </si>
  <si>
    <t>July 2015 to July 2019 Change</t>
  </si>
  <si>
    <t>Current to Year 4 Change</t>
  </si>
  <si>
    <t>March 2016 to March 2020 Change</t>
  </si>
  <si>
    <t>Both Programs: Reduction to Tiered Rate ($/kWh by exclusion of ESA &amp; RCA)</t>
  </si>
  <si>
    <t>Monthly household bill is for 500kWh in Zone 1, with a Tier 1 access charge.</t>
  </si>
  <si>
    <t>One Yr Change from 10/15</t>
  </si>
  <si>
    <t>Oct 2015 to Oct 2016 Change</t>
  </si>
  <si>
    <t>Two Yr Change from 10/15</t>
  </si>
  <si>
    <t>Oct 2015 to Oct 2017 Change</t>
  </si>
  <si>
    <t>Three Yr Change from 10/15</t>
  </si>
  <si>
    <t>Oct 2015 to Oct 2018 Change</t>
  </si>
  <si>
    <t>Four Yr Change from 10/15</t>
  </si>
  <si>
    <t>Oct 2015 to Oct 2019 Change</t>
  </si>
  <si>
    <t>%</t>
  </si>
  <si>
    <t>Year to Year Change in Monthly Household Bill</t>
  </si>
  <si>
    <t>Rate Type</t>
  </si>
  <si>
    <t>Household Bill</t>
  </si>
  <si>
    <t>Capped 2010 Ordinance Unit Rate Adjustments ($/kWh)</t>
  </si>
  <si>
    <t>RCA: Reliability Cost Adjustment (provision L aka CRCAF)</t>
  </si>
  <si>
    <t>ECA: Energy Cost Adjustment (provision G, aka CECAF)</t>
  </si>
  <si>
    <t>RCA: 2010 Ord. Capped Reliability Cost Adjustment</t>
  </si>
  <si>
    <t>ESA: 2010 Ord. Capped Energy Subsidy Adjustment</t>
  </si>
  <si>
    <t>Total Service Charge ($/mo)</t>
  </si>
  <si>
    <t>Total Facilities Charge ($/kW)</t>
  </si>
  <si>
    <t>Capped 2010 Ordinance</t>
  </si>
  <si>
    <t>Incremental 2015 Ordinance</t>
  </si>
  <si>
    <t>Incremental Ordinances</t>
  </si>
  <si>
    <t>IRCA: Incremental Reliability Cost Adjustment</t>
  </si>
  <si>
    <t>Total Demand Rate ($/kW)</t>
  </si>
  <si>
    <t>Subtotal Incremental Ordinance Elements</t>
  </si>
  <si>
    <t>Uniform Rates without Seasonal Adjustments</t>
  </si>
  <si>
    <t>Incremental Ordinance Unit Rate Adjustments ($/kWh)</t>
  </si>
  <si>
    <t>Energy Charge Capped in Nov 2010 Ordinance  ($/kWh)</t>
  </si>
  <si>
    <t>Energy Charge Incremental Ordinance Rate A/D/E Std Svc Energy Chg ($/kWh)</t>
  </si>
  <si>
    <t>Subtotal Energy Charges ($/kWh)</t>
  </si>
  <si>
    <t>Lifeline Account Capped Ord Credit (R1E Rate 6, $/mo w/ min chg $2/mo)</t>
  </si>
  <si>
    <t>Low Income Account Capped Ord Credit (R1D Rate 86, $/mo)</t>
  </si>
  <si>
    <t>Energy Charges ($/kWh)</t>
  </si>
  <si>
    <t xml:space="preserve">Capped in Nov 2010 Ordinance </t>
  </si>
  <si>
    <t xml:space="preserve">Incremental Ordinance </t>
  </si>
  <si>
    <t>Subtotal Energy Charge</t>
  </si>
  <si>
    <t>Subtotal Adjustments</t>
  </si>
  <si>
    <t>Grand Total Residential R1 Energy Rates ($/kWh)</t>
  </si>
  <si>
    <t>Grand Total Energy Charge ($kWh)</t>
  </si>
  <si>
    <t>Typical 1,000 kWh/mo A1-A Customer Bill with 12kW max charge</t>
  </si>
  <si>
    <t>Summary of Small Commercial A1-A Customer Charges</t>
  </si>
  <si>
    <t>Low Season Jan to Mar-16</t>
  </si>
  <si>
    <t>Low Season Jan to Mar-17</t>
  </si>
  <si>
    <t>Low Season Jan to Mar-18</t>
  </si>
  <si>
    <t>Low Season Jan to Mar-19</t>
  </si>
  <si>
    <t>Low Season Jan to Mar-20</t>
  </si>
  <si>
    <t>January 2016 to January 2017 Change</t>
  </si>
  <si>
    <t>January 2016 to January 2018 Change</t>
  </si>
  <si>
    <t>January 2016 to January 2019 Change</t>
  </si>
  <si>
    <t>January 2016 to January 2020 Change</t>
  </si>
  <si>
    <t>R1A Capped Ord Minimum Energy Charge (plus Adj Chgs, $/mo)</t>
  </si>
  <si>
    <t>Max Energy Use for Minimum Charge (kWh/mo)</t>
  </si>
  <si>
    <t>c</t>
  </si>
  <si>
    <t>Maximum Energy Charge for ECA/ESA/RCA to add to Min Charge ($/mo)</t>
  </si>
  <si>
    <t>Minimum Energy Charge Rate (Capped Ord Adj. Chgs: ECA +ESA + RCA, $/kWh)</t>
  </si>
  <si>
    <t xml:space="preserve"> </t>
  </si>
  <si>
    <t>Proposed Rates: One Year Change from Current Rates</t>
  </si>
  <si>
    <t>Low Season Oct to Dec-15</t>
  </si>
  <si>
    <t>Low Season Oct to Dec-16</t>
  </si>
  <si>
    <t>Low Season Oct to Dec-17</t>
  </si>
  <si>
    <t>Low Season Oct to Dec-18</t>
  </si>
  <si>
    <t>Low Season Oct to Dec-19</t>
  </si>
  <si>
    <t>High Season Jul to Sep-16</t>
  </si>
  <si>
    <t>High Season Jul to Sep-15</t>
  </si>
  <si>
    <t>Jul 2015 to Jul 2016 Change</t>
  </si>
  <si>
    <t>Jul 2015 to Jul 2017 Change</t>
  </si>
  <si>
    <t>Jul 2015 to Jul 2018 Change</t>
  </si>
  <si>
    <t>Jul 2015 to Jul 2019 Change</t>
  </si>
  <si>
    <t>High Season Jul to Sep-17</t>
  </si>
  <si>
    <t>High Season Jul to Sep-18</t>
  </si>
  <si>
    <t>High Season Jul to Sep-19</t>
  </si>
  <si>
    <t>Proposed Rates: Two Year Change from Current Rates</t>
  </si>
  <si>
    <t>Proposed Rates: Three Year Change from Current Rates</t>
  </si>
  <si>
    <t>Proposed Rates: Four Year Change from Current Rates</t>
  </si>
  <si>
    <t>Proposed versus Current Residential R1 Rates and Bills</t>
  </si>
  <si>
    <t>none</t>
  </si>
  <si>
    <t xml:space="preserve">Hisorical &amp; Proposed Rates </t>
  </si>
  <si>
    <t>Fixed  Access Charge</t>
  </si>
  <si>
    <t>Household Bill (a)</t>
  </si>
  <si>
    <t>Typical 500 kWh/mo R1A Zone 2 Customer Bill</t>
  </si>
  <si>
    <t>Typical 350 kWh/mo R1A Zone 1 Customer Bill</t>
  </si>
  <si>
    <t>Running 12 mo changeTypical 350 kWh/mo R1A Zone 1 Customer Bill</t>
  </si>
  <si>
    <t>Running 12 mo changeTypical 500 kWh/mo R1A Zone 2 Customer Bill</t>
  </si>
  <si>
    <t>fy 19 to fy20</t>
  </si>
  <si>
    <t>fy15 to 16</t>
  </si>
  <si>
    <t>fy16 to 17</t>
  </si>
  <si>
    <t>fy17 to 18</t>
  </si>
  <si>
    <t>fy18 to 19</t>
  </si>
  <si>
    <t>500 kWh/mo R1A Zone 1 Customer Bill</t>
  </si>
  <si>
    <t>i</t>
  </si>
  <si>
    <t>VEA: (Increm) Variable Energy Adjustment (provision O)</t>
  </si>
  <si>
    <t>CRPSEA: (Increm) Capped Renewable Portfolio Standard Energy Adj (provision P)</t>
  </si>
  <si>
    <t>VRPSEA: (Increm) Variable Renewable Portfolio Standard Energy Adj (provision Q)</t>
  </si>
  <si>
    <t>START</t>
  </si>
  <si>
    <t>ESA: Energy Subsidy Adjustment (12 month max demand, provision H)</t>
  </si>
  <si>
    <t>Energy-based Adjustments ($/kWh, both Capped 2010 &amp; Incremental)</t>
  </si>
  <si>
    <t>Facilities Charge ( $/kW, using max value from prior 12 months)</t>
  </si>
  <si>
    <t>VRPSEA: (Increm) Variable Renewable Portfolio Std Energy Adj (provision Q)</t>
  </si>
  <si>
    <t>CRPSEA: (Increm) Capped Renewable Portfolio Std Energy Adj (provision P)</t>
  </si>
  <si>
    <t>Capped 2010 Ord. ECA, $/kWh)</t>
  </si>
  <si>
    <t>Proposed Five Year Rates: Annual Average Changes</t>
  </si>
  <si>
    <t>Current Low Season March 2016</t>
  </si>
  <si>
    <t>Proposed High Season June 2020</t>
  </si>
  <si>
    <t>GT Change Across Seasons: March 2016 to June 2020</t>
  </si>
  <si>
    <t>Year     1</t>
  </si>
  <si>
    <t>Year     2</t>
  </si>
  <si>
    <t>Year     3</t>
  </si>
  <si>
    <t>Year     4</t>
  </si>
  <si>
    <t>Simple Average Change</t>
  </si>
  <si>
    <t>Compounded Average Change</t>
  </si>
  <si>
    <t>High Season Jul-Sep</t>
  </si>
  <si>
    <t>Low Season Oct-Dec</t>
  </si>
  <si>
    <t>Low Season Jan-Mar</t>
  </si>
  <si>
    <t>Household Bills</t>
  </si>
  <si>
    <t>$ per month</t>
  </si>
  <si>
    <t>$ per kWh</t>
  </si>
  <si>
    <t xml:space="preserve">Year to Year Change in Typical Bills </t>
  </si>
  <si>
    <t>kWh: kilowatt-hours. Seasonal power use allocations to each tier are not shown. The monthly household bill example is for 500kWh in Zone 2, with Tier 1 energy and access charges.</t>
  </si>
  <si>
    <t>kWh: kilowatt-hours. Seasonal power use allocations to each tier are not shown. The monthly household bill example has a blend of Tier 1 and 2 energy charges and a Tier 1 access charge.</t>
  </si>
  <si>
    <t>kWh: kilowatt-hours. Seasonal power use allocations to each tier are not shown. The monthly household bill example is for 350kWh in Zone 1, with Tier 1 energy and access charges.</t>
  </si>
  <si>
    <t>Residential SFR R1 Unit Power Rates ( as of 5 Feb 16 from DWP)</t>
  </si>
  <si>
    <t>LADWP rates as of 5 February 2016</t>
  </si>
  <si>
    <t>Power Bills Proposed vs. Current Sch. R1 Residential Rates for Cooler Zone 1 Bills with 350 kWh Monthly Demand</t>
  </si>
  <si>
    <t>Power Bills Proposed vs. Current Sch. R1 Residential Rates for Cooler Zone 1 Bills with 500 kWh Monthly Demand</t>
  </si>
  <si>
    <t>Power Bills Proposed vs. Current Sch. R1 Residential Rates for Warmer Zone 2 Bills with 500 kWh Monthly Demand</t>
  </si>
  <si>
    <t>Demand-based Charges ($/kW, Max demand from prior 12 months, rev annually 7/1)</t>
  </si>
  <si>
    <t>IRCA Gen Serv: Incremental Reliability Cost Adjustment for PRP costs (provision R, rev annually 7/1)</t>
  </si>
  <si>
    <t>Tier 1 Actual Billing Rate</t>
  </si>
  <si>
    <t>Tier 3 Actual Billing Rate (seasonal)</t>
  </si>
  <si>
    <t>Tier 1 Rate Case</t>
  </si>
  <si>
    <t>Tier 2 Rate Case</t>
  </si>
  <si>
    <t>Tier 3 Rate Case</t>
  </si>
  <si>
    <t>Tier 2 Actual Billing Rate</t>
  </si>
  <si>
    <t>Grand Total Residential R1 Energy Rates ($/kWh) Residential SFR R1 Unit Power Rates ( as of 5 Feb 16 from DWP)</t>
  </si>
  <si>
    <t>R1A Rate Case Service Charge</t>
  </si>
  <si>
    <t>R1A Rate Case Capped Ord Minimum Energy Charge (plus Adj Chgs, $/mo)</t>
  </si>
  <si>
    <t>Rate Case Max Energy Use for Minimum Charge (kWh/mo)</t>
  </si>
  <si>
    <t>MinEnergy Charge Rate Case (Capped Ord Adj. Chgs: ECA +ESA + RCA, $/kWh)</t>
  </si>
  <si>
    <t>Max Energy Charge Rate Case for ECA/ESA/RCA to add to Min Charge ($/mo)</t>
  </si>
  <si>
    <t>City of LA Utility Tax Rate Case (% of Subtotal Electric Charges)</t>
  </si>
  <si>
    <t>State Energy Surcharge Rate Case ($/kWh)</t>
  </si>
  <si>
    <t>Lifeline Account Capped Ord Credit Rate Case (R1E Rate 6, $/mo w/ min chg $2/mo)</t>
  </si>
  <si>
    <t>Low Income Account Capped Ord Credit Rate Case (R1D Rate 86, $/mo)</t>
  </si>
  <si>
    <t>Both Programs: Reduction to Tiered Rate Case ($/kWh by exclusion of ESA &amp; RCA)</t>
  </si>
  <si>
    <t>Tier 2 Energy</t>
  </si>
  <si>
    <t>Tier 3 Energy</t>
  </si>
  <si>
    <t>Variable Renewable Energy Portfolio VRPSEAF</t>
  </si>
  <si>
    <t>Reliability Cost Adjustment IRCAF</t>
  </si>
  <si>
    <t>Capped 2010 Tier 2 Energy Cost</t>
  </si>
  <si>
    <t>Variable Energy Adjustment VEAF</t>
  </si>
  <si>
    <t>Tier 1 Rate</t>
  </si>
  <si>
    <t>Capped 2010 Tier 3 Energy Cost (seasonal add-on)</t>
  </si>
  <si>
    <t>Tier 1 Energy Adjustment</t>
  </si>
  <si>
    <t>Tier 2 Energy Adjustment</t>
  </si>
  <si>
    <t>Tier 3 Energy Adjustment (seasonal add-on)</t>
  </si>
  <si>
    <t>Capped 2010 Energy Cost CECAF</t>
  </si>
  <si>
    <t>Capped 2010 Energy Subsidy ESA</t>
  </si>
  <si>
    <t>Capped 2010 Reliability Cost RCA</t>
  </si>
  <si>
    <t>Renewable Energy Portfolio Adjustment CRPSEAF</t>
  </si>
  <si>
    <t>Capped 2010 Energy Charge (all tiers)</t>
  </si>
  <si>
    <t>Tier 3 Actual Billing Rate</t>
  </si>
  <si>
    <t>Rate Case</t>
  </si>
  <si>
    <t>Actual</t>
  </si>
  <si>
    <t>IRCA Res: Incremental Reliability Cost Adjustment Factor for PRP costs (provision R, rev annually 7/1)</t>
  </si>
  <si>
    <t>RCA: Reliability Cost Adjustment (provision L aka CRCAF, revised annually 7/1)</t>
  </si>
  <si>
    <t>Residential SFR R1 Rate Case Unit Power Rates ( as of 5 Feb 16 from DWP)</t>
  </si>
  <si>
    <t>Facilities Charge ($/kW of 12 month max &gt;=4 kW)</t>
  </si>
  <si>
    <t>Demand Charge ($/kW of 12 month max)</t>
  </si>
  <si>
    <t>Total Composite ECAF  (CECAF, VEAF, CRPSEAF, VRPSEAF)</t>
  </si>
  <si>
    <t>Energy Charge Capped in Nov 3, 2010 Ordinance  ($/kWh)</t>
  </si>
  <si>
    <t>unk</t>
  </si>
  <si>
    <t>CRPSEA_F: (Increm) Capped Renewable Portfolio Standard Energy Adj Factor (provision P, aka CRPSEAF, rev qtrly)</t>
  </si>
  <si>
    <t>VRPSEA_F: (Increm) Variable Renewable Portfolio Standard Energy Adj Factor (provision Q, aka VRPSEAF, rev qtrly)</t>
  </si>
  <si>
    <t>Enacted</t>
  </si>
  <si>
    <t>Small Commercial A1-A Charges (&lt; 30kW demand in prior 12 months)  as of 5 Feb 16 from DWP [NOT UPDATED]</t>
  </si>
  <si>
    <t>Actual Residential SFR R1 Unit Power Rates</t>
  </si>
  <si>
    <t>Proposed</t>
  </si>
  <si>
    <t>CECAF: Energy Cost Adjustment Factor (provision G, aka CECAF)</t>
  </si>
  <si>
    <t>VEAF: (Increm) Variable Energy Adjustment Factor (provision O, aka VEAF, rev qtrly)</t>
  </si>
  <si>
    <t>Tier 2 Rate</t>
  </si>
  <si>
    <t>Tier 3 Rate</t>
  </si>
  <si>
    <t>Energy Charge Incre Ord Rate A/D/E Std Svc Energy Chg ($/kWh)</t>
  </si>
  <si>
    <t>Tier 2 (351 to 1,050 kWh for Zone 1; 501 to 1,500 kWh for Zone 2)</t>
  </si>
  <si>
    <t>Tier 1 (&lt; 350kWh for Zone 1; &lt;500kWh for Zone 2)</t>
  </si>
  <si>
    <t>Tier 3 (above 1,050 kWh for Zone 1; above 1,500 kWh for Zone 2)</t>
  </si>
  <si>
    <t xml:space="preserve">Power Access Charge ($/month for prior year max use per billing period) </t>
  </si>
  <si>
    <t>300 kWh/mo R1A Zone 1 Customer Bill ($/month)</t>
  </si>
  <si>
    <t>500 kWh/mo R1A Zone 1 Customer Bill ($/month)</t>
  </si>
  <si>
    <t>650 kWh/mo R1A Zone 1 Customer Bill ($/month)</t>
  </si>
  <si>
    <t>800 kWh/mo R1A Zone 1 Customer Bill ($/month)</t>
  </si>
  <si>
    <t>300 kWh/mo R1A Zone 2 Customer Bill ($/month)</t>
  </si>
  <si>
    <t>500 kWh/mo R1A Zone 2 Customer Bill ($/month)</t>
  </si>
  <si>
    <t>650 kWh/mo R1A Zone 2 Customer Bill ($/month)</t>
  </si>
  <si>
    <t>800 kWh/mo R1A Zone 2 Customer Bill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</si>
</sst>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3" formatCode="_(* #,##0.00_);_(* \(#,##0.00\);_(* &quot;-&quot;??_);_(@_)"/>
    <numFmt numFmtId="164" formatCode="&quot;$&quot;#,##0_);[Red]\(&quot;$&quot;#,##0\)"/>
    <numFmt numFmtId="165" formatCode="&quot;$&quot;#,##0.00_);\(&quot;$&quot;#,##0.00\)"/>
    <numFmt numFmtId="166" formatCode="&quot;$&quot;#,##0.00_);[Red]\(&quot;$&quot;#,##0.00\)"/>
    <numFmt numFmtId="167" formatCode="_(&quot;$&quot;* #,##0.00_);_(&quot;$&quot;* \(#,##0.00\);_(&quot;$&quot;* &quot;-&quot;??_);_(@_)"/>
    <numFmt numFmtId="168" formatCode="&quot;$&quot;#,##0.000"/>
    <numFmt numFmtId="169" formatCode="&quot;$&quot;#,##0.00"/>
    <numFmt numFmtId="170" formatCode="&quot;$&quot;#,##0.00000"/>
    <numFmt numFmtId="171" formatCode="[$-409]mmm\-yy;@"/>
    <numFmt numFmtId="172" formatCode="_(* #,##0_);_(* \(#,##0\);_(* &quot;-&quot;??_);_(@_)"/>
    <numFmt numFmtId="173" formatCode="&quot;$&quot;#,##0"/>
    <numFmt numFmtId="174" formatCode="mm/dd/yy_)"/>
    <numFmt numFmtId="175" formatCode="0.00000"/>
    <numFmt numFmtId="176" formatCode="0.00000_)"/>
    <numFmt numFmtId="177" formatCode="0.0%"/>
    <numFmt numFmtId="180" formatCode="0.00000000"/>
    <numFmt numFmtId="181" formatCode="m/d/yy;@"/>
    <numFmt numFmtId="182" formatCode="0.000_)"/>
    <numFmt numFmtId="183" formatCode="#,##0.00000_);\(#,##0.00000\)"/>
    <numFmt numFmtId="184" formatCode="&quot;$&quot;#,##0.00000000"/>
    <numFmt numFmtId="188" formatCode="0.0"/>
    <numFmt numFmtId="189" formatCode="&quot;$&quot;#,##0.00000_);[Red]\(&quot;$&quot;#,##0.00000\)"/>
    <numFmt numFmtId="190" formatCode="&quot;$&quot;#,##0.00000_);\(&quot;$&quot;#,##0.00000\)"/>
    <numFmt numFmtId="195" formatCode="&quot;$&quot;#,##0.0000"/>
    <numFmt numFmtId="197" formatCode="_(&quot;$&quot;* #,##0.00000_);_(&quot;$&quot;* \(#,##0.00000\);_(&quot;$&quot;* &quot;-&quot;??_);_(@_)"/>
    <numFmt numFmtId="198" formatCode="_([$€-2]* #,##0.00_);_([$€-2]* \(#,##0.00\);_([$€-2]* &quot;-&quot;??_)"/>
    <numFmt numFmtId="200" formatCode="&quot;$&quot;#,##0.0000000"/>
    <numFmt numFmtId="201" formatCode="m\-d\-yy"/>
    <numFmt numFmtId="202" formatCode="&quot;$&quot;#,##0\ ;\(&quot;$&quot;#,##0\)"/>
    <numFmt numFmtId="203" formatCode="m/d"/>
    <numFmt numFmtId="204" formatCode="#,##0.00&quot; $&quot;;\-#,##0.00&quot; $&quot;"/>
    <numFmt numFmtId="205" formatCode="0.00_)"/>
    <numFmt numFmtId="206" formatCode="0_)"/>
    <numFmt numFmtId="207" formatCode="_(&quot;$&quot;* #,##0.00000_);_(&quot;$&quot;* \(#,##0.00000\);_(&quot;$&quot;* &quot;-&quot;?????_);_(@_)"/>
    <numFmt numFmtId="208" formatCode="&quot;$&quot;#,##0.0000_);\(&quot;$&quot;#,##0.0000\)"/>
  </numFmts>
  <fonts count="10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u val="doubleAccounting"/>
      <sz val="10"/>
      <name val="Arial"/>
      <family val="2"/>
    </font>
    <font>
      <sz val="10"/>
      <name val="Arial"/>
      <family val="2"/>
    </font>
    <font>
      <sz val="11"/>
      <name val="Arial"/>
      <family val="2"/>
    </font>
    <font>
      <sz val="10"/>
      <color indexed="81"/>
      <name val="Tahoma"/>
      <family val="2"/>
    </font>
    <font>
      <b/>
      <sz val="10"/>
      <color indexed="81"/>
      <name val="Tahoma"/>
      <family val="2"/>
    </font>
    <font>
      <b/>
      <sz val="12"/>
      <name val="Arial"/>
      <family val="2"/>
    </font>
    <font>
      <sz val="10"/>
      <name val="Arial"/>
      <family val="2"/>
    </font>
    <font>
      <sz val="10"/>
      <color rgb="FF0033CC"/>
      <name val="Arial"/>
      <family val="2"/>
    </font>
    <font>
      <sz val="10"/>
      <color rgb="FFFF0000"/>
      <name val="Arial"/>
      <family val="2"/>
    </font>
    <font>
      <b/>
      <sz val="11"/>
      <name val="Arial"/>
      <family val="2"/>
    </font>
    <font>
      <sz val="11"/>
      <name val="Calibri"/>
      <family val="2"/>
    </font>
    <font>
      <b/>
      <sz val="11"/>
      <name val="Calibri"/>
      <family val="2"/>
    </font>
    <font>
      <sz val="10"/>
      <color rgb="FF000000"/>
      <name val="Times New Roman"/>
      <family val="1"/>
    </font>
    <font>
      <sz val="10"/>
      <name val="Arial"/>
      <family val="2"/>
    </font>
    <font>
      <sz val="9"/>
      <color indexed="81"/>
      <name val="Tahoma"/>
      <family val="2"/>
    </font>
    <font>
      <b/>
      <sz val="9"/>
      <color indexed="81"/>
      <name val="Tahoma"/>
      <family val="2"/>
    </font>
    <font>
      <b/>
      <sz val="18"/>
      <name val="Arial"/>
      <family val="2"/>
    </font>
    <font>
      <sz val="14"/>
      <name val="Arial"/>
      <family val="2"/>
    </font>
    <font>
      <sz val="11"/>
      <color rgb="FF000099"/>
      <name val="Arial"/>
      <family val="2"/>
    </font>
    <font>
      <b/>
      <sz val="11"/>
      <color rgb="FF000099"/>
      <name val="Arial"/>
      <family val="2"/>
    </font>
    <font>
      <i/>
      <sz val="11"/>
      <name val="Arial"/>
      <family val="2"/>
    </font>
    <font>
      <sz val="11"/>
      <color rgb="FFFF0000"/>
      <name val="Arial"/>
      <family val="2"/>
    </font>
    <font>
      <sz val="10"/>
      <name val="Arial"/>
      <family val="2"/>
    </font>
    <font>
      <sz val="10"/>
      <color rgb="FF000099"/>
      <name val="Arial"/>
      <family val="2"/>
    </font>
    <font>
      <sz val="11"/>
      <name val="Calibri"/>
      <family val="2"/>
      <scheme val="minor"/>
    </font>
    <font>
      <sz val="11"/>
      <color rgb="FF000099"/>
      <name val="Calibri"/>
      <family val="2"/>
      <scheme val="minor"/>
    </font>
    <font>
      <b/>
      <sz val="11"/>
      <name val="Calibri"/>
      <family val="2"/>
      <scheme val="minor"/>
    </font>
    <font>
      <sz val="14"/>
      <color theme="1"/>
      <name val="Calibri"/>
      <family val="2"/>
      <scheme val="minor"/>
    </font>
    <font>
      <sz val="11"/>
      <color indexed="62"/>
      <name val="Calibri"/>
      <family val="2"/>
      <scheme val="minor"/>
    </font>
    <font>
      <b/>
      <sz val="11"/>
      <color indexed="62"/>
      <name val="Calibri"/>
      <family val="2"/>
      <scheme val="minor"/>
    </font>
    <font>
      <sz val="10"/>
      <name val="Courier"/>
      <family val="3"/>
    </font>
    <font>
      <sz val="10"/>
      <name val="Calibri"/>
      <family val="2"/>
      <scheme val="minor"/>
    </font>
    <font>
      <sz val="10"/>
      <color rgb="FF000099"/>
      <name val="Calibri"/>
      <family val="2"/>
      <scheme val="minor"/>
    </font>
    <font>
      <sz val="11"/>
      <name val="Times New Roman"/>
      <family val="1"/>
    </font>
    <font>
      <b/>
      <sz val="9"/>
      <color theme="1"/>
      <name val="Calibri"/>
      <family val="2"/>
      <scheme val="minor"/>
    </font>
    <font>
      <sz val="9"/>
      <color theme="1"/>
      <name val="Calibri"/>
      <family val="2"/>
      <scheme val="minor"/>
    </font>
    <font>
      <sz val="10"/>
      <name val="Arial"/>
      <family val="2"/>
    </font>
    <font>
      <b/>
      <sz val="10"/>
      <color rgb="FF000099"/>
      <name val="Arial"/>
      <family val="2"/>
    </font>
    <font>
      <b/>
      <sz val="14"/>
      <name val="Arial"/>
      <family val="2"/>
    </font>
    <font>
      <sz val="11"/>
      <color rgb="FF0000FF"/>
      <name val="Arial"/>
      <family val="2"/>
    </font>
    <font>
      <b/>
      <i/>
      <sz val="10"/>
      <name val="Arial"/>
      <family val="2"/>
    </font>
    <font>
      <i/>
      <sz val="10"/>
      <name val="Arial"/>
      <family val="2"/>
    </font>
    <font>
      <sz val="11"/>
      <color rgb="FF0033CC"/>
      <name val="Arial"/>
      <family val="2"/>
    </font>
    <font>
      <sz val="11"/>
      <color rgb="FF0000CC"/>
      <name val="Arial"/>
      <family val="2"/>
    </font>
    <font>
      <sz val="10"/>
      <color rgb="FF0000FF"/>
      <name val="Arial"/>
      <family val="2"/>
    </font>
    <font>
      <b/>
      <sz val="10"/>
      <color rgb="FFFF0000"/>
      <name val="Arial"/>
      <family val="2"/>
    </font>
    <font>
      <b/>
      <sz val="8"/>
      <color rgb="FFFF0000"/>
      <name val="Arial"/>
      <family val="2"/>
    </font>
    <font>
      <sz val="12"/>
      <name val="Arial"/>
      <family val="2"/>
    </font>
    <font>
      <sz val="9"/>
      <name val="Arial Narrow"/>
      <family val="2"/>
    </font>
    <font>
      <sz val="9"/>
      <name val="Arial"/>
      <family val="2"/>
    </font>
    <font>
      <sz val="10"/>
      <name val="MS Sans Serif"/>
      <family val="2"/>
    </font>
    <font>
      <sz val="11"/>
      <color theme="0"/>
      <name val="Arial"/>
      <family val="2"/>
    </font>
    <font>
      <sz val="3"/>
      <name val="Arial"/>
      <family val="2"/>
    </font>
    <font>
      <b/>
      <i/>
      <sz val="11"/>
      <name val="Arial"/>
      <family val="2"/>
    </font>
    <font>
      <b/>
      <i/>
      <sz val="18"/>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MS Sans Serif"/>
      <family val="2"/>
    </font>
    <font>
      <sz val="11"/>
      <color indexed="62"/>
      <name val="Calibri"/>
      <family val="2"/>
    </font>
    <font>
      <sz val="11"/>
      <color indexed="52"/>
      <name val="Calibri"/>
      <family val="2"/>
    </font>
    <font>
      <sz val="11"/>
      <color indexed="60"/>
      <name val="Calibri"/>
      <family val="2"/>
    </font>
    <font>
      <sz val="8"/>
      <name val="Times New Roman"/>
      <family val="1"/>
    </font>
    <font>
      <sz val="10"/>
      <name val="Helvetica"/>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10"/>
      <name val="Arial Narrow"/>
      <family val="2"/>
    </font>
    <font>
      <sz val="10"/>
      <color rgb="FF0000CC"/>
      <name val="Arial"/>
      <family val="2"/>
    </font>
    <font>
      <sz val="10"/>
      <color theme="0"/>
      <name val="Arial"/>
      <family val="2"/>
    </font>
    <font>
      <b/>
      <sz val="11"/>
      <color rgb="FF0000FF"/>
      <name val="Arial"/>
      <family val="2"/>
    </font>
    <font>
      <i/>
      <sz val="11"/>
      <color rgb="FF0000FF"/>
      <name val="Arial"/>
      <family val="2"/>
    </font>
    <font>
      <sz val="10"/>
      <name val="Helv"/>
      <family val="2"/>
    </font>
    <font>
      <sz val="12"/>
      <color theme="1"/>
      <name val="Calibri"/>
      <family val="2"/>
      <scheme val="minor"/>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s>
  <fills count="4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ECE7"/>
        <bgColor indexed="64"/>
      </patternFill>
    </fill>
    <fill>
      <patternFill patternType="solid">
        <fgColor rgb="FFF3F3FF"/>
        <bgColor indexed="64"/>
      </patternFill>
    </fill>
    <fill>
      <patternFill patternType="solid">
        <fgColor rgb="FFF6FFE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rgb="FFEFEFFF"/>
        <bgColor indexed="64"/>
      </patternFill>
    </fill>
    <fill>
      <patternFill patternType="solid">
        <fgColor rgb="FFFFECEC"/>
        <bgColor indexed="64"/>
      </patternFill>
    </fill>
    <fill>
      <patternFill patternType="solid">
        <fgColor indexed="9"/>
      </patternFill>
    </fill>
    <fill>
      <patternFill patternType="solid">
        <fgColor indexed="5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rgb="FFFF9933"/>
        <bgColor indexed="64"/>
      </patternFill>
    </fill>
    <fill>
      <patternFill patternType="solid">
        <fgColor rgb="FFDC3A0E"/>
        <bgColor indexed="64"/>
      </patternFill>
    </fill>
  </fills>
  <borders count="79">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medium">
        <color indexed="64"/>
      </top>
      <bottom/>
      <diagonal/>
    </border>
    <border>
      <left style="thin">
        <color indexed="64"/>
      </left>
      <right/>
      <top/>
      <bottom/>
      <diagonal/>
    </border>
    <border>
      <left/>
      <right style="thin">
        <color indexed="64"/>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medium">
        <color indexed="64"/>
      </left>
      <right/>
      <top style="medium">
        <color indexed="64"/>
      </top>
      <bottom style="medium">
        <color indexed="64"/>
      </bottom>
      <diagonal/>
    </border>
  </borders>
  <cellStyleXfs count="2763">
    <xf numFmtId="0" fontId="0" fillId="0" borderId="0"/>
    <xf numFmtId="43" fontId="24" fillId="0" borderId="0" applyFont="0" applyFill="0" applyBorder="0" applyAlignment="0" applyProtection="0"/>
    <xf numFmtId="0" fontId="14" fillId="0" borderId="0"/>
    <xf numFmtId="0" fontId="30" fillId="0" borderId="0"/>
    <xf numFmtId="9" fontId="31" fillId="0" borderId="0" applyFont="0" applyFill="0" applyBorder="0" applyAlignment="0" applyProtection="0"/>
    <xf numFmtId="0" fontId="15" fillId="0" borderId="0"/>
    <xf numFmtId="43" fontId="31" fillId="0" borderId="0" applyFont="0" applyFill="0" applyBorder="0" applyAlignment="0" applyProtection="0"/>
    <xf numFmtId="43" fontId="15" fillId="0" borderId="0" applyFont="0" applyFill="0" applyBorder="0" applyAlignment="0" applyProtection="0"/>
    <xf numFmtId="167" fontId="13" fillId="0" borderId="0" applyFont="0" applyFill="0" applyBorder="0" applyAlignment="0" applyProtection="0"/>
    <xf numFmtId="0" fontId="12" fillId="0" borderId="0"/>
    <xf numFmtId="167" fontId="40" fillId="0" borderId="0" applyFont="0" applyFill="0" applyBorder="0" applyAlignment="0" applyProtection="0"/>
    <xf numFmtId="0" fontId="11" fillId="0" borderId="0"/>
    <xf numFmtId="43" fontId="11" fillId="0" borderId="0" applyFont="0" applyFill="0" applyBorder="0" applyAlignment="0" applyProtection="0"/>
    <xf numFmtId="0" fontId="9" fillId="0" borderId="0"/>
    <xf numFmtId="0" fontId="8" fillId="0" borderId="0"/>
    <xf numFmtId="167" fontId="8" fillId="0" borderId="0" applyFont="0" applyFill="0" applyBorder="0" applyAlignment="0" applyProtection="0"/>
    <xf numFmtId="0" fontId="48" fillId="0" borderId="0"/>
    <xf numFmtId="0" fontId="7" fillId="0" borderId="0"/>
    <xf numFmtId="167"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30" fillId="0" borderId="0"/>
    <xf numFmtId="167" fontId="30" fillId="0" borderId="0" applyFont="0" applyFill="0" applyBorder="0" applyAlignment="0" applyProtection="0"/>
    <xf numFmtId="0" fontId="6" fillId="0" borderId="0"/>
    <xf numFmtId="43" fontId="54" fillId="0" borderId="0" applyFont="0" applyFill="0" applyBorder="0" applyAlignment="0" applyProtection="0"/>
    <xf numFmtId="167" fontId="54" fillId="0" borderId="0" applyFont="0" applyFill="0" applyBorder="0" applyAlignment="0" applyProtection="0"/>
    <xf numFmtId="43" fontId="15" fillId="0" borderId="0" applyFont="0" applyFill="0" applyBorder="0" applyAlignment="0" applyProtection="0"/>
    <xf numFmtId="0" fontId="5" fillId="0" borderId="0"/>
    <xf numFmtId="0" fontId="65" fillId="0" borderId="0"/>
    <xf numFmtId="167" fontId="4" fillId="0" borderId="0" applyFont="0" applyFill="0" applyBorder="0" applyAlignment="0" applyProtection="0"/>
    <xf numFmtId="43" fontId="66" fillId="4" borderId="0" applyNumberFormat="0" applyFill="0" applyBorder="0" applyAlignment="0" applyProtection="0">
      <protection hidden="1"/>
    </xf>
    <xf numFmtId="43" fontId="16" fillId="4" borderId="0" applyNumberFormat="0" applyFill="0" applyBorder="0" applyAlignment="0" applyProtection="0">
      <protection hidden="1"/>
    </xf>
    <xf numFmtId="43" fontId="67" fillId="4" borderId="0" applyNumberFormat="0" applyFill="0" applyBorder="0" applyAlignment="0" applyProtection="0">
      <protection hidden="1"/>
    </xf>
    <xf numFmtId="165" fontId="68" fillId="0" borderId="0" applyFont="0" applyFill="0" applyBorder="0" applyAlignment="0" applyProtection="0"/>
    <xf numFmtId="198" fontId="15" fillId="0" borderId="0" applyFont="0" applyFill="0" applyBorder="0" applyAlignment="0" applyProtection="0"/>
    <xf numFmtId="0" fontId="23" fillId="0" borderId="14" applyNumberFormat="0" applyAlignment="0" applyProtection="0">
      <alignment horizontal="left" vertical="center"/>
    </xf>
    <xf numFmtId="0" fontId="23" fillId="0" borderId="16">
      <alignment horizontal="left" vertical="center"/>
    </xf>
    <xf numFmtId="0" fontId="4" fillId="0" borderId="0"/>
    <xf numFmtId="9" fontId="15" fillId="0" borderId="0" applyFont="0" applyFill="0" applyBorder="0" applyAlignment="0" applyProtection="0"/>
    <xf numFmtId="167" fontId="4" fillId="0" borderId="0" applyFont="0" applyFill="0" applyBorder="0" applyAlignment="0" applyProtection="0"/>
    <xf numFmtId="0" fontId="4" fillId="0" borderId="0"/>
    <xf numFmtId="167" fontId="15"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167" fontId="4" fillId="0" borderId="0" applyFont="0" applyFill="0" applyBorder="0" applyAlignment="0" applyProtection="0"/>
    <xf numFmtId="0" fontId="4" fillId="0" borderId="0"/>
    <xf numFmtId="167"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15" fillId="0" borderId="0" applyFont="0" applyFill="0" applyBorder="0" applyAlignment="0" applyProtection="0"/>
    <xf numFmtId="167" fontId="15" fillId="0" borderId="0" applyFont="0" applyFill="0" applyBorder="0" applyAlignment="0" applyProtection="0"/>
    <xf numFmtId="0" fontId="4" fillId="0" borderId="0"/>
    <xf numFmtId="167" fontId="4" fillId="0" borderId="0" applyFont="0" applyFill="0" applyBorder="0" applyAlignment="0" applyProtection="0"/>
    <xf numFmtId="167"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0" fontId="15"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7" fontId="3" fillId="0" borderId="0" applyFont="0" applyFill="0" applyBorder="0" applyAlignment="0" applyProtection="0"/>
    <xf numFmtId="0" fontId="67" fillId="0" borderId="0"/>
    <xf numFmtId="167" fontId="67" fillId="0" borderId="0" applyFont="0" applyFill="0" applyBorder="0" applyAlignment="0" applyProtection="0"/>
    <xf numFmtId="43" fontId="67" fillId="0" borderId="0" applyFont="0" applyFill="0" applyBorder="0" applyAlignment="0" applyProtection="0"/>
    <xf numFmtId="0" fontId="3" fillId="0" borderId="0"/>
    <xf numFmtId="43" fontId="3" fillId="0" borderId="0" applyFont="0" applyFill="0" applyBorder="0" applyAlignment="0" applyProtection="0"/>
    <xf numFmtId="167" fontId="3" fillId="0" borderId="0" applyFont="0" applyFill="0" applyBorder="0" applyAlignment="0" applyProtection="0"/>
    <xf numFmtId="0" fontId="74" fillId="8" borderId="0" applyNumberFormat="0" applyBorder="0" applyAlignment="0" applyProtection="0"/>
    <xf numFmtId="0" fontId="74" fillId="9" borderId="0" applyNumberFormat="0" applyBorder="0" applyAlignment="0" applyProtection="0"/>
    <xf numFmtId="0" fontId="74" fillId="10" borderId="0" applyNumberFormat="0" applyBorder="0" applyAlignment="0" applyProtection="0"/>
    <xf numFmtId="0" fontId="74" fillId="11" borderId="0" applyNumberFormat="0" applyBorder="0" applyAlignment="0" applyProtection="0"/>
    <xf numFmtId="0" fontId="74" fillId="12" borderId="0" applyNumberFormat="0" applyBorder="0" applyAlignment="0" applyProtection="0"/>
    <xf numFmtId="0" fontId="74" fillId="13" borderId="0" applyNumberFormat="0" applyBorder="0" applyAlignment="0" applyProtection="0"/>
    <xf numFmtId="0" fontId="74" fillId="14" borderId="0" applyNumberFormat="0" applyBorder="0" applyAlignment="0" applyProtection="0"/>
    <xf numFmtId="0" fontId="74" fillId="15" borderId="0" applyNumberFormat="0" applyBorder="0" applyAlignment="0" applyProtection="0"/>
    <xf numFmtId="0" fontId="74" fillId="16" borderId="0" applyNumberFormat="0" applyBorder="0" applyAlignment="0" applyProtection="0"/>
    <xf numFmtId="0" fontId="74" fillId="11" borderId="0" applyNumberFormat="0" applyBorder="0" applyAlignment="0" applyProtection="0"/>
    <xf numFmtId="0" fontId="74" fillId="14" borderId="0" applyNumberFormat="0" applyBorder="0" applyAlignment="0" applyProtection="0"/>
    <xf numFmtId="0" fontId="74" fillId="17" borderId="0" applyNumberFormat="0" applyBorder="0" applyAlignment="0" applyProtection="0"/>
    <xf numFmtId="0" fontId="75" fillId="18" borderId="0" applyNumberFormat="0" applyBorder="0" applyAlignment="0" applyProtection="0"/>
    <xf numFmtId="0" fontId="75" fillId="15" borderId="0" applyNumberFormat="0" applyBorder="0" applyAlignment="0" applyProtection="0"/>
    <xf numFmtId="0" fontId="75" fillId="16" borderId="0" applyNumberFormat="0" applyBorder="0" applyAlignment="0" applyProtection="0"/>
    <xf numFmtId="0" fontId="75" fillId="19" borderId="0" applyNumberFormat="0" applyBorder="0" applyAlignment="0" applyProtection="0"/>
    <xf numFmtId="0" fontId="75" fillId="20" borderId="0" applyNumberFormat="0" applyBorder="0" applyAlignment="0" applyProtection="0"/>
    <xf numFmtId="0" fontId="75" fillId="21" borderId="0" applyNumberFormat="0" applyBorder="0" applyAlignment="0" applyProtection="0"/>
    <xf numFmtId="0" fontId="75" fillId="22" borderId="0" applyNumberFormat="0" applyBorder="0" applyAlignment="0" applyProtection="0"/>
    <xf numFmtId="0" fontId="75" fillId="23" borderId="0" applyNumberFormat="0" applyBorder="0" applyAlignment="0" applyProtection="0"/>
    <xf numFmtId="0" fontId="75" fillId="24" borderId="0" applyNumberFormat="0" applyBorder="0" applyAlignment="0" applyProtection="0"/>
    <xf numFmtId="0" fontId="75" fillId="19" borderId="0" applyNumberFormat="0" applyBorder="0" applyAlignment="0" applyProtection="0"/>
    <xf numFmtId="0" fontId="75" fillId="20" borderId="0" applyNumberFormat="0" applyBorder="0" applyAlignment="0" applyProtection="0"/>
    <xf numFmtId="0" fontId="75" fillId="25" borderId="0" applyNumberFormat="0" applyBorder="0" applyAlignment="0" applyProtection="0"/>
    <xf numFmtId="0" fontId="76" fillId="9" borderId="0" applyNumberFormat="0" applyBorder="0" applyAlignment="0" applyProtection="0"/>
    <xf numFmtId="0" fontId="77" fillId="26" borderId="34" applyNumberFormat="0" applyAlignment="0" applyProtection="0"/>
    <xf numFmtId="0" fontId="78" fillId="27" borderId="35" applyNumberFormat="0" applyAlignment="0" applyProtection="0"/>
    <xf numFmtId="43" fontId="3" fillId="0" borderId="0" applyFont="0" applyFill="0" applyBorder="0" applyAlignment="0" applyProtection="0"/>
    <xf numFmtId="4" fontId="7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80" fillId="0" borderId="0" applyNumberFormat="0" applyFill="0" applyBorder="0" applyAlignment="0" applyProtection="0"/>
    <xf numFmtId="0" fontId="81" fillId="10" borderId="0" applyNumberFormat="0" applyBorder="0" applyAlignment="0" applyProtection="0"/>
    <xf numFmtId="0" fontId="23" fillId="0" borderId="36">
      <alignment horizontal="left" vertical="center"/>
    </xf>
    <xf numFmtId="0" fontId="82" fillId="0" borderId="37" applyNumberFormat="0" applyFill="0" applyAlignment="0" applyProtection="0"/>
    <xf numFmtId="0" fontId="83" fillId="0" borderId="38" applyNumberFormat="0" applyFill="0" applyAlignment="0" applyProtection="0"/>
    <xf numFmtId="0" fontId="84" fillId="0" borderId="39" applyNumberFormat="0" applyFill="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6" fillId="13" borderId="34" applyNumberFormat="0" applyAlignment="0" applyProtection="0"/>
    <xf numFmtId="0" fontId="87" fillId="0" borderId="40" applyNumberFormat="0" applyFill="0" applyAlignment="0" applyProtection="0"/>
    <xf numFmtId="0" fontId="88" fillId="28" borderId="0" applyNumberFormat="0" applyBorder="0" applyAlignment="0" applyProtection="0"/>
    <xf numFmtId="0" fontId="3" fillId="0" borderId="0"/>
    <xf numFmtId="0" fontId="8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90" fillId="0" borderId="0" applyNumberFormat="0" applyFont="0" applyFill="0" applyBorder="0" applyAlignment="0" applyProtection="0"/>
    <xf numFmtId="0" fontId="3" fillId="0" borderId="0"/>
    <xf numFmtId="0" fontId="3" fillId="0" borderId="0"/>
    <xf numFmtId="0" fontId="3" fillId="0" borderId="0"/>
    <xf numFmtId="0" fontId="15" fillId="0" borderId="0"/>
    <xf numFmtId="0" fontId="15" fillId="0" borderId="0"/>
    <xf numFmtId="0" fontId="10" fillId="0" borderId="0"/>
    <xf numFmtId="0" fontId="3" fillId="0" borderId="0"/>
    <xf numFmtId="0" fontId="3" fillId="0" borderId="0"/>
    <xf numFmtId="0" fontId="15" fillId="0" borderId="0"/>
    <xf numFmtId="0" fontId="74" fillId="29" borderId="41" applyNumberFormat="0" applyFont="0" applyAlignment="0" applyProtection="0"/>
    <xf numFmtId="0" fontId="91" fillId="26" borderId="42"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7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2" fillId="0" borderId="0" applyNumberFormat="0" applyFill="0" applyBorder="0" applyAlignment="0" applyProtection="0"/>
    <xf numFmtId="0" fontId="93" fillId="0" borderId="43" applyNumberFormat="0" applyFill="0" applyAlignment="0" applyProtection="0"/>
    <xf numFmtId="0" fontId="94" fillId="0" borderId="0" applyNumberFormat="0" applyFill="0" applyBorder="0" applyAlignment="0" applyProtection="0"/>
    <xf numFmtId="3" fontId="65" fillId="0" borderId="0" applyProtection="0"/>
    <xf numFmtId="3" fontId="65" fillId="0" borderId="0" applyProtection="0"/>
    <xf numFmtId="0" fontId="95" fillId="30" borderId="32">
      <alignment horizontal="left" indent="1"/>
    </xf>
    <xf numFmtId="0" fontId="15" fillId="0" borderId="0"/>
    <xf numFmtId="0" fontId="3" fillId="0" borderId="0"/>
    <xf numFmtId="0" fontId="3" fillId="0" borderId="0"/>
    <xf numFmtId="9" fontId="15" fillId="0" borderId="0" applyFont="0" applyFill="0" applyBorder="0" applyAlignment="0" applyProtection="0"/>
    <xf numFmtId="43" fontId="3" fillId="0" borderId="0" applyFont="0" applyFill="0" applyBorder="0" applyAlignment="0" applyProtection="0"/>
    <xf numFmtId="0" fontId="23" fillId="0" borderId="56">
      <alignment horizontal="left" vertical="center"/>
    </xf>
    <xf numFmtId="0" fontId="91" fillId="26" borderId="62" applyNumberFormat="0" applyAlignment="0" applyProtection="0"/>
    <xf numFmtId="0" fontId="93" fillId="0" borderId="59" applyNumberFormat="0" applyFill="0" applyAlignment="0" applyProtection="0"/>
    <xf numFmtId="0" fontId="93" fillId="0" borderId="70" applyNumberFormat="0" applyFill="0" applyAlignment="0" applyProtection="0"/>
    <xf numFmtId="0" fontId="77" fillId="26" borderId="66" applyNumberFormat="0" applyAlignment="0" applyProtection="0"/>
    <xf numFmtId="0" fontId="91" fillId="26" borderId="58" applyNumberFormat="0" applyAlignment="0" applyProtection="0"/>
    <xf numFmtId="0" fontId="74" fillId="29" borderId="57" applyNumberFormat="0" applyFont="0" applyAlignment="0" applyProtection="0"/>
    <xf numFmtId="0" fontId="77" fillId="26" borderId="50" applyNumberFormat="0" applyAlignment="0" applyProtection="0"/>
    <xf numFmtId="0" fontId="86" fillId="13" borderId="55" applyNumberFormat="0" applyAlignment="0" applyProtection="0"/>
    <xf numFmtId="0" fontId="86" fillId="13" borderId="64" applyNumberFormat="0" applyAlignment="0" applyProtection="0"/>
    <xf numFmtId="0" fontId="23" fillId="0" borderId="65">
      <alignment horizontal="left" vertical="center"/>
    </xf>
    <xf numFmtId="0" fontId="23" fillId="0" borderId="67">
      <alignment horizontal="left" vertical="center"/>
    </xf>
    <xf numFmtId="0" fontId="23" fillId="0" borderId="61">
      <alignment horizontal="left" vertical="center"/>
    </xf>
    <xf numFmtId="0" fontId="23" fillId="0" borderId="51">
      <alignment horizontal="left" vertical="center"/>
    </xf>
    <xf numFmtId="0" fontId="86" fillId="13" borderId="60" applyNumberFormat="0" applyAlignment="0" applyProtection="0"/>
    <xf numFmtId="0" fontId="86" fillId="13" borderId="50" applyNumberFormat="0" applyAlignment="0" applyProtection="0"/>
    <xf numFmtId="0" fontId="77" fillId="26" borderId="55" applyNumberFormat="0" applyAlignment="0" applyProtection="0"/>
    <xf numFmtId="0" fontId="93" fillId="0" borderId="63" applyNumberFormat="0" applyFill="0" applyAlignment="0" applyProtection="0"/>
    <xf numFmtId="0" fontId="86" fillId="13" borderId="66" applyNumberFormat="0" applyAlignment="0" applyProtection="0"/>
    <xf numFmtId="0" fontId="74" fillId="29" borderId="52" applyNumberFormat="0" applyFont="0" applyAlignment="0" applyProtection="0"/>
    <xf numFmtId="0" fontId="91" fillId="26" borderId="53" applyNumberFormat="0" applyAlignment="0" applyProtection="0"/>
    <xf numFmtId="0" fontId="91" fillId="26" borderId="69" applyNumberFormat="0" applyAlignment="0" applyProtection="0"/>
    <xf numFmtId="0" fontId="93" fillId="0" borderId="54" applyNumberFormat="0" applyFill="0" applyAlignment="0" applyProtection="0"/>
    <xf numFmtId="0" fontId="77" fillId="26" borderId="60" applyNumberFormat="0" applyAlignment="0" applyProtection="0"/>
    <xf numFmtId="0" fontId="74" fillId="29" borderId="68" applyNumberFormat="0" applyFont="0" applyAlignment="0" applyProtection="0"/>
    <xf numFmtId="0" fontId="77" fillId="26" borderId="64" applyNumberFormat="0" applyAlignment="0" applyProtection="0"/>
    <xf numFmtId="0" fontId="2" fillId="0" borderId="0"/>
    <xf numFmtId="167"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167" fontId="2" fillId="0" borderId="0" applyFont="0" applyFill="0" applyBorder="0" applyAlignment="0" applyProtection="0"/>
    <xf numFmtId="0" fontId="2" fillId="0" borderId="0"/>
    <xf numFmtId="167"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7" fontId="2" fillId="0" borderId="0" applyFont="0" applyFill="0" applyBorder="0" applyAlignment="0" applyProtection="0"/>
    <xf numFmtId="0" fontId="23" fillId="0" borderId="71">
      <alignment horizontal="left" vertical="center"/>
    </xf>
    <xf numFmtId="167" fontId="2" fillId="0" borderId="0" applyFont="0" applyFill="0" applyBorder="0" applyAlignment="0" applyProtection="0"/>
    <xf numFmtId="167" fontId="2" fillId="0" borderId="0" applyFont="0" applyFill="0" applyBorder="0" applyAlignment="0" applyProtection="0"/>
    <xf numFmtId="43" fontId="15" fillId="0" borderId="0" applyFont="0" applyFill="0" applyBorder="0" applyAlignment="0" applyProtection="0"/>
    <xf numFmtId="167" fontId="15" fillId="0" borderId="0" applyFont="0" applyFill="0" applyBorder="0" applyAlignment="0" applyProtection="0"/>
    <xf numFmtId="0" fontId="2" fillId="0" borderId="0"/>
    <xf numFmtId="9" fontId="15"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167" fontId="2" fillId="0" borderId="0" applyFont="0" applyFill="0" applyBorder="0" applyAlignment="0" applyProtection="0"/>
    <xf numFmtId="0" fontId="2" fillId="0" borderId="0"/>
    <xf numFmtId="167"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15" fillId="0" borderId="0" applyFont="0" applyFill="0" applyBorder="0" applyAlignment="0" applyProtection="0"/>
    <xf numFmtId="167" fontId="15" fillId="0" borderId="0" applyFont="0" applyFill="0" applyBorder="0" applyAlignment="0" applyProtection="0"/>
    <xf numFmtId="0" fontId="2" fillId="0" borderId="0"/>
    <xf numFmtId="167" fontId="2" fillId="0" borderId="0" applyFont="0" applyFill="0" applyBorder="0" applyAlignment="0" applyProtection="0"/>
    <xf numFmtId="0" fontId="2" fillId="0" borderId="0"/>
    <xf numFmtId="167" fontId="2" fillId="0" borderId="0" applyFont="0" applyFill="0" applyBorder="0" applyAlignment="0" applyProtection="0"/>
    <xf numFmtId="0" fontId="2" fillId="0" borderId="0"/>
    <xf numFmtId="167" fontId="15"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167" fontId="2" fillId="0" borderId="0" applyFont="0" applyFill="0" applyBorder="0" applyAlignment="0" applyProtection="0"/>
    <xf numFmtId="0" fontId="2" fillId="0" borderId="0"/>
    <xf numFmtId="167"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7" fontId="2" fillId="0" borderId="0" applyFont="0" applyFill="0" applyBorder="0" applyAlignment="0" applyProtection="0"/>
    <xf numFmtId="167"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67" fontId="2" fillId="0" borderId="0" applyFont="0" applyFill="0" applyBorder="0" applyAlignment="0" applyProtection="0"/>
    <xf numFmtId="0" fontId="2" fillId="0" borderId="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3" fillId="0" borderId="7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3" fillId="0" borderId="67">
      <alignment horizontal="left" vertical="center"/>
    </xf>
    <xf numFmtId="0" fontId="91" fillId="26" borderId="69" applyNumberFormat="0" applyAlignment="0" applyProtection="0"/>
    <xf numFmtId="0" fontId="93" fillId="0" borderId="70" applyNumberFormat="0" applyFill="0" applyAlignment="0" applyProtection="0"/>
    <xf numFmtId="0" fontId="91" fillId="26" borderId="69" applyNumberFormat="0" applyAlignment="0" applyProtection="0"/>
    <xf numFmtId="0" fontId="74" fillId="29" borderId="68" applyNumberFormat="0" applyFont="0" applyAlignment="0" applyProtection="0"/>
    <xf numFmtId="0" fontId="77" fillId="26" borderId="66" applyNumberFormat="0" applyAlignment="0" applyProtection="0"/>
    <xf numFmtId="0" fontId="86" fillId="13" borderId="66" applyNumberFormat="0" applyAlignment="0" applyProtection="0"/>
    <xf numFmtId="0" fontId="86" fillId="13" borderId="66" applyNumberFormat="0" applyAlignment="0" applyProtection="0"/>
    <xf numFmtId="0" fontId="23" fillId="0" borderId="67">
      <alignment horizontal="left" vertical="center"/>
    </xf>
    <xf numFmtId="0" fontId="23" fillId="0" borderId="67">
      <alignment horizontal="left" vertical="center"/>
    </xf>
    <xf numFmtId="0" fontId="23" fillId="0" borderId="67">
      <alignment horizontal="left" vertical="center"/>
    </xf>
    <xf numFmtId="0" fontId="86" fillId="13" borderId="66" applyNumberFormat="0" applyAlignment="0" applyProtection="0"/>
    <xf numFmtId="0" fontId="86" fillId="13" borderId="66" applyNumberFormat="0" applyAlignment="0" applyProtection="0"/>
    <xf numFmtId="0" fontId="77" fillId="26" borderId="66" applyNumberFormat="0" applyAlignment="0" applyProtection="0"/>
    <xf numFmtId="0" fontId="93" fillId="0" borderId="70" applyNumberFormat="0" applyFill="0" applyAlignment="0" applyProtection="0"/>
    <xf numFmtId="0" fontId="74" fillId="29" borderId="68" applyNumberFormat="0" applyFont="0" applyAlignment="0" applyProtection="0"/>
    <xf numFmtId="0" fontId="91" fillId="26" borderId="69" applyNumberFormat="0" applyAlignment="0" applyProtection="0"/>
    <xf numFmtId="0" fontId="93" fillId="0" borderId="70" applyNumberFormat="0" applyFill="0" applyAlignment="0" applyProtection="0"/>
    <xf numFmtId="0" fontId="77" fillId="26" borderId="66" applyNumberFormat="0" applyAlignment="0" applyProtection="0"/>
    <xf numFmtId="0" fontId="77" fillId="26" borderId="66" applyNumberFormat="0" applyAlignment="0" applyProtection="0"/>
    <xf numFmtId="0" fontId="1" fillId="0" borderId="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43" fontId="1" fillId="0" borderId="0" applyFont="0" applyFill="0" applyBorder="0" applyAlignment="0" applyProtection="0"/>
    <xf numFmtId="167" fontId="1" fillId="0" borderId="0" applyFont="0" applyFill="0" applyBorder="0" applyAlignment="0" applyProtection="0"/>
    <xf numFmtId="0" fontId="77" fillId="26" borderId="7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86" fillId="13" borderId="7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29" borderId="73"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0" borderId="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0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pplyNumberFormat="0" applyFill="0" applyBorder="0" applyAlignment="0" applyProtection="0"/>
    <xf numFmtId="0" fontId="15" fillId="0" borderId="0" applyNumberFormat="0" applyFill="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33"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15"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9"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29"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33"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26"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28"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6"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26"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3"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20"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8"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28"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26"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13"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0"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2"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34"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201" fontId="17" fillId="35" borderId="74">
      <alignment horizontal="center" vertical="center"/>
    </xf>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33"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7" fillId="26" borderId="66"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0" fontId="78" fillId="27" borderId="35" applyNumberFormat="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0" fontId="6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0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5" fontId="68" fillId="0" borderId="0" applyFont="0" applyFill="0" applyBorder="0" applyAlignment="0" applyProtection="0"/>
    <xf numFmtId="3" fontId="15" fillId="0" borderId="0" applyFont="0" applyFill="0" applyBorder="0" applyAlignment="0" applyProtection="0"/>
    <xf numFmtId="166" fontId="100" fillId="0" borderId="0" applyFont="0" applyFill="0" applyBorder="0" applyAlignment="0" applyProtection="0"/>
    <xf numFmtId="202" fontId="15" fillId="0" borderId="0" applyFont="0" applyFill="0" applyBorder="0" applyAlignment="0" applyProtection="0"/>
    <xf numFmtId="203" fontId="15" fillId="0" borderId="0" applyFont="0" applyFill="0" applyBorder="0" applyAlignment="0" applyProtection="0"/>
    <xf numFmtId="2" fontId="15" fillId="0" borderId="0" applyFont="0" applyFill="0" applyBorder="0" applyAlignment="0" applyProtection="0"/>
    <xf numFmtId="38" fontId="16" fillId="36" borderId="0" applyNumberFormat="0" applyBorder="0" applyAlignment="0" applyProtection="0"/>
    <xf numFmtId="0" fontId="102" fillId="0" borderId="0" applyNumberFormat="0" applyFill="0" applyBorder="0" applyAlignment="0" applyProtection="0"/>
    <xf numFmtId="204" fontId="15" fillId="0" borderId="0">
      <protection locked="0"/>
    </xf>
    <xf numFmtId="204" fontId="15" fillId="0" borderId="0">
      <protection locked="0"/>
    </xf>
    <xf numFmtId="0" fontId="103" fillId="0" borderId="75" applyNumberFormat="0" applyFill="0" applyAlignment="0" applyProtection="0"/>
    <xf numFmtId="10" fontId="16" fillId="37" borderId="76" applyNumberFormat="0" applyBorder="0" applyAlignment="0" applyProtection="0"/>
    <xf numFmtId="37" fontId="104" fillId="0" borderId="0"/>
    <xf numFmtId="205" fontId="105" fillId="0" borderId="0"/>
    <xf numFmtId="0" fontId="1" fillId="0" borderId="0"/>
    <xf numFmtId="0" fontId="100" fillId="0" borderId="0"/>
    <xf numFmtId="206" fontId="68" fillId="0" borderId="0"/>
    <xf numFmtId="0" fontId="1" fillId="0" borderId="0"/>
    <xf numFmtId="0" fontId="101" fillId="0" borderId="0"/>
    <xf numFmtId="0" fontId="1" fillId="0" borderId="0"/>
    <xf numFmtId="0" fontId="1" fillId="0" borderId="0"/>
    <xf numFmtId="0" fontId="16" fillId="0" borderId="0"/>
    <xf numFmtId="0" fontId="15" fillId="0" borderId="0"/>
    <xf numFmtId="10" fontId="15" fillId="0" borderId="0" applyFont="0" applyFill="0" applyBorder="0" applyAlignment="0" applyProtection="0"/>
    <xf numFmtId="9" fontId="1" fillId="0" borderId="0" applyFont="0" applyFill="0" applyBorder="0" applyAlignment="0" applyProtection="0"/>
    <xf numFmtId="9" fontId="100" fillId="0" borderId="0" applyFont="0" applyFill="0" applyBorder="0" applyAlignment="0" applyProtection="0"/>
    <xf numFmtId="37" fontId="16" fillId="30" borderId="0" applyNumberFormat="0" applyBorder="0" applyAlignment="0" applyProtection="0"/>
    <xf numFmtId="37" fontId="16" fillId="0" borderId="0"/>
    <xf numFmtId="3" fontId="106" fillId="0" borderId="75" applyProtection="0"/>
    <xf numFmtId="0" fontId="100" fillId="0" borderId="0"/>
    <xf numFmtId="0" fontId="100" fillId="0" borderId="0"/>
    <xf numFmtId="0" fontId="100" fillId="0" borderId="0"/>
    <xf numFmtId="0" fontId="100" fillId="0" borderId="0"/>
    <xf numFmtId="0" fontId="10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00" fillId="0" borderId="0"/>
    <xf numFmtId="0" fontId="100" fillId="0" borderId="0"/>
    <xf numFmtId="0" fontId="100" fillId="0" borderId="0"/>
    <xf numFmtId="0" fontId="100" fillId="0" borderId="0"/>
  </cellStyleXfs>
  <cellXfs count="712">
    <xf numFmtId="0" fontId="0" fillId="0" borderId="0" xfId="0"/>
    <xf numFmtId="0" fontId="0" fillId="0" borderId="0" xfId="0" applyAlignment="1">
      <alignment horizontal="center"/>
    </xf>
    <xf numFmtId="0" fontId="15" fillId="0" borderId="0" xfId="0" applyFont="1"/>
    <xf numFmtId="0" fontId="17" fillId="0" borderId="0" xfId="0" applyFont="1"/>
    <xf numFmtId="168" fontId="0" fillId="0" borderId="0" xfId="0" applyNumberFormat="1"/>
    <xf numFmtId="171" fontId="17" fillId="0" borderId="0" xfId="0" applyNumberFormat="1" applyFont="1" applyAlignment="1">
      <alignment horizontal="center"/>
    </xf>
    <xf numFmtId="171" fontId="17" fillId="0" borderId="0" xfId="0" applyNumberFormat="1" applyFont="1" applyAlignment="1">
      <alignment horizontal="right"/>
    </xf>
    <xf numFmtId="168" fontId="19" fillId="0" borderId="0" xfId="0" applyNumberFormat="1" applyFont="1" applyAlignment="1">
      <alignment horizontal="center" vertical="center"/>
    </xf>
    <xf numFmtId="168" fontId="19" fillId="0" borderId="0" xfId="0" applyNumberFormat="1" applyFont="1" applyAlignment="1">
      <alignment horizontal="center"/>
    </xf>
    <xf numFmtId="168" fontId="0" fillId="0" borderId="0" xfId="0" applyNumberFormat="1" applyAlignment="1">
      <alignment horizontal="right"/>
    </xf>
    <xf numFmtId="168" fontId="25" fillId="0" borderId="0" xfId="0" applyNumberFormat="1" applyFont="1" applyAlignment="1">
      <alignment horizontal="right"/>
    </xf>
    <xf numFmtId="0" fontId="20" fillId="0" borderId="0" xfId="0" applyFont="1" applyAlignment="1">
      <alignment horizontal="center"/>
    </xf>
    <xf numFmtId="168" fontId="15" fillId="0" borderId="0" xfId="0" applyNumberFormat="1" applyFont="1" applyAlignment="1">
      <alignment horizontal="right"/>
    </xf>
    <xf numFmtId="0" fontId="15" fillId="0" borderId="0" xfId="0" applyFont="1" applyAlignment="1">
      <alignment horizontal="center"/>
    </xf>
    <xf numFmtId="168" fontId="15" fillId="0" borderId="0" xfId="0" applyNumberFormat="1" applyFont="1"/>
    <xf numFmtId="0" fontId="15" fillId="0" borderId="0" xfId="0" applyFont="1" applyAlignment="1">
      <alignment horizontal="left" indent="1"/>
    </xf>
    <xf numFmtId="168" fontId="25" fillId="0" borderId="0" xfId="0" applyNumberFormat="1" applyFont="1"/>
    <xf numFmtId="168" fontId="26" fillId="0" borderId="0" xfId="0" applyNumberFormat="1" applyFont="1" applyAlignment="1">
      <alignment horizontal="right"/>
    </xf>
    <xf numFmtId="173" fontId="25" fillId="0" borderId="0" xfId="0" applyNumberFormat="1" applyFont="1"/>
    <xf numFmtId="168" fontId="15" fillId="0" borderId="0" xfId="0" applyNumberFormat="1" applyFont="1" applyAlignment="1">
      <alignment horizontal="center"/>
    </xf>
    <xf numFmtId="168" fontId="17" fillId="0" borderId="0" xfId="0" applyNumberFormat="1" applyFont="1" applyAlignment="1">
      <alignment horizontal="right"/>
    </xf>
    <xf numFmtId="168" fontId="17" fillId="0" borderId="0" xfId="0" applyNumberFormat="1" applyFont="1"/>
    <xf numFmtId="171" fontId="17" fillId="0" borderId="0" xfId="0" applyNumberFormat="1" applyFont="1" applyAlignment="1">
      <alignment horizontal="center" wrapText="1"/>
    </xf>
    <xf numFmtId="2" fontId="15" fillId="0" borderId="0" xfId="0" applyNumberFormat="1" applyFont="1" applyAlignment="1">
      <alignment horizontal="center"/>
    </xf>
    <xf numFmtId="2" fontId="17" fillId="0" borderId="0" xfId="0" applyNumberFormat="1" applyFont="1" applyAlignment="1">
      <alignment horizontal="center"/>
    </xf>
    <xf numFmtId="0" fontId="17" fillId="0" borderId="0" xfId="0" applyFont="1" applyAlignment="1">
      <alignment horizontal="left" vertical="center" indent="1"/>
    </xf>
    <xf numFmtId="0" fontId="17" fillId="0" borderId="0" xfId="0" applyFont="1" applyAlignment="1">
      <alignment horizontal="left" indent="1"/>
    </xf>
    <xf numFmtId="171" fontId="17" fillId="2" borderId="0" xfId="0" applyNumberFormat="1" applyFont="1" applyFill="1" applyAlignment="1">
      <alignment horizontal="center"/>
    </xf>
    <xf numFmtId="168" fontId="25" fillId="2" borderId="0" xfId="0" applyNumberFormat="1" applyFont="1" applyFill="1" applyAlignment="1">
      <alignment horizontal="right"/>
    </xf>
    <xf numFmtId="168" fontId="25" fillId="2" borderId="0" xfId="0" applyNumberFormat="1" applyFont="1" applyFill="1"/>
    <xf numFmtId="168" fontId="15" fillId="2" borderId="0" xfId="0" applyNumberFormat="1" applyFont="1" applyFill="1"/>
    <xf numFmtId="168" fontId="15" fillId="2" borderId="0" xfId="0" applyNumberFormat="1" applyFont="1" applyFill="1" applyAlignment="1">
      <alignment horizontal="right"/>
    </xf>
    <xf numFmtId="168" fontId="17" fillId="2" borderId="0" xfId="0" applyNumberFormat="1" applyFont="1" applyFill="1" applyAlignment="1">
      <alignment horizontal="right"/>
    </xf>
    <xf numFmtId="173" fontId="25" fillId="2" borderId="0" xfId="0" applyNumberFormat="1" applyFont="1" applyFill="1"/>
    <xf numFmtId="9" fontId="25" fillId="0" borderId="0" xfId="4" applyFont="1" applyBorder="1"/>
    <xf numFmtId="9" fontId="17" fillId="0" borderId="0" xfId="0" applyNumberFormat="1" applyFont="1"/>
    <xf numFmtId="0" fontId="15" fillId="0" borderId="0" xfId="0" applyFont="1" applyAlignment="1">
      <alignment horizontal="left"/>
    </xf>
    <xf numFmtId="0" fontId="26" fillId="0" borderId="0" xfId="0" applyFont="1"/>
    <xf numFmtId="0" fontId="0" fillId="2" borderId="0" xfId="0" applyFill="1"/>
    <xf numFmtId="171" fontId="0" fillId="0" borderId="0" xfId="0" applyNumberFormat="1"/>
    <xf numFmtId="0" fontId="23" fillId="0" borderId="0" xfId="0" applyFont="1"/>
    <xf numFmtId="0" fontId="19" fillId="0" borderId="0" xfId="0" applyFont="1"/>
    <xf numFmtId="172" fontId="0" fillId="0" borderId="0" xfId="1" applyNumberFormat="1" applyFont="1" applyBorder="1" applyAlignment="1">
      <alignment horizontal="center"/>
    </xf>
    <xf numFmtId="172" fontId="0" fillId="2" borderId="0" xfId="1" applyNumberFormat="1" applyFont="1" applyFill="1" applyBorder="1" applyAlignment="1">
      <alignment horizontal="center"/>
    </xf>
    <xf numFmtId="172" fontId="17" fillId="0" borderId="0" xfId="1" applyNumberFormat="1" applyFont="1" applyBorder="1" applyAlignment="1">
      <alignment horizontal="center"/>
    </xf>
    <xf numFmtId="0" fontId="17" fillId="0" borderId="0" xfId="0" applyFont="1" applyAlignment="1">
      <alignment horizontal="center" wrapText="1"/>
    </xf>
    <xf numFmtId="169" fontId="17" fillId="0" borderId="0" xfId="0" applyNumberFormat="1" applyFont="1"/>
    <xf numFmtId="168" fontId="18" fillId="2" borderId="0" xfId="0" applyNumberFormat="1" applyFont="1" applyFill="1" applyAlignment="1">
      <alignment horizontal="center"/>
    </xf>
    <xf numFmtId="168" fontId="18" fillId="0" borderId="0" xfId="0" applyNumberFormat="1" applyFont="1" applyAlignment="1">
      <alignment horizontal="center"/>
    </xf>
    <xf numFmtId="0" fontId="27" fillId="0" borderId="0" xfId="0" applyFont="1" applyAlignment="1">
      <alignment horizontal="left" vertical="center"/>
    </xf>
    <xf numFmtId="0" fontId="19" fillId="0" borderId="0" xfId="0" applyFont="1" applyAlignment="1">
      <alignment horizontal="center"/>
    </xf>
    <xf numFmtId="168" fontId="17" fillId="2" borderId="0" xfId="0" applyNumberFormat="1" applyFont="1" applyFill="1"/>
    <xf numFmtId="168" fontId="18" fillId="2" borderId="0" xfId="0" applyNumberFormat="1" applyFont="1" applyFill="1"/>
    <xf numFmtId="168" fontId="18" fillId="0" borderId="0" xfId="0" applyNumberFormat="1" applyFont="1"/>
    <xf numFmtId="0" fontId="17" fillId="2" borderId="0" xfId="0" applyFont="1" applyFill="1"/>
    <xf numFmtId="168" fontId="0" fillId="0" borderId="0" xfId="0" applyNumberFormat="1" applyAlignment="1">
      <alignment vertical="center"/>
    </xf>
    <xf numFmtId="0" fontId="0" fillId="0" borderId="0" xfId="0" applyAlignment="1">
      <alignment horizontal="left" indent="1"/>
    </xf>
    <xf numFmtId="0" fontId="0" fillId="0" borderId="0" xfId="0" applyAlignment="1">
      <alignment horizontal="right"/>
    </xf>
    <xf numFmtId="170" fontId="17" fillId="0" borderId="0" xfId="0" applyNumberFormat="1" applyFont="1" applyAlignment="1">
      <alignment horizontal="center"/>
    </xf>
    <xf numFmtId="0" fontId="19" fillId="0" borderId="0" xfId="0" applyFont="1" applyAlignment="1">
      <alignment horizontal="left" indent="1"/>
    </xf>
    <xf numFmtId="0" fontId="26" fillId="0" borderId="0" xfId="0" applyFont="1" applyAlignment="1">
      <alignment horizontal="center"/>
    </xf>
    <xf numFmtId="0" fontId="28" fillId="0" borderId="0" xfId="0" applyFont="1"/>
    <xf numFmtId="16" fontId="0" fillId="0" borderId="0" xfId="0" applyNumberFormat="1"/>
    <xf numFmtId="0" fontId="29" fillId="0" borderId="0" xfId="0" applyFont="1"/>
    <xf numFmtId="0" fontId="17" fillId="0" borderId="0" xfId="0" applyFont="1" applyAlignment="1">
      <alignment horizontal="left" vertical="center"/>
    </xf>
    <xf numFmtId="0" fontId="17" fillId="2" borderId="0" xfId="0" applyFont="1" applyFill="1" applyAlignment="1">
      <alignment horizontal="center"/>
    </xf>
    <xf numFmtId="0" fontId="16" fillId="0" borderId="0" xfId="0" applyFont="1"/>
    <xf numFmtId="0" fontId="16" fillId="0" borderId="0" xfId="0" applyFont="1" applyAlignment="1">
      <alignment wrapText="1"/>
    </xf>
    <xf numFmtId="9" fontId="0" fillId="0" borderId="0" xfId="4" applyFont="1" applyBorder="1"/>
    <xf numFmtId="9" fontId="0" fillId="2" borderId="0" xfId="4" applyFont="1" applyFill="1" applyBorder="1"/>
    <xf numFmtId="0" fontId="45" fillId="0" borderId="0" xfId="14" applyFont="1"/>
    <xf numFmtId="0" fontId="8" fillId="3" borderId="0" xfId="14" applyFill="1"/>
    <xf numFmtId="167" fontId="0" fillId="3" borderId="0" xfId="15" applyFont="1" applyFill="1"/>
    <xf numFmtId="0" fontId="8" fillId="0" borderId="0" xfId="14"/>
    <xf numFmtId="0" fontId="44" fillId="3" borderId="0" xfId="14" applyFont="1" applyFill="1" applyAlignment="1">
      <alignment wrapText="1"/>
    </xf>
    <xf numFmtId="167" fontId="44" fillId="3" borderId="0" xfId="15" applyFont="1" applyFill="1" applyBorder="1" applyAlignment="1">
      <alignment wrapText="1"/>
    </xf>
    <xf numFmtId="0" fontId="44" fillId="3" borderId="0" xfId="14" applyFont="1" applyFill="1" applyAlignment="1">
      <alignment horizontal="center" wrapText="1"/>
    </xf>
    <xf numFmtId="0" fontId="42" fillId="0" borderId="0" xfId="14" applyFont="1"/>
    <xf numFmtId="174" fontId="42" fillId="0" borderId="0" xfId="14" applyNumberFormat="1" applyFont="1"/>
    <xf numFmtId="169" fontId="43" fillId="3" borderId="0" xfId="14" applyNumberFormat="1" applyFont="1" applyFill="1" applyAlignment="1" applyProtection="1">
      <alignment horizontal="right" vertical="center"/>
      <protection locked="0"/>
    </xf>
    <xf numFmtId="175" fontId="43" fillId="3" borderId="0" xfId="14" applyNumberFormat="1" applyFont="1" applyFill="1" applyAlignment="1" applyProtection="1">
      <alignment horizontal="right" vertical="center"/>
      <protection locked="0"/>
    </xf>
    <xf numFmtId="0" fontId="46" fillId="3" borderId="0" xfId="14" applyFont="1" applyFill="1" applyAlignment="1">
      <alignment vertical="center" wrapText="1"/>
    </xf>
    <xf numFmtId="175" fontId="43" fillId="3" borderId="0" xfId="14" applyNumberFormat="1" applyFont="1" applyFill="1" applyAlignment="1" applyProtection="1">
      <alignment horizontal="center" vertical="center"/>
      <protection locked="0"/>
    </xf>
    <xf numFmtId="0" fontId="43" fillId="3" borderId="0" xfId="14" applyFont="1" applyFill="1" applyAlignment="1">
      <alignment vertical="center"/>
    </xf>
    <xf numFmtId="0" fontId="47" fillId="3" borderId="0" xfId="14" applyFont="1" applyFill="1" applyAlignment="1">
      <alignment vertical="center" wrapText="1"/>
    </xf>
    <xf numFmtId="0" fontId="47" fillId="3" borderId="0" xfId="14" applyFont="1" applyFill="1" applyAlignment="1">
      <alignment wrapText="1"/>
    </xf>
    <xf numFmtId="180" fontId="42" fillId="0" borderId="0" xfId="16" applyNumberFormat="1" applyFont="1" applyAlignment="1">
      <alignment horizontal="center"/>
    </xf>
    <xf numFmtId="0" fontId="49" fillId="0" borderId="4" xfId="16" applyFont="1" applyBorder="1"/>
    <xf numFmtId="0" fontId="49" fillId="0" borderId="2" xfId="16" applyFont="1" applyBorder="1"/>
    <xf numFmtId="0" fontId="42" fillId="0" borderId="2" xfId="16" applyFont="1" applyBorder="1"/>
    <xf numFmtId="0" fontId="49" fillId="0" borderId="5" xfId="16" applyFont="1" applyBorder="1"/>
    <xf numFmtId="181" fontId="42" fillId="0" borderId="0" xfId="16" applyNumberFormat="1" applyFont="1" applyAlignment="1">
      <alignment horizontal="center"/>
    </xf>
    <xf numFmtId="0" fontId="49" fillId="0" borderId="6" xfId="16" applyFont="1" applyBorder="1" applyAlignment="1">
      <alignment horizontal="center"/>
    </xf>
    <xf numFmtId="0" fontId="49" fillId="0" borderId="0" xfId="16" applyFont="1" applyAlignment="1">
      <alignment horizontal="center"/>
    </xf>
    <xf numFmtId="0" fontId="49" fillId="0" borderId="7" xfId="16" applyFont="1" applyBorder="1" applyAlignment="1">
      <alignment horizontal="center"/>
    </xf>
    <xf numFmtId="182" fontId="50" fillId="0" borderId="6" xfId="16" applyNumberFormat="1" applyFont="1" applyBorder="1"/>
    <xf numFmtId="176" fontId="50" fillId="0" borderId="0" xfId="16" applyNumberFormat="1" applyFont="1"/>
    <xf numFmtId="176" fontId="50" fillId="0" borderId="7" xfId="16" applyNumberFormat="1" applyFont="1" applyBorder="1"/>
    <xf numFmtId="0" fontId="8" fillId="0" borderId="0" xfId="14" applyAlignment="1">
      <alignment vertical="center"/>
    </xf>
    <xf numFmtId="182" fontId="50" fillId="0" borderId="8" xfId="16" applyNumberFormat="1" applyFont="1" applyBorder="1"/>
    <xf numFmtId="183" fontId="50" fillId="0" borderId="3" xfId="16" applyNumberFormat="1" applyFont="1" applyBorder="1"/>
    <xf numFmtId="183" fontId="50" fillId="0" borderId="9" xfId="16" applyNumberFormat="1" applyFont="1" applyBorder="1"/>
    <xf numFmtId="0" fontId="42" fillId="0" borderId="0" xfId="14" applyFont="1" applyAlignment="1">
      <alignment vertical="center"/>
    </xf>
    <xf numFmtId="183" fontId="50" fillId="0" borderId="0" xfId="16" applyNumberFormat="1" applyFont="1"/>
    <xf numFmtId="183" fontId="50" fillId="0" borderId="7" xfId="16" applyNumberFormat="1" applyFont="1" applyBorder="1"/>
    <xf numFmtId="175" fontId="42" fillId="0" borderId="6" xfId="16" applyNumberFormat="1" applyFont="1" applyBorder="1" applyAlignment="1">
      <alignment horizontal="center"/>
    </xf>
    <xf numFmtId="184" fontId="42" fillId="0" borderId="0" xfId="16" applyNumberFormat="1" applyFont="1" applyAlignment="1">
      <alignment horizontal="center"/>
    </xf>
    <xf numFmtId="0" fontId="42" fillId="0" borderId="0" xfId="16" applyFont="1"/>
    <xf numFmtId="0" fontId="42" fillId="0" borderId="7" xfId="16" applyFont="1" applyBorder="1"/>
    <xf numFmtId="0" fontId="49" fillId="0" borderId="6" xfId="16" applyFont="1" applyBorder="1"/>
    <xf numFmtId="0" fontId="49" fillId="0" borderId="0" xfId="16" applyFont="1"/>
    <xf numFmtId="0" fontId="49" fillId="0" borderId="7" xfId="16" applyFont="1" applyBorder="1"/>
    <xf numFmtId="0" fontId="43" fillId="0" borderId="0" xfId="14" applyFont="1" applyAlignment="1">
      <alignment vertical="center"/>
    </xf>
    <xf numFmtId="174" fontId="42" fillId="3" borderId="6" xfId="14" applyNumberFormat="1" applyFont="1" applyFill="1" applyBorder="1"/>
    <xf numFmtId="169" fontId="43" fillId="0" borderId="0" xfId="14" applyNumberFormat="1" applyFont="1" applyAlignment="1" applyProtection="1">
      <alignment horizontal="right" vertical="center"/>
      <protection locked="0"/>
    </xf>
    <xf numFmtId="0" fontId="42" fillId="3" borderId="0" xfId="14" applyFont="1" applyFill="1" applyAlignment="1">
      <alignment vertical="center"/>
    </xf>
    <xf numFmtId="2" fontId="43" fillId="3" borderId="0" xfId="14" applyNumberFormat="1" applyFont="1" applyFill="1" applyAlignment="1">
      <alignment vertical="center"/>
    </xf>
    <xf numFmtId="0" fontId="46" fillId="3" borderId="0" xfId="14" applyFont="1" applyFill="1" applyAlignment="1">
      <alignment wrapText="1"/>
    </xf>
    <xf numFmtId="176" fontId="50" fillId="0" borderId="3" xfId="16" applyNumberFormat="1" applyFont="1" applyBorder="1"/>
    <xf numFmtId="176" fontId="50" fillId="0" borderId="9" xfId="16" applyNumberFormat="1" applyFont="1" applyBorder="1"/>
    <xf numFmtId="170" fontId="8" fillId="3" borderId="0" xfId="14" applyNumberFormat="1" applyFill="1"/>
    <xf numFmtId="169" fontId="8" fillId="3" borderId="0" xfId="14" applyNumberFormat="1" applyFill="1"/>
    <xf numFmtId="0" fontId="7" fillId="0" borderId="0" xfId="17"/>
    <xf numFmtId="0" fontId="7" fillId="3" borderId="0" xfId="17" applyFill="1"/>
    <xf numFmtId="167" fontId="0" fillId="3" borderId="0" xfId="18" applyFont="1" applyFill="1"/>
    <xf numFmtId="169" fontId="7" fillId="0" borderId="0" xfId="17" applyNumberFormat="1"/>
    <xf numFmtId="169" fontId="7" fillId="3" borderId="0" xfId="17" applyNumberFormat="1" applyFill="1"/>
    <xf numFmtId="169" fontId="0" fillId="3" borderId="0" xfId="18" applyNumberFormat="1" applyFont="1" applyFill="1"/>
    <xf numFmtId="174" fontId="51" fillId="3" borderId="6" xfId="17" applyNumberFormat="1" applyFont="1" applyFill="1" applyBorder="1"/>
    <xf numFmtId="174" fontId="51" fillId="0" borderId="0" xfId="17" applyNumberFormat="1" applyFont="1"/>
    <xf numFmtId="171" fontId="15" fillId="0" borderId="0" xfId="0" applyNumberFormat="1" applyFont="1" applyAlignment="1">
      <alignment horizontal="center"/>
    </xf>
    <xf numFmtId="0" fontId="52" fillId="0" borderId="0" xfId="24" applyFont="1" applyAlignment="1">
      <alignment wrapText="1"/>
    </xf>
    <xf numFmtId="0" fontId="53" fillId="0" borderId="0" xfId="24" applyFont="1"/>
    <xf numFmtId="14" fontId="6" fillId="0" borderId="0" xfId="24" applyNumberFormat="1"/>
    <xf numFmtId="3" fontId="43" fillId="0" borderId="0" xfId="24" applyNumberFormat="1" applyFont="1"/>
    <xf numFmtId="0" fontId="6" fillId="0" borderId="0" xfId="24"/>
    <xf numFmtId="3" fontId="6" fillId="0" borderId="0" xfId="24" applyNumberFormat="1"/>
    <xf numFmtId="0" fontId="56" fillId="0" borderId="0" xfId="0" applyFont="1" applyAlignment="1">
      <alignment horizontal="left"/>
    </xf>
    <xf numFmtId="0" fontId="27" fillId="3" borderId="0" xfId="0" applyFont="1" applyFill="1" applyAlignment="1">
      <alignment horizontal="left"/>
    </xf>
    <xf numFmtId="189" fontId="25" fillId="0" borderId="0" xfId="0" applyNumberFormat="1" applyFont="1"/>
    <xf numFmtId="9" fontId="15" fillId="0" borderId="0" xfId="4" applyFont="1"/>
    <xf numFmtId="0" fontId="52" fillId="0" borderId="0" xfId="24" applyFont="1" applyAlignment="1">
      <alignment horizontal="center" wrapText="1"/>
    </xf>
    <xf numFmtId="0" fontId="25" fillId="0" borderId="0" xfId="0" applyFont="1"/>
    <xf numFmtId="0" fontId="15" fillId="0" borderId="0" xfId="5"/>
    <xf numFmtId="0" fontId="15" fillId="0" borderId="0" xfId="5" applyAlignment="1">
      <alignment horizontal="left"/>
    </xf>
    <xf numFmtId="188" fontId="15" fillId="0" borderId="0" xfId="5" applyNumberFormat="1"/>
    <xf numFmtId="0" fontId="34" fillId="0" borderId="0" xfId="5" applyFont="1" applyAlignment="1">
      <alignment horizontal="left"/>
    </xf>
    <xf numFmtId="0" fontId="15" fillId="0" borderId="2" xfId="5" applyBorder="1"/>
    <xf numFmtId="0" fontId="17" fillId="0" borderId="0" xfId="5" applyFont="1"/>
    <xf numFmtId="171" fontId="17" fillId="0" borderId="0" xfId="5" applyNumberFormat="1" applyFont="1" applyAlignment="1">
      <alignment horizontal="center"/>
    </xf>
    <xf numFmtId="0" fontId="15" fillId="0" borderId="3" xfId="5" applyBorder="1" applyAlignment="1">
      <alignment horizontal="left"/>
    </xf>
    <xf numFmtId="170" fontId="27" fillId="0" borderId="0" xfId="5" applyNumberFormat="1" applyFont="1" applyAlignment="1">
      <alignment horizontal="left"/>
    </xf>
    <xf numFmtId="170" fontId="10" fillId="0" borderId="0" xfId="5" applyNumberFormat="1" applyFont="1" applyAlignment="1">
      <alignment horizontal="left"/>
    </xf>
    <xf numFmtId="170" fontId="10" fillId="0" borderId="0" xfId="5" applyNumberFormat="1" applyFont="1" applyAlignment="1">
      <alignment horizontal="left" indent="1"/>
    </xf>
    <xf numFmtId="170" fontId="36" fillId="0" borderId="0" xfId="5" applyNumberFormat="1" applyFont="1" applyAlignment="1">
      <alignment horizontal="center"/>
    </xf>
    <xf numFmtId="170" fontId="10" fillId="0" borderId="0" xfId="5" applyNumberFormat="1" applyFont="1" applyAlignment="1">
      <alignment horizontal="center"/>
    </xf>
    <xf numFmtId="0" fontId="10" fillId="0" borderId="0" xfId="5" applyFont="1" applyAlignment="1">
      <alignment horizontal="left"/>
    </xf>
    <xf numFmtId="0" fontId="10" fillId="0" borderId="0" xfId="5" applyFont="1"/>
    <xf numFmtId="170" fontId="36" fillId="0" borderId="1" xfId="5" applyNumberFormat="1" applyFont="1" applyBorder="1" applyAlignment="1">
      <alignment horizontal="center"/>
    </xf>
    <xf numFmtId="170" fontId="10" fillId="0" borderId="1" xfId="5" applyNumberFormat="1" applyFont="1" applyBorder="1" applyAlignment="1">
      <alignment horizontal="center"/>
    </xf>
    <xf numFmtId="170" fontId="37" fillId="0" borderId="0" xfId="5" applyNumberFormat="1" applyFont="1" applyAlignment="1">
      <alignment horizontal="center"/>
    </xf>
    <xf numFmtId="170" fontId="10" fillId="0" borderId="1" xfId="5" applyNumberFormat="1" applyFont="1" applyBorder="1" applyAlignment="1">
      <alignment horizontal="left"/>
    </xf>
    <xf numFmtId="170" fontId="37" fillId="0" borderId="1" xfId="5" applyNumberFormat="1" applyFont="1" applyBorder="1" applyAlignment="1">
      <alignment horizontal="center"/>
    </xf>
    <xf numFmtId="0" fontId="27" fillId="0" borderId="0" xfId="5" applyFont="1" applyAlignment="1">
      <alignment horizontal="left"/>
    </xf>
    <xf numFmtId="0" fontId="10" fillId="0" borderId="0" xfId="5" applyFont="1" applyAlignment="1">
      <alignment horizontal="left" indent="1"/>
    </xf>
    <xf numFmtId="170" fontId="38" fillId="0" borderId="0" xfId="5" applyNumberFormat="1" applyFont="1" applyAlignment="1">
      <alignment horizontal="center"/>
    </xf>
    <xf numFmtId="170" fontId="38" fillId="0" borderId="1" xfId="5" applyNumberFormat="1" applyFont="1" applyBorder="1" applyAlignment="1">
      <alignment horizontal="center"/>
    </xf>
    <xf numFmtId="0" fontId="10" fillId="0" borderId="0" xfId="5" applyFont="1" applyAlignment="1">
      <alignment wrapText="1"/>
    </xf>
    <xf numFmtId="170" fontId="39" fillId="0" borderId="0" xfId="5" applyNumberFormat="1" applyFont="1" applyAlignment="1">
      <alignment horizontal="center"/>
    </xf>
    <xf numFmtId="0" fontId="15" fillId="0" borderId="0" xfId="5" applyAlignment="1">
      <alignment horizontal="center"/>
    </xf>
    <xf numFmtId="169" fontId="36" fillId="0" borderId="0" xfId="5" applyNumberFormat="1" applyFont="1" applyAlignment="1">
      <alignment horizontal="center"/>
    </xf>
    <xf numFmtId="0" fontId="17" fillId="0" borderId="10" xfId="5" applyFont="1" applyBorder="1" applyAlignment="1">
      <alignment horizontal="center"/>
    </xf>
    <xf numFmtId="9" fontId="15" fillId="0" borderId="0" xfId="4" applyFont="1" applyFill="1" applyAlignment="1">
      <alignment horizontal="center"/>
    </xf>
    <xf numFmtId="0" fontId="61" fillId="0" borderId="0" xfId="5" applyFont="1"/>
    <xf numFmtId="0" fontId="61" fillId="0" borderId="0" xfId="5" applyFont="1" applyAlignment="1">
      <alignment horizontal="left"/>
    </xf>
    <xf numFmtId="9" fontId="61" fillId="0" borderId="0" xfId="5" applyNumberFormat="1" applyFont="1"/>
    <xf numFmtId="189" fontId="61" fillId="0" borderId="0" xfId="5" applyNumberFormat="1" applyFont="1"/>
    <xf numFmtId="0" fontId="62" fillId="0" borderId="0" xfId="0" applyFont="1"/>
    <xf numFmtId="171" fontId="64" fillId="0" borderId="0" xfId="0" applyNumberFormat="1" applyFont="1" applyAlignment="1">
      <alignment horizontal="center"/>
    </xf>
    <xf numFmtId="0" fontId="15" fillId="2" borderId="0" xfId="5" applyFill="1"/>
    <xf numFmtId="170" fontId="10" fillId="0" borderId="0" xfId="5" applyNumberFormat="1" applyFont="1"/>
    <xf numFmtId="167" fontId="10" fillId="0" borderId="0" xfId="10" applyFont="1"/>
    <xf numFmtId="0" fontId="15" fillId="0" borderId="2" xfId="5" applyBorder="1" applyAlignment="1">
      <alignment horizontal="center"/>
    </xf>
    <xf numFmtId="0" fontId="26" fillId="0" borderId="2" xfId="5" applyFont="1" applyBorder="1" applyAlignment="1">
      <alignment horizontal="center"/>
    </xf>
    <xf numFmtId="0" fontId="26" fillId="0" borderId="0" xfId="5" applyFont="1"/>
    <xf numFmtId="0" fontId="15" fillId="0" borderId="0" xfId="5" applyAlignment="1">
      <alignment horizontal="right"/>
    </xf>
    <xf numFmtId="0" fontId="10" fillId="2" borderId="0" xfId="5" applyFont="1" applyFill="1" applyAlignment="1">
      <alignment horizontal="right"/>
    </xf>
    <xf numFmtId="197" fontId="10" fillId="0" borderId="1" xfId="10" applyNumberFormat="1" applyFont="1" applyBorder="1" applyAlignment="1">
      <alignment horizontal="right"/>
    </xf>
    <xf numFmtId="197" fontId="10" fillId="0" borderId="0" xfId="10" applyNumberFormat="1" applyFont="1" applyFill="1" applyBorder="1" applyAlignment="1">
      <alignment horizontal="right"/>
    </xf>
    <xf numFmtId="170" fontId="10" fillId="0" borderId="0" xfId="5" applyNumberFormat="1" applyFont="1" applyAlignment="1">
      <alignment horizontal="right"/>
    </xf>
    <xf numFmtId="170" fontId="60" fillId="0" borderId="0" xfId="5" applyNumberFormat="1" applyFont="1" applyAlignment="1">
      <alignment horizontal="center"/>
    </xf>
    <xf numFmtId="197" fontId="60" fillId="0" borderId="0" xfId="10" applyNumberFormat="1" applyFont="1" applyAlignment="1">
      <alignment horizontal="right"/>
    </xf>
    <xf numFmtId="197" fontId="60" fillId="0" borderId="0" xfId="10" applyNumberFormat="1" applyFont="1" applyFill="1" applyAlignment="1">
      <alignment horizontal="right"/>
    </xf>
    <xf numFmtId="197" fontId="10" fillId="0" borderId="1" xfId="10" applyNumberFormat="1" applyFont="1" applyFill="1" applyBorder="1" applyAlignment="1">
      <alignment horizontal="right"/>
    </xf>
    <xf numFmtId="197" fontId="10" fillId="0" borderId="0" xfId="10" applyNumberFormat="1" applyFont="1" applyBorder="1" applyAlignment="1">
      <alignment horizontal="right"/>
    </xf>
    <xf numFmtId="0" fontId="60" fillId="0" borderId="0" xfId="5" applyFont="1"/>
    <xf numFmtId="189" fontId="60" fillId="0" borderId="0" xfId="29" applyNumberFormat="1" applyFont="1" applyAlignment="1">
      <alignment horizontal="right" vertical="center"/>
    </xf>
    <xf numFmtId="169" fontId="69" fillId="0" borderId="0" xfId="5" applyNumberFormat="1" applyFont="1" applyAlignment="1">
      <alignment horizontal="center"/>
    </xf>
    <xf numFmtId="0" fontId="27" fillId="3" borderId="10" xfId="0" applyFont="1" applyFill="1" applyBorder="1" applyAlignment="1">
      <alignment horizontal="left"/>
    </xf>
    <xf numFmtId="0" fontId="56" fillId="0" borderId="0" xfId="5" applyFont="1" applyAlignment="1">
      <alignment horizontal="left"/>
    </xf>
    <xf numFmtId="171" fontId="17" fillId="0" borderId="10" xfId="5" applyNumberFormat="1" applyFont="1" applyBorder="1" applyAlignment="1">
      <alignment horizontal="center"/>
    </xf>
    <xf numFmtId="170" fontId="15" fillId="0" borderId="0" xfId="5" applyNumberFormat="1"/>
    <xf numFmtId="9" fontId="15" fillId="0" borderId="0" xfId="4" applyFont="1" applyAlignment="1">
      <alignment horizontal="center"/>
    </xf>
    <xf numFmtId="170" fontId="15" fillId="0" borderId="0" xfId="5" applyNumberFormat="1" applyAlignment="1">
      <alignment horizontal="center"/>
    </xf>
    <xf numFmtId="0" fontId="17" fillId="0" borderId="0" xfId="5" applyFont="1" applyAlignment="1">
      <alignment horizontal="center"/>
    </xf>
    <xf numFmtId="0" fontId="26" fillId="0" borderId="0" xfId="5" applyFont="1" applyAlignment="1">
      <alignment horizontal="center"/>
    </xf>
    <xf numFmtId="0" fontId="17" fillId="0" borderId="20" xfId="5" applyFont="1" applyBorder="1"/>
    <xf numFmtId="0" fontId="35" fillId="0" borderId="3" xfId="5" applyFont="1" applyBorder="1" applyAlignment="1">
      <alignment horizontal="left"/>
    </xf>
    <xf numFmtId="171" fontId="17" fillId="0" borderId="3" xfId="5" applyNumberFormat="1" applyFont="1" applyBorder="1" applyAlignment="1">
      <alignment horizontal="center"/>
    </xf>
    <xf numFmtId="171" fontId="17" fillId="2" borderId="3" xfId="5" applyNumberFormat="1" applyFont="1" applyFill="1" applyBorder="1" applyAlignment="1">
      <alignment horizontal="center"/>
    </xf>
    <xf numFmtId="0" fontId="27" fillId="0" borderId="2" xfId="5" applyFont="1" applyBorder="1" applyAlignment="1">
      <alignment horizontal="center"/>
    </xf>
    <xf numFmtId="0" fontId="15" fillId="0" borderId="2" xfId="5" applyBorder="1" applyAlignment="1">
      <alignment horizontal="right"/>
    </xf>
    <xf numFmtId="170" fontId="10" fillId="0" borderId="1" xfId="5" quotePrefix="1" applyNumberFormat="1" applyFont="1" applyBorder="1" applyAlignment="1">
      <alignment horizontal="center"/>
    </xf>
    <xf numFmtId="171" fontId="64" fillId="2" borderId="0" xfId="0" applyNumberFormat="1" applyFont="1" applyFill="1" applyAlignment="1">
      <alignment horizontal="right"/>
    </xf>
    <xf numFmtId="171" fontId="17" fillId="2" borderId="3" xfId="5" applyNumberFormat="1" applyFont="1" applyFill="1" applyBorder="1" applyAlignment="1">
      <alignment horizontal="right"/>
    </xf>
    <xf numFmtId="0" fontId="15" fillId="2" borderId="0" xfId="5" applyFill="1" applyAlignment="1">
      <alignment horizontal="right"/>
    </xf>
    <xf numFmtId="169" fontId="36" fillId="0" borderId="0" xfId="5" applyNumberFormat="1" applyFont="1" applyAlignment="1">
      <alignment horizontal="right"/>
    </xf>
    <xf numFmtId="195" fontId="10" fillId="0" borderId="0" xfId="5" applyNumberFormat="1" applyFont="1" applyAlignment="1">
      <alignment horizontal="right"/>
    </xf>
    <xf numFmtId="0" fontId="70" fillId="0" borderId="0" xfId="5" applyFont="1" applyAlignment="1">
      <alignment horizontal="right"/>
    </xf>
    <xf numFmtId="0" fontId="15" fillId="0" borderId="3" xfId="5" applyBorder="1" applyAlignment="1">
      <alignment horizontal="right"/>
    </xf>
    <xf numFmtId="170" fontId="15" fillId="0" borderId="0" xfId="5" applyNumberFormat="1" applyAlignment="1">
      <alignment horizontal="right"/>
    </xf>
    <xf numFmtId="169" fontId="15" fillId="0" borderId="0" xfId="5" applyNumberFormat="1" applyAlignment="1">
      <alignment horizontal="right"/>
    </xf>
    <xf numFmtId="170" fontId="15" fillId="0" borderId="3" xfId="5" applyNumberFormat="1" applyBorder="1" applyAlignment="1">
      <alignment horizontal="right"/>
    </xf>
    <xf numFmtId="169" fontId="15" fillId="0" borderId="3" xfId="5" applyNumberFormat="1" applyBorder="1" applyAlignment="1">
      <alignment horizontal="right"/>
    </xf>
    <xf numFmtId="0" fontId="17" fillId="0" borderId="20" xfId="5" applyFont="1" applyBorder="1" applyAlignment="1">
      <alignment horizontal="left"/>
    </xf>
    <xf numFmtId="173" fontId="15" fillId="0" borderId="0" xfId="5" quotePrefix="1" applyNumberFormat="1" applyAlignment="1">
      <alignment horizontal="center"/>
    </xf>
    <xf numFmtId="173" fontId="15" fillId="0" borderId="0" xfId="5" applyNumberFormat="1"/>
    <xf numFmtId="169" fontId="10" fillId="0" borderId="0" xfId="5" applyNumberFormat="1" applyFont="1" applyAlignment="1">
      <alignment horizontal="right"/>
    </xf>
    <xf numFmtId="172" fontId="10" fillId="0" borderId="0" xfId="1" applyNumberFormat="1" applyFont="1" applyAlignment="1">
      <alignment horizontal="right"/>
    </xf>
    <xf numFmtId="0" fontId="10" fillId="0" borderId="10" xfId="5" applyFont="1" applyBorder="1" applyAlignment="1">
      <alignment horizontal="center"/>
    </xf>
    <xf numFmtId="171" fontId="15" fillId="0" borderId="3" xfId="5" applyNumberFormat="1" applyBorder="1" applyAlignment="1">
      <alignment horizontal="center"/>
    </xf>
    <xf numFmtId="0" fontId="27" fillId="0" borderId="0" xfId="5" applyFont="1" applyAlignment="1">
      <alignment horizontal="left" indent="1"/>
    </xf>
    <xf numFmtId="0" fontId="27" fillId="0" borderId="0" xfId="5" applyFont="1" applyAlignment="1">
      <alignment horizontal="center" wrapText="1"/>
    </xf>
    <xf numFmtId="0" fontId="15" fillId="5" borderId="0" xfId="5" applyFill="1" applyAlignment="1">
      <alignment horizontal="center"/>
    </xf>
    <xf numFmtId="0" fontId="15" fillId="5" borderId="0" xfId="5" applyFill="1"/>
    <xf numFmtId="170" fontId="15" fillId="5" borderId="0" xfId="5" applyNumberFormat="1" applyFill="1" applyAlignment="1">
      <alignment horizontal="center"/>
    </xf>
    <xf numFmtId="170" fontId="15" fillId="5" borderId="10" xfId="5" applyNumberFormat="1" applyFill="1" applyBorder="1" applyAlignment="1">
      <alignment horizontal="center"/>
    </xf>
    <xf numFmtId="0" fontId="17" fillId="5" borderId="3" xfId="5" applyFont="1" applyFill="1" applyBorder="1" applyAlignment="1">
      <alignment horizontal="center"/>
    </xf>
    <xf numFmtId="170" fontId="15" fillId="6" borderId="10" xfId="5" applyNumberFormat="1" applyFill="1" applyBorder="1" applyAlignment="1">
      <alignment horizontal="center"/>
    </xf>
    <xf numFmtId="0" fontId="17" fillId="6" borderId="3" xfId="5" applyFont="1" applyFill="1" applyBorder="1" applyAlignment="1">
      <alignment horizontal="center"/>
    </xf>
    <xf numFmtId="0" fontId="15" fillId="6" borderId="0" xfId="5" applyFill="1"/>
    <xf numFmtId="0" fontId="15" fillId="6" borderId="0" xfId="5" applyFill="1" applyAlignment="1">
      <alignment horizontal="center"/>
    </xf>
    <xf numFmtId="170" fontId="15" fillId="6" borderId="0" xfId="5" applyNumberFormat="1" applyFill="1" applyAlignment="1">
      <alignment horizontal="center"/>
    </xf>
    <xf numFmtId="0" fontId="65" fillId="0" borderId="0" xfId="5" applyFont="1"/>
    <xf numFmtId="9" fontId="27" fillId="5" borderId="0" xfId="4" applyFont="1" applyFill="1" applyBorder="1" applyAlignment="1">
      <alignment horizontal="center"/>
    </xf>
    <xf numFmtId="9" fontId="27" fillId="5" borderId="10" xfId="4" applyFont="1" applyFill="1" applyBorder="1" applyAlignment="1">
      <alignment horizontal="center"/>
    </xf>
    <xf numFmtId="0" fontId="72" fillId="0" borderId="0" xfId="5" applyFont="1" applyAlignment="1">
      <alignment horizontal="right"/>
    </xf>
    <xf numFmtId="0" fontId="17" fillId="7" borderId="3" xfId="5" applyFont="1" applyFill="1" applyBorder="1" applyAlignment="1">
      <alignment horizontal="center"/>
    </xf>
    <xf numFmtId="0" fontId="15" fillId="7" borderId="0" xfId="5" applyFill="1"/>
    <xf numFmtId="169" fontId="15" fillId="7" borderId="0" xfId="5" applyNumberFormat="1" applyFill="1" applyAlignment="1">
      <alignment horizontal="center"/>
    </xf>
    <xf numFmtId="0" fontId="15" fillId="7" borderId="0" xfId="5" applyFill="1" applyAlignment="1">
      <alignment horizontal="center"/>
    </xf>
    <xf numFmtId="170" fontId="15" fillId="7" borderId="0" xfId="5" applyNumberFormat="1" applyFill="1" applyAlignment="1">
      <alignment horizontal="center"/>
    </xf>
    <xf numFmtId="170" fontId="15" fillId="7" borderId="10" xfId="5" applyNumberFormat="1" applyFill="1" applyBorder="1" applyAlignment="1">
      <alignment horizontal="center"/>
    </xf>
    <xf numFmtId="9" fontId="10" fillId="7" borderId="10" xfId="4" applyFont="1" applyFill="1" applyBorder="1" applyAlignment="1">
      <alignment horizontal="center"/>
    </xf>
    <xf numFmtId="0" fontId="17" fillId="7" borderId="9" xfId="5" applyFont="1" applyFill="1" applyBorder="1" applyAlignment="1">
      <alignment horizontal="center"/>
    </xf>
    <xf numFmtId="0" fontId="15" fillId="5" borderId="6" xfId="5" applyFill="1" applyBorder="1"/>
    <xf numFmtId="0" fontId="15" fillId="7" borderId="7" xfId="5" applyFill="1" applyBorder="1"/>
    <xf numFmtId="169" fontId="15" fillId="5" borderId="6" xfId="5" applyNumberFormat="1" applyFill="1" applyBorder="1" applyAlignment="1">
      <alignment horizontal="center"/>
    </xf>
    <xf numFmtId="0" fontId="15" fillId="7" borderId="7" xfId="5" applyFill="1" applyBorder="1" applyAlignment="1">
      <alignment horizontal="center"/>
    </xf>
    <xf numFmtId="0" fontId="15" fillId="5" borderId="6" xfId="5" applyFill="1" applyBorder="1" applyAlignment="1">
      <alignment horizontal="center"/>
    </xf>
    <xf numFmtId="170" fontId="15" fillId="5" borderId="6" xfId="5" applyNumberFormat="1" applyFill="1" applyBorder="1" applyAlignment="1">
      <alignment horizontal="center"/>
    </xf>
    <xf numFmtId="9" fontId="27" fillId="7" borderId="7" xfId="4" applyFont="1" applyFill="1" applyBorder="1" applyAlignment="1">
      <alignment horizontal="center"/>
    </xf>
    <xf numFmtId="170" fontId="15" fillId="5" borderId="31" xfId="5" applyNumberFormat="1" applyFill="1" applyBorder="1" applyAlignment="1">
      <alignment horizontal="center"/>
    </xf>
    <xf numFmtId="9" fontId="10" fillId="7" borderId="30" xfId="4" applyFont="1" applyFill="1" applyBorder="1" applyAlignment="1">
      <alignment horizontal="center"/>
    </xf>
    <xf numFmtId="0" fontId="65" fillId="0" borderId="15" xfId="5" applyFont="1" applyBorder="1"/>
    <xf numFmtId="0" fontId="15" fillId="6" borderId="32" xfId="5" applyFill="1" applyBorder="1" applyAlignment="1">
      <alignment horizontal="center"/>
    </xf>
    <xf numFmtId="0" fontId="15" fillId="6" borderId="32" xfId="5" applyFill="1" applyBorder="1"/>
    <xf numFmtId="170" fontId="15" fillId="6" borderId="32" xfId="5" applyNumberFormat="1" applyFill="1" applyBorder="1" applyAlignment="1">
      <alignment horizontal="center"/>
    </xf>
    <xf numFmtId="170" fontId="15" fillId="6" borderId="21" xfId="5" applyNumberFormat="1" applyFill="1" applyBorder="1" applyAlignment="1">
      <alignment horizontal="center"/>
    </xf>
    <xf numFmtId="0" fontId="17" fillId="6" borderId="25" xfId="5" applyFont="1" applyFill="1" applyBorder="1" applyAlignment="1">
      <alignment horizontal="center"/>
    </xf>
    <xf numFmtId="0" fontId="15" fillId="6" borderId="12" xfId="5" applyFill="1" applyBorder="1"/>
    <xf numFmtId="0" fontId="15" fillId="6" borderId="19" xfId="5" applyFill="1" applyBorder="1"/>
    <xf numFmtId="169" fontId="15" fillId="6" borderId="12" xfId="5" applyNumberFormat="1" applyFill="1" applyBorder="1" applyAlignment="1">
      <alignment horizontal="center"/>
    </xf>
    <xf numFmtId="0" fontId="15" fillId="6" borderId="19" xfId="5" applyFill="1" applyBorder="1" applyAlignment="1">
      <alignment horizontal="center"/>
    </xf>
    <xf numFmtId="0" fontId="15" fillId="6" borderId="12" xfId="5" applyFill="1" applyBorder="1" applyAlignment="1">
      <alignment horizontal="center"/>
    </xf>
    <xf numFmtId="170" fontId="15" fillId="6" borderId="12" xfId="5" applyNumberFormat="1" applyFill="1" applyBorder="1" applyAlignment="1">
      <alignment horizontal="center"/>
    </xf>
    <xf numFmtId="9" fontId="27" fillId="6" borderId="19" xfId="4" applyFont="1" applyFill="1" applyBorder="1" applyAlignment="1">
      <alignment horizontal="center"/>
    </xf>
    <xf numFmtId="170" fontId="15" fillId="6" borderId="18" xfId="5" applyNumberFormat="1" applyFill="1" applyBorder="1" applyAlignment="1">
      <alignment horizontal="center"/>
    </xf>
    <xf numFmtId="170" fontId="10" fillId="6" borderId="17" xfId="5" applyNumberFormat="1" applyFont="1" applyFill="1" applyBorder="1" applyAlignment="1">
      <alignment horizontal="center"/>
    </xf>
    <xf numFmtId="0" fontId="17" fillId="5" borderId="25" xfId="5" applyFont="1" applyFill="1" applyBorder="1" applyAlignment="1">
      <alignment horizontal="center"/>
    </xf>
    <xf numFmtId="0" fontId="58" fillId="0" borderId="0" xfId="5" applyFont="1" applyAlignment="1">
      <alignment horizontal="center" vertical="center"/>
    </xf>
    <xf numFmtId="169" fontId="58" fillId="0" borderId="0" xfId="5" applyNumberFormat="1" applyFont="1" applyAlignment="1">
      <alignment horizontal="center" vertical="center"/>
    </xf>
    <xf numFmtId="169" fontId="59" fillId="0" borderId="12" xfId="5" applyNumberFormat="1" applyFont="1" applyBorder="1" applyAlignment="1">
      <alignment horizontal="center" vertical="center"/>
    </xf>
    <xf numFmtId="169" fontId="59" fillId="5" borderId="0" xfId="5" applyNumberFormat="1" applyFont="1" applyFill="1" applyAlignment="1">
      <alignment horizontal="center" vertical="center"/>
    </xf>
    <xf numFmtId="9" fontId="71" fillId="5" borderId="0" xfId="4" applyFont="1" applyFill="1" applyBorder="1" applyAlignment="1">
      <alignment horizontal="center" vertical="center"/>
    </xf>
    <xf numFmtId="169" fontId="58" fillId="6" borderId="12" xfId="5" applyNumberFormat="1" applyFont="1" applyFill="1" applyBorder="1" applyAlignment="1">
      <alignment horizontal="center" vertical="center"/>
    </xf>
    <xf numFmtId="169" fontId="59" fillId="6" borderId="0" xfId="5" applyNumberFormat="1" applyFont="1" applyFill="1" applyAlignment="1">
      <alignment horizontal="center" vertical="center"/>
    </xf>
    <xf numFmtId="9" fontId="71" fillId="6" borderId="19" xfId="4" applyFont="1" applyFill="1" applyBorder="1" applyAlignment="1">
      <alignment horizontal="center" vertical="center"/>
    </xf>
    <xf numFmtId="169" fontId="58" fillId="7" borderId="0" xfId="5" applyNumberFormat="1" applyFont="1" applyFill="1" applyAlignment="1">
      <alignment horizontal="center" vertical="center"/>
    </xf>
    <xf numFmtId="169" fontId="59" fillId="7" borderId="0" xfId="5" applyNumberFormat="1" applyFont="1" applyFill="1" applyAlignment="1">
      <alignment horizontal="center" vertical="center"/>
    </xf>
    <xf numFmtId="9" fontId="71" fillId="7" borderId="7" xfId="4" applyFont="1" applyFill="1" applyBorder="1" applyAlignment="1">
      <alignment horizontal="center" vertical="center"/>
    </xf>
    <xf numFmtId="9" fontId="27" fillId="7" borderId="0" xfId="4" applyFont="1" applyFill="1" applyBorder="1" applyAlignment="1">
      <alignment horizontal="center"/>
    </xf>
    <xf numFmtId="9" fontId="71" fillId="7" borderId="0" xfId="4" applyFont="1" applyFill="1" applyBorder="1" applyAlignment="1">
      <alignment horizontal="center" vertical="center"/>
    </xf>
    <xf numFmtId="0" fontId="38" fillId="0" borderId="0" xfId="5" applyFont="1" applyAlignment="1">
      <alignment horizontal="left" vertical="center"/>
    </xf>
    <xf numFmtId="0" fontId="67" fillId="5" borderId="0" xfId="5" applyFont="1" applyFill="1" applyAlignment="1">
      <alignment horizontal="center"/>
    </xf>
    <xf numFmtId="0" fontId="67" fillId="6" borderId="32" xfId="5" applyFont="1" applyFill="1" applyBorder="1" applyAlignment="1">
      <alignment horizontal="center"/>
    </xf>
    <xf numFmtId="169" fontId="67" fillId="7" borderId="0" xfId="5" applyNumberFormat="1" applyFont="1" applyFill="1" applyAlignment="1">
      <alignment horizontal="center"/>
    </xf>
    <xf numFmtId="0" fontId="23" fillId="3" borderId="0" xfId="0" applyFont="1" applyFill="1" applyAlignment="1">
      <alignment horizontal="left"/>
    </xf>
    <xf numFmtId="169" fontId="15" fillId="5" borderId="0" xfId="5" applyNumberFormat="1" applyFill="1" applyAlignment="1">
      <alignment horizontal="center" vertical="center"/>
    </xf>
    <xf numFmtId="169" fontId="15" fillId="6" borderId="32" xfId="5" applyNumberFormat="1" applyFill="1" applyBorder="1" applyAlignment="1">
      <alignment horizontal="center" vertical="center"/>
    </xf>
    <xf numFmtId="169" fontId="15" fillId="7" borderId="0" xfId="5" applyNumberFormat="1" applyFill="1" applyAlignment="1">
      <alignment horizontal="center" vertical="center"/>
    </xf>
    <xf numFmtId="169" fontId="15" fillId="5" borderId="6" xfId="5" applyNumberFormat="1" applyFill="1" applyBorder="1" applyAlignment="1">
      <alignment horizontal="center" vertical="center"/>
    </xf>
    <xf numFmtId="9" fontId="27" fillId="5" borderId="0" xfId="4" applyFont="1" applyFill="1" applyBorder="1" applyAlignment="1">
      <alignment horizontal="center" vertical="center"/>
    </xf>
    <xf numFmtId="169" fontId="15" fillId="6" borderId="12" xfId="5" applyNumberFormat="1" applyFill="1" applyBorder="1" applyAlignment="1">
      <alignment horizontal="center" vertical="center"/>
    </xf>
    <xf numFmtId="169" fontId="15" fillId="6" borderId="0" xfId="5" applyNumberFormat="1" applyFill="1" applyAlignment="1">
      <alignment horizontal="center" vertical="center"/>
    </xf>
    <xf numFmtId="9" fontId="27" fillId="6" borderId="19" xfId="4" applyFont="1" applyFill="1" applyBorder="1" applyAlignment="1">
      <alignment horizontal="center" vertical="center"/>
    </xf>
    <xf numFmtId="9" fontId="27" fillId="7" borderId="7" xfId="4" applyFont="1" applyFill="1" applyBorder="1" applyAlignment="1">
      <alignment horizontal="center" vertical="center"/>
    </xf>
    <xf numFmtId="9" fontId="27" fillId="7" borderId="0" xfId="4" applyFont="1" applyFill="1" applyBorder="1" applyAlignment="1">
      <alignment horizontal="center" vertical="center"/>
    </xf>
    <xf numFmtId="170" fontId="73" fillId="0" borderId="0" xfId="1" applyNumberFormat="1" applyFont="1" applyFill="1" applyBorder="1" applyAlignment="1">
      <alignment horizontal="center"/>
    </xf>
    <xf numFmtId="0" fontId="23" fillId="3" borderId="0" xfId="0" applyFont="1" applyFill="1"/>
    <xf numFmtId="0" fontId="71" fillId="0" borderId="0" xfId="5" applyFont="1" applyAlignment="1">
      <alignment horizontal="left" vertical="center"/>
    </xf>
    <xf numFmtId="169" fontId="15" fillId="0" borderId="0" xfId="5" quotePrefix="1" applyNumberFormat="1" applyAlignment="1">
      <alignment horizontal="center"/>
    </xf>
    <xf numFmtId="177" fontId="15" fillId="0" borderId="0" xfId="4" quotePrefix="1" applyNumberFormat="1" applyFont="1" applyAlignment="1">
      <alignment horizontal="center"/>
    </xf>
    <xf numFmtId="171" fontId="63" fillId="0" borderId="0" xfId="0" applyNumberFormat="1" applyFont="1" applyAlignment="1">
      <alignment horizontal="center"/>
    </xf>
    <xf numFmtId="0" fontId="17" fillId="3" borderId="0" xfId="0" applyFont="1" applyFill="1" applyAlignment="1">
      <alignment horizontal="left"/>
    </xf>
    <xf numFmtId="166" fontId="62" fillId="0" borderId="0" xfId="0" applyNumberFormat="1" applyFont="1"/>
    <xf numFmtId="0" fontId="15" fillId="3" borderId="0" xfId="0" applyFont="1" applyFill="1" applyAlignment="1">
      <alignment horizontal="left" indent="1"/>
    </xf>
    <xf numFmtId="166" fontId="15" fillId="0" borderId="1" xfId="0" applyNumberFormat="1" applyFont="1" applyBorder="1"/>
    <xf numFmtId="166" fontId="15" fillId="0" borderId="0" xfId="0" applyNumberFormat="1" applyFont="1"/>
    <xf numFmtId="0" fontId="17" fillId="0" borderId="0" xfId="0" applyFont="1" applyAlignment="1">
      <alignment horizontal="left"/>
    </xf>
    <xf numFmtId="189" fontId="62" fillId="0" borderId="0" xfId="0" applyNumberFormat="1" applyFont="1"/>
    <xf numFmtId="197" fontId="62" fillId="0" borderId="0" xfId="10" applyNumberFormat="1" applyFont="1"/>
    <xf numFmtId="197" fontId="15" fillId="0" borderId="0" xfId="10" applyNumberFormat="1" applyFont="1"/>
    <xf numFmtId="189" fontId="15" fillId="0" borderId="1" xfId="0" applyNumberFormat="1" applyFont="1" applyBorder="1"/>
    <xf numFmtId="189" fontId="15" fillId="0" borderId="0" xfId="0" applyNumberFormat="1" applyFont="1"/>
    <xf numFmtId="0" fontId="17" fillId="0" borderId="0" xfId="5" applyFont="1" applyAlignment="1">
      <alignment horizontal="left"/>
    </xf>
    <xf numFmtId="170" fontId="41" fillId="0" borderId="0" xfId="5" applyNumberFormat="1" applyFont="1" applyAlignment="1">
      <alignment horizontal="center"/>
    </xf>
    <xf numFmtId="0" fontId="15" fillId="0" borderId="0" xfId="5" applyAlignment="1">
      <alignment horizontal="left" indent="1"/>
    </xf>
    <xf numFmtId="189" fontId="25" fillId="0" borderId="0" xfId="29" applyNumberFormat="1" applyFont="1" applyAlignment="1">
      <alignment horizontal="right" vertical="center"/>
    </xf>
    <xf numFmtId="189" fontId="15" fillId="0" borderId="0" xfId="29" applyNumberFormat="1" applyFont="1" applyAlignment="1">
      <alignment horizontal="right" vertical="center"/>
    </xf>
    <xf numFmtId="170" fontId="15" fillId="0" borderId="1" xfId="5" applyNumberFormat="1" applyBorder="1" applyAlignment="1">
      <alignment horizontal="center"/>
    </xf>
    <xf numFmtId="170" fontId="59" fillId="0" borderId="0" xfId="5" applyNumberFormat="1" applyFont="1" applyAlignment="1">
      <alignment horizontal="center"/>
    </xf>
    <xf numFmtId="170" fontId="25" fillId="0" borderId="0" xfId="5" applyNumberFormat="1" applyFont="1" applyAlignment="1">
      <alignment horizontal="center"/>
    </xf>
    <xf numFmtId="190" fontId="15" fillId="0" borderId="0" xfId="29" applyNumberFormat="1" applyFont="1" applyAlignment="1">
      <alignment horizontal="right" vertical="center"/>
    </xf>
    <xf numFmtId="0" fontId="25" fillId="0" borderId="0" xfId="5" applyFont="1"/>
    <xf numFmtId="170" fontId="15" fillId="0" borderId="1" xfId="5" applyNumberFormat="1" applyBorder="1"/>
    <xf numFmtId="189" fontId="15" fillId="2" borderId="1" xfId="5" applyNumberFormat="1" applyFill="1" applyBorder="1" applyAlignment="1">
      <alignment horizontal="right"/>
    </xf>
    <xf numFmtId="189" fontId="15" fillId="0" borderId="1" xfId="5" applyNumberFormat="1" applyBorder="1" applyAlignment="1">
      <alignment horizontal="right"/>
    </xf>
    <xf numFmtId="170" fontId="15" fillId="0" borderId="0" xfId="5" quotePrefix="1" applyNumberFormat="1" applyAlignment="1">
      <alignment horizontal="center"/>
    </xf>
    <xf numFmtId="189" fontId="15" fillId="2" borderId="0" xfId="5" applyNumberFormat="1" applyFill="1" applyAlignment="1">
      <alignment horizontal="right"/>
    </xf>
    <xf numFmtId="189" fontId="15" fillId="0" borderId="0" xfId="5" applyNumberFormat="1" applyAlignment="1">
      <alignment horizontal="right"/>
    </xf>
    <xf numFmtId="190" fontId="15" fillId="0" borderId="1" xfId="0" applyNumberFormat="1" applyFont="1" applyBorder="1"/>
    <xf numFmtId="166" fontId="15" fillId="0" borderId="0" xfId="0" applyNumberFormat="1" applyFont="1" applyAlignment="1">
      <alignment horizontal="left" indent="1"/>
    </xf>
    <xf numFmtId="189" fontId="62" fillId="2" borderId="0" xfId="0" applyNumberFormat="1" applyFont="1" applyFill="1"/>
    <xf numFmtId="10" fontId="62" fillId="0" borderId="0" xfId="0" applyNumberFormat="1" applyFont="1"/>
    <xf numFmtId="10" fontId="62" fillId="2" borderId="0" xfId="0" applyNumberFormat="1" applyFont="1" applyFill="1"/>
    <xf numFmtId="170" fontId="15" fillId="0" borderId="0" xfId="0" applyNumberFormat="1" applyFont="1" applyAlignment="1">
      <alignment horizontal="left"/>
    </xf>
    <xf numFmtId="170" fontId="41" fillId="0" borderId="0" xfId="0" applyNumberFormat="1" applyFont="1" applyAlignment="1">
      <alignment horizontal="center"/>
    </xf>
    <xf numFmtId="170" fontId="55" fillId="0" borderId="0" xfId="0" applyNumberFormat="1" applyFont="1" applyAlignment="1">
      <alignment horizontal="center"/>
    </xf>
    <xf numFmtId="170" fontId="15" fillId="0" borderId="0" xfId="0" applyNumberFormat="1" applyFont="1" applyAlignment="1">
      <alignment horizontal="center"/>
    </xf>
    <xf numFmtId="0" fontId="15" fillId="2" borderId="0" xfId="0" applyFont="1" applyFill="1"/>
    <xf numFmtId="170" fontId="15" fillId="0" borderId="1" xfId="0" applyNumberFormat="1" applyFont="1" applyBorder="1" applyAlignment="1">
      <alignment horizontal="left"/>
    </xf>
    <xf numFmtId="170" fontId="41" fillId="0" borderId="1" xfId="0" applyNumberFormat="1" applyFont="1" applyBorder="1" applyAlignment="1">
      <alignment horizontal="center"/>
    </xf>
    <xf numFmtId="170" fontId="55" fillId="0" borderId="1" xfId="0" applyNumberFormat="1" applyFont="1" applyBorder="1" applyAlignment="1">
      <alignment horizontal="center"/>
    </xf>
    <xf numFmtId="170" fontId="15" fillId="0" borderId="1" xfId="0" applyNumberFormat="1" applyFont="1" applyBorder="1" applyAlignment="1">
      <alignment horizontal="center"/>
    </xf>
    <xf numFmtId="171" fontId="15" fillId="0" borderId="0" xfId="0" applyNumberFormat="1" applyFont="1" applyAlignment="1">
      <alignment horizontal="left"/>
    </xf>
    <xf numFmtId="0" fontId="17" fillId="3" borderId="10" xfId="0" applyFont="1" applyFill="1" applyBorder="1" applyAlignment="1">
      <alignment horizontal="left"/>
    </xf>
    <xf numFmtId="172" fontId="17" fillId="0" borderId="0" xfId="1" applyNumberFormat="1" applyFont="1" applyFill="1" applyBorder="1" applyAlignment="1">
      <alignment horizontal="center"/>
    </xf>
    <xf numFmtId="0" fontId="17" fillId="3" borderId="2" xfId="0" applyFont="1" applyFill="1" applyBorder="1" applyAlignment="1">
      <alignment horizontal="left"/>
    </xf>
    <xf numFmtId="171" fontId="17" fillId="0" borderId="2" xfId="0" applyNumberFormat="1" applyFont="1" applyBorder="1" applyAlignment="1">
      <alignment horizontal="center"/>
    </xf>
    <xf numFmtId="0" fontId="15" fillId="2" borderId="2" xfId="5" applyFill="1" applyBorder="1" applyAlignment="1">
      <alignment horizontal="center"/>
    </xf>
    <xf numFmtId="0" fontId="17" fillId="3" borderId="3" xfId="0" applyFont="1" applyFill="1" applyBorder="1" applyAlignment="1">
      <alignment horizontal="center"/>
    </xf>
    <xf numFmtId="0" fontId="17" fillId="3" borderId="3" xfId="0" applyFont="1" applyFill="1" applyBorder="1" applyAlignment="1">
      <alignment horizontal="left"/>
    </xf>
    <xf numFmtId="171" fontId="17" fillId="0" borderId="3" xfId="0" applyNumberFormat="1" applyFont="1" applyBorder="1" applyAlignment="1">
      <alignment horizontal="center"/>
    </xf>
    <xf numFmtId="170" fontId="17" fillId="0" borderId="0" xfId="5" applyNumberFormat="1" applyFont="1" applyAlignment="1">
      <alignment horizontal="left"/>
    </xf>
    <xf numFmtId="170" fontId="15" fillId="0" borderId="0" xfId="5" applyNumberFormat="1" applyAlignment="1">
      <alignment horizontal="left" indent="1"/>
    </xf>
    <xf numFmtId="166" fontId="15" fillId="0" borderId="0" xfId="0" applyNumberFormat="1" applyFont="1" applyAlignment="1">
      <alignment horizontal="right"/>
    </xf>
    <xf numFmtId="166" fontId="62" fillId="0" borderId="0" xfId="0" applyNumberFormat="1" applyFont="1" applyAlignment="1">
      <alignment horizontal="right"/>
    </xf>
    <xf numFmtId="197" fontId="62" fillId="2" borderId="0" xfId="10" applyNumberFormat="1" applyFont="1" applyFill="1" applyBorder="1"/>
    <xf numFmtId="197" fontId="62" fillId="0" borderId="0" xfId="10" applyNumberFormat="1" applyFont="1" applyBorder="1"/>
    <xf numFmtId="190" fontId="15" fillId="0" borderId="0" xfId="0" applyNumberFormat="1" applyFont="1"/>
    <xf numFmtId="190" fontId="17" fillId="0" borderId="1" xfId="0" applyNumberFormat="1" applyFont="1" applyBorder="1"/>
    <xf numFmtId="189" fontId="15" fillId="0" borderId="10" xfId="0" applyNumberFormat="1" applyFont="1" applyBorder="1"/>
    <xf numFmtId="190" fontId="17" fillId="0" borderId="10" xfId="0" applyNumberFormat="1" applyFont="1" applyBorder="1"/>
    <xf numFmtId="190" fontId="17" fillId="2" borderId="10" xfId="0" applyNumberFormat="1" applyFont="1" applyFill="1" applyBorder="1"/>
    <xf numFmtId="190" fontId="17" fillId="0" borderId="0" xfId="0" applyNumberFormat="1" applyFont="1"/>
    <xf numFmtId="190" fontId="17" fillId="2" borderId="0" xfId="0" applyNumberFormat="1" applyFont="1" applyFill="1"/>
    <xf numFmtId="0" fontId="15" fillId="2" borderId="0" xfId="5" applyFill="1" applyAlignment="1">
      <alignment horizontal="center"/>
    </xf>
    <xf numFmtId="166" fontId="62" fillId="2" borderId="0" xfId="0" applyNumberFormat="1" applyFont="1" applyFill="1"/>
    <xf numFmtId="166" fontId="62" fillId="2" borderId="0" xfId="5" applyNumberFormat="1" applyFont="1" applyFill="1" applyAlignment="1">
      <alignment horizontal="right"/>
    </xf>
    <xf numFmtId="166" fontId="62" fillId="0" borderId="0" xfId="5" applyNumberFormat="1" applyFont="1" applyAlignment="1">
      <alignment horizontal="right"/>
    </xf>
    <xf numFmtId="167" fontId="62" fillId="2" borderId="0" xfId="10" applyFont="1" applyFill="1" applyBorder="1"/>
    <xf numFmtId="167" fontId="62" fillId="0" borderId="0" xfId="10" applyFont="1" applyBorder="1"/>
    <xf numFmtId="197" fontId="15" fillId="2" borderId="0" xfId="10" applyNumberFormat="1" applyFont="1" applyFill="1"/>
    <xf numFmtId="166" fontId="62" fillId="2" borderId="0" xfId="10" applyNumberFormat="1" applyFont="1" applyFill="1"/>
    <xf numFmtId="166" fontId="62" fillId="0" borderId="0" xfId="10" applyNumberFormat="1" applyFont="1"/>
    <xf numFmtId="166" fontId="15" fillId="3" borderId="0" xfId="0" applyNumberFormat="1" applyFont="1" applyFill="1" applyAlignment="1">
      <alignment horizontal="left" indent="1"/>
    </xf>
    <xf numFmtId="166" fontId="15" fillId="2" borderId="1" xfId="0" applyNumberFormat="1" applyFont="1" applyFill="1" applyBorder="1"/>
    <xf numFmtId="0" fontId="15" fillId="0" borderId="10" xfId="0" applyFont="1" applyBorder="1" applyAlignment="1">
      <alignment horizontal="left"/>
    </xf>
    <xf numFmtId="0" fontId="15" fillId="0" borderId="10" xfId="0" applyFont="1" applyBorder="1"/>
    <xf numFmtId="0" fontId="15" fillId="2" borderId="10" xfId="0" applyFont="1" applyFill="1" applyBorder="1"/>
    <xf numFmtId="0" fontId="17" fillId="3" borderId="16" xfId="0" applyFont="1" applyFill="1" applyBorder="1" applyAlignment="1">
      <alignment horizontal="left"/>
    </xf>
    <xf numFmtId="0" fontId="17" fillId="0" borderId="0" xfId="5" applyFont="1" applyAlignment="1">
      <alignment horizontal="left" indent="1"/>
    </xf>
    <xf numFmtId="166" fontId="15" fillId="2" borderId="0" xfId="0" applyNumberFormat="1" applyFont="1" applyFill="1"/>
    <xf numFmtId="164" fontId="15" fillId="0" borderId="0" xfId="0" applyNumberFormat="1" applyFont="1"/>
    <xf numFmtId="0" fontId="15" fillId="0" borderId="0" xfId="5" applyAlignment="1">
      <alignment horizontal="left" indent="2"/>
    </xf>
    <xf numFmtId="0" fontId="15" fillId="3" borderId="0" xfId="0" applyFont="1" applyFill="1" applyAlignment="1">
      <alignment horizontal="left" indent="2"/>
    </xf>
    <xf numFmtId="189" fontId="15" fillId="2" borderId="1" xfId="0" applyNumberFormat="1" applyFont="1" applyFill="1" applyBorder="1"/>
    <xf numFmtId="190" fontId="15" fillId="2" borderId="0" xfId="29" applyNumberFormat="1" applyFont="1" applyFill="1" applyAlignment="1">
      <alignment horizontal="right" vertical="center"/>
    </xf>
    <xf numFmtId="190" fontId="15" fillId="2" borderId="0" xfId="0" applyNumberFormat="1" applyFont="1" applyFill="1"/>
    <xf numFmtId="189" fontId="15" fillId="2" borderId="0" xfId="29" applyNumberFormat="1" applyFont="1" applyFill="1" applyAlignment="1">
      <alignment horizontal="right" vertical="center"/>
    </xf>
    <xf numFmtId="190" fontId="15" fillId="2" borderId="1" xfId="0" applyNumberFormat="1" applyFont="1" applyFill="1" applyBorder="1"/>
    <xf numFmtId="190" fontId="17" fillId="2" borderId="1" xfId="0" applyNumberFormat="1" applyFont="1" applyFill="1" applyBorder="1"/>
    <xf numFmtId="164" fontId="15" fillId="2" borderId="0" xfId="0" applyNumberFormat="1" applyFont="1" applyFill="1"/>
    <xf numFmtId="167" fontId="15" fillId="0" borderId="0" xfId="10" applyFont="1"/>
    <xf numFmtId="172" fontId="15" fillId="0" borderId="0" xfId="1" applyNumberFormat="1" applyFont="1" applyFill="1" applyBorder="1" applyAlignment="1">
      <alignment horizontal="center"/>
    </xf>
    <xf numFmtId="0" fontId="15" fillId="0" borderId="0" xfId="5" applyAlignment="1">
      <alignment horizontal="center" vertical="center"/>
    </xf>
    <xf numFmtId="169" fontId="59" fillId="0" borderId="0" xfId="5" applyNumberFormat="1" applyFont="1" applyAlignment="1">
      <alignment horizontal="center" vertical="center"/>
    </xf>
    <xf numFmtId="0" fontId="27" fillId="0" borderId="0" xfId="169" applyFont="1" applyAlignment="1">
      <alignment horizontal="left" indent="1"/>
    </xf>
    <xf numFmtId="0" fontId="58" fillId="0" borderId="0" xfId="169" applyFont="1" applyAlignment="1">
      <alignment horizontal="center" vertical="center"/>
    </xf>
    <xf numFmtId="0" fontId="10" fillId="0" borderId="0" xfId="169" applyFont="1" applyAlignment="1">
      <alignment horizontal="left"/>
    </xf>
    <xf numFmtId="0" fontId="10" fillId="0" borderId="0" xfId="169" applyFont="1" applyAlignment="1">
      <alignment horizontal="left" vertical="center" indent="1"/>
    </xf>
    <xf numFmtId="0" fontId="23" fillId="0" borderId="0" xfId="169" applyFont="1" applyAlignment="1">
      <alignment horizontal="center" vertical="center"/>
    </xf>
    <xf numFmtId="0" fontId="58" fillId="0" borderId="10" xfId="169" applyFont="1" applyBorder="1" applyAlignment="1">
      <alignment horizontal="center" vertical="center"/>
    </xf>
    <xf numFmtId="0" fontId="23" fillId="0" borderId="0" xfId="169" applyFont="1" applyAlignment="1">
      <alignment horizontal="left" wrapText="1"/>
    </xf>
    <xf numFmtId="168" fontId="15" fillId="7" borderId="32" xfId="39" applyNumberFormat="1" applyFont="1" applyFill="1" applyBorder="1" applyAlignment="1">
      <alignment horizontal="center"/>
    </xf>
    <xf numFmtId="168" fontId="15" fillId="5" borderId="32" xfId="169" applyNumberFormat="1" applyFill="1" applyBorder="1" applyAlignment="1">
      <alignment horizontal="center"/>
    </xf>
    <xf numFmtId="169" fontId="15" fillId="5" borderId="32" xfId="169" applyNumberFormat="1" applyFill="1" applyBorder="1" applyAlignment="1">
      <alignment horizontal="center"/>
    </xf>
    <xf numFmtId="0" fontId="23" fillId="3" borderId="0" xfId="0" applyFont="1" applyFill="1" applyAlignment="1">
      <alignment horizontal="right"/>
    </xf>
    <xf numFmtId="0" fontId="27" fillId="0" borderId="0" xfId="169" applyFont="1" applyAlignment="1">
      <alignment horizontal="right" indent="1"/>
    </xf>
    <xf numFmtId="0" fontId="23" fillId="0" borderId="0" xfId="169" applyFont="1" applyAlignment="1">
      <alignment horizontal="right"/>
    </xf>
    <xf numFmtId="9" fontId="10" fillId="0" borderId="0" xfId="169" quotePrefix="1" applyNumberFormat="1" applyFont="1" applyAlignment="1">
      <alignment horizontal="left" vertical="center" indent="1"/>
    </xf>
    <xf numFmtId="9" fontId="10" fillId="5" borderId="2" xfId="155" applyFont="1" applyFill="1" applyBorder="1" applyAlignment="1">
      <alignment horizontal="center" vertical="center"/>
    </xf>
    <xf numFmtId="9" fontId="10" fillId="7" borderId="10" xfId="39" applyFont="1" applyFill="1" applyBorder="1" applyAlignment="1">
      <alignment horizontal="center"/>
    </xf>
    <xf numFmtId="177" fontId="10" fillId="7" borderId="10" xfId="39" applyNumberFormat="1" applyFont="1" applyFill="1" applyBorder="1" applyAlignment="1">
      <alignment horizontal="center"/>
    </xf>
    <xf numFmtId="0" fontId="27" fillId="0" borderId="10" xfId="169" applyFont="1" applyBorder="1" applyAlignment="1">
      <alignment horizontal="right" vertical="center" indent="1"/>
    </xf>
    <xf numFmtId="169" fontId="15" fillId="7" borderId="21" xfId="169" applyNumberFormat="1" applyFill="1" applyBorder="1" applyAlignment="1">
      <alignment horizontal="center" vertical="center"/>
    </xf>
    <xf numFmtId="169" fontId="15" fillId="5" borderId="21" xfId="169" applyNumberFormat="1" applyFill="1" applyBorder="1" applyAlignment="1">
      <alignment horizontal="center"/>
    </xf>
    <xf numFmtId="0" fontId="71" fillId="0" borderId="12" xfId="169" applyFont="1" applyBorder="1" applyAlignment="1">
      <alignment horizontal="center" vertical="center"/>
    </xf>
    <xf numFmtId="0" fontId="71" fillId="0" borderId="19" xfId="169" applyFont="1" applyBorder="1" applyAlignment="1">
      <alignment horizontal="center" vertical="center"/>
    </xf>
    <xf numFmtId="177" fontId="27" fillId="0" borderId="12" xfId="39" applyNumberFormat="1" applyFont="1" applyFill="1" applyBorder="1" applyAlignment="1">
      <alignment horizontal="center"/>
    </xf>
    <xf numFmtId="177" fontId="27" fillId="0" borderId="19" xfId="39" applyNumberFormat="1" applyFont="1" applyFill="1" applyBorder="1" applyAlignment="1">
      <alignment horizontal="center"/>
    </xf>
    <xf numFmtId="177" fontId="10" fillId="0" borderId="12" xfId="39" applyNumberFormat="1" applyFont="1" applyFill="1" applyBorder="1" applyAlignment="1">
      <alignment horizontal="center" vertical="center"/>
    </xf>
    <xf numFmtId="177" fontId="10" fillId="0" borderId="19" xfId="169" applyNumberFormat="1" applyFont="1" applyBorder="1" applyAlignment="1">
      <alignment horizontal="left" vertical="center" indent="1"/>
    </xf>
    <xf numFmtId="9" fontId="10" fillId="31" borderId="0" xfId="39" applyFont="1" applyFill="1" applyBorder="1" applyAlignment="1">
      <alignment horizontal="center" vertical="center"/>
    </xf>
    <xf numFmtId="177" fontId="10" fillId="31" borderId="0" xfId="39" applyNumberFormat="1" applyFont="1" applyFill="1" applyBorder="1" applyAlignment="1">
      <alignment horizontal="center" vertical="center"/>
    </xf>
    <xf numFmtId="0" fontId="56" fillId="0" borderId="10" xfId="169" applyFont="1" applyBorder="1"/>
    <xf numFmtId="170" fontId="15" fillId="7" borderId="32" xfId="39" applyNumberFormat="1" applyFont="1" applyFill="1" applyBorder="1" applyAlignment="1">
      <alignment horizontal="center"/>
    </xf>
    <xf numFmtId="170" fontId="15" fillId="5" borderId="32" xfId="169" applyNumberFormat="1" applyFill="1" applyBorder="1" applyAlignment="1">
      <alignment horizontal="center"/>
    </xf>
    <xf numFmtId="177" fontId="10" fillId="32" borderId="2" xfId="155" applyNumberFormat="1" applyFont="1" applyFill="1" applyBorder="1" applyAlignment="1">
      <alignment horizontal="center" vertical="center"/>
    </xf>
    <xf numFmtId="9" fontId="10" fillId="32" borderId="2" xfId="155" applyFont="1" applyFill="1" applyBorder="1" applyAlignment="1">
      <alignment horizontal="center" vertical="center"/>
    </xf>
    <xf numFmtId="197" fontId="25" fillId="2" borderId="0" xfId="10" applyNumberFormat="1" applyFont="1" applyFill="1" applyAlignment="1">
      <alignment horizontal="right"/>
    </xf>
    <xf numFmtId="197" fontId="25" fillId="0" borderId="0" xfId="10" applyNumberFormat="1" applyFont="1" applyAlignment="1">
      <alignment horizontal="right"/>
    </xf>
    <xf numFmtId="197" fontId="25" fillId="0" borderId="0" xfId="10" applyNumberFormat="1" applyFont="1" applyFill="1" applyAlignment="1">
      <alignment horizontal="right"/>
    </xf>
    <xf numFmtId="197" fontId="15" fillId="2" borderId="1" xfId="10" applyNumberFormat="1" applyFont="1" applyFill="1" applyBorder="1" applyAlignment="1">
      <alignment horizontal="right"/>
    </xf>
    <xf numFmtId="197" fontId="15" fillId="0" borderId="1" xfId="10" applyNumberFormat="1" applyFont="1" applyFill="1" applyBorder="1" applyAlignment="1">
      <alignment horizontal="right"/>
    </xf>
    <xf numFmtId="197" fontId="15" fillId="0" borderId="1" xfId="10" applyNumberFormat="1" applyFont="1" applyBorder="1" applyAlignment="1">
      <alignment horizontal="right"/>
    </xf>
    <xf numFmtId="197" fontId="15" fillId="2" borderId="0" xfId="10" applyNumberFormat="1" applyFont="1" applyFill="1" applyBorder="1" applyAlignment="1">
      <alignment horizontal="right"/>
    </xf>
    <xf numFmtId="197" fontId="15" fillId="0" borderId="0" xfId="10" applyNumberFormat="1" applyFont="1" applyFill="1" applyBorder="1" applyAlignment="1">
      <alignment horizontal="right"/>
    </xf>
    <xf numFmtId="197" fontId="15" fillId="0" borderId="0" xfId="10" applyNumberFormat="1" applyFont="1" applyBorder="1" applyAlignment="1">
      <alignment horizontal="right"/>
    </xf>
    <xf numFmtId="189" fontId="25" fillId="2" borderId="0" xfId="29" applyNumberFormat="1" applyFont="1" applyFill="1" applyAlignment="1">
      <alignment horizontal="right" vertical="center"/>
    </xf>
    <xf numFmtId="197" fontId="15" fillId="2" borderId="1" xfId="5" applyNumberFormat="1" applyFill="1" applyBorder="1" applyAlignment="1">
      <alignment horizontal="right"/>
    </xf>
    <xf numFmtId="197" fontId="15" fillId="0" borderId="1" xfId="5" applyNumberFormat="1" applyBorder="1" applyAlignment="1">
      <alignment horizontal="right"/>
    </xf>
    <xf numFmtId="190" fontId="25" fillId="2" borderId="0" xfId="29" applyNumberFormat="1" applyFont="1" applyFill="1" applyAlignment="1">
      <alignment horizontal="right" vertical="center"/>
    </xf>
    <xf numFmtId="190" fontId="25" fillId="0" borderId="0" xfId="29" applyNumberFormat="1" applyFont="1" applyAlignment="1">
      <alignment horizontal="right" vertical="center"/>
    </xf>
    <xf numFmtId="190" fontId="62" fillId="0" borderId="0" xfId="29" applyNumberFormat="1" applyFont="1" applyAlignment="1">
      <alignment horizontal="right" vertical="center"/>
    </xf>
    <xf numFmtId="170" fontId="15" fillId="2" borderId="0" xfId="5" applyNumberFormat="1" applyFill="1" applyAlignment="1">
      <alignment horizontal="right"/>
    </xf>
    <xf numFmtId="170" fontId="15" fillId="2" borderId="1" xfId="5" applyNumberFormat="1" applyFill="1" applyBorder="1" applyAlignment="1">
      <alignment horizontal="right"/>
    </xf>
    <xf numFmtId="170" fontId="15" fillId="0" borderId="1" xfId="5" applyNumberFormat="1" applyBorder="1" applyAlignment="1">
      <alignment horizontal="right"/>
    </xf>
    <xf numFmtId="169" fontId="25" fillId="2" borderId="0" xfId="5" applyNumberFormat="1" applyFont="1" applyFill="1" applyAlignment="1">
      <alignment horizontal="right"/>
    </xf>
    <xf numFmtId="169" fontId="25" fillId="0" borderId="0" xfId="5" applyNumberFormat="1" applyFont="1" applyAlignment="1">
      <alignment horizontal="right"/>
    </xf>
    <xf numFmtId="167" fontId="15" fillId="0" borderId="0" xfId="10" applyFont="1" applyBorder="1"/>
    <xf numFmtId="169" fontId="41" fillId="2" borderId="0" xfId="5" applyNumberFormat="1" applyFont="1" applyFill="1" applyAlignment="1">
      <alignment horizontal="right"/>
    </xf>
    <xf numFmtId="169" fontId="41" fillId="0" borderId="0" xfId="5" applyNumberFormat="1" applyFont="1" applyAlignment="1">
      <alignment horizontal="center"/>
    </xf>
    <xf numFmtId="169" fontId="41" fillId="0" borderId="0" xfId="5" applyNumberFormat="1" applyFont="1" applyAlignment="1">
      <alignment horizontal="right"/>
    </xf>
    <xf numFmtId="172" fontId="15" fillId="2" borderId="0" xfId="1" applyNumberFormat="1" applyFont="1" applyFill="1" applyAlignment="1">
      <alignment horizontal="right"/>
    </xf>
    <xf numFmtId="172" fontId="15" fillId="0" borderId="0" xfId="1" applyNumberFormat="1" applyFont="1" applyAlignment="1">
      <alignment horizontal="right"/>
    </xf>
    <xf numFmtId="169" fontId="15" fillId="2" borderId="0" xfId="5" applyNumberFormat="1" applyFill="1" applyAlignment="1">
      <alignment horizontal="right"/>
    </xf>
    <xf numFmtId="9" fontId="96" fillId="2" borderId="0" xfId="5" applyNumberFormat="1" applyFont="1" applyFill="1" applyAlignment="1">
      <alignment horizontal="right"/>
    </xf>
    <xf numFmtId="9" fontId="96" fillId="0" borderId="0" xfId="5" applyNumberFormat="1" applyFont="1"/>
    <xf numFmtId="0" fontId="96" fillId="0" borderId="0" xfId="5" applyFont="1"/>
    <xf numFmtId="189" fontId="96" fillId="2" borderId="0" xfId="5" applyNumberFormat="1" applyFont="1" applyFill="1"/>
    <xf numFmtId="189" fontId="96" fillId="0" borderId="0" xfId="5" applyNumberFormat="1" applyFont="1"/>
    <xf numFmtId="195" fontId="15" fillId="2" borderId="0" xfId="5" applyNumberFormat="1" applyFill="1" applyAlignment="1">
      <alignment horizontal="right"/>
    </xf>
    <xf numFmtId="195" fontId="15" fillId="0" borderId="0" xfId="5" applyNumberFormat="1" applyAlignment="1">
      <alignment horizontal="right"/>
    </xf>
    <xf numFmtId="0" fontId="15" fillId="2" borderId="2" xfId="5" applyFill="1" applyBorder="1"/>
    <xf numFmtId="0" fontId="15" fillId="0" borderId="5" xfId="5" applyBorder="1"/>
    <xf numFmtId="169" fontId="15" fillId="2" borderId="3" xfId="5" applyNumberFormat="1" applyFill="1" applyBorder="1" applyAlignment="1">
      <alignment horizontal="right"/>
    </xf>
    <xf numFmtId="170" fontId="15" fillId="2" borderId="3" xfId="5" applyNumberFormat="1" applyFill="1" applyBorder="1" applyAlignment="1">
      <alignment horizontal="right"/>
    </xf>
    <xf numFmtId="0" fontId="15" fillId="2" borderId="2" xfId="5" applyFill="1" applyBorder="1" applyAlignment="1">
      <alignment horizontal="right"/>
    </xf>
    <xf numFmtId="0" fontId="15" fillId="0" borderId="5" xfId="5" applyBorder="1" applyAlignment="1">
      <alignment horizontal="right"/>
    </xf>
    <xf numFmtId="169" fontId="15" fillId="0" borderId="7" xfId="5" applyNumberFormat="1" applyBorder="1" applyAlignment="1">
      <alignment horizontal="right"/>
    </xf>
    <xf numFmtId="169" fontId="15" fillId="0" borderId="9" xfId="5" applyNumberFormat="1" applyBorder="1" applyAlignment="1">
      <alignment horizontal="right"/>
    </xf>
    <xf numFmtId="169" fontId="15" fillId="0" borderId="0" xfId="5" applyNumberFormat="1" applyAlignment="1">
      <alignment horizontal="center"/>
    </xf>
    <xf numFmtId="169" fontId="15" fillId="2" borderId="0" xfId="5" quotePrefix="1" applyNumberFormat="1" applyFill="1" applyAlignment="1">
      <alignment horizontal="center"/>
    </xf>
    <xf numFmtId="0" fontId="17" fillId="0" borderId="0" xfId="5" applyFont="1" applyAlignment="1">
      <alignment horizontal="right"/>
    </xf>
    <xf numFmtId="169" fontId="97" fillId="0" borderId="0" xfId="5" applyNumberFormat="1" applyFont="1" applyAlignment="1">
      <alignment horizontal="center"/>
    </xf>
    <xf numFmtId="170" fontId="64" fillId="0" borderId="0" xfId="1" applyNumberFormat="1" applyFont="1" applyFill="1" applyBorder="1" applyAlignment="1">
      <alignment horizontal="center"/>
    </xf>
    <xf numFmtId="189" fontId="15" fillId="0" borderId="45" xfId="0" applyNumberFormat="1" applyFont="1" applyBorder="1"/>
    <xf numFmtId="169" fontId="15" fillId="0" borderId="0" xfId="5" applyNumberFormat="1" applyAlignment="1">
      <alignment horizontal="center" vertical="center"/>
    </xf>
    <xf numFmtId="197" fontId="62" fillId="0" borderId="0" xfId="10" applyNumberFormat="1" applyFont="1" applyAlignment="1">
      <alignment horizontal="right"/>
    </xf>
    <xf numFmtId="197" fontId="62" fillId="2" borderId="0" xfId="10" applyNumberFormat="1" applyFont="1" applyFill="1"/>
    <xf numFmtId="200" fontId="15" fillId="0" borderId="0" xfId="5" applyNumberFormat="1" applyAlignment="1">
      <alignment horizontal="right"/>
    </xf>
    <xf numFmtId="9" fontId="15" fillId="0" borderId="0" xfId="155" applyFont="1" applyAlignment="1">
      <alignment horizontal="center"/>
    </xf>
    <xf numFmtId="9" fontId="15" fillId="0" borderId="0" xfId="155" applyFont="1"/>
    <xf numFmtId="177" fontId="15" fillId="0" borderId="0" xfId="155" quotePrefix="1" applyNumberFormat="1" applyFont="1" applyAlignment="1">
      <alignment horizontal="center"/>
    </xf>
    <xf numFmtId="170" fontId="57" fillId="0" borderId="0" xfId="5" applyNumberFormat="1" applyFont="1" applyAlignment="1">
      <alignment horizontal="right"/>
    </xf>
    <xf numFmtId="170" fontId="62" fillId="0" borderId="0" xfId="5" applyNumberFormat="1" applyFont="1" applyAlignment="1">
      <alignment horizontal="right"/>
    </xf>
    <xf numFmtId="170" fontId="57" fillId="0" borderId="0" xfId="5" applyNumberFormat="1" applyFont="1" applyAlignment="1">
      <alignment horizontal="center"/>
    </xf>
    <xf numFmtId="170" fontId="98" fillId="0" borderId="0" xfId="5" applyNumberFormat="1" applyFont="1" applyAlignment="1">
      <alignment horizontal="center"/>
    </xf>
    <xf numFmtId="170" fontId="57" fillId="0" borderId="1" xfId="5" applyNumberFormat="1" applyFont="1" applyBorder="1" applyAlignment="1">
      <alignment horizontal="center"/>
    </xf>
    <xf numFmtId="170" fontId="98" fillId="0" borderId="1" xfId="5" applyNumberFormat="1" applyFont="1" applyBorder="1" applyAlignment="1">
      <alignment horizontal="center"/>
    </xf>
    <xf numFmtId="170" fontId="62" fillId="0" borderId="1" xfId="5" applyNumberFormat="1" applyFont="1" applyBorder="1" applyAlignment="1">
      <alignment horizontal="right"/>
    </xf>
    <xf numFmtId="0" fontId="57" fillId="0" borderId="0" xfId="5" applyFont="1"/>
    <xf numFmtId="170" fontId="99" fillId="0" borderId="0" xfId="5" applyNumberFormat="1" applyFont="1" applyAlignment="1">
      <alignment horizontal="center"/>
    </xf>
    <xf numFmtId="0" fontId="62" fillId="0" borderId="0" xfId="5" applyFont="1" applyAlignment="1">
      <alignment horizontal="right"/>
    </xf>
    <xf numFmtId="169" fontId="57" fillId="0" borderId="0" xfId="5" applyNumberFormat="1" applyFont="1" applyAlignment="1">
      <alignment horizontal="center"/>
    </xf>
    <xf numFmtId="169" fontId="62" fillId="0" borderId="0" xfId="5" applyNumberFormat="1" applyFont="1" applyAlignment="1">
      <alignment horizontal="right"/>
    </xf>
    <xf numFmtId="169" fontId="62" fillId="0" borderId="0" xfId="5" applyNumberFormat="1" applyFont="1" applyAlignment="1">
      <alignment horizontal="center"/>
    </xf>
    <xf numFmtId="170" fontId="62" fillId="0" borderId="0" xfId="5" applyNumberFormat="1" applyFont="1" applyAlignment="1">
      <alignment horizontal="center"/>
    </xf>
    <xf numFmtId="170" fontId="62" fillId="0" borderId="1" xfId="5" applyNumberFormat="1" applyFont="1" applyBorder="1" applyAlignment="1">
      <alignment horizontal="center"/>
    </xf>
    <xf numFmtId="169" fontId="57" fillId="0" borderId="0" xfId="5" applyNumberFormat="1" applyFont="1" applyAlignment="1">
      <alignment horizontal="right"/>
    </xf>
    <xf numFmtId="172" fontId="57" fillId="0" borderId="0" xfId="1" applyNumberFormat="1" applyFont="1" applyAlignment="1">
      <alignment horizontal="right"/>
    </xf>
    <xf numFmtId="172" fontId="62" fillId="0" borderId="0" xfId="1" applyNumberFormat="1" applyFont="1" applyAlignment="1">
      <alignment horizontal="right"/>
    </xf>
    <xf numFmtId="9" fontId="57" fillId="0" borderId="0" xfId="5" applyNumberFormat="1" applyFont="1"/>
    <xf numFmtId="9" fontId="62" fillId="0" borderId="0" xfId="5" applyNumberFormat="1" applyFont="1"/>
    <xf numFmtId="189" fontId="57" fillId="0" borderId="0" xfId="5" applyNumberFormat="1" applyFont="1"/>
    <xf numFmtId="189" fontId="62" fillId="0" borderId="0" xfId="5" applyNumberFormat="1" applyFont="1"/>
    <xf numFmtId="195" fontId="57" fillId="0" borderId="0" xfId="5" applyNumberFormat="1" applyFont="1" applyAlignment="1">
      <alignment horizontal="right"/>
    </xf>
    <xf numFmtId="195" fontId="62" fillId="0" borderId="0" xfId="5" applyNumberFormat="1" applyFont="1" applyAlignment="1">
      <alignment horizontal="right"/>
    </xf>
    <xf numFmtId="0" fontId="15" fillId="0" borderId="10" xfId="5" applyBorder="1" applyAlignment="1">
      <alignment horizontal="left"/>
    </xf>
    <xf numFmtId="0" fontId="15" fillId="0" borderId="10" xfId="5" applyBorder="1"/>
    <xf numFmtId="170" fontId="15" fillId="0" borderId="0" xfId="5" applyNumberFormat="1" applyAlignment="1">
      <alignment horizontal="center" vertical="center"/>
    </xf>
    <xf numFmtId="0" fontId="26" fillId="0" borderId="0" xfId="5" applyFont="1" applyAlignment="1">
      <alignment textRotation="90"/>
    </xf>
    <xf numFmtId="0" fontId="26" fillId="0" borderId="0" xfId="5" applyFont="1" applyAlignment="1">
      <alignment horizontal="right"/>
    </xf>
    <xf numFmtId="0" fontId="63" fillId="0" borderId="0" xfId="5" applyFont="1" applyAlignment="1">
      <alignment horizontal="center"/>
    </xf>
    <xf numFmtId="197" fontId="25" fillId="0" borderId="0" xfId="42" applyNumberFormat="1" applyFont="1" applyFill="1" applyAlignment="1">
      <alignment horizontal="right"/>
    </xf>
    <xf numFmtId="197" fontId="15" fillId="0" borderId="45" xfId="42" applyNumberFormat="1" applyFont="1" applyFill="1" applyBorder="1" applyAlignment="1">
      <alignment horizontal="right"/>
    </xf>
    <xf numFmtId="197" fontId="15" fillId="0" borderId="0" xfId="42" applyNumberFormat="1" applyFont="1" applyFill="1" applyBorder="1" applyAlignment="1">
      <alignment horizontal="right"/>
    </xf>
    <xf numFmtId="170" fontId="15" fillId="0" borderId="45" xfId="5" applyNumberFormat="1" applyBorder="1" applyAlignment="1">
      <alignment horizontal="center"/>
    </xf>
    <xf numFmtId="0" fontId="16" fillId="0" borderId="0" xfId="5" applyFont="1" applyAlignment="1">
      <alignment horizontal="center" wrapText="1"/>
    </xf>
    <xf numFmtId="172" fontId="15" fillId="0" borderId="0" xfId="1" applyNumberFormat="1" applyFont="1" applyFill="1" applyAlignment="1">
      <alignment horizontal="right"/>
    </xf>
    <xf numFmtId="172" fontId="62" fillId="0" borderId="0" xfId="1" applyNumberFormat="1" applyFont="1" applyFill="1" applyAlignment="1">
      <alignment horizontal="right"/>
    </xf>
    <xf numFmtId="0" fontId="17" fillId="0" borderId="2" xfId="5" applyFont="1" applyBorder="1"/>
    <xf numFmtId="0" fontId="17" fillId="0" borderId="2" xfId="5" applyFont="1" applyBorder="1" applyAlignment="1">
      <alignment horizontal="right"/>
    </xf>
    <xf numFmtId="0" fontId="17" fillId="0" borderId="2" xfId="5" applyFont="1" applyBorder="1" applyAlignment="1">
      <alignment horizontal="center"/>
    </xf>
    <xf numFmtId="170" fontId="73" fillId="2" borderId="0" xfId="1" applyNumberFormat="1" applyFont="1" applyFill="1" applyBorder="1" applyAlignment="1">
      <alignment horizontal="center"/>
    </xf>
    <xf numFmtId="171" fontId="63" fillId="2" borderId="0" xfId="0" applyNumberFormat="1" applyFont="1" applyFill="1" applyAlignment="1">
      <alignment horizontal="right"/>
    </xf>
    <xf numFmtId="170" fontId="17" fillId="0" borderId="0" xfId="27" applyNumberFormat="1" applyFont="1" applyFill="1" applyBorder="1" applyAlignment="1">
      <alignment horizontal="center"/>
    </xf>
    <xf numFmtId="197" fontId="25" fillId="0" borderId="0" xfId="42" applyNumberFormat="1" applyFont="1" applyAlignment="1">
      <alignment horizontal="right"/>
    </xf>
    <xf numFmtId="197" fontId="25" fillId="2" borderId="0" xfId="42" applyNumberFormat="1" applyFont="1" applyFill="1" applyAlignment="1">
      <alignment horizontal="right"/>
    </xf>
    <xf numFmtId="197" fontId="15" fillId="0" borderId="45" xfId="42" applyNumberFormat="1" applyFont="1" applyBorder="1" applyAlignment="1">
      <alignment horizontal="right"/>
    </xf>
    <xf numFmtId="197" fontId="15" fillId="2" borderId="45" xfId="42" applyNumberFormat="1" applyFont="1" applyFill="1" applyBorder="1" applyAlignment="1">
      <alignment horizontal="right"/>
    </xf>
    <xf numFmtId="197" fontId="15" fillId="0" borderId="0" xfId="42" applyNumberFormat="1" applyFont="1" applyBorder="1" applyAlignment="1">
      <alignment horizontal="right"/>
    </xf>
    <xf numFmtId="197" fontId="15" fillId="2" borderId="0" xfId="42" applyNumberFormat="1" applyFont="1" applyFill="1" applyBorder="1" applyAlignment="1">
      <alignment horizontal="right"/>
    </xf>
    <xf numFmtId="197" fontId="15" fillId="2" borderId="45" xfId="5" applyNumberFormat="1" applyFill="1" applyBorder="1" applyAlignment="1">
      <alignment horizontal="right"/>
    </xf>
    <xf numFmtId="197" fontId="15" fillId="0" borderId="45" xfId="5" applyNumberFormat="1" applyBorder="1" applyAlignment="1">
      <alignment horizontal="right"/>
    </xf>
    <xf numFmtId="170" fontId="15" fillId="0" borderId="45" xfId="5" quotePrefix="1" applyNumberFormat="1" applyBorder="1" applyAlignment="1">
      <alignment horizontal="center"/>
    </xf>
    <xf numFmtId="170" fontId="59" fillId="0" borderId="45" xfId="5" applyNumberFormat="1" applyFont="1" applyBorder="1" applyAlignment="1">
      <alignment horizontal="center"/>
    </xf>
    <xf numFmtId="189" fontId="15" fillId="2" borderId="45" xfId="5" applyNumberFormat="1" applyFill="1" applyBorder="1" applyAlignment="1">
      <alignment horizontal="right"/>
    </xf>
    <xf numFmtId="189" fontId="15" fillId="0" borderId="45" xfId="5" applyNumberFormat="1" applyBorder="1" applyAlignment="1">
      <alignment horizontal="right"/>
    </xf>
    <xf numFmtId="0" fontId="15" fillId="0" borderId="0" xfId="5" applyAlignment="1">
      <alignment wrapText="1"/>
    </xf>
    <xf numFmtId="170" fontId="26" fillId="0" borderId="0" xfId="5" applyNumberFormat="1" applyFont="1" applyAlignment="1">
      <alignment horizontal="center"/>
    </xf>
    <xf numFmtId="170" fontId="15" fillId="0" borderId="0" xfId="5" applyNumberFormat="1" applyAlignment="1">
      <alignment horizontal="left"/>
    </xf>
    <xf numFmtId="170" fontId="55" fillId="0" borderId="0" xfId="5" applyNumberFormat="1" applyFont="1" applyAlignment="1">
      <alignment horizontal="center"/>
    </xf>
    <xf numFmtId="170" fontId="15" fillId="0" borderId="45" xfId="5" applyNumberFormat="1" applyBorder="1" applyAlignment="1">
      <alignment horizontal="left"/>
    </xf>
    <xf numFmtId="170" fontId="41" fillId="0" borderId="45" xfId="5" applyNumberFormat="1" applyFont="1" applyBorder="1" applyAlignment="1">
      <alignment horizontal="center"/>
    </xf>
    <xf numFmtId="170" fontId="55" fillId="0" borderId="45" xfId="5" applyNumberFormat="1" applyFont="1" applyBorder="1" applyAlignment="1">
      <alignment horizontal="center"/>
    </xf>
    <xf numFmtId="170" fontId="15" fillId="2" borderId="45" xfId="5" applyNumberFormat="1" applyFill="1" applyBorder="1" applyAlignment="1">
      <alignment horizontal="right"/>
    </xf>
    <xf numFmtId="170" fontId="15" fillId="0" borderId="45" xfId="5" applyNumberFormat="1" applyBorder="1" applyAlignment="1">
      <alignment horizontal="right"/>
    </xf>
    <xf numFmtId="167" fontId="15" fillId="0" borderId="0" xfId="42" applyFont="1" applyBorder="1"/>
    <xf numFmtId="167" fontId="15" fillId="0" borderId="0" xfId="42" applyFont="1"/>
    <xf numFmtId="172" fontId="15" fillId="0" borderId="0" xfId="27" applyNumberFormat="1" applyFont="1" applyAlignment="1">
      <alignment horizontal="right"/>
    </xf>
    <xf numFmtId="172" fontId="15" fillId="2" borderId="0" xfId="27" applyNumberFormat="1" applyFont="1" applyFill="1" applyAlignment="1">
      <alignment horizontal="right"/>
    </xf>
    <xf numFmtId="0" fontId="96" fillId="0" borderId="0" xfId="5" applyFont="1" applyAlignment="1">
      <alignment horizontal="left"/>
    </xf>
    <xf numFmtId="170" fontId="73" fillId="2" borderId="0" xfId="1" applyNumberFormat="1" applyFont="1" applyFill="1" applyBorder="1" applyAlignment="1">
      <alignment horizontal="center" wrapText="1"/>
    </xf>
    <xf numFmtId="197" fontId="15" fillId="0" borderId="0" xfId="5" applyNumberFormat="1"/>
    <xf numFmtId="171" fontId="15" fillId="0" borderId="0" xfId="5" applyNumberFormat="1"/>
    <xf numFmtId="197" fontId="62" fillId="3" borderId="0" xfId="10" applyNumberFormat="1" applyFont="1" applyFill="1"/>
    <xf numFmtId="189" fontId="15" fillId="3" borderId="0" xfId="0" applyNumberFormat="1" applyFont="1" applyFill="1"/>
    <xf numFmtId="197" fontId="17" fillId="3" borderId="0" xfId="0" applyNumberFormat="1" applyFont="1" applyFill="1"/>
    <xf numFmtId="170" fontId="73" fillId="2" borderId="0" xfId="1" applyNumberFormat="1" applyFont="1" applyFill="1" applyBorder="1" applyAlignment="1">
      <alignment horizontal="center" vertical="center" wrapText="1"/>
    </xf>
    <xf numFmtId="0" fontId="15" fillId="0" borderId="0" xfId="0" applyFont="1" applyAlignment="1">
      <alignment horizontal="right"/>
    </xf>
    <xf numFmtId="0" fontId="15" fillId="3" borderId="0" xfId="0" applyFont="1" applyFill="1"/>
    <xf numFmtId="0" fontId="25" fillId="0" borderId="0" xfId="5" applyFont="1" applyAlignment="1">
      <alignment horizontal="center"/>
    </xf>
    <xf numFmtId="190" fontId="25" fillId="38" borderId="0" xfId="29" applyNumberFormat="1" applyFont="1" applyFill="1" applyAlignment="1">
      <alignment horizontal="right" vertical="center"/>
    </xf>
    <xf numFmtId="207" fontId="15" fillId="0" borderId="0" xfId="5" applyNumberFormat="1" applyAlignment="1">
      <alignment horizontal="right"/>
    </xf>
    <xf numFmtId="0" fontId="23" fillId="0" borderId="0" xfId="5" applyFont="1" applyAlignment="1">
      <alignment horizontal="left"/>
    </xf>
    <xf numFmtId="0" fontId="15" fillId="3" borderId="45" xfId="0" applyFont="1" applyFill="1" applyBorder="1"/>
    <xf numFmtId="175" fontId="15" fillId="3" borderId="0" xfId="0" applyNumberFormat="1" applyFont="1" applyFill="1"/>
    <xf numFmtId="175" fontId="15" fillId="3" borderId="45" xfId="0" applyNumberFormat="1" applyFont="1" applyFill="1" applyBorder="1"/>
    <xf numFmtId="189" fontId="15" fillId="3" borderId="45" xfId="0" applyNumberFormat="1" applyFont="1" applyFill="1" applyBorder="1"/>
    <xf numFmtId="166" fontId="62" fillId="0" borderId="0" xfId="10" applyNumberFormat="1" applyFont="1" applyFill="1"/>
    <xf numFmtId="166" fontId="25" fillId="0" borderId="0" xfId="10" applyNumberFormat="1" applyFont="1" applyFill="1"/>
    <xf numFmtId="189" fontId="25" fillId="0" borderId="0" xfId="10" applyNumberFormat="1" applyFont="1" applyFill="1"/>
    <xf numFmtId="167" fontId="15" fillId="0" borderId="0" xfId="5" applyNumberFormat="1" applyAlignment="1">
      <alignment horizontal="right"/>
    </xf>
    <xf numFmtId="165" fontId="15" fillId="0" borderId="0" xfId="5" quotePrefix="1" applyNumberFormat="1"/>
    <xf numFmtId="165" fontId="15" fillId="0" borderId="0" xfId="5" quotePrefix="1" applyNumberFormat="1" applyAlignment="1">
      <alignment horizontal="left" indent="1"/>
    </xf>
    <xf numFmtId="208" fontId="17" fillId="0" borderId="0" xfId="5" quotePrefix="1" applyNumberFormat="1" applyFont="1"/>
    <xf numFmtId="165" fontId="15" fillId="39" borderId="0" xfId="5" quotePrefix="1" applyNumberFormat="1" applyFill="1"/>
    <xf numFmtId="197" fontId="62" fillId="0" borderId="0" xfId="10" applyNumberFormat="1" applyFont="1" applyFill="1" applyBorder="1"/>
    <xf numFmtId="197" fontId="15" fillId="0" borderId="0" xfId="10" applyNumberFormat="1" applyFont="1" applyFill="1" applyBorder="1" applyAlignment="1">
      <alignment horizontal="center"/>
    </xf>
    <xf numFmtId="190" fontId="15" fillId="0" borderId="0" xfId="29" applyNumberFormat="1" applyFont="1" applyAlignment="1">
      <alignment horizontal="center" vertical="center"/>
    </xf>
    <xf numFmtId="167" fontId="62" fillId="0" borderId="0" xfId="10" applyFont="1" applyFill="1" applyBorder="1"/>
    <xf numFmtId="197" fontId="15" fillId="0" borderId="0" xfId="10" applyNumberFormat="1" applyFont="1" applyFill="1"/>
    <xf numFmtId="175" fontId="15" fillId="0" borderId="0" xfId="0" applyNumberFormat="1" applyFont="1"/>
    <xf numFmtId="165" fontId="15" fillId="0" borderId="0" xfId="0" applyNumberFormat="1" applyFont="1"/>
    <xf numFmtId="175" fontId="15" fillId="0" borderId="45" xfId="0" applyNumberFormat="1" applyFont="1" applyBorder="1"/>
    <xf numFmtId="197" fontId="17" fillId="0" borderId="0" xfId="0" applyNumberFormat="1" applyFont="1"/>
    <xf numFmtId="171" fontId="15" fillId="0" borderId="3" xfId="0" applyNumberFormat="1" applyFont="1" applyBorder="1" applyAlignment="1">
      <alignment horizontal="center"/>
    </xf>
    <xf numFmtId="0" fontId="15" fillId="0" borderId="3" xfId="0" applyFont="1" applyBorder="1"/>
    <xf numFmtId="197" fontId="62" fillId="0" borderId="10" xfId="10" applyNumberFormat="1" applyFont="1" applyFill="1" applyBorder="1"/>
    <xf numFmtId="170" fontId="62" fillId="0" borderId="10" xfId="10" applyNumberFormat="1" applyFont="1" applyFill="1" applyBorder="1"/>
    <xf numFmtId="167" fontId="10" fillId="0" borderId="0" xfId="10" applyFont="1" applyFill="1"/>
    <xf numFmtId="190" fontId="17" fillId="3" borderId="0" xfId="0" applyNumberFormat="1" applyFont="1" applyFill="1"/>
    <xf numFmtId="166" fontId="15" fillId="0" borderId="77" xfId="0" applyNumberFormat="1" applyFont="1" applyBorder="1"/>
    <xf numFmtId="197" fontId="26" fillId="0" borderId="78" xfId="10" applyNumberFormat="1" applyFont="1" applyFill="1" applyBorder="1" applyAlignment="1">
      <alignment horizontal="right"/>
    </xf>
    <xf numFmtId="197" fontId="26" fillId="0" borderId="20" xfId="10" applyNumberFormat="1" applyFont="1" applyBorder="1" applyAlignment="1">
      <alignment horizontal="right"/>
    </xf>
    <xf numFmtId="197" fontId="25" fillId="0" borderId="4" xfId="10" applyNumberFormat="1" applyFont="1" applyBorder="1" applyAlignment="1">
      <alignment horizontal="right"/>
    </xf>
    <xf numFmtId="197" fontId="25" fillId="0" borderId="5" xfId="42" applyNumberFormat="1" applyFont="1" applyBorder="1" applyAlignment="1">
      <alignment horizontal="right"/>
    </xf>
    <xf numFmtId="197" fontId="25" fillId="0" borderId="6" xfId="10" applyNumberFormat="1" applyFont="1" applyBorder="1" applyAlignment="1">
      <alignment horizontal="right"/>
    </xf>
    <xf numFmtId="197" fontId="25" fillId="0" borderId="7" xfId="42" applyNumberFormat="1" applyFont="1" applyBorder="1" applyAlignment="1">
      <alignment horizontal="right"/>
    </xf>
    <xf numFmtId="197" fontId="25" fillId="0" borderId="8" xfId="10" applyNumberFormat="1" applyFont="1" applyBorder="1" applyAlignment="1">
      <alignment horizontal="right"/>
    </xf>
    <xf numFmtId="197" fontId="25" fillId="0" borderId="9" xfId="42" applyNumberFormat="1" applyFont="1" applyBorder="1" applyAlignment="1">
      <alignment horizontal="right"/>
    </xf>
    <xf numFmtId="197" fontId="25" fillId="0" borderId="5" xfId="10" applyNumberFormat="1" applyFont="1" applyFill="1" applyBorder="1" applyAlignment="1">
      <alignment horizontal="right"/>
    </xf>
    <xf numFmtId="197" fontId="25" fillId="0" borderId="9" xfId="10" applyNumberFormat="1" applyFont="1" applyFill="1" applyBorder="1" applyAlignment="1">
      <alignment horizontal="right"/>
    </xf>
    <xf numFmtId="197" fontId="25" fillId="0" borderId="4" xfId="42" applyNumberFormat="1" applyFont="1" applyBorder="1" applyAlignment="1">
      <alignment horizontal="right"/>
    </xf>
    <xf numFmtId="197" fontId="25" fillId="0" borderId="5" xfId="42" applyNumberFormat="1" applyFont="1" applyFill="1" applyBorder="1" applyAlignment="1">
      <alignment horizontal="right"/>
    </xf>
    <xf numFmtId="197" fontId="25" fillId="0" borderId="8" xfId="42" applyNumberFormat="1" applyFont="1" applyBorder="1" applyAlignment="1">
      <alignment horizontal="right"/>
    </xf>
    <xf numFmtId="197" fontId="25" fillId="0" borderId="9" xfId="42" applyNumberFormat="1" applyFont="1" applyFill="1" applyBorder="1" applyAlignment="1">
      <alignment horizontal="right"/>
    </xf>
    <xf numFmtId="190" fontId="25" fillId="0" borderId="4" xfId="29" applyNumberFormat="1" applyFont="1" applyBorder="1" applyAlignment="1">
      <alignment horizontal="right" vertical="center"/>
    </xf>
    <xf numFmtId="190" fontId="25" fillId="0" borderId="5" xfId="29" applyNumberFormat="1" applyFont="1" applyBorder="1" applyAlignment="1">
      <alignment horizontal="right" vertical="center"/>
    </xf>
    <xf numFmtId="190" fontId="25" fillId="0" borderId="6" xfId="29" applyNumberFormat="1" applyFont="1" applyBorder="1" applyAlignment="1">
      <alignment horizontal="right" vertical="center"/>
    </xf>
    <xf numFmtId="190" fontId="25" fillId="0" borderId="7" xfId="29" applyNumberFormat="1" applyFont="1" applyBorder="1" applyAlignment="1">
      <alignment horizontal="right" vertical="center"/>
    </xf>
    <xf numFmtId="190" fontId="25" fillId="0" borderId="8" xfId="29" applyNumberFormat="1" applyFont="1" applyBorder="1" applyAlignment="1">
      <alignment horizontal="right" vertical="center"/>
    </xf>
    <xf numFmtId="190" fontId="25" fillId="0" borderId="9" xfId="29" applyNumberFormat="1" applyFont="1" applyBorder="1" applyAlignment="1">
      <alignment horizontal="right" vertical="center"/>
    </xf>
    <xf numFmtId="0" fontId="27" fillId="0" borderId="77" xfId="5" applyFont="1" applyBorder="1" applyAlignment="1">
      <alignment horizontal="left"/>
    </xf>
    <xf numFmtId="0" fontId="15" fillId="0" borderId="77" xfId="5" applyBorder="1"/>
    <xf numFmtId="173" fontId="15" fillId="0" borderId="77" xfId="5" quotePrefix="1" applyNumberFormat="1" applyBorder="1" applyAlignment="1">
      <alignment horizontal="center"/>
    </xf>
    <xf numFmtId="0" fontId="27" fillId="0" borderId="10" xfId="5" applyFont="1" applyBorder="1" applyAlignment="1">
      <alignment horizontal="left"/>
    </xf>
    <xf numFmtId="173" fontId="15" fillId="0" borderId="10" xfId="5" quotePrefix="1" applyNumberFormat="1" applyBorder="1" applyAlignment="1">
      <alignment horizontal="center"/>
    </xf>
    <xf numFmtId="9" fontId="15" fillId="0" borderId="0" xfId="4" applyFont="1" applyBorder="1" applyAlignment="1">
      <alignment horizontal="center"/>
    </xf>
    <xf numFmtId="9" fontId="15" fillId="0" borderId="0" xfId="4" applyFont="1" applyFill="1" applyBorder="1" applyAlignment="1">
      <alignment horizontal="center"/>
    </xf>
    <xf numFmtId="166" fontId="26" fillId="0" borderId="0" xfId="0" applyNumberFormat="1" applyFont="1" applyAlignment="1">
      <alignment horizontal="center"/>
    </xf>
    <xf numFmtId="177" fontId="15" fillId="0" borderId="0" xfId="4" applyNumberFormat="1" applyFont="1"/>
    <xf numFmtId="0" fontId="17" fillId="0" borderId="10" xfId="5" applyFont="1" applyBorder="1" applyAlignment="1">
      <alignment horizontal="center" wrapText="1"/>
    </xf>
    <xf numFmtId="0" fontId="15" fillId="7" borderId="0" xfId="5" applyFill="1" applyAlignment="1">
      <alignment horizontal="center"/>
    </xf>
    <xf numFmtId="0" fontId="15" fillId="5" borderId="0" xfId="5" applyFill="1" applyAlignment="1">
      <alignment horizontal="center"/>
    </xf>
    <xf numFmtId="0" fontId="15" fillId="5" borderId="19" xfId="5" applyFill="1" applyBorder="1" applyAlignment="1">
      <alignment horizontal="center"/>
    </xf>
    <xf numFmtId="0" fontId="15" fillId="6" borderId="0" xfId="5" applyFill="1" applyAlignment="1">
      <alignment horizontal="center"/>
    </xf>
    <xf numFmtId="0" fontId="15" fillId="6" borderId="19" xfId="5" applyFill="1" applyBorder="1" applyAlignment="1">
      <alignment horizontal="center"/>
    </xf>
    <xf numFmtId="0" fontId="15" fillId="7" borderId="7" xfId="5" applyFill="1" applyBorder="1" applyAlignment="1">
      <alignment horizontal="center"/>
    </xf>
    <xf numFmtId="0" fontId="17" fillId="6" borderId="16" xfId="5" applyFont="1" applyFill="1" applyBorder="1" applyAlignment="1">
      <alignment horizontal="center" wrapText="1"/>
    </xf>
    <xf numFmtId="0" fontId="17" fillId="6" borderId="22" xfId="5" applyFont="1" applyFill="1" applyBorder="1" applyAlignment="1">
      <alignment horizontal="center" wrapText="1"/>
    </xf>
    <xf numFmtId="171" fontId="17" fillId="7" borderId="1" xfId="5" applyNumberFormat="1" applyFont="1" applyFill="1" applyBorder="1" applyAlignment="1">
      <alignment horizontal="center" wrapText="1"/>
    </xf>
    <xf numFmtId="171" fontId="17" fillId="7" borderId="3" xfId="5" applyNumberFormat="1" applyFont="1" applyFill="1" applyBorder="1" applyAlignment="1">
      <alignment horizontal="center" wrapText="1"/>
    </xf>
    <xf numFmtId="0" fontId="17" fillId="7" borderId="10" xfId="5" applyFont="1" applyFill="1" applyBorder="1" applyAlignment="1">
      <alignment horizontal="center" wrapText="1"/>
    </xf>
    <xf numFmtId="0" fontId="17" fillId="7" borderId="30" xfId="5" applyFont="1" applyFill="1" applyBorder="1" applyAlignment="1">
      <alignment horizontal="center" wrapText="1"/>
    </xf>
    <xf numFmtId="171" fontId="17" fillId="5" borderId="33" xfId="5" applyNumberFormat="1" applyFont="1" applyFill="1" applyBorder="1" applyAlignment="1">
      <alignment horizontal="center" wrapText="1"/>
    </xf>
    <xf numFmtId="171" fontId="17" fillId="5" borderId="8" xfId="5" applyNumberFormat="1" applyFont="1" applyFill="1" applyBorder="1" applyAlignment="1">
      <alignment horizontal="center" wrapText="1"/>
    </xf>
    <xf numFmtId="0" fontId="17" fillId="5" borderId="16" xfId="5" applyFont="1" applyFill="1" applyBorder="1" applyAlignment="1">
      <alignment horizontal="center" wrapText="1"/>
    </xf>
    <xf numFmtId="0" fontId="17" fillId="5" borderId="22" xfId="5" applyFont="1" applyFill="1" applyBorder="1" applyAlignment="1">
      <alignment horizontal="center" wrapText="1"/>
    </xf>
    <xf numFmtId="171" fontId="17" fillId="6" borderId="23" xfId="5" applyNumberFormat="1" applyFont="1" applyFill="1" applyBorder="1" applyAlignment="1">
      <alignment horizontal="center" wrapText="1"/>
    </xf>
    <xf numFmtId="171" fontId="17" fillId="6" borderId="26" xfId="5" applyNumberFormat="1" applyFont="1" applyFill="1" applyBorder="1" applyAlignment="1">
      <alignment horizontal="center" wrapText="1"/>
    </xf>
    <xf numFmtId="0" fontId="23" fillId="0" borderId="15" xfId="5" applyFont="1" applyBorder="1" applyAlignment="1">
      <alignment horizontal="center"/>
    </xf>
    <xf numFmtId="0" fontId="56" fillId="0" borderId="28" xfId="5" applyFont="1" applyBorder="1" applyAlignment="1">
      <alignment horizontal="center" wrapText="1"/>
    </xf>
    <xf numFmtId="0" fontId="56" fillId="0" borderId="15" xfId="5" applyFont="1" applyBorder="1" applyAlignment="1">
      <alignment horizontal="center" wrapText="1"/>
    </xf>
    <xf numFmtId="0" fontId="56" fillId="0" borderId="29" xfId="5" applyFont="1" applyBorder="1" applyAlignment="1">
      <alignment horizontal="center" wrapText="1"/>
    </xf>
    <xf numFmtId="0" fontId="23" fillId="3" borderId="1" xfId="0" applyFont="1" applyFill="1" applyBorder="1" applyAlignment="1">
      <alignment horizontal="center" wrapText="1"/>
    </xf>
    <xf numFmtId="0" fontId="23" fillId="3" borderId="3" xfId="0" applyFont="1" applyFill="1" applyBorder="1" applyAlignment="1">
      <alignment horizontal="center" wrapText="1"/>
    </xf>
    <xf numFmtId="171" fontId="17" fillId="5" borderId="1" xfId="5" applyNumberFormat="1" applyFont="1" applyFill="1" applyBorder="1" applyAlignment="1">
      <alignment horizontal="center" wrapText="1"/>
    </xf>
    <xf numFmtId="171" fontId="17" fillId="5" borderId="3" xfId="5" applyNumberFormat="1" applyFont="1" applyFill="1" applyBorder="1" applyAlignment="1">
      <alignment horizontal="center" wrapText="1"/>
    </xf>
    <xf numFmtId="171" fontId="17" fillId="6" borderId="24" xfId="5" applyNumberFormat="1" applyFont="1" applyFill="1" applyBorder="1" applyAlignment="1">
      <alignment horizontal="center" wrapText="1"/>
    </xf>
    <xf numFmtId="171" fontId="17" fillId="6" borderId="27" xfId="5" applyNumberFormat="1" applyFont="1" applyFill="1" applyBorder="1" applyAlignment="1">
      <alignment horizontal="center" wrapText="1"/>
    </xf>
    <xf numFmtId="0" fontId="56" fillId="0" borderId="15" xfId="5" applyFont="1" applyBorder="1" applyAlignment="1">
      <alignment horizontal="center"/>
    </xf>
    <xf numFmtId="0" fontId="56" fillId="0" borderId="10" xfId="169" applyFont="1" applyBorder="1" applyAlignment="1">
      <alignment horizontal="center" wrapText="1"/>
    </xf>
    <xf numFmtId="0" fontId="56" fillId="0" borderId="0" xfId="169" applyFont="1" applyAlignment="1">
      <alignment horizontal="center"/>
    </xf>
    <xf numFmtId="0" fontId="27" fillId="0" borderId="45" xfId="169" applyFont="1" applyBorder="1" applyAlignment="1">
      <alignment horizontal="center" wrapText="1"/>
    </xf>
    <xf numFmtId="0" fontId="27" fillId="0" borderId="49" xfId="169" applyFont="1" applyBorder="1" applyAlignment="1">
      <alignment horizontal="center" wrapText="1"/>
    </xf>
    <xf numFmtId="0" fontId="27" fillId="0" borderId="0" xfId="169" applyFont="1" applyAlignment="1">
      <alignment horizontal="center" wrapText="1"/>
    </xf>
    <xf numFmtId="0" fontId="27" fillId="0" borderId="19" xfId="169" applyFont="1" applyBorder="1" applyAlignment="1">
      <alignment horizontal="center" wrapText="1"/>
    </xf>
    <xf numFmtId="0" fontId="27" fillId="0" borderId="3" xfId="169" applyFont="1" applyBorder="1" applyAlignment="1">
      <alignment horizontal="center" wrapText="1"/>
    </xf>
    <xf numFmtId="0" fontId="27" fillId="0" borderId="25" xfId="169" applyFont="1" applyBorder="1" applyAlignment="1">
      <alignment horizontal="center" wrapText="1"/>
    </xf>
    <xf numFmtId="177" fontId="17" fillId="7" borderId="44" xfId="39" applyNumberFormat="1" applyFont="1" applyFill="1" applyBorder="1" applyAlignment="1">
      <alignment horizontal="center" wrapText="1"/>
    </xf>
    <xf numFmtId="177" fontId="17" fillId="7" borderId="32" xfId="39" applyNumberFormat="1" applyFont="1" applyFill="1" applyBorder="1" applyAlignment="1">
      <alignment horizontal="center" wrapText="1"/>
    </xf>
    <xf numFmtId="177" fontId="17" fillId="7" borderId="27" xfId="39" applyNumberFormat="1" applyFont="1" applyFill="1" applyBorder="1" applyAlignment="1">
      <alignment horizontal="center" wrapText="1"/>
    </xf>
    <xf numFmtId="0" fontId="17" fillId="5" borderId="44" xfId="169" applyFont="1" applyFill="1" applyBorder="1" applyAlignment="1">
      <alignment horizontal="center" wrapText="1"/>
    </xf>
    <xf numFmtId="0" fontId="17" fillId="5" borderId="32" xfId="169" applyFont="1" applyFill="1" applyBorder="1" applyAlignment="1">
      <alignment horizontal="center" wrapText="1"/>
    </xf>
    <xf numFmtId="0" fontId="17" fillId="5" borderId="27" xfId="169" applyFont="1" applyFill="1" applyBorder="1" applyAlignment="1">
      <alignment horizontal="center" wrapText="1"/>
    </xf>
    <xf numFmtId="0" fontId="17" fillId="0" borderId="12" xfId="169" applyFont="1" applyBorder="1" applyAlignment="1">
      <alignment horizontal="center" wrapText="1"/>
    </xf>
    <xf numFmtId="0" fontId="17" fillId="0" borderId="19" xfId="169" applyFont="1" applyBorder="1" applyAlignment="1">
      <alignment horizontal="center" wrapText="1"/>
    </xf>
    <xf numFmtId="0" fontId="17" fillId="0" borderId="26" xfId="169" applyFont="1" applyBorder="1" applyAlignment="1">
      <alignment horizontal="center" wrapText="1"/>
    </xf>
    <xf numFmtId="0" fontId="17" fillId="0" borderId="25" xfId="169" applyFont="1" applyBorder="1" applyAlignment="1">
      <alignment horizontal="center" wrapText="1"/>
    </xf>
    <xf numFmtId="0" fontId="27" fillId="0" borderId="46" xfId="169" applyFont="1" applyBorder="1" applyAlignment="1">
      <alignment horizontal="center" wrapText="1"/>
    </xf>
    <xf numFmtId="0" fontId="27" fillId="0" borderId="26" xfId="169" applyFont="1" applyBorder="1" applyAlignment="1">
      <alignment horizontal="center" wrapText="1"/>
    </xf>
    <xf numFmtId="0" fontId="27" fillId="0" borderId="1" xfId="169" applyFont="1" applyBorder="1" applyAlignment="1">
      <alignment horizontal="center" wrapText="1"/>
    </xf>
    <xf numFmtId="177" fontId="23" fillId="31" borderId="0" xfId="155" quotePrefix="1" applyNumberFormat="1" applyFont="1" applyFill="1" applyBorder="1" applyAlignment="1">
      <alignment horizontal="center" vertical="center"/>
    </xf>
    <xf numFmtId="177" fontId="23" fillId="31" borderId="19" xfId="155" applyNumberFormat="1" applyFont="1" applyFill="1" applyBorder="1" applyAlignment="1">
      <alignment horizontal="center" vertical="center"/>
    </xf>
    <xf numFmtId="177" fontId="10" fillId="0" borderId="12" xfId="39" applyNumberFormat="1" applyFont="1" applyFill="1" applyBorder="1" applyAlignment="1">
      <alignment horizontal="center"/>
    </xf>
    <xf numFmtId="177" fontId="10" fillId="0" borderId="19" xfId="39" applyNumberFormat="1" applyFont="1" applyFill="1" applyBorder="1" applyAlignment="1">
      <alignment horizontal="center"/>
    </xf>
    <xf numFmtId="169" fontId="27" fillId="7" borderId="18" xfId="169" applyNumberFormat="1" applyFont="1" applyFill="1" applyBorder="1" applyAlignment="1">
      <alignment horizontal="center"/>
    </xf>
    <xf numFmtId="169" fontId="27" fillId="7" borderId="10" xfId="169" applyNumberFormat="1" applyFont="1" applyFill="1" applyBorder="1" applyAlignment="1">
      <alignment horizontal="center"/>
    </xf>
    <xf numFmtId="177" fontId="23" fillId="7" borderId="10" xfId="39" applyNumberFormat="1" applyFont="1" applyFill="1" applyBorder="1" applyAlignment="1">
      <alignment horizontal="center"/>
    </xf>
    <xf numFmtId="177" fontId="23" fillId="7" borderId="17" xfId="39" applyNumberFormat="1" applyFont="1" applyFill="1" applyBorder="1" applyAlignment="1">
      <alignment horizontal="center"/>
    </xf>
    <xf numFmtId="0" fontId="23" fillId="0" borderId="45" xfId="169" applyFont="1" applyBorder="1" applyAlignment="1">
      <alignment horizontal="center" wrapText="1"/>
    </xf>
    <xf numFmtId="0" fontId="23" fillId="0" borderId="49" xfId="169" applyFont="1" applyBorder="1" applyAlignment="1">
      <alignment horizontal="center" wrapText="1"/>
    </xf>
    <xf numFmtId="0" fontId="23" fillId="0" borderId="3" xfId="169" applyFont="1" applyBorder="1" applyAlignment="1">
      <alignment horizontal="center" wrapText="1"/>
    </xf>
    <xf numFmtId="0" fontId="23" fillId="0" borderId="25" xfId="169" applyFont="1" applyBorder="1" applyAlignment="1">
      <alignment horizontal="center" wrapText="1"/>
    </xf>
    <xf numFmtId="177" fontId="17" fillId="0" borderId="47" xfId="39" applyNumberFormat="1" applyFont="1" applyFill="1" applyBorder="1" applyAlignment="1">
      <alignment horizontal="center"/>
    </xf>
    <xf numFmtId="177" fontId="17" fillId="0" borderId="48" xfId="39" applyNumberFormat="1" applyFont="1" applyFill="1" applyBorder="1" applyAlignment="1">
      <alignment horizontal="center"/>
    </xf>
    <xf numFmtId="9" fontId="27" fillId="5" borderId="11" xfId="155" applyFont="1" applyFill="1" applyBorder="1" applyAlignment="1">
      <alignment horizontal="center" vertical="center"/>
    </xf>
    <xf numFmtId="9" fontId="27" fillId="5" borderId="2" xfId="155" applyFont="1" applyFill="1" applyBorder="1" applyAlignment="1">
      <alignment horizontal="center" vertical="center"/>
    </xf>
    <xf numFmtId="177" fontId="23" fillId="32" borderId="2" xfId="155" applyNumberFormat="1" applyFont="1" applyFill="1" applyBorder="1" applyAlignment="1">
      <alignment horizontal="center" vertical="center"/>
    </xf>
    <xf numFmtId="177" fontId="23" fillId="32" borderId="13" xfId="155" applyNumberFormat="1" applyFont="1" applyFill="1" applyBorder="1" applyAlignment="1">
      <alignment horizontal="center" vertical="center"/>
    </xf>
    <xf numFmtId="177" fontId="27" fillId="0" borderId="18" xfId="155" quotePrefix="1" applyNumberFormat="1" applyFont="1" applyFill="1" applyBorder="1" applyAlignment="1">
      <alignment horizontal="center"/>
    </xf>
    <xf numFmtId="177" fontId="27" fillId="0" borderId="17" xfId="155" applyNumberFormat="1" applyFont="1" applyFill="1" applyBorder="1" applyAlignment="1">
      <alignment horizontal="center"/>
    </xf>
    <xf numFmtId="177" fontId="17" fillId="0" borderId="18" xfId="39" applyNumberFormat="1" applyFont="1" applyFill="1" applyBorder="1" applyAlignment="1">
      <alignment horizontal="center"/>
    </xf>
    <xf numFmtId="177" fontId="17" fillId="0" borderId="17" xfId="39" applyNumberFormat="1" applyFont="1" applyFill="1" applyBorder="1" applyAlignment="1">
      <alignment horizontal="center"/>
    </xf>
    <xf numFmtId="177" fontId="27" fillId="0" borderId="12" xfId="155" quotePrefix="1" applyNumberFormat="1" applyFont="1" applyFill="1" applyBorder="1" applyAlignment="1">
      <alignment horizontal="center"/>
    </xf>
    <xf numFmtId="177" fontId="27" fillId="0" borderId="19" xfId="155" applyNumberFormat="1" applyFont="1" applyFill="1" applyBorder="1" applyAlignment="1">
      <alignment horizontal="center"/>
    </xf>
    <xf numFmtId="9" fontId="27" fillId="31" borderId="12" xfId="39" applyFont="1" applyFill="1" applyBorder="1" applyAlignment="1">
      <alignment horizontal="center" vertical="center"/>
    </xf>
    <xf numFmtId="9" fontId="27" fillId="31" borderId="0" xfId="39" applyFont="1" applyFill="1" applyBorder="1" applyAlignment="1">
      <alignment horizontal="center" vertical="center"/>
    </xf>
  </cellXfs>
  <cellStyles count="2763">
    <cellStyle name="_x0013_" xfId="523" xr:uid="{00000000-0005-0000-0000-000000000000}"/>
    <cellStyle name="_x0013_ 2" xfId="524" xr:uid="{00000000-0005-0000-0000-000001000000}"/>
    <cellStyle name="_x0013_ 2 2" xfId="525" xr:uid="{00000000-0005-0000-0000-000002000000}"/>
    <cellStyle name="_x0013_ 3" xfId="526" xr:uid="{00000000-0005-0000-0000-000003000000}"/>
    <cellStyle name="_x0013__ESSENTIAL-Detail" xfId="527" xr:uid="{00000000-0005-0000-0000-000004000000}"/>
    <cellStyle name="_x0013__ESSENTIAL-Detail (2)" xfId="528" xr:uid="{00000000-0005-0000-0000-000005000000}"/>
    <cellStyle name="_x0013__ESSENTIAL-Detail (2) 2" xfId="529" xr:uid="{00000000-0005-0000-0000-000006000000}"/>
    <cellStyle name="_x0013__ESSENTIAL-Detail (2)_Capacity" xfId="530" xr:uid="{00000000-0005-0000-0000-000007000000}"/>
    <cellStyle name="_x0013__ESSENTIAL-Detail (2)_ESSENTIAL-Detail" xfId="531" xr:uid="{00000000-0005-0000-0000-000008000000}"/>
    <cellStyle name="_x0013__ESSENTIAL-Detail (2)_RPS Strategy 9-14-11_Feb Load_Report EE" xfId="532" xr:uid="{00000000-0005-0000-0000-000009000000}"/>
    <cellStyle name="_x0013__ESSENTIAL-Detail 2" xfId="533" xr:uid="{00000000-0005-0000-0000-00000A000000}"/>
    <cellStyle name="_x0013__ESSENTIAL-Detail 3" xfId="534" xr:uid="{00000000-0005-0000-0000-00000B000000}"/>
    <cellStyle name="_x0013__ESSENTIAL-Detail 4" xfId="535" xr:uid="{00000000-0005-0000-0000-00000C000000}"/>
    <cellStyle name="_x0013__ESSENTIAL-Detail 5" xfId="536" xr:uid="{00000000-0005-0000-0000-00000D000000}"/>
    <cellStyle name="_x0013__ESSENTIAL-Detail_Capacity" xfId="537" xr:uid="{00000000-0005-0000-0000-00000E000000}"/>
    <cellStyle name="_x0013__ESSENTIAL-Detail_ESSENTIAL-Detail" xfId="538" xr:uid="{00000000-0005-0000-0000-00000F000000}"/>
    <cellStyle name="_x0013__ESSENTIAL-Detail_RPS Strategy 9-14-11_Feb Load_Report EE" xfId="539" xr:uid="{00000000-0005-0000-0000-000010000000}"/>
    <cellStyle name="_x0013__Regression Forecast Comparison" xfId="540" xr:uid="{00000000-0005-0000-0000-000011000000}"/>
    <cellStyle name="_x0013__RPS Costs" xfId="541" xr:uid="{00000000-0005-0000-0000-000012000000}"/>
    <cellStyle name="_x0013__Ruiz OG Gen" xfId="542" xr:uid="{00000000-0005-0000-0000-000013000000}"/>
    <cellStyle name="_x0010_“+ˆÉ•?pý¤" xfId="543" xr:uid="{00000000-0005-0000-0000-000014000000}"/>
    <cellStyle name="_x0010_“+ˆÉ•?pý¤ 2" xfId="544" xr:uid="{00000000-0005-0000-0000-000015000000}"/>
    <cellStyle name="20% - Accent1 10" xfId="545" xr:uid="{00000000-0005-0000-0000-000016000000}"/>
    <cellStyle name="20% - Accent1 10 2" xfId="546" xr:uid="{00000000-0005-0000-0000-000017000000}"/>
    <cellStyle name="20% - Accent1 10 2 2" xfId="547" xr:uid="{00000000-0005-0000-0000-000018000000}"/>
    <cellStyle name="20% - Accent1 10 3" xfId="548" xr:uid="{00000000-0005-0000-0000-000019000000}"/>
    <cellStyle name="20% - Accent1 10 3 2" xfId="549" xr:uid="{00000000-0005-0000-0000-00001A000000}"/>
    <cellStyle name="20% - Accent1 11" xfId="550" xr:uid="{00000000-0005-0000-0000-00001B000000}"/>
    <cellStyle name="20% - Accent1 11 2" xfId="551" xr:uid="{00000000-0005-0000-0000-00001C000000}"/>
    <cellStyle name="20% - Accent1 11 2 2" xfId="552" xr:uid="{00000000-0005-0000-0000-00001D000000}"/>
    <cellStyle name="20% - Accent1 11 3" xfId="553" xr:uid="{00000000-0005-0000-0000-00001E000000}"/>
    <cellStyle name="20% - Accent1 11 3 2" xfId="554" xr:uid="{00000000-0005-0000-0000-00001F000000}"/>
    <cellStyle name="20% - Accent1 12 2" xfId="555" xr:uid="{00000000-0005-0000-0000-000020000000}"/>
    <cellStyle name="20% - Accent1 12 2 2" xfId="556" xr:uid="{00000000-0005-0000-0000-000021000000}"/>
    <cellStyle name="20% - Accent1 12 3" xfId="557" xr:uid="{00000000-0005-0000-0000-000022000000}"/>
    <cellStyle name="20% - Accent1 12 3 2" xfId="558" xr:uid="{00000000-0005-0000-0000-000023000000}"/>
    <cellStyle name="20% - Accent1 13 2" xfId="559" xr:uid="{00000000-0005-0000-0000-000024000000}"/>
    <cellStyle name="20% - Accent1 13 2 2" xfId="560" xr:uid="{00000000-0005-0000-0000-000025000000}"/>
    <cellStyle name="20% - Accent1 13 3" xfId="561" xr:uid="{00000000-0005-0000-0000-000026000000}"/>
    <cellStyle name="20% - Accent1 13 3 2" xfId="562" xr:uid="{00000000-0005-0000-0000-000027000000}"/>
    <cellStyle name="20% - Accent1 14 2" xfId="563" xr:uid="{00000000-0005-0000-0000-000028000000}"/>
    <cellStyle name="20% - Accent1 14 2 2" xfId="564" xr:uid="{00000000-0005-0000-0000-000029000000}"/>
    <cellStyle name="20% - Accent1 14 3" xfId="565" xr:uid="{00000000-0005-0000-0000-00002A000000}"/>
    <cellStyle name="20% - Accent1 14 3 2" xfId="566" xr:uid="{00000000-0005-0000-0000-00002B000000}"/>
    <cellStyle name="20% - Accent1 15" xfId="567" xr:uid="{00000000-0005-0000-0000-00002C000000}"/>
    <cellStyle name="20% - Accent1 15 2" xfId="568" xr:uid="{00000000-0005-0000-0000-00002D000000}"/>
    <cellStyle name="20% - Accent1 15 2 2" xfId="569" xr:uid="{00000000-0005-0000-0000-00002E000000}"/>
    <cellStyle name="20% - Accent1 15 3" xfId="570" xr:uid="{00000000-0005-0000-0000-00002F000000}"/>
    <cellStyle name="20% - Accent1 15 3 2" xfId="571" xr:uid="{00000000-0005-0000-0000-000030000000}"/>
    <cellStyle name="20% - Accent1 15 4" xfId="572" xr:uid="{00000000-0005-0000-0000-000031000000}"/>
    <cellStyle name="20% - Accent1 15 4 2" xfId="573" xr:uid="{00000000-0005-0000-0000-000032000000}"/>
    <cellStyle name="20% - Accent1 15 5" xfId="574" xr:uid="{00000000-0005-0000-0000-000033000000}"/>
    <cellStyle name="20% - Accent1 15 5 2" xfId="575" xr:uid="{00000000-0005-0000-0000-000034000000}"/>
    <cellStyle name="20% - Accent1 15 6" xfId="576" xr:uid="{00000000-0005-0000-0000-000035000000}"/>
    <cellStyle name="20% - Accent1 15 6 2" xfId="577" xr:uid="{00000000-0005-0000-0000-000036000000}"/>
    <cellStyle name="20% - Accent1 15 7" xfId="578" xr:uid="{00000000-0005-0000-0000-000037000000}"/>
    <cellStyle name="20% - Accent1 15 7 2" xfId="579" xr:uid="{00000000-0005-0000-0000-000038000000}"/>
    <cellStyle name="20% - Accent1 15 8" xfId="580" xr:uid="{00000000-0005-0000-0000-000039000000}"/>
    <cellStyle name="20% - Accent1 15_Capacity" xfId="581" xr:uid="{00000000-0005-0000-0000-00003A000000}"/>
    <cellStyle name="20% - Accent1 16" xfId="582" xr:uid="{00000000-0005-0000-0000-00003B000000}"/>
    <cellStyle name="20% - Accent1 16 2" xfId="583" xr:uid="{00000000-0005-0000-0000-00003C000000}"/>
    <cellStyle name="20% - Accent1 17" xfId="584" xr:uid="{00000000-0005-0000-0000-00003D000000}"/>
    <cellStyle name="20% - Accent1 17 2" xfId="585" xr:uid="{00000000-0005-0000-0000-00003E000000}"/>
    <cellStyle name="20% - Accent1 18" xfId="586" xr:uid="{00000000-0005-0000-0000-00003F000000}"/>
    <cellStyle name="20% - Accent1 18 2" xfId="587" xr:uid="{00000000-0005-0000-0000-000040000000}"/>
    <cellStyle name="20% - Accent1 19" xfId="588" xr:uid="{00000000-0005-0000-0000-000041000000}"/>
    <cellStyle name="20% - Accent1 19 2" xfId="589" xr:uid="{00000000-0005-0000-0000-000042000000}"/>
    <cellStyle name="20% - Accent1 2" xfId="78" xr:uid="{00000000-0005-0000-0000-000043000000}"/>
    <cellStyle name="20% - Accent1 2 2" xfId="590" xr:uid="{00000000-0005-0000-0000-000044000000}"/>
    <cellStyle name="20% - Accent1 2 2 2" xfId="591" xr:uid="{00000000-0005-0000-0000-000045000000}"/>
    <cellStyle name="20% - Accent1 2 3" xfId="592" xr:uid="{00000000-0005-0000-0000-000046000000}"/>
    <cellStyle name="20% - Accent1 2 3 2" xfId="593" xr:uid="{00000000-0005-0000-0000-000047000000}"/>
    <cellStyle name="20% - Accent1 20" xfId="594" xr:uid="{00000000-0005-0000-0000-000048000000}"/>
    <cellStyle name="20% - Accent1 20 2" xfId="595" xr:uid="{00000000-0005-0000-0000-000049000000}"/>
    <cellStyle name="20% - Accent1 21" xfId="596" xr:uid="{00000000-0005-0000-0000-00004A000000}"/>
    <cellStyle name="20% - Accent1 21 2" xfId="597" xr:uid="{00000000-0005-0000-0000-00004B000000}"/>
    <cellStyle name="20% - Accent1 22" xfId="598" xr:uid="{00000000-0005-0000-0000-00004C000000}"/>
    <cellStyle name="20% - Accent1 22 2" xfId="599" xr:uid="{00000000-0005-0000-0000-00004D000000}"/>
    <cellStyle name="20% - Accent1 3" xfId="600" xr:uid="{00000000-0005-0000-0000-00004E000000}"/>
    <cellStyle name="20% - Accent1 3 2" xfId="601" xr:uid="{00000000-0005-0000-0000-00004F000000}"/>
    <cellStyle name="20% - Accent1 3 2 2" xfId="602" xr:uid="{00000000-0005-0000-0000-000050000000}"/>
    <cellStyle name="20% - Accent1 3 3" xfId="603" xr:uid="{00000000-0005-0000-0000-000051000000}"/>
    <cellStyle name="20% - Accent1 3 3 2" xfId="604" xr:uid="{00000000-0005-0000-0000-000052000000}"/>
    <cellStyle name="20% - Accent1 4" xfId="605" xr:uid="{00000000-0005-0000-0000-000053000000}"/>
    <cellStyle name="20% - Accent1 4 2" xfId="606" xr:uid="{00000000-0005-0000-0000-000054000000}"/>
    <cellStyle name="20% - Accent1 4 2 2" xfId="607" xr:uid="{00000000-0005-0000-0000-000055000000}"/>
    <cellStyle name="20% - Accent1 4 3" xfId="608" xr:uid="{00000000-0005-0000-0000-000056000000}"/>
    <cellStyle name="20% - Accent1 4 3 2" xfId="609" xr:uid="{00000000-0005-0000-0000-000057000000}"/>
    <cellStyle name="20% - Accent1 5" xfId="610" xr:uid="{00000000-0005-0000-0000-000058000000}"/>
    <cellStyle name="20% - Accent1 5 2" xfId="611" xr:uid="{00000000-0005-0000-0000-000059000000}"/>
    <cellStyle name="20% - Accent1 5 2 2" xfId="612" xr:uid="{00000000-0005-0000-0000-00005A000000}"/>
    <cellStyle name="20% - Accent1 5 3" xfId="613" xr:uid="{00000000-0005-0000-0000-00005B000000}"/>
    <cellStyle name="20% - Accent1 5 3 2" xfId="614" xr:uid="{00000000-0005-0000-0000-00005C000000}"/>
    <cellStyle name="20% - Accent1 6" xfId="615" xr:uid="{00000000-0005-0000-0000-00005D000000}"/>
    <cellStyle name="20% - Accent1 6 2" xfId="616" xr:uid="{00000000-0005-0000-0000-00005E000000}"/>
    <cellStyle name="20% - Accent1 6 2 2" xfId="617" xr:uid="{00000000-0005-0000-0000-00005F000000}"/>
    <cellStyle name="20% - Accent1 6 3" xfId="618" xr:uid="{00000000-0005-0000-0000-000060000000}"/>
    <cellStyle name="20% - Accent1 6 3 2" xfId="619" xr:uid="{00000000-0005-0000-0000-000061000000}"/>
    <cellStyle name="20% - Accent1 7" xfId="620" xr:uid="{00000000-0005-0000-0000-000062000000}"/>
    <cellStyle name="20% - Accent1 7 2" xfId="621" xr:uid="{00000000-0005-0000-0000-000063000000}"/>
    <cellStyle name="20% - Accent1 7 2 2" xfId="622" xr:uid="{00000000-0005-0000-0000-000064000000}"/>
    <cellStyle name="20% - Accent1 7 3" xfId="623" xr:uid="{00000000-0005-0000-0000-000065000000}"/>
    <cellStyle name="20% - Accent1 7 3 2" xfId="624" xr:uid="{00000000-0005-0000-0000-000066000000}"/>
    <cellStyle name="20% - Accent1 8" xfId="625" xr:uid="{00000000-0005-0000-0000-000067000000}"/>
    <cellStyle name="20% - Accent1 8 2" xfId="626" xr:uid="{00000000-0005-0000-0000-000068000000}"/>
    <cellStyle name="20% - Accent1 8 2 2" xfId="627" xr:uid="{00000000-0005-0000-0000-000069000000}"/>
    <cellStyle name="20% - Accent1 8 3" xfId="628" xr:uid="{00000000-0005-0000-0000-00006A000000}"/>
    <cellStyle name="20% - Accent1 8 3 2" xfId="629" xr:uid="{00000000-0005-0000-0000-00006B000000}"/>
    <cellStyle name="20% - Accent1 9" xfId="630" xr:uid="{00000000-0005-0000-0000-00006C000000}"/>
    <cellStyle name="20% - Accent1 9 2" xfId="631" xr:uid="{00000000-0005-0000-0000-00006D000000}"/>
    <cellStyle name="20% - Accent1 9 2 2" xfId="632" xr:uid="{00000000-0005-0000-0000-00006E000000}"/>
    <cellStyle name="20% - Accent1 9 3" xfId="633" xr:uid="{00000000-0005-0000-0000-00006F000000}"/>
    <cellStyle name="20% - Accent1 9 3 2" xfId="634" xr:uid="{00000000-0005-0000-0000-000070000000}"/>
    <cellStyle name="20% - Accent2 10" xfId="635" xr:uid="{00000000-0005-0000-0000-000071000000}"/>
    <cellStyle name="20% - Accent2 10 2" xfId="636" xr:uid="{00000000-0005-0000-0000-000072000000}"/>
    <cellStyle name="20% - Accent2 10 2 2" xfId="637" xr:uid="{00000000-0005-0000-0000-000073000000}"/>
    <cellStyle name="20% - Accent2 10 3" xfId="638" xr:uid="{00000000-0005-0000-0000-000074000000}"/>
    <cellStyle name="20% - Accent2 10 3 2" xfId="639" xr:uid="{00000000-0005-0000-0000-000075000000}"/>
    <cellStyle name="20% - Accent2 11" xfId="640" xr:uid="{00000000-0005-0000-0000-000076000000}"/>
    <cellStyle name="20% - Accent2 11 2" xfId="641" xr:uid="{00000000-0005-0000-0000-000077000000}"/>
    <cellStyle name="20% - Accent2 11 2 2" xfId="642" xr:uid="{00000000-0005-0000-0000-000078000000}"/>
    <cellStyle name="20% - Accent2 11 3" xfId="643" xr:uid="{00000000-0005-0000-0000-000079000000}"/>
    <cellStyle name="20% - Accent2 11 3 2" xfId="644" xr:uid="{00000000-0005-0000-0000-00007A000000}"/>
    <cellStyle name="20% - Accent2 12 2" xfId="645" xr:uid="{00000000-0005-0000-0000-00007B000000}"/>
    <cellStyle name="20% - Accent2 12 2 2" xfId="646" xr:uid="{00000000-0005-0000-0000-00007C000000}"/>
    <cellStyle name="20% - Accent2 12 3" xfId="647" xr:uid="{00000000-0005-0000-0000-00007D000000}"/>
    <cellStyle name="20% - Accent2 12 3 2" xfId="648" xr:uid="{00000000-0005-0000-0000-00007E000000}"/>
    <cellStyle name="20% - Accent2 13 2" xfId="649" xr:uid="{00000000-0005-0000-0000-00007F000000}"/>
    <cellStyle name="20% - Accent2 13 2 2" xfId="650" xr:uid="{00000000-0005-0000-0000-000080000000}"/>
    <cellStyle name="20% - Accent2 13 3" xfId="651" xr:uid="{00000000-0005-0000-0000-000081000000}"/>
    <cellStyle name="20% - Accent2 13 3 2" xfId="652" xr:uid="{00000000-0005-0000-0000-000082000000}"/>
    <cellStyle name="20% - Accent2 14 2" xfId="653" xr:uid="{00000000-0005-0000-0000-000083000000}"/>
    <cellStyle name="20% - Accent2 14 2 2" xfId="654" xr:uid="{00000000-0005-0000-0000-000084000000}"/>
    <cellStyle name="20% - Accent2 14 3" xfId="655" xr:uid="{00000000-0005-0000-0000-000085000000}"/>
    <cellStyle name="20% - Accent2 14 3 2" xfId="656" xr:uid="{00000000-0005-0000-0000-000086000000}"/>
    <cellStyle name="20% - Accent2 15" xfId="657" xr:uid="{00000000-0005-0000-0000-000087000000}"/>
    <cellStyle name="20% - Accent2 15 2" xfId="658" xr:uid="{00000000-0005-0000-0000-000088000000}"/>
    <cellStyle name="20% - Accent2 15 2 2" xfId="659" xr:uid="{00000000-0005-0000-0000-000089000000}"/>
    <cellStyle name="20% - Accent2 15 3" xfId="660" xr:uid="{00000000-0005-0000-0000-00008A000000}"/>
    <cellStyle name="20% - Accent2 15 3 2" xfId="661" xr:uid="{00000000-0005-0000-0000-00008B000000}"/>
    <cellStyle name="20% - Accent2 15 4" xfId="662" xr:uid="{00000000-0005-0000-0000-00008C000000}"/>
    <cellStyle name="20% - Accent2 15 4 2" xfId="663" xr:uid="{00000000-0005-0000-0000-00008D000000}"/>
    <cellStyle name="20% - Accent2 15 5" xfId="664" xr:uid="{00000000-0005-0000-0000-00008E000000}"/>
    <cellStyle name="20% - Accent2 15 5 2" xfId="665" xr:uid="{00000000-0005-0000-0000-00008F000000}"/>
    <cellStyle name="20% - Accent2 15 6" xfId="666" xr:uid="{00000000-0005-0000-0000-000090000000}"/>
    <cellStyle name="20% - Accent2 15 6 2" xfId="667" xr:uid="{00000000-0005-0000-0000-000091000000}"/>
    <cellStyle name="20% - Accent2 15 7" xfId="668" xr:uid="{00000000-0005-0000-0000-000092000000}"/>
    <cellStyle name="20% - Accent2 15 7 2" xfId="669" xr:uid="{00000000-0005-0000-0000-000093000000}"/>
    <cellStyle name="20% - Accent2 15 8" xfId="670" xr:uid="{00000000-0005-0000-0000-000094000000}"/>
    <cellStyle name="20% - Accent2 15_Capacity" xfId="671" xr:uid="{00000000-0005-0000-0000-000095000000}"/>
    <cellStyle name="20% - Accent2 16" xfId="672" xr:uid="{00000000-0005-0000-0000-000096000000}"/>
    <cellStyle name="20% - Accent2 16 2" xfId="673" xr:uid="{00000000-0005-0000-0000-000097000000}"/>
    <cellStyle name="20% - Accent2 17" xfId="674" xr:uid="{00000000-0005-0000-0000-000098000000}"/>
    <cellStyle name="20% - Accent2 17 2" xfId="675" xr:uid="{00000000-0005-0000-0000-000099000000}"/>
    <cellStyle name="20% - Accent2 18" xfId="676" xr:uid="{00000000-0005-0000-0000-00009A000000}"/>
    <cellStyle name="20% - Accent2 18 2" xfId="677" xr:uid="{00000000-0005-0000-0000-00009B000000}"/>
    <cellStyle name="20% - Accent2 19" xfId="678" xr:uid="{00000000-0005-0000-0000-00009C000000}"/>
    <cellStyle name="20% - Accent2 19 2" xfId="679" xr:uid="{00000000-0005-0000-0000-00009D000000}"/>
    <cellStyle name="20% - Accent2 2" xfId="79" xr:uid="{00000000-0005-0000-0000-00009E000000}"/>
    <cellStyle name="20% - Accent2 2 2" xfId="680" xr:uid="{00000000-0005-0000-0000-00009F000000}"/>
    <cellStyle name="20% - Accent2 2 2 2" xfId="681" xr:uid="{00000000-0005-0000-0000-0000A0000000}"/>
    <cellStyle name="20% - Accent2 2 3" xfId="682" xr:uid="{00000000-0005-0000-0000-0000A1000000}"/>
    <cellStyle name="20% - Accent2 2 3 2" xfId="683" xr:uid="{00000000-0005-0000-0000-0000A2000000}"/>
    <cellStyle name="20% - Accent2 20" xfId="684" xr:uid="{00000000-0005-0000-0000-0000A3000000}"/>
    <cellStyle name="20% - Accent2 20 2" xfId="685" xr:uid="{00000000-0005-0000-0000-0000A4000000}"/>
    <cellStyle name="20% - Accent2 21" xfId="686" xr:uid="{00000000-0005-0000-0000-0000A5000000}"/>
    <cellStyle name="20% - Accent2 21 2" xfId="687" xr:uid="{00000000-0005-0000-0000-0000A6000000}"/>
    <cellStyle name="20% - Accent2 22" xfId="688" xr:uid="{00000000-0005-0000-0000-0000A7000000}"/>
    <cellStyle name="20% - Accent2 22 2" xfId="689" xr:uid="{00000000-0005-0000-0000-0000A8000000}"/>
    <cellStyle name="20% - Accent2 3" xfId="690" xr:uid="{00000000-0005-0000-0000-0000A9000000}"/>
    <cellStyle name="20% - Accent2 3 2" xfId="691" xr:uid="{00000000-0005-0000-0000-0000AA000000}"/>
    <cellStyle name="20% - Accent2 3 2 2" xfId="692" xr:uid="{00000000-0005-0000-0000-0000AB000000}"/>
    <cellStyle name="20% - Accent2 3 3" xfId="693" xr:uid="{00000000-0005-0000-0000-0000AC000000}"/>
    <cellStyle name="20% - Accent2 3 3 2" xfId="694" xr:uid="{00000000-0005-0000-0000-0000AD000000}"/>
    <cellStyle name="20% - Accent2 4" xfId="695" xr:uid="{00000000-0005-0000-0000-0000AE000000}"/>
    <cellStyle name="20% - Accent2 4 2" xfId="696" xr:uid="{00000000-0005-0000-0000-0000AF000000}"/>
    <cellStyle name="20% - Accent2 4 2 2" xfId="697" xr:uid="{00000000-0005-0000-0000-0000B0000000}"/>
    <cellStyle name="20% - Accent2 4 3" xfId="698" xr:uid="{00000000-0005-0000-0000-0000B1000000}"/>
    <cellStyle name="20% - Accent2 4 3 2" xfId="699" xr:uid="{00000000-0005-0000-0000-0000B2000000}"/>
    <cellStyle name="20% - Accent2 5" xfId="700" xr:uid="{00000000-0005-0000-0000-0000B3000000}"/>
    <cellStyle name="20% - Accent2 5 2" xfId="701" xr:uid="{00000000-0005-0000-0000-0000B4000000}"/>
    <cellStyle name="20% - Accent2 5 2 2" xfId="702" xr:uid="{00000000-0005-0000-0000-0000B5000000}"/>
    <cellStyle name="20% - Accent2 5 3" xfId="703" xr:uid="{00000000-0005-0000-0000-0000B6000000}"/>
    <cellStyle name="20% - Accent2 5 3 2" xfId="704" xr:uid="{00000000-0005-0000-0000-0000B7000000}"/>
    <cellStyle name="20% - Accent2 6" xfId="705" xr:uid="{00000000-0005-0000-0000-0000B8000000}"/>
    <cellStyle name="20% - Accent2 6 2" xfId="706" xr:uid="{00000000-0005-0000-0000-0000B9000000}"/>
    <cellStyle name="20% - Accent2 6 2 2" xfId="707" xr:uid="{00000000-0005-0000-0000-0000BA000000}"/>
    <cellStyle name="20% - Accent2 6 3" xfId="708" xr:uid="{00000000-0005-0000-0000-0000BB000000}"/>
    <cellStyle name="20% - Accent2 6 3 2" xfId="709" xr:uid="{00000000-0005-0000-0000-0000BC000000}"/>
    <cellStyle name="20% - Accent2 7" xfId="710" xr:uid="{00000000-0005-0000-0000-0000BD000000}"/>
    <cellStyle name="20% - Accent2 7 2" xfId="711" xr:uid="{00000000-0005-0000-0000-0000BE000000}"/>
    <cellStyle name="20% - Accent2 7 2 2" xfId="712" xr:uid="{00000000-0005-0000-0000-0000BF000000}"/>
    <cellStyle name="20% - Accent2 7 3" xfId="713" xr:uid="{00000000-0005-0000-0000-0000C0000000}"/>
    <cellStyle name="20% - Accent2 7 3 2" xfId="714" xr:uid="{00000000-0005-0000-0000-0000C1000000}"/>
    <cellStyle name="20% - Accent2 8" xfId="715" xr:uid="{00000000-0005-0000-0000-0000C2000000}"/>
    <cellStyle name="20% - Accent2 8 2" xfId="716" xr:uid="{00000000-0005-0000-0000-0000C3000000}"/>
    <cellStyle name="20% - Accent2 8 2 2" xfId="717" xr:uid="{00000000-0005-0000-0000-0000C4000000}"/>
    <cellStyle name="20% - Accent2 8 3" xfId="718" xr:uid="{00000000-0005-0000-0000-0000C5000000}"/>
    <cellStyle name="20% - Accent2 8 3 2" xfId="719" xr:uid="{00000000-0005-0000-0000-0000C6000000}"/>
    <cellStyle name="20% - Accent2 9" xfId="720" xr:uid="{00000000-0005-0000-0000-0000C7000000}"/>
    <cellStyle name="20% - Accent2 9 2" xfId="721" xr:uid="{00000000-0005-0000-0000-0000C8000000}"/>
    <cellStyle name="20% - Accent2 9 2 2" xfId="722" xr:uid="{00000000-0005-0000-0000-0000C9000000}"/>
    <cellStyle name="20% - Accent2 9 3" xfId="723" xr:uid="{00000000-0005-0000-0000-0000CA000000}"/>
    <cellStyle name="20% - Accent2 9 3 2" xfId="724" xr:uid="{00000000-0005-0000-0000-0000CB000000}"/>
    <cellStyle name="20% - Accent3 10" xfId="725" xr:uid="{00000000-0005-0000-0000-0000CC000000}"/>
    <cellStyle name="20% - Accent3 10 2" xfId="726" xr:uid="{00000000-0005-0000-0000-0000CD000000}"/>
    <cellStyle name="20% - Accent3 10 2 2" xfId="727" xr:uid="{00000000-0005-0000-0000-0000CE000000}"/>
    <cellStyle name="20% - Accent3 10 3" xfId="728" xr:uid="{00000000-0005-0000-0000-0000CF000000}"/>
    <cellStyle name="20% - Accent3 10 3 2" xfId="729" xr:uid="{00000000-0005-0000-0000-0000D0000000}"/>
    <cellStyle name="20% - Accent3 11" xfId="730" xr:uid="{00000000-0005-0000-0000-0000D1000000}"/>
    <cellStyle name="20% - Accent3 11 2" xfId="731" xr:uid="{00000000-0005-0000-0000-0000D2000000}"/>
    <cellStyle name="20% - Accent3 11 2 2" xfId="732" xr:uid="{00000000-0005-0000-0000-0000D3000000}"/>
    <cellStyle name="20% - Accent3 11 3" xfId="733" xr:uid="{00000000-0005-0000-0000-0000D4000000}"/>
    <cellStyle name="20% - Accent3 11 3 2" xfId="734" xr:uid="{00000000-0005-0000-0000-0000D5000000}"/>
    <cellStyle name="20% - Accent3 12 2" xfId="735" xr:uid="{00000000-0005-0000-0000-0000D6000000}"/>
    <cellStyle name="20% - Accent3 12 2 2" xfId="736" xr:uid="{00000000-0005-0000-0000-0000D7000000}"/>
    <cellStyle name="20% - Accent3 12 3" xfId="737" xr:uid="{00000000-0005-0000-0000-0000D8000000}"/>
    <cellStyle name="20% - Accent3 12 3 2" xfId="738" xr:uid="{00000000-0005-0000-0000-0000D9000000}"/>
    <cellStyle name="20% - Accent3 13 2" xfId="739" xr:uid="{00000000-0005-0000-0000-0000DA000000}"/>
    <cellStyle name="20% - Accent3 13 2 2" xfId="740" xr:uid="{00000000-0005-0000-0000-0000DB000000}"/>
    <cellStyle name="20% - Accent3 13 3" xfId="741" xr:uid="{00000000-0005-0000-0000-0000DC000000}"/>
    <cellStyle name="20% - Accent3 13 3 2" xfId="742" xr:uid="{00000000-0005-0000-0000-0000DD000000}"/>
    <cellStyle name="20% - Accent3 14 2" xfId="743" xr:uid="{00000000-0005-0000-0000-0000DE000000}"/>
    <cellStyle name="20% - Accent3 14 2 2" xfId="744" xr:uid="{00000000-0005-0000-0000-0000DF000000}"/>
    <cellStyle name="20% - Accent3 14 3" xfId="745" xr:uid="{00000000-0005-0000-0000-0000E0000000}"/>
    <cellStyle name="20% - Accent3 14 3 2" xfId="746" xr:uid="{00000000-0005-0000-0000-0000E1000000}"/>
    <cellStyle name="20% - Accent3 15" xfId="747" xr:uid="{00000000-0005-0000-0000-0000E2000000}"/>
    <cellStyle name="20% - Accent3 15 2" xfId="748" xr:uid="{00000000-0005-0000-0000-0000E3000000}"/>
    <cellStyle name="20% - Accent3 15 2 2" xfId="749" xr:uid="{00000000-0005-0000-0000-0000E4000000}"/>
    <cellStyle name="20% - Accent3 15 3" xfId="750" xr:uid="{00000000-0005-0000-0000-0000E5000000}"/>
    <cellStyle name="20% - Accent3 15 3 2" xfId="751" xr:uid="{00000000-0005-0000-0000-0000E6000000}"/>
    <cellStyle name="20% - Accent3 15 4" xfId="752" xr:uid="{00000000-0005-0000-0000-0000E7000000}"/>
    <cellStyle name="20% - Accent3 15 4 2" xfId="753" xr:uid="{00000000-0005-0000-0000-0000E8000000}"/>
    <cellStyle name="20% - Accent3 15 5" xfId="754" xr:uid="{00000000-0005-0000-0000-0000E9000000}"/>
    <cellStyle name="20% - Accent3 15 5 2" xfId="755" xr:uid="{00000000-0005-0000-0000-0000EA000000}"/>
    <cellStyle name="20% - Accent3 15 6" xfId="756" xr:uid="{00000000-0005-0000-0000-0000EB000000}"/>
    <cellStyle name="20% - Accent3 15 6 2" xfId="757" xr:uid="{00000000-0005-0000-0000-0000EC000000}"/>
    <cellStyle name="20% - Accent3 15 7" xfId="758" xr:uid="{00000000-0005-0000-0000-0000ED000000}"/>
    <cellStyle name="20% - Accent3 15 7 2" xfId="759" xr:uid="{00000000-0005-0000-0000-0000EE000000}"/>
    <cellStyle name="20% - Accent3 15 8" xfId="760" xr:uid="{00000000-0005-0000-0000-0000EF000000}"/>
    <cellStyle name="20% - Accent3 15_Capacity" xfId="761" xr:uid="{00000000-0005-0000-0000-0000F0000000}"/>
    <cellStyle name="20% - Accent3 16" xfId="762" xr:uid="{00000000-0005-0000-0000-0000F1000000}"/>
    <cellStyle name="20% - Accent3 16 2" xfId="763" xr:uid="{00000000-0005-0000-0000-0000F2000000}"/>
    <cellStyle name="20% - Accent3 17" xfId="764" xr:uid="{00000000-0005-0000-0000-0000F3000000}"/>
    <cellStyle name="20% - Accent3 17 2" xfId="765" xr:uid="{00000000-0005-0000-0000-0000F4000000}"/>
    <cellStyle name="20% - Accent3 18" xfId="766" xr:uid="{00000000-0005-0000-0000-0000F5000000}"/>
    <cellStyle name="20% - Accent3 18 2" xfId="767" xr:uid="{00000000-0005-0000-0000-0000F6000000}"/>
    <cellStyle name="20% - Accent3 19" xfId="768" xr:uid="{00000000-0005-0000-0000-0000F7000000}"/>
    <cellStyle name="20% - Accent3 19 2" xfId="769" xr:uid="{00000000-0005-0000-0000-0000F8000000}"/>
    <cellStyle name="20% - Accent3 2" xfId="80" xr:uid="{00000000-0005-0000-0000-0000F9000000}"/>
    <cellStyle name="20% - Accent3 2 2" xfId="770" xr:uid="{00000000-0005-0000-0000-0000FA000000}"/>
    <cellStyle name="20% - Accent3 2 2 2" xfId="771" xr:uid="{00000000-0005-0000-0000-0000FB000000}"/>
    <cellStyle name="20% - Accent3 2 3" xfId="772" xr:uid="{00000000-0005-0000-0000-0000FC000000}"/>
    <cellStyle name="20% - Accent3 2 3 2" xfId="773" xr:uid="{00000000-0005-0000-0000-0000FD000000}"/>
    <cellStyle name="20% - Accent3 20" xfId="774" xr:uid="{00000000-0005-0000-0000-0000FE000000}"/>
    <cellStyle name="20% - Accent3 20 2" xfId="775" xr:uid="{00000000-0005-0000-0000-0000FF000000}"/>
    <cellStyle name="20% - Accent3 21" xfId="776" xr:uid="{00000000-0005-0000-0000-000000010000}"/>
    <cellStyle name="20% - Accent3 21 2" xfId="777" xr:uid="{00000000-0005-0000-0000-000001010000}"/>
    <cellStyle name="20% - Accent3 22" xfId="778" xr:uid="{00000000-0005-0000-0000-000002010000}"/>
    <cellStyle name="20% - Accent3 22 2" xfId="779" xr:uid="{00000000-0005-0000-0000-000003010000}"/>
    <cellStyle name="20% - Accent3 3" xfId="780" xr:uid="{00000000-0005-0000-0000-000004010000}"/>
    <cellStyle name="20% - Accent3 3 2" xfId="781" xr:uid="{00000000-0005-0000-0000-000005010000}"/>
    <cellStyle name="20% - Accent3 3 2 2" xfId="782" xr:uid="{00000000-0005-0000-0000-000006010000}"/>
    <cellStyle name="20% - Accent3 3 3" xfId="783" xr:uid="{00000000-0005-0000-0000-000007010000}"/>
    <cellStyle name="20% - Accent3 3 3 2" xfId="784" xr:uid="{00000000-0005-0000-0000-000008010000}"/>
    <cellStyle name="20% - Accent3 4" xfId="785" xr:uid="{00000000-0005-0000-0000-000009010000}"/>
    <cellStyle name="20% - Accent3 4 2" xfId="786" xr:uid="{00000000-0005-0000-0000-00000A010000}"/>
    <cellStyle name="20% - Accent3 4 2 2" xfId="787" xr:uid="{00000000-0005-0000-0000-00000B010000}"/>
    <cellStyle name="20% - Accent3 4 3" xfId="788" xr:uid="{00000000-0005-0000-0000-00000C010000}"/>
    <cellStyle name="20% - Accent3 4 3 2" xfId="789" xr:uid="{00000000-0005-0000-0000-00000D010000}"/>
    <cellStyle name="20% - Accent3 5" xfId="790" xr:uid="{00000000-0005-0000-0000-00000E010000}"/>
    <cellStyle name="20% - Accent3 5 2" xfId="791" xr:uid="{00000000-0005-0000-0000-00000F010000}"/>
    <cellStyle name="20% - Accent3 5 2 2" xfId="792" xr:uid="{00000000-0005-0000-0000-000010010000}"/>
    <cellStyle name="20% - Accent3 5 3" xfId="793" xr:uid="{00000000-0005-0000-0000-000011010000}"/>
    <cellStyle name="20% - Accent3 5 3 2" xfId="794" xr:uid="{00000000-0005-0000-0000-000012010000}"/>
    <cellStyle name="20% - Accent3 6" xfId="795" xr:uid="{00000000-0005-0000-0000-000013010000}"/>
    <cellStyle name="20% - Accent3 6 2" xfId="796" xr:uid="{00000000-0005-0000-0000-000014010000}"/>
    <cellStyle name="20% - Accent3 6 2 2" xfId="797" xr:uid="{00000000-0005-0000-0000-000015010000}"/>
    <cellStyle name="20% - Accent3 6 3" xfId="798" xr:uid="{00000000-0005-0000-0000-000016010000}"/>
    <cellStyle name="20% - Accent3 6 3 2" xfId="799" xr:uid="{00000000-0005-0000-0000-000017010000}"/>
    <cellStyle name="20% - Accent3 7" xfId="800" xr:uid="{00000000-0005-0000-0000-000018010000}"/>
    <cellStyle name="20% - Accent3 7 2" xfId="801" xr:uid="{00000000-0005-0000-0000-000019010000}"/>
    <cellStyle name="20% - Accent3 7 2 2" xfId="802" xr:uid="{00000000-0005-0000-0000-00001A010000}"/>
    <cellStyle name="20% - Accent3 7 3" xfId="803" xr:uid="{00000000-0005-0000-0000-00001B010000}"/>
    <cellStyle name="20% - Accent3 7 3 2" xfId="804" xr:uid="{00000000-0005-0000-0000-00001C010000}"/>
    <cellStyle name="20% - Accent3 8" xfId="805" xr:uid="{00000000-0005-0000-0000-00001D010000}"/>
    <cellStyle name="20% - Accent3 8 2" xfId="806" xr:uid="{00000000-0005-0000-0000-00001E010000}"/>
    <cellStyle name="20% - Accent3 8 2 2" xfId="807" xr:uid="{00000000-0005-0000-0000-00001F010000}"/>
    <cellStyle name="20% - Accent3 8 3" xfId="808" xr:uid="{00000000-0005-0000-0000-000020010000}"/>
    <cellStyle name="20% - Accent3 8 3 2" xfId="809" xr:uid="{00000000-0005-0000-0000-000021010000}"/>
    <cellStyle name="20% - Accent3 9" xfId="810" xr:uid="{00000000-0005-0000-0000-000022010000}"/>
    <cellStyle name="20% - Accent3 9 2" xfId="811" xr:uid="{00000000-0005-0000-0000-000023010000}"/>
    <cellStyle name="20% - Accent3 9 2 2" xfId="812" xr:uid="{00000000-0005-0000-0000-000024010000}"/>
    <cellStyle name="20% - Accent3 9 3" xfId="813" xr:uid="{00000000-0005-0000-0000-000025010000}"/>
    <cellStyle name="20% - Accent3 9 3 2" xfId="814" xr:uid="{00000000-0005-0000-0000-000026010000}"/>
    <cellStyle name="20% - Accent4 10" xfId="815" xr:uid="{00000000-0005-0000-0000-000027010000}"/>
    <cellStyle name="20% - Accent4 10 2" xfId="816" xr:uid="{00000000-0005-0000-0000-000028010000}"/>
    <cellStyle name="20% - Accent4 10 2 2" xfId="817" xr:uid="{00000000-0005-0000-0000-000029010000}"/>
    <cellStyle name="20% - Accent4 10 3" xfId="818" xr:uid="{00000000-0005-0000-0000-00002A010000}"/>
    <cellStyle name="20% - Accent4 10 3 2" xfId="819" xr:uid="{00000000-0005-0000-0000-00002B010000}"/>
    <cellStyle name="20% - Accent4 11" xfId="820" xr:uid="{00000000-0005-0000-0000-00002C010000}"/>
    <cellStyle name="20% - Accent4 11 2" xfId="821" xr:uid="{00000000-0005-0000-0000-00002D010000}"/>
    <cellStyle name="20% - Accent4 11 2 2" xfId="822" xr:uid="{00000000-0005-0000-0000-00002E010000}"/>
    <cellStyle name="20% - Accent4 11 3" xfId="823" xr:uid="{00000000-0005-0000-0000-00002F010000}"/>
    <cellStyle name="20% - Accent4 11 3 2" xfId="824" xr:uid="{00000000-0005-0000-0000-000030010000}"/>
    <cellStyle name="20% - Accent4 12 2" xfId="825" xr:uid="{00000000-0005-0000-0000-000031010000}"/>
    <cellStyle name="20% - Accent4 12 2 2" xfId="826" xr:uid="{00000000-0005-0000-0000-000032010000}"/>
    <cellStyle name="20% - Accent4 12 3" xfId="827" xr:uid="{00000000-0005-0000-0000-000033010000}"/>
    <cellStyle name="20% - Accent4 12 3 2" xfId="828" xr:uid="{00000000-0005-0000-0000-000034010000}"/>
    <cellStyle name="20% - Accent4 13 2" xfId="829" xr:uid="{00000000-0005-0000-0000-000035010000}"/>
    <cellStyle name="20% - Accent4 13 2 2" xfId="830" xr:uid="{00000000-0005-0000-0000-000036010000}"/>
    <cellStyle name="20% - Accent4 13 3" xfId="831" xr:uid="{00000000-0005-0000-0000-000037010000}"/>
    <cellStyle name="20% - Accent4 13 3 2" xfId="832" xr:uid="{00000000-0005-0000-0000-000038010000}"/>
    <cellStyle name="20% - Accent4 14 2" xfId="833" xr:uid="{00000000-0005-0000-0000-000039010000}"/>
    <cellStyle name="20% - Accent4 14 2 2" xfId="834" xr:uid="{00000000-0005-0000-0000-00003A010000}"/>
    <cellStyle name="20% - Accent4 14 3" xfId="835" xr:uid="{00000000-0005-0000-0000-00003B010000}"/>
    <cellStyle name="20% - Accent4 14 3 2" xfId="836" xr:uid="{00000000-0005-0000-0000-00003C010000}"/>
    <cellStyle name="20% - Accent4 15" xfId="837" xr:uid="{00000000-0005-0000-0000-00003D010000}"/>
    <cellStyle name="20% - Accent4 15 2" xfId="838" xr:uid="{00000000-0005-0000-0000-00003E010000}"/>
    <cellStyle name="20% - Accent4 15 2 2" xfId="839" xr:uid="{00000000-0005-0000-0000-00003F010000}"/>
    <cellStyle name="20% - Accent4 15 3" xfId="840" xr:uid="{00000000-0005-0000-0000-000040010000}"/>
    <cellStyle name="20% - Accent4 15 3 2" xfId="841" xr:uid="{00000000-0005-0000-0000-000041010000}"/>
    <cellStyle name="20% - Accent4 15 4" xfId="842" xr:uid="{00000000-0005-0000-0000-000042010000}"/>
    <cellStyle name="20% - Accent4 15 4 2" xfId="843" xr:uid="{00000000-0005-0000-0000-000043010000}"/>
    <cellStyle name="20% - Accent4 15 5" xfId="844" xr:uid="{00000000-0005-0000-0000-000044010000}"/>
    <cellStyle name="20% - Accent4 15 5 2" xfId="845" xr:uid="{00000000-0005-0000-0000-000045010000}"/>
    <cellStyle name="20% - Accent4 15 6" xfId="846" xr:uid="{00000000-0005-0000-0000-000046010000}"/>
    <cellStyle name="20% - Accent4 15 6 2" xfId="847" xr:uid="{00000000-0005-0000-0000-000047010000}"/>
    <cellStyle name="20% - Accent4 15 7" xfId="848" xr:uid="{00000000-0005-0000-0000-000048010000}"/>
    <cellStyle name="20% - Accent4 15 7 2" xfId="849" xr:uid="{00000000-0005-0000-0000-000049010000}"/>
    <cellStyle name="20% - Accent4 15 8" xfId="850" xr:uid="{00000000-0005-0000-0000-00004A010000}"/>
    <cellStyle name="20% - Accent4 15_Capacity" xfId="851" xr:uid="{00000000-0005-0000-0000-00004B010000}"/>
    <cellStyle name="20% - Accent4 16" xfId="852" xr:uid="{00000000-0005-0000-0000-00004C010000}"/>
    <cellStyle name="20% - Accent4 16 2" xfId="853" xr:uid="{00000000-0005-0000-0000-00004D010000}"/>
    <cellStyle name="20% - Accent4 17" xfId="854" xr:uid="{00000000-0005-0000-0000-00004E010000}"/>
    <cellStyle name="20% - Accent4 17 2" xfId="855" xr:uid="{00000000-0005-0000-0000-00004F010000}"/>
    <cellStyle name="20% - Accent4 18" xfId="856" xr:uid="{00000000-0005-0000-0000-000050010000}"/>
    <cellStyle name="20% - Accent4 18 2" xfId="857" xr:uid="{00000000-0005-0000-0000-000051010000}"/>
    <cellStyle name="20% - Accent4 19" xfId="858" xr:uid="{00000000-0005-0000-0000-000052010000}"/>
    <cellStyle name="20% - Accent4 19 2" xfId="859" xr:uid="{00000000-0005-0000-0000-000053010000}"/>
    <cellStyle name="20% - Accent4 2" xfId="81" xr:uid="{00000000-0005-0000-0000-000054010000}"/>
    <cellStyle name="20% - Accent4 2 2" xfId="860" xr:uid="{00000000-0005-0000-0000-000055010000}"/>
    <cellStyle name="20% - Accent4 2 2 2" xfId="861" xr:uid="{00000000-0005-0000-0000-000056010000}"/>
    <cellStyle name="20% - Accent4 2 3" xfId="862" xr:uid="{00000000-0005-0000-0000-000057010000}"/>
    <cellStyle name="20% - Accent4 2 3 2" xfId="863" xr:uid="{00000000-0005-0000-0000-000058010000}"/>
    <cellStyle name="20% - Accent4 20" xfId="864" xr:uid="{00000000-0005-0000-0000-000059010000}"/>
    <cellStyle name="20% - Accent4 20 2" xfId="865" xr:uid="{00000000-0005-0000-0000-00005A010000}"/>
    <cellStyle name="20% - Accent4 21" xfId="866" xr:uid="{00000000-0005-0000-0000-00005B010000}"/>
    <cellStyle name="20% - Accent4 21 2" xfId="867" xr:uid="{00000000-0005-0000-0000-00005C010000}"/>
    <cellStyle name="20% - Accent4 22" xfId="868" xr:uid="{00000000-0005-0000-0000-00005D010000}"/>
    <cellStyle name="20% - Accent4 22 2" xfId="869" xr:uid="{00000000-0005-0000-0000-00005E010000}"/>
    <cellStyle name="20% - Accent4 3" xfId="870" xr:uid="{00000000-0005-0000-0000-00005F010000}"/>
    <cellStyle name="20% - Accent4 3 2" xfId="871" xr:uid="{00000000-0005-0000-0000-000060010000}"/>
    <cellStyle name="20% - Accent4 3 2 2" xfId="872" xr:uid="{00000000-0005-0000-0000-000061010000}"/>
    <cellStyle name="20% - Accent4 3 3" xfId="873" xr:uid="{00000000-0005-0000-0000-000062010000}"/>
    <cellStyle name="20% - Accent4 3 3 2" xfId="874" xr:uid="{00000000-0005-0000-0000-000063010000}"/>
    <cellStyle name="20% - Accent4 4" xfId="875" xr:uid="{00000000-0005-0000-0000-000064010000}"/>
    <cellStyle name="20% - Accent4 4 2" xfId="876" xr:uid="{00000000-0005-0000-0000-000065010000}"/>
    <cellStyle name="20% - Accent4 4 2 2" xfId="877" xr:uid="{00000000-0005-0000-0000-000066010000}"/>
    <cellStyle name="20% - Accent4 4 3" xfId="878" xr:uid="{00000000-0005-0000-0000-000067010000}"/>
    <cellStyle name="20% - Accent4 4 3 2" xfId="879" xr:uid="{00000000-0005-0000-0000-000068010000}"/>
    <cellStyle name="20% - Accent4 5" xfId="880" xr:uid="{00000000-0005-0000-0000-000069010000}"/>
    <cellStyle name="20% - Accent4 5 2" xfId="881" xr:uid="{00000000-0005-0000-0000-00006A010000}"/>
    <cellStyle name="20% - Accent4 5 2 2" xfId="882" xr:uid="{00000000-0005-0000-0000-00006B010000}"/>
    <cellStyle name="20% - Accent4 5 3" xfId="883" xr:uid="{00000000-0005-0000-0000-00006C010000}"/>
    <cellStyle name="20% - Accent4 5 3 2" xfId="884" xr:uid="{00000000-0005-0000-0000-00006D010000}"/>
    <cellStyle name="20% - Accent4 6" xfId="885" xr:uid="{00000000-0005-0000-0000-00006E010000}"/>
    <cellStyle name="20% - Accent4 6 2" xfId="886" xr:uid="{00000000-0005-0000-0000-00006F010000}"/>
    <cellStyle name="20% - Accent4 6 2 2" xfId="887" xr:uid="{00000000-0005-0000-0000-000070010000}"/>
    <cellStyle name="20% - Accent4 6 3" xfId="888" xr:uid="{00000000-0005-0000-0000-000071010000}"/>
    <cellStyle name="20% - Accent4 6 3 2" xfId="889" xr:uid="{00000000-0005-0000-0000-000072010000}"/>
    <cellStyle name="20% - Accent4 7" xfId="890" xr:uid="{00000000-0005-0000-0000-000073010000}"/>
    <cellStyle name="20% - Accent4 7 2" xfId="891" xr:uid="{00000000-0005-0000-0000-000074010000}"/>
    <cellStyle name="20% - Accent4 7 2 2" xfId="892" xr:uid="{00000000-0005-0000-0000-000075010000}"/>
    <cellStyle name="20% - Accent4 7 3" xfId="893" xr:uid="{00000000-0005-0000-0000-000076010000}"/>
    <cellStyle name="20% - Accent4 7 3 2" xfId="894" xr:uid="{00000000-0005-0000-0000-000077010000}"/>
    <cellStyle name="20% - Accent4 8" xfId="895" xr:uid="{00000000-0005-0000-0000-000078010000}"/>
    <cellStyle name="20% - Accent4 8 2" xfId="896" xr:uid="{00000000-0005-0000-0000-000079010000}"/>
    <cellStyle name="20% - Accent4 8 2 2" xfId="897" xr:uid="{00000000-0005-0000-0000-00007A010000}"/>
    <cellStyle name="20% - Accent4 8 3" xfId="898" xr:uid="{00000000-0005-0000-0000-00007B010000}"/>
    <cellStyle name="20% - Accent4 8 3 2" xfId="899" xr:uid="{00000000-0005-0000-0000-00007C010000}"/>
    <cellStyle name="20% - Accent4 9" xfId="900" xr:uid="{00000000-0005-0000-0000-00007D010000}"/>
    <cellStyle name="20% - Accent4 9 2" xfId="901" xr:uid="{00000000-0005-0000-0000-00007E010000}"/>
    <cellStyle name="20% - Accent4 9 2 2" xfId="902" xr:uid="{00000000-0005-0000-0000-00007F010000}"/>
    <cellStyle name="20% - Accent4 9 3" xfId="903" xr:uid="{00000000-0005-0000-0000-000080010000}"/>
    <cellStyle name="20% - Accent4 9 3 2" xfId="904" xr:uid="{00000000-0005-0000-0000-000081010000}"/>
    <cellStyle name="20% - Accent5 10" xfId="905" xr:uid="{00000000-0005-0000-0000-000082010000}"/>
    <cellStyle name="20% - Accent5 10 2" xfId="906" xr:uid="{00000000-0005-0000-0000-000083010000}"/>
    <cellStyle name="20% - Accent5 10 2 2" xfId="907" xr:uid="{00000000-0005-0000-0000-000084010000}"/>
    <cellStyle name="20% - Accent5 10 3" xfId="908" xr:uid="{00000000-0005-0000-0000-000085010000}"/>
    <cellStyle name="20% - Accent5 10 3 2" xfId="909" xr:uid="{00000000-0005-0000-0000-000086010000}"/>
    <cellStyle name="20% - Accent5 11 2" xfId="910" xr:uid="{00000000-0005-0000-0000-000087010000}"/>
    <cellStyle name="20% - Accent5 11 2 2" xfId="911" xr:uid="{00000000-0005-0000-0000-000088010000}"/>
    <cellStyle name="20% - Accent5 11 3" xfId="912" xr:uid="{00000000-0005-0000-0000-000089010000}"/>
    <cellStyle name="20% - Accent5 11 3 2" xfId="913" xr:uid="{00000000-0005-0000-0000-00008A010000}"/>
    <cellStyle name="20% - Accent5 12 2" xfId="914" xr:uid="{00000000-0005-0000-0000-00008B010000}"/>
    <cellStyle name="20% - Accent5 12 2 2" xfId="915" xr:uid="{00000000-0005-0000-0000-00008C010000}"/>
    <cellStyle name="20% - Accent5 12 3" xfId="916" xr:uid="{00000000-0005-0000-0000-00008D010000}"/>
    <cellStyle name="20% - Accent5 12 3 2" xfId="917" xr:uid="{00000000-0005-0000-0000-00008E010000}"/>
    <cellStyle name="20% - Accent5 13 2" xfId="918" xr:uid="{00000000-0005-0000-0000-00008F010000}"/>
    <cellStyle name="20% - Accent5 13 2 2" xfId="919" xr:uid="{00000000-0005-0000-0000-000090010000}"/>
    <cellStyle name="20% - Accent5 13 3" xfId="920" xr:uid="{00000000-0005-0000-0000-000091010000}"/>
    <cellStyle name="20% - Accent5 13 3 2" xfId="921" xr:uid="{00000000-0005-0000-0000-000092010000}"/>
    <cellStyle name="20% - Accent5 14 2" xfId="922" xr:uid="{00000000-0005-0000-0000-000093010000}"/>
    <cellStyle name="20% - Accent5 14 2 2" xfId="923" xr:uid="{00000000-0005-0000-0000-000094010000}"/>
    <cellStyle name="20% - Accent5 14 3" xfId="924" xr:uid="{00000000-0005-0000-0000-000095010000}"/>
    <cellStyle name="20% - Accent5 14 3 2" xfId="925" xr:uid="{00000000-0005-0000-0000-000096010000}"/>
    <cellStyle name="20% - Accent5 15" xfId="926" xr:uid="{00000000-0005-0000-0000-000097010000}"/>
    <cellStyle name="20% - Accent5 15 2" xfId="927" xr:uid="{00000000-0005-0000-0000-000098010000}"/>
    <cellStyle name="20% - Accent5 15 2 2" xfId="928" xr:uid="{00000000-0005-0000-0000-000099010000}"/>
    <cellStyle name="20% - Accent5 15 3" xfId="929" xr:uid="{00000000-0005-0000-0000-00009A010000}"/>
    <cellStyle name="20% - Accent5 15 3 2" xfId="930" xr:uid="{00000000-0005-0000-0000-00009B010000}"/>
    <cellStyle name="20% - Accent5 15 4" xfId="931" xr:uid="{00000000-0005-0000-0000-00009C010000}"/>
    <cellStyle name="20% - Accent5 15 4 2" xfId="932" xr:uid="{00000000-0005-0000-0000-00009D010000}"/>
    <cellStyle name="20% - Accent5 15 5" xfId="933" xr:uid="{00000000-0005-0000-0000-00009E010000}"/>
    <cellStyle name="20% - Accent5 15 5 2" xfId="934" xr:uid="{00000000-0005-0000-0000-00009F010000}"/>
    <cellStyle name="20% - Accent5 15 6" xfId="935" xr:uid="{00000000-0005-0000-0000-0000A0010000}"/>
    <cellStyle name="20% - Accent5 15 6 2" xfId="936" xr:uid="{00000000-0005-0000-0000-0000A1010000}"/>
    <cellStyle name="20% - Accent5 15 7" xfId="937" xr:uid="{00000000-0005-0000-0000-0000A2010000}"/>
    <cellStyle name="20% - Accent5 15 7 2" xfId="938" xr:uid="{00000000-0005-0000-0000-0000A3010000}"/>
    <cellStyle name="20% - Accent5 15 8" xfId="939" xr:uid="{00000000-0005-0000-0000-0000A4010000}"/>
    <cellStyle name="20% - Accent5 15_Capacity" xfId="940" xr:uid="{00000000-0005-0000-0000-0000A5010000}"/>
    <cellStyle name="20% - Accent5 16" xfId="941" xr:uid="{00000000-0005-0000-0000-0000A6010000}"/>
    <cellStyle name="20% - Accent5 16 2" xfId="942" xr:uid="{00000000-0005-0000-0000-0000A7010000}"/>
    <cellStyle name="20% - Accent5 17" xfId="943" xr:uid="{00000000-0005-0000-0000-0000A8010000}"/>
    <cellStyle name="20% - Accent5 17 2" xfId="944" xr:uid="{00000000-0005-0000-0000-0000A9010000}"/>
    <cellStyle name="20% - Accent5 18" xfId="945" xr:uid="{00000000-0005-0000-0000-0000AA010000}"/>
    <cellStyle name="20% - Accent5 18 2" xfId="946" xr:uid="{00000000-0005-0000-0000-0000AB010000}"/>
    <cellStyle name="20% - Accent5 19" xfId="947" xr:uid="{00000000-0005-0000-0000-0000AC010000}"/>
    <cellStyle name="20% - Accent5 19 2" xfId="948" xr:uid="{00000000-0005-0000-0000-0000AD010000}"/>
    <cellStyle name="20% - Accent5 2" xfId="82" xr:uid="{00000000-0005-0000-0000-0000AE010000}"/>
    <cellStyle name="20% - Accent5 2 2" xfId="949" xr:uid="{00000000-0005-0000-0000-0000AF010000}"/>
    <cellStyle name="20% - Accent5 2 2 2" xfId="950" xr:uid="{00000000-0005-0000-0000-0000B0010000}"/>
    <cellStyle name="20% - Accent5 2 3" xfId="951" xr:uid="{00000000-0005-0000-0000-0000B1010000}"/>
    <cellStyle name="20% - Accent5 2 3 2" xfId="952" xr:uid="{00000000-0005-0000-0000-0000B2010000}"/>
    <cellStyle name="20% - Accent5 20" xfId="953" xr:uid="{00000000-0005-0000-0000-0000B3010000}"/>
    <cellStyle name="20% - Accent5 20 2" xfId="954" xr:uid="{00000000-0005-0000-0000-0000B4010000}"/>
    <cellStyle name="20% - Accent5 21" xfId="955" xr:uid="{00000000-0005-0000-0000-0000B5010000}"/>
    <cellStyle name="20% - Accent5 21 2" xfId="956" xr:uid="{00000000-0005-0000-0000-0000B6010000}"/>
    <cellStyle name="20% - Accent5 22" xfId="957" xr:uid="{00000000-0005-0000-0000-0000B7010000}"/>
    <cellStyle name="20% - Accent5 22 2" xfId="958" xr:uid="{00000000-0005-0000-0000-0000B8010000}"/>
    <cellStyle name="20% - Accent5 3" xfId="959" xr:uid="{00000000-0005-0000-0000-0000B9010000}"/>
    <cellStyle name="20% - Accent5 3 2" xfId="960" xr:uid="{00000000-0005-0000-0000-0000BA010000}"/>
    <cellStyle name="20% - Accent5 3 2 2" xfId="961" xr:uid="{00000000-0005-0000-0000-0000BB010000}"/>
    <cellStyle name="20% - Accent5 3 3" xfId="962" xr:uid="{00000000-0005-0000-0000-0000BC010000}"/>
    <cellStyle name="20% - Accent5 3 3 2" xfId="963" xr:uid="{00000000-0005-0000-0000-0000BD010000}"/>
    <cellStyle name="20% - Accent5 4" xfId="964" xr:uid="{00000000-0005-0000-0000-0000BE010000}"/>
    <cellStyle name="20% - Accent5 4 2" xfId="965" xr:uid="{00000000-0005-0000-0000-0000BF010000}"/>
    <cellStyle name="20% - Accent5 4 2 2" xfId="966" xr:uid="{00000000-0005-0000-0000-0000C0010000}"/>
    <cellStyle name="20% - Accent5 4 3" xfId="967" xr:uid="{00000000-0005-0000-0000-0000C1010000}"/>
    <cellStyle name="20% - Accent5 4 3 2" xfId="968" xr:uid="{00000000-0005-0000-0000-0000C2010000}"/>
    <cellStyle name="20% - Accent5 5" xfId="969" xr:uid="{00000000-0005-0000-0000-0000C3010000}"/>
    <cellStyle name="20% - Accent5 5 2" xfId="970" xr:uid="{00000000-0005-0000-0000-0000C4010000}"/>
    <cellStyle name="20% - Accent5 5 2 2" xfId="971" xr:uid="{00000000-0005-0000-0000-0000C5010000}"/>
    <cellStyle name="20% - Accent5 5 3" xfId="972" xr:uid="{00000000-0005-0000-0000-0000C6010000}"/>
    <cellStyle name="20% - Accent5 5 3 2" xfId="973" xr:uid="{00000000-0005-0000-0000-0000C7010000}"/>
    <cellStyle name="20% - Accent5 6" xfId="974" xr:uid="{00000000-0005-0000-0000-0000C8010000}"/>
    <cellStyle name="20% - Accent5 6 2" xfId="975" xr:uid="{00000000-0005-0000-0000-0000C9010000}"/>
    <cellStyle name="20% - Accent5 6 2 2" xfId="976" xr:uid="{00000000-0005-0000-0000-0000CA010000}"/>
    <cellStyle name="20% - Accent5 6 3" xfId="977" xr:uid="{00000000-0005-0000-0000-0000CB010000}"/>
    <cellStyle name="20% - Accent5 6 3 2" xfId="978" xr:uid="{00000000-0005-0000-0000-0000CC010000}"/>
    <cellStyle name="20% - Accent5 7" xfId="979" xr:uid="{00000000-0005-0000-0000-0000CD010000}"/>
    <cellStyle name="20% - Accent5 7 2" xfId="980" xr:uid="{00000000-0005-0000-0000-0000CE010000}"/>
    <cellStyle name="20% - Accent5 7 2 2" xfId="981" xr:uid="{00000000-0005-0000-0000-0000CF010000}"/>
    <cellStyle name="20% - Accent5 7 3" xfId="982" xr:uid="{00000000-0005-0000-0000-0000D0010000}"/>
    <cellStyle name="20% - Accent5 7 3 2" xfId="983" xr:uid="{00000000-0005-0000-0000-0000D1010000}"/>
    <cellStyle name="20% - Accent5 8" xfId="984" xr:uid="{00000000-0005-0000-0000-0000D2010000}"/>
    <cellStyle name="20% - Accent5 8 2" xfId="985" xr:uid="{00000000-0005-0000-0000-0000D3010000}"/>
    <cellStyle name="20% - Accent5 8 2 2" xfId="986" xr:uid="{00000000-0005-0000-0000-0000D4010000}"/>
    <cellStyle name="20% - Accent5 8 3" xfId="987" xr:uid="{00000000-0005-0000-0000-0000D5010000}"/>
    <cellStyle name="20% - Accent5 8 3 2" xfId="988" xr:uid="{00000000-0005-0000-0000-0000D6010000}"/>
    <cellStyle name="20% - Accent5 9" xfId="989" xr:uid="{00000000-0005-0000-0000-0000D7010000}"/>
    <cellStyle name="20% - Accent5 9 2" xfId="990" xr:uid="{00000000-0005-0000-0000-0000D8010000}"/>
    <cellStyle name="20% - Accent5 9 2 2" xfId="991" xr:uid="{00000000-0005-0000-0000-0000D9010000}"/>
    <cellStyle name="20% - Accent5 9 3" xfId="992" xr:uid="{00000000-0005-0000-0000-0000DA010000}"/>
    <cellStyle name="20% - Accent5 9 3 2" xfId="993" xr:uid="{00000000-0005-0000-0000-0000DB010000}"/>
    <cellStyle name="20% - Accent6 10" xfId="994" xr:uid="{00000000-0005-0000-0000-0000DC010000}"/>
    <cellStyle name="20% - Accent6 10 2" xfId="995" xr:uid="{00000000-0005-0000-0000-0000DD010000}"/>
    <cellStyle name="20% - Accent6 10 2 2" xfId="996" xr:uid="{00000000-0005-0000-0000-0000DE010000}"/>
    <cellStyle name="20% - Accent6 10 3" xfId="997" xr:uid="{00000000-0005-0000-0000-0000DF010000}"/>
    <cellStyle name="20% - Accent6 10 3 2" xfId="998" xr:uid="{00000000-0005-0000-0000-0000E0010000}"/>
    <cellStyle name="20% - Accent6 11 2" xfId="999" xr:uid="{00000000-0005-0000-0000-0000E1010000}"/>
    <cellStyle name="20% - Accent6 11 2 2" xfId="1000" xr:uid="{00000000-0005-0000-0000-0000E2010000}"/>
    <cellStyle name="20% - Accent6 11 3" xfId="1001" xr:uid="{00000000-0005-0000-0000-0000E3010000}"/>
    <cellStyle name="20% - Accent6 11 3 2" xfId="1002" xr:uid="{00000000-0005-0000-0000-0000E4010000}"/>
    <cellStyle name="20% - Accent6 12 2" xfId="1003" xr:uid="{00000000-0005-0000-0000-0000E5010000}"/>
    <cellStyle name="20% - Accent6 12 2 2" xfId="1004" xr:uid="{00000000-0005-0000-0000-0000E6010000}"/>
    <cellStyle name="20% - Accent6 12 3" xfId="1005" xr:uid="{00000000-0005-0000-0000-0000E7010000}"/>
    <cellStyle name="20% - Accent6 12 3 2" xfId="1006" xr:uid="{00000000-0005-0000-0000-0000E8010000}"/>
    <cellStyle name="20% - Accent6 13 2" xfId="1007" xr:uid="{00000000-0005-0000-0000-0000E9010000}"/>
    <cellStyle name="20% - Accent6 13 2 2" xfId="1008" xr:uid="{00000000-0005-0000-0000-0000EA010000}"/>
    <cellStyle name="20% - Accent6 13 3" xfId="1009" xr:uid="{00000000-0005-0000-0000-0000EB010000}"/>
    <cellStyle name="20% - Accent6 13 3 2" xfId="1010" xr:uid="{00000000-0005-0000-0000-0000EC010000}"/>
    <cellStyle name="20% - Accent6 14 2" xfId="1011" xr:uid="{00000000-0005-0000-0000-0000ED010000}"/>
    <cellStyle name="20% - Accent6 14 2 2" xfId="1012" xr:uid="{00000000-0005-0000-0000-0000EE010000}"/>
    <cellStyle name="20% - Accent6 14 3" xfId="1013" xr:uid="{00000000-0005-0000-0000-0000EF010000}"/>
    <cellStyle name="20% - Accent6 14 3 2" xfId="1014" xr:uid="{00000000-0005-0000-0000-0000F0010000}"/>
    <cellStyle name="20% - Accent6 15" xfId="1015" xr:uid="{00000000-0005-0000-0000-0000F1010000}"/>
    <cellStyle name="20% - Accent6 15 2" xfId="1016" xr:uid="{00000000-0005-0000-0000-0000F2010000}"/>
    <cellStyle name="20% - Accent6 15 2 2" xfId="1017" xr:uid="{00000000-0005-0000-0000-0000F3010000}"/>
    <cellStyle name="20% - Accent6 15 3" xfId="1018" xr:uid="{00000000-0005-0000-0000-0000F4010000}"/>
    <cellStyle name="20% - Accent6 15 3 2" xfId="1019" xr:uid="{00000000-0005-0000-0000-0000F5010000}"/>
    <cellStyle name="20% - Accent6 15 4" xfId="1020" xr:uid="{00000000-0005-0000-0000-0000F6010000}"/>
    <cellStyle name="20% - Accent6 15 4 2" xfId="1021" xr:uid="{00000000-0005-0000-0000-0000F7010000}"/>
    <cellStyle name="20% - Accent6 15 5" xfId="1022" xr:uid="{00000000-0005-0000-0000-0000F8010000}"/>
    <cellStyle name="20% - Accent6 15 5 2" xfId="1023" xr:uid="{00000000-0005-0000-0000-0000F9010000}"/>
    <cellStyle name="20% - Accent6 15 6" xfId="1024" xr:uid="{00000000-0005-0000-0000-0000FA010000}"/>
    <cellStyle name="20% - Accent6 15 6 2" xfId="1025" xr:uid="{00000000-0005-0000-0000-0000FB010000}"/>
    <cellStyle name="20% - Accent6 15 7" xfId="1026" xr:uid="{00000000-0005-0000-0000-0000FC010000}"/>
    <cellStyle name="20% - Accent6 15 7 2" xfId="1027" xr:uid="{00000000-0005-0000-0000-0000FD010000}"/>
    <cellStyle name="20% - Accent6 15 8" xfId="1028" xr:uid="{00000000-0005-0000-0000-0000FE010000}"/>
    <cellStyle name="20% - Accent6 15_Capacity" xfId="1029" xr:uid="{00000000-0005-0000-0000-0000FF010000}"/>
    <cellStyle name="20% - Accent6 16" xfId="1030" xr:uid="{00000000-0005-0000-0000-000000020000}"/>
    <cellStyle name="20% - Accent6 16 2" xfId="1031" xr:uid="{00000000-0005-0000-0000-000001020000}"/>
    <cellStyle name="20% - Accent6 17" xfId="1032" xr:uid="{00000000-0005-0000-0000-000002020000}"/>
    <cellStyle name="20% - Accent6 17 2" xfId="1033" xr:uid="{00000000-0005-0000-0000-000003020000}"/>
    <cellStyle name="20% - Accent6 18" xfId="1034" xr:uid="{00000000-0005-0000-0000-000004020000}"/>
    <cellStyle name="20% - Accent6 18 2" xfId="1035" xr:uid="{00000000-0005-0000-0000-000005020000}"/>
    <cellStyle name="20% - Accent6 19" xfId="1036" xr:uid="{00000000-0005-0000-0000-000006020000}"/>
    <cellStyle name="20% - Accent6 19 2" xfId="1037" xr:uid="{00000000-0005-0000-0000-000007020000}"/>
    <cellStyle name="20% - Accent6 2" xfId="83" xr:uid="{00000000-0005-0000-0000-000008020000}"/>
    <cellStyle name="20% - Accent6 2 2" xfId="1038" xr:uid="{00000000-0005-0000-0000-000009020000}"/>
    <cellStyle name="20% - Accent6 2 2 2" xfId="1039" xr:uid="{00000000-0005-0000-0000-00000A020000}"/>
    <cellStyle name="20% - Accent6 2 3" xfId="1040" xr:uid="{00000000-0005-0000-0000-00000B020000}"/>
    <cellStyle name="20% - Accent6 2 3 2" xfId="1041" xr:uid="{00000000-0005-0000-0000-00000C020000}"/>
    <cellStyle name="20% - Accent6 20" xfId="1042" xr:uid="{00000000-0005-0000-0000-00000D020000}"/>
    <cellStyle name="20% - Accent6 20 2" xfId="1043" xr:uid="{00000000-0005-0000-0000-00000E020000}"/>
    <cellStyle name="20% - Accent6 21" xfId="1044" xr:uid="{00000000-0005-0000-0000-00000F020000}"/>
    <cellStyle name="20% - Accent6 21 2" xfId="1045" xr:uid="{00000000-0005-0000-0000-000010020000}"/>
    <cellStyle name="20% - Accent6 22" xfId="1046" xr:uid="{00000000-0005-0000-0000-000011020000}"/>
    <cellStyle name="20% - Accent6 22 2" xfId="1047" xr:uid="{00000000-0005-0000-0000-000012020000}"/>
    <cellStyle name="20% - Accent6 3" xfId="1048" xr:uid="{00000000-0005-0000-0000-000013020000}"/>
    <cellStyle name="20% - Accent6 3 2" xfId="1049" xr:uid="{00000000-0005-0000-0000-000014020000}"/>
    <cellStyle name="20% - Accent6 3 2 2" xfId="1050" xr:uid="{00000000-0005-0000-0000-000015020000}"/>
    <cellStyle name="20% - Accent6 3 3" xfId="1051" xr:uid="{00000000-0005-0000-0000-000016020000}"/>
    <cellStyle name="20% - Accent6 3 3 2" xfId="1052" xr:uid="{00000000-0005-0000-0000-000017020000}"/>
    <cellStyle name="20% - Accent6 4" xfId="1053" xr:uid="{00000000-0005-0000-0000-000018020000}"/>
    <cellStyle name="20% - Accent6 4 2" xfId="1054" xr:uid="{00000000-0005-0000-0000-000019020000}"/>
    <cellStyle name="20% - Accent6 4 2 2" xfId="1055" xr:uid="{00000000-0005-0000-0000-00001A020000}"/>
    <cellStyle name="20% - Accent6 4 3" xfId="1056" xr:uid="{00000000-0005-0000-0000-00001B020000}"/>
    <cellStyle name="20% - Accent6 4 3 2" xfId="1057" xr:uid="{00000000-0005-0000-0000-00001C020000}"/>
    <cellStyle name="20% - Accent6 5" xfId="1058" xr:uid="{00000000-0005-0000-0000-00001D020000}"/>
    <cellStyle name="20% - Accent6 5 2" xfId="1059" xr:uid="{00000000-0005-0000-0000-00001E020000}"/>
    <cellStyle name="20% - Accent6 5 2 2" xfId="1060" xr:uid="{00000000-0005-0000-0000-00001F020000}"/>
    <cellStyle name="20% - Accent6 5 3" xfId="1061" xr:uid="{00000000-0005-0000-0000-000020020000}"/>
    <cellStyle name="20% - Accent6 5 3 2" xfId="1062" xr:uid="{00000000-0005-0000-0000-000021020000}"/>
    <cellStyle name="20% - Accent6 6" xfId="1063" xr:uid="{00000000-0005-0000-0000-000022020000}"/>
    <cellStyle name="20% - Accent6 6 2" xfId="1064" xr:uid="{00000000-0005-0000-0000-000023020000}"/>
    <cellStyle name="20% - Accent6 6 2 2" xfId="1065" xr:uid="{00000000-0005-0000-0000-000024020000}"/>
    <cellStyle name="20% - Accent6 6 3" xfId="1066" xr:uid="{00000000-0005-0000-0000-000025020000}"/>
    <cellStyle name="20% - Accent6 6 3 2" xfId="1067" xr:uid="{00000000-0005-0000-0000-000026020000}"/>
    <cellStyle name="20% - Accent6 7" xfId="1068" xr:uid="{00000000-0005-0000-0000-000027020000}"/>
    <cellStyle name="20% - Accent6 7 2" xfId="1069" xr:uid="{00000000-0005-0000-0000-000028020000}"/>
    <cellStyle name="20% - Accent6 7 2 2" xfId="1070" xr:uid="{00000000-0005-0000-0000-000029020000}"/>
    <cellStyle name="20% - Accent6 7 3" xfId="1071" xr:uid="{00000000-0005-0000-0000-00002A020000}"/>
    <cellStyle name="20% - Accent6 7 3 2" xfId="1072" xr:uid="{00000000-0005-0000-0000-00002B020000}"/>
    <cellStyle name="20% - Accent6 8" xfId="1073" xr:uid="{00000000-0005-0000-0000-00002C020000}"/>
    <cellStyle name="20% - Accent6 8 2" xfId="1074" xr:uid="{00000000-0005-0000-0000-00002D020000}"/>
    <cellStyle name="20% - Accent6 8 2 2" xfId="1075" xr:uid="{00000000-0005-0000-0000-00002E020000}"/>
    <cellStyle name="20% - Accent6 8 3" xfId="1076" xr:uid="{00000000-0005-0000-0000-00002F020000}"/>
    <cellStyle name="20% - Accent6 8 3 2" xfId="1077" xr:uid="{00000000-0005-0000-0000-000030020000}"/>
    <cellStyle name="20% - Accent6 9" xfId="1078" xr:uid="{00000000-0005-0000-0000-000031020000}"/>
    <cellStyle name="20% - Accent6 9 2" xfId="1079" xr:uid="{00000000-0005-0000-0000-000032020000}"/>
    <cellStyle name="20% - Accent6 9 2 2" xfId="1080" xr:uid="{00000000-0005-0000-0000-000033020000}"/>
    <cellStyle name="20% - Accent6 9 3" xfId="1081" xr:uid="{00000000-0005-0000-0000-000034020000}"/>
    <cellStyle name="20% - Accent6 9 3 2" xfId="1082" xr:uid="{00000000-0005-0000-0000-000035020000}"/>
    <cellStyle name="40% - Accent1 10 2" xfId="1083" xr:uid="{00000000-0005-0000-0000-000036020000}"/>
    <cellStyle name="40% - Accent1 10 2 2" xfId="1084" xr:uid="{00000000-0005-0000-0000-000037020000}"/>
    <cellStyle name="40% - Accent1 10 3" xfId="1085" xr:uid="{00000000-0005-0000-0000-000038020000}"/>
    <cellStyle name="40% - Accent1 10 3 2" xfId="1086" xr:uid="{00000000-0005-0000-0000-000039020000}"/>
    <cellStyle name="40% - Accent1 11 2" xfId="1087" xr:uid="{00000000-0005-0000-0000-00003A020000}"/>
    <cellStyle name="40% - Accent1 11 2 2" xfId="1088" xr:uid="{00000000-0005-0000-0000-00003B020000}"/>
    <cellStyle name="40% - Accent1 11 3" xfId="1089" xr:uid="{00000000-0005-0000-0000-00003C020000}"/>
    <cellStyle name="40% - Accent1 11 3 2" xfId="1090" xr:uid="{00000000-0005-0000-0000-00003D020000}"/>
    <cellStyle name="40% - Accent1 12 2" xfId="1091" xr:uid="{00000000-0005-0000-0000-00003E020000}"/>
    <cellStyle name="40% - Accent1 12 2 2" xfId="1092" xr:uid="{00000000-0005-0000-0000-00003F020000}"/>
    <cellStyle name="40% - Accent1 12 3" xfId="1093" xr:uid="{00000000-0005-0000-0000-000040020000}"/>
    <cellStyle name="40% - Accent1 12 3 2" xfId="1094" xr:uid="{00000000-0005-0000-0000-000041020000}"/>
    <cellStyle name="40% - Accent1 13 2" xfId="1095" xr:uid="{00000000-0005-0000-0000-000042020000}"/>
    <cellStyle name="40% - Accent1 13 2 2" xfId="1096" xr:uid="{00000000-0005-0000-0000-000043020000}"/>
    <cellStyle name="40% - Accent1 13 3" xfId="1097" xr:uid="{00000000-0005-0000-0000-000044020000}"/>
    <cellStyle name="40% - Accent1 13 3 2" xfId="1098" xr:uid="{00000000-0005-0000-0000-000045020000}"/>
    <cellStyle name="40% - Accent1 14 2" xfId="1099" xr:uid="{00000000-0005-0000-0000-000046020000}"/>
    <cellStyle name="40% - Accent1 14 2 2" xfId="1100" xr:uid="{00000000-0005-0000-0000-000047020000}"/>
    <cellStyle name="40% - Accent1 14 3" xfId="1101" xr:uid="{00000000-0005-0000-0000-000048020000}"/>
    <cellStyle name="40% - Accent1 14 3 2" xfId="1102" xr:uid="{00000000-0005-0000-0000-000049020000}"/>
    <cellStyle name="40% - Accent1 15" xfId="1103" xr:uid="{00000000-0005-0000-0000-00004A020000}"/>
    <cellStyle name="40% - Accent1 15 2" xfId="1104" xr:uid="{00000000-0005-0000-0000-00004B020000}"/>
    <cellStyle name="40% - Accent1 15 2 2" xfId="1105" xr:uid="{00000000-0005-0000-0000-00004C020000}"/>
    <cellStyle name="40% - Accent1 15 3" xfId="1106" xr:uid="{00000000-0005-0000-0000-00004D020000}"/>
    <cellStyle name="40% - Accent1 15 3 2" xfId="1107" xr:uid="{00000000-0005-0000-0000-00004E020000}"/>
    <cellStyle name="40% - Accent1 15 4" xfId="1108" xr:uid="{00000000-0005-0000-0000-00004F020000}"/>
    <cellStyle name="40% - Accent1 15 4 2" xfId="1109" xr:uid="{00000000-0005-0000-0000-000050020000}"/>
    <cellStyle name="40% - Accent1 15 5" xfId="1110" xr:uid="{00000000-0005-0000-0000-000051020000}"/>
    <cellStyle name="40% - Accent1 15 5 2" xfId="1111" xr:uid="{00000000-0005-0000-0000-000052020000}"/>
    <cellStyle name="40% - Accent1 15 6" xfId="1112" xr:uid="{00000000-0005-0000-0000-000053020000}"/>
    <cellStyle name="40% - Accent1 15 6 2" xfId="1113" xr:uid="{00000000-0005-0000-0000-000054020000}"/>
    <cellStyle name="40% - Accent1 15 7" xfId="1114" xr:uid="{00000000-0005-0000-0000-000055020000}"/>
    <cellStyle name="40% - Accent1 15 7 2" xfId="1115" xr:uid="{00000000-0005-0000-0000-000056020000}"/>
    <cellStyle name="40% - Accent1 15 8" xfId="1116" xr:uid="{00000000-0005-0000-0000-000057020000}"/>
    <cellStyle name="40% - Accent1 16" xfId="1117" xr:uid="{00000000-0005-0000-0000-000058020000}"/>
    <cellStyle name="40% - Accent1 16 2" xfId="1118" xr:uid="{00000000-0005-0000-0000-000059020000}"/>
    <cellStyle name="40% - Accent1 17" xfId="1119" xr:uid="{00000000-0005-0000-0000-00005A020000}"/>
    <cellStyle name="40% - Accent1 17 2" xfId="1120" xr:uid="{00000000-0005-0000-0000-00005B020000}"/>
    <cellStyle name="40% - Accent1 18" xfId="1121" xr:uid="{00000000-0005-0000-0000-00005C020000}"/>
    <cellStyle name="40% - Accent1 18 2" xfId="1122" xr:uid="{00000000-0005-0000-0000-00005D020000}"/>
    <cellStyle name="40% - Accent1 19" xfId="1123" xr:uid="{00000000-0005-0000-0000-00005E020000}"/>
    <cellStyle name="40% - Accent1 19 2" xfId="1124" xr:uid="{00000000-0005-0000-0000-00005F020000}"/>
    <cellStyle name="40% - Accent1 2" xfId="84" xr:uid="{00000000-0005-0000-0000-000060020000}"/>
    <cellStyle name="40% - Accent1 2 2" xfId="1125" xr:uid="{00000000-0005-0000-0000-000061020000}"/>
    <cellStyle name="40% - Accent1 2 2 2" xfId="1126" xr:uid="{00000000-0005-0000-0000-000062020000}"/>
    <cellStyle name="40% - Accent1 2 3" xfId="1127" xr:uid="{00000000-0005-0000-0000-000063020000}"/>
    <cellStyle name="40% - Accent1 2 3 2" xfId="1128" xr:uid="{00000000-0005-0000-0000-000064020000}"/>
    <cellStyle name="40% - Accent1 20" xfId="1129" xr:uid="{00000000-0005-0000-0000-000065020000}"/>
    <cellStyle name="40% - Accent1 20 2" xfId="1130" xr:uid="{00000000-0005-0000-0000-000066020000}"/>
    <cellStyle name="40% - Accent1 21" xfId="1131" xr:uid="{00000000-0005-0000-0000-000067020000}"/>
    <cellStyle name="40% - Accent1 21 2" xfId="1132" xr:uid="{00000000-0005-0000-0000-000068020000}"/>
    <cellStyle name="40% - Accent1 22" xfId="1133" xr:uid="{00000000-0005-0000-0000-000069020000}"/>
    <cellStyle name="40% - Accent1 22 2" xfId="1134" xr:uid="{00000000-0005-0000-0000-00006A020000}"/>
    <cellStyle name="40% - Accent1 3" xfId="1135" xr:uid="{00000000-0005-0000-0000-00006B020000}"/>
    <cellStyle name="40% - Accent1 3 2" xfId="1136" xr:uid="{00000000-0005-0000-0000-00006C020000}"/>
    <cellStyle name="40% - Accent1 3 2 2" xfId="1137" xr:uid="{00000000-0005-0000-0000-00006D020000}"/>
    <cellStyle name="40% - Accent1 3 3" xfId="1138" xr:uid="{00000000-0005-0000-0000-00006E020000}"/>
    <cellStyle name="40% - Accent1 3 3 2" xfId="1139" xr:uid="{00000000-0005-0000-0000-00006F020000}"/>
    <cellStyle name="40% - Accent1 4 2" xfId="1140" xr:uid="{00000000-0005-0000-0000-000070020000}"/>
    <cellStyle name="40% - Accent1 4 2 2" xfId="1141" xr:uid="{00000000-0005-0000-0000-000071020000}"/>
    <cellStyle name="40% - Accent1 4 3" xfId="1142" xr:uid="{00000000-0005-0000-0000-000072020000}"/>
    <cellStyle name="40% - Accent1 4 3 2" xfId="1143" xr:uid="{00000000-0005-0000-0000-000073020000}"/>
    <cellStyle name="40% - Accent1 5 2" xfId="1144" xr:uid="{00000000-0005-0000-0000-000074020000}"/>
    <cellStyle name="40% - Accent1 5 2 2" xfId="1145" xr:uid="{00000000-0005-0000-0000-000075020000}"/>
    <cellStyle name="40% - Accent1 5 3" xfId="1146" xr:uid="{00000000-0005-0000-0000-000076020000}"/>
    <cellStyle name="40% - Accent1 5 3 2" xfId="1147" xr:uid="{00000000-0005-0000-0000-000077020000}"/>
    <cellStyle name="40% - Accent1 6 2" xfId="1148" xr:uid="{00000000-0005-0000-0000-000078020000}"/>
    <cellStyle name="40% - Accent1 6 2 2" xfId="1149" xr:uid="{00000000-0005-0000-0000-000079020000}"/>
    <cellStyle name="40% - Accent1 6 3" xfId="1150" xr:uid="{00000000-0005-0000-0000-00007A020000}"/>
    <cellStyle name="40% - Accent1 6 3 2" xfId="1151" xr:uid="{00000000-0005-0000-0000-00007B020000}"/>
    <cellStyle name="40% - Accent1 7 2" xfId="1152" xr:uid="{00000000-0005-0000-0000-00007C020000}"/>
    <cellStyle name="40% - Accent1 7 2 2" xfId="1153" xr:uid="{00000000-0005-0000-0000-00007D020000}"/>
    <cellStyle name="40% - Accent1 7 3" xfId="1154" xr:uid="{00000000-0005-0000-0000-00007E020000}"/>
    <cellStyle name="40% - Accent1 7 3 2" xfId="1155" xr:uid="{00000000-0005-0000-0000-00007F020000}"/>
    <cellStyle name="40% - Accent1 8 2" xfId="1156" xr:uid="{00000000-0005-0000-0000-000080020000}"/>
    <cellStyle name="40% - Accent1 8 2 2" xfId="1157" xr:uid="{00000000-0005-0000-0000-000081020000}"/>
    <cellStyle name="40% - Accent1 8 3" xfId="1158" xr:uid="{00000000-0005-0000-0000-000082020000}"/>
    <cellStyle name="40% - Accent1 8 3 2" xfId="1159" xr:uid="{00000000-0005-0000-0000-000083020000}"/>
    <cellStyle name="40% - Accent1 9 2" xfId="1160" xr:uid="{00000000-0005-0000-0000-000084020000}"/>
    <cellStyle name="40% - Accent1 9 2 2" xfId="1161" xr:uid="{00000000-0005-0000-0000-000085020000}"/>
    <cellStyle name="40% - Accent1 9 3" xfId="1162" xr:uid="{00000000-0005-0000-0000-000086020000}"/>
    <cellStyle name="40% - Accent1 9 3 2" xfId="1163" xr:uid="{00000000-0005-0000-0000-000087020000}"/>
    <cellStyle name="40% - Accent2 10 2" xfId="1164" xr:uid="{00000000-0005-0000-0000-000088020000}"/>
    <cellStyle name="40% - Accent2 10 2 2" xfId="1165" xr:uid="{00000000-0005-0000-0000-000089020000}"/>
    <cellStyle name="40% - Accent2 10 3" xfId="1166" xr:uid="{00000000-0005-0000-0000-00008A020000}"/>
    <cellStyle name="40% - Accent2 10 3 2" xfId="1167" xr:uid="{00000000-0005-0000-0000-00008B020000}"/>
    <cellStyle name="40% - Accent2 11 2" xfId="1168" xr:uid="{00000000-0005-0000-0000-00008C020000}"/>
    <cellStyle name="40% - Accent2 11 2 2" xfId="1169" xr:uid="{00000000-0005-0000-0000-00008D020000}"/>
    <cellStyle name="40% - Accent2 11 3" xfId="1170" xr:uid="{00000000-0005-0000-0000-00008E020000}"/>
    <cellStyle name="40% - Accent2 11 3 2" xfId="1171" xr:uid="{00000000-0005-0000-0000-00008F020000}"/>
    <cellStyle name="40% - Accent2 12 2" xfId="1172" xr:uid="{00000000-0005-0000-0000-000090020000}"/>
    <cellStyle name="40% - Accent2 12 2 2" xfId="1173" xr:uid="{00000000-0005-0000-0000-000091020000}"/>
    <cellStyle name="40% - Accent2 12 3" xfId="1174" xr:uid="{00000000-0005-0000-0000-000092020000}"/>
    <cellStyle name="40% - Accent2 12 3 2" xfId="1175" xr:uid="{00000000-0005-0000-0000-000093020000}"/>
    <cellStyle name="40% - Accent2 13 2" xfId="1176" xr:uid="{00000000-0005-0000-0000-000094020000}"/>
    <cellStyle name="40% - Accent2 13 2 2" xfId="1177" xr:uid="{00000000-0005-0000-0000-000095020000}"/>
    <cellStyle name="40% - Accent2 13 3" xfId="1178" xr:uid="{00000000-0005-0000-0000-000096020000}"/>
    <cellStyle name="40% - Accent2 13 3 2" xfId="1179" xr:uid="{00000000-0005-0000-0000-000097020000}"/>
    <cellStyle name="40% - Accent2 14 2" xfId="1180" xr:uid="{00000000-0005-0000-0000-000098020000}"/>
    <cellStyle name="40% - Accent2 14 2 2" xfId="1181" xr:uid="{00000000-0005-0000-0000-000099020000}"/>
    <cellStyle name="40% - Accent2 14 3" xfId="1182" xr:uid="{00000000-0005-0000-0000-00009A020000}"/>
    <cellStyle name="40% - Accent2 14 3 2" xfId="1183" xr:uid="{00000000-0005-0000-0000-00009B020000}"/>
    <cellStyle name="40% - Accent2 15" xfId="1184" xr:uid="{00000000-0005-0000-0000-00009C020000}"/>
    <cellStyle name="40% - Accent2 15 2" xfId="1185" xr:uid="{00000000-0005-0000-0000-00009D020000}"/>
    <cellStyle name="40% - Accent2 15 2 2" xfId="1186" xr:uid="{00000000-0005-0000-0000-00009E020000}"/>
    <cellStyle name="40% - Accent2 15 3" xfId="1187" xr:uid="{00000000-0005-0000-0000-00009F020000}"/>
    <cellStyle name="40% - Accent2 15 3 2" xfId="1188" xr:uid="{00000000-0005-0000-0000-0000A0020000}"/>
    <cellStyle name="40% - Accent2 15 4" xfId="1189" xr:uid="{00000000-0005-0000-0000-0000A1020000}"/>
    <cellStyle name="40% - Accent2 15 4 2" xfId="1190" xr:uid="{00000000-0005-0000-0000-0000A2020000}"/>
    <cellStyle name="40% - Accent2 15 5" xfId="1191" xr:uid="{00000000-0005-0000-0000-0000A3020000}"/>
    <cellStyle name="40% - Accent2 15 5 2" xfId="1192" xr:uid="{00000000-0005-0000-0000-0000A4020000}"/>
    <cellStyle name="40% - Accent2 15 6" xfId="1193" xr:uid="{00000000-0005-0000-0000-0000A5020000}"/>
    <cellStyle name="40% - Accent2 15 6 2" xfId="1194" xr:uid="{00000000-0005-0000-0000-0000A6020000}"/>
    <cellStyle name="40% - Accent2 15 7" xfId="1195" xr:uid="{00000000-0005-0000-0000-0000A7020000}"/>
    <cellStyle name="40% - Accent2 15 7 2" xfId="1196" xr:uid="{00000000-0005-0000-0000-0000A8020000}"/>
    <cellStyle name="40% - Accent2 15 8" xfId="1197" xr:uid="{00000000-0005-0000-0000-0000A9020000}"/>
    <cellStyle name="40% - Accent2 16" xfId="1198" xr:uid="{00000000-0005-0000-0000-0000AA020000}"/>
    <cellStyle name="40% - Accent2 16 2" xfId="1199" xr:uid="{00000000-0005-0000-0000-0000AB020000}"/>
    <cellStyle name="40% - Accent2 17" xfId="1200" xr:uid="{00000000-0005-0000-0000-0000AC020000}"/>
    <cellStyle name="40% - Accent2 17 2" xfId="1201" xr:uid="{00000000-0005-0000-0000-0000AD020000}"/>
    <cellStyle name="40% - Accent2 18" xfId="1202" xr:uid="{00000000-0005-0000-0000-0000AE020000}"/>
    <cellStyle name="40% - Accent2 18 2" xfId="1203" xr:uid="{00000000-0005-0000-0000-0000AF020000}"/>
    <cellStyle name="40% - Accent2 19" xfId="1204" xr:uid="{00000000-0005-0000-0000-0000B0020000}"/>
    <cellStyle name="40% - Accent2 19 2" xfId="1205" xr:uid="{00000000-0005-0000-0000-0000B1020000}"/>
    <cellStyle name="40% - Accent2 2" xfId="85" xr:uid="{00000000-0005-0000-0000-0000B2020000}"/>
    <cellStyle name="40% - Accent2 2 2" xfId="1206" xr:uid="{00000000-0005-0000-0000-0000B3020000}"/>
    <cellStyle name="40% - Accent2 2 2 2" xfId="1207" xr:uid="{00000000-0005-0000-0000-0000B4020000}"/>
    <cellStyle name="40% - Accent2 2 3" xfId="1208" xr:uid="{00000000-0005-0000-0000-0000B5020000}"/>
    <cellStyle name="40% - Accent2 2 3 2" xfId="1209" xr:uid="{00000000-0005-0000-0000-0000B6020000}"/>
    <cellStyle name="40% - Accent2 20" xfId="1210" xr:uid="{00000000-0005-0000-0000-0000B7020000}"/>
    <cellStyle name="40% - Accent2 20 2" xfId="1211" xr:uid="{00000000-0005-0000-0000-0000B8020000}"/>
    <cellStyle name="40% - Accent2 21" xfId="1212" xr:uid="{00000000-0005-0000-0000-0000B9020000}"/>
    <cellStyle name="40% - Accent2 21 2" xfId="1213" xr:uid="{00000000-0005-0000-0000-0000BA020000}"/>
    <cellStyle name="40% - Accent2 22" xfId="1214" xr:uid="{00000000-0005-0000-0000-0000BB020000}"/>
    <cellStyle name="40% - Accent2 22 2" xfId="1215" xr:uid="{00000000-0005-0000-0000-0000BC020000}"/>
    <cellStyle name="40% - Accent2 3 2" xfId="1216" xr:uid="{00000000-0005-0000-0000-0000BD020000}"/>
    <cellStyle name="40% - Accent2 3 2 2" xfId="1217" xr:uid="{00000000-0005-0000-0000-0000BE020000}"/>
    <cellStyle name="40% - Accent2 3 3" xfId="1218" xr:uid="{00000000-0005-0000-0000-0000BF020000}"/>
    <cellStyle name="40% - Accent2 3 3 2" xfId="1219" xr:uid="{00000000-0005-0000-0000-0000C0020000}"/>
    <cellStyle name="40% - Accent2 4 2" xfId="1220" xr:uid="{00000000-0005-0000-0000-0000C1020000}"/>
    <cellStyle name="40% - Accent2 4 2 2" xfId="1221" xr:uid="{00000000-0005-0000-0000-0000C2020000}"/>
    <cellStyle name="40% - Accent2 4 3" xfId="1222" xr:uid="{00000000-0005-0000-0000-0000C3020000}"/>
    <cellStyle name="40% - Accent2 4 3 2" xfId="1223" xr:uid="{00000000-0005-0000-0000-0000C4020000}"/>
    <cellStyle name="40% - Accent2 5 2" xfId="1224" xr:uid="{00000000-0005-0000-0000-0000C5020000}"/>
    <cellStyle name="40% - Accent2 5 2 2" xfId="1225" xr:uid="{00000000-0005-0000-0000-0000C6020000}"/>
    <cellStyle name="40% - Accent2 5 3" xfId="1226" xr:uid="{00000000-0005-0000-0000-0000C7020000}"/>
    <cellStyle name="40% - Accent2 5 3 2" xfId="1227" xr:uid="{00000000-0005-0000-0000-0000C8020000}"/>
    <cellStyle name="40% - Accent2 6 2" xfId="1228" xr:uid="{00000000-0005-0000-0000-0000C9020000}"/>
    <cellStyle name="40% - Accent2 6 2 2" xfId="1229" xr:uid="{00000000-0005-0000-0000-0000CA020000}"/>
    <cellStyle name="40% - Accent2 6 3" xfId="1230" xr:uid="{00000000-0005-0000-0000-0000CB020000}"/>
    <cellStyle name="40% - Accent2 6 3 2" xfId="1231" xr:uid="{00000000-0005-0000-0000-0000CC020000}"/>
    <cellStyle name="40% - Accent2 7 2" xfId="1232" xr:uid="{00000000-0005-0000-0000-0000CD020000}"/>
    <cellStyle name="40% - Accent2 7 2 2" xfId="1233" xr:uid="{00000000-0005-0000-0000-0000CE020000}"/>
    <cellStyle name="40% - Accent2 7 3" xfId="1234" xr:uid="{00000000-0005-0000-0000-0000CF020000}"/>
    <cellStyle name="40% - Accent2 7 3 2" xfId="1235" xr:uid="{00000000-0005-0000-0000-0000D0020000}"/>
    <cellStyle name="40% - Accent2 8 2" xfId="1236" xr:uid="{00000000-0005-0000-0000-0000D1020000}"/>
    <cellStyle name="40% - Accent2 8 2 2" xfId="1237" xr:uid="{00000000-0005-0000-0000-0000D2020000}"/>
    <cellStyle name="40% - Accent2 8 3" xfId="1238" xr:uid="{00000000-0005-0000-0000-0000D3020000}"/>
    <cellStyle name="40% - Accent2 8 3 2" xfId="1239" xr:uid="{00000000-0005-0000-0000-0000D4020000}"/>
    <cellStyle name="40% - Accent2 9 2" xfId="1240" xr:uid="{00000000-0005-0000-0000-0000D5020000}"/>
    <cellStyle name="40% - Accent2 9 2 2" xfId="1241" xr:uid="{00000000-0005-0000-0000-0000D6020000}"/>
    <cellStyle name="40% - Accent2 9 3" xfId="1242" xr:uid="{00000000-0005-0000-0000-0000D7020000}"/>
    <cellStyle name="40% - Accent2 9 3 2" xfId="1243" xr:uid="{00000000-0005-0000-0000-0000D8020000}"/>
    <cellStyle name="40% - Accent3 10 2" xfId="1244" xr:uid="{00000000-0005-0000-0000-0000D9020000}"/>
    <cellStyle name="40% - Accent3 10 2 2" xfId="1245" xr:uid="{00000000-0005-0000-0000-0000DA020000}"/>
    <cellStyle name="40% - Accent3 10 3" xfId="1246" xr:uid="{00000000-0005-0000-0000-0000DB020000}"/>
    <cellStyle name="40% - Accent3 10 3 2" xfId="1247" xr:uid="{00000000-0005-0000-0000-0000DC020000}"/>
    <cellStyle name="40% - Accent3 11 2" xfId="1248" xr:uid="{00000000-0005-0000-0000-0000DD020000}"/>
    <cellStyle name="40% - Accent3 11 2 2" xfId="1249" xr:uid="{00000000-0005-0000-0000-0000DE020000}"/>
    <cellStyle name="40% - Accent3 11 3" xfId="1250" xr:uid="{00000000-0005-0000-0000-0000DF020000}"/>
    <cellStyle name="40% - Accent3 11 3 2" xfId="1251" xr:uid="{00000000-0005-0000-0000-0000E0020000}"/>
    <cellStyle name="40% - Accent3 12 2" xfId="1252" xr:uid="{00000000-0005-0000-0000-0000E1020000}"/>
    <cellStyle name="40% - Accent3 12 2 2" xfId="1253" xr:uid="{00000000-0005-0000-0000-0000E2020000}"/>
    <cellStyle name="40% - Accent3 12 3" xfId="1254" xr:uid="{00000000-0005-0000-0000-0000E3020000}"/>
    <cellStyle name="40% - Accent3 12 3 2" xfId="1255" xr:uid="{00000000-0005-0000-0000-0000E4020000}"/>
    <cellStyle name="40% - Accent3 13 2" xfId="1256" xr:uid="{00000000-0005-0000-0000-0000E5020000}"/>
    <cellStyle name="40% - Accent3 13 2 2" xfId="1257" xr:uid="{00000000-0005-0000-0000-0000E6020000}"/>
    <cellStyle name="40% - Accent3 13 3" xfId="1258" xr:uid="{00000000-0005-0000-0000-0000E7020000}"/>
    <cellStyle name="40% - Accent3 13 3 2" xfId="1259" xr:uid="{00000000-0005-0000-0000-0000E8020000}"/>
    <cellStyle name="40% - Accent3 14 2" xfId="1260" xr:uid="{00000000-0005-0000-0000-0000E9020000}"/>
    <cellStyle name="40% - Accent3 14 2 2" xfId="1261" xr:uid="{00000000-0005-0000-0000-0000EA020000}"/>
    <cellStyle name="40% - Accent3 14 3" xfId="1262" xr:uid="{00000000-0005-0000-0000-0000EB020000}"/>
    <cellStyle name="40% - Accent3 14 3 2" xfId="1263" xr:uid="{00000000-0005-0000-0000-0000EC020000}"/>
    <cellStyle name="40% - Accent3 15" xfId="1264" xr:uid="{00000000-0005-0000-0000-0000ED020000}"/>
    <cellStyle name="40% - Accent3 15 2" xfId="1265" xr:uid="{00000000-0005-0000-0000-0000EE020000}"/>
    <cellStyle name="40% - Accent3 15 2 2" xfId="1266" xr:uid="{00000000-0005-0000-0000-0000EF020000}"/>
    <cellStyle name="40% - Accent3 15 3" xfId="1267" xr:uid="{00000000-0005-0000-0000-0000F0020000}"/>
    <cellStyle name="40% - Accent3 15 3 2" xfId="1268" xr:uid="{00000000-0005-0000-0000-0000F1020000}"/>
    <cellStyle name="40% - Accent3 15 4" xfId="1269" xr:uid="{00000000-0005-0000-0000-0000F2020000}"/>
    <cellStyle name="40% - Accent3 15 4 2" xfId="1270" xr:uid="{00000000-0005-0000-0000-0000F3020000}"/>
    <cellStyle name="40% - Accent3 15 5" xfId="1271" xr:uid="{00000000-0005-0000-0000-0000F4020000}"/>
    <cellStyle name="40% - Accent3 15 5 2" xfId="1272" xr:uid="{00000000-0005-0000-0000-0000F5020000}"/>
    <cellStyle name="40% - Accent3 15 6" xfId="1273" xr:uid="{00000000-0005-0000-0000-0000F6020000}"/>
    <cellStyle name="40% - Accent3 15 6 2" xfId="1274" xr:uid="{00000000-0005-0000-0000-0000F7020000}"/>
    <cellStyle name="40% - Accent3 15 7" xfId="1275" xr:uid="{00000000-0005-0000-0000-0000F8020000}"/>
    <cellStyle name="40% - Accent3 15 7 2" xfId="1276" xr:uid="{00000000-0005-0000-0000-0000F9020000}"/>
    <cellStyle name="40% - Accent3 15 8" xfId="1277" xr:uid="{00000000-0005-0000-0000-0000FA020000}"/>
    <cellStyle name="40% - Accent3 16" xfId="1278" xr:uid="{00000000-0005-0000-0000-0000FB020000}"/>
    <cellStyle name="40% - Accent3 16 2" xfId="1279" xr:uid="{00000000-0005-0000-0000-0000FC020000}"/>
    <cellStyle name="40% - Accent3 17" xfId="1280" xr:uid="{00000000-0005-0000-0000-0000FD020000}"/>
    <cellStyle name="40% - Accent3 17 2" xfId="1281" xr:uid="{00000000-0005-0000-0000-0000FE020000}"/>
    <cellStyle name="40% - Accent3 18" xfId="1282" xr:uid="{00000000-0005-0000-0000-0000FF020000}"/>
    <cellStyle name="40% - Accent3 18 2" xfId="1283" xr:uid="{00000000-0005-0000-0000-000000030000}"/>
    <cellStyle name="40% - Accent3 19" xfId="1284" xr:uid="{00000000-0005-0000-0000-000001030000}"/>
    <cellStyle name="40% - Accent3 19 2" xfId="1285" xr:uid="{00000000-0005-0000-0000-000002030000}"/>
    <cellStyle name="40% - Accent3 2" xfId="86" xr:uid="{00000000-0005-0000-0000-000003030000}"/>
    <cellStyle name="40% - Accent3 2 2" xfId="1286" xr:uid="{00000000-0005-0000-0000-000004030000}"/>
    <cellStyle name="40% - Accent3 2 2 2" xfId="1287" xr:uid="{00000000-0005-0000-0000-000005030000}"/>
    <cellStyle name="40% - Accent3 2 3" xfId="1288" xr:uid="{00000000-0005-0000-0000-000006030000}"/>
    <cellStyle name="40% - Accent3 2 3 2" xfId="1289" xr:uid="{00000000-0005-0000-0000-000007030000}"/>
    <cellStyle name="40% - Accent3 20" xfId="1290" xr:uid="{00000000-0005-0000-0000-000008030000}"/>
    <cellStyle name="40% - Accent3 20 2" xfId="1291" xr:uid="{00000000-0005-0000-0000-000009030000}"/>
    <cellStyle name="40% - Accent3 21" xfId="1292" xr:uid="{00000000-0005-0000-0000-00000A030000}"/>
    <cellStyle name="40% - Accent3 21 2" xfId="1293" xr:uid="{00000000-0005-0000-0000-00000B030000}"/>
    <cellStyle name="40% - Accent3 22" xfId="1294" xr:uid="{00000000-0005-0000-0000-00000C030000}"/>
    <cellStyle name="40% - Accent3 22 2" xfId="1295" xr:uid="{00000000-0005-0000-0000-00000D030000}"/>
    <cellStyle name="40% - Accent3 3" xfId="1296" xr:uid="{00000000-0005-0000-0000-00000E030000}"/>
    <cellStyle name="40% - Accent3 3 2" xfId="1297" xr:uid="{00000000-0005-0000-0000-00000F030000}"/>
    <cellStyle name="40% - Accent3 3 2 2" xfId="1298" xr:uid="{00000000-0005-0000-0000-000010030000}"/>
    <cellStyle name="40% - Accent3 3 3" xfId="1299" xr:uid="{00000000-0005-0000-0000-000011030000}"/>
    <cellStyle name="40% - Accent3 3 3 2" xfId="1300" xr:uid="{00000000-0005-0000-0000-000012030000}"/>
    <cellStyle name="40% - Accent3 4 2" xfId="1301" xr:uid="{00000000-0005-0000-0000-000013030000}"/>
    <cellStyle name="40% - Accent3 4 2 2" xfId="1302" xr:uid="{00000000-0005-0000-0000-000014030000}"/>
    <cellStyle name="40% - Accent3 4 3" xfId="1303" xr:uid="{00000000-0005-0000-0000-000015030000}"/>
    <cellStyle name="40% - Accent3 4 3 2" xfId="1304" xr:uid="{00000000-0005-0000-0000-000016030000}"/>
    <cellStyle name="40% - Accent3 5 2" xfId="1305" xr:uid="{00000000-0005-0000-0000-000017030000}"/>
    <cellStyle name="40% - Accent3 5 2 2" xfId="1306" xr:uid="{00000000-0005-0000-0000-000018030000}"/>
    <cellStyle name="40% - Accent3 5 3" xfId="1307" xr:uid="{00000000-0005-0000-0000-000019030000}"/>
    <cellStyle name="40% - Accent3 5 3 2" xfId="1308" xr:uid="{00000000-0005-0000-0000-00001A030000}"/>
    <cellStyle name="40% - Accent3 6 2" xfId="1309" xr:uid="{00000000-0005-0000-0000-00001B030000}"/>
    <cellStyle name="40% - Accent3 6 2 2" xfId="1310" xr:uid="{00000000-0005-0000-0000-00001C030000}"/>
    <cellStyle name="40% - Accent3 6 3" xfId="1311" xr:uid="{00000000-0005-0000-0000-00001D030000}"/>
    <cellStyle name="40% - Accent3 6 3 2" xfId="1312" xr:uid="{00000000-0005-0000-0000-00001E030000}"/>
    <cellStyle name="40% - Accent3 7 2" xfId="1313" xr:uid="{00000000-0005-0000-0000-00001F030000}"/>
    <cellStyle name="40% - Accent3 7 2 2" xfId="1314" xr:uid="{00000000-0005-0000-0000-000020030000}"/>
    <cellStyle name="40% - Accent3 7 3" xfId="1315" xr:uid="{00000000-0005-0000-0000-000021030000}"/>
    <cellStyle name="40% - Accent3 7 3 2" xfId="1316" xr:uid="{00000000-0005-0000-0000-000022030000}"/>
    <cellStyle name="40% - Accent3 8 2" xfId="1317" xr:uid="{00000000-0005-0000-0000-000023030000}"/>
    <cellStyle name="40% - Accent3 8 2 2" xfId="1318" xr:uid="{00000000-0005-0000-0000-000024030000}"/>
    <cellStyle name="40% - Accent3 8 3" xfId="1319" xr:uid="{00000000-0005-0000-0000-000025030000}"/>
    <cellStyle name="40% - Accent3 8 3 2" xfId="1320" xr:uid="{00000000-0005-0000-0000-000026030000}"/>
    <cellStyle name="40% - Accent3 9 2" xfId="1321" xr:uid="{00000000-0005-0000-0000-000027030000}"/>
    <cellStyle name="40% - Accent3 9 2 2" xfId="1322" xr:uid="{00000000-0005-0000-0000-000028030000}"/>
    <cellStyle name="40% - Accent3 9 3" xfId="1323" xr:uid="{00000000-0005-0000-0000-000029030000}"/>
    <cellStyle name="40% - Accent3 9 3 2" xfId="1324" xr:uid="{00000000-0005-0000-0000-00002A030000}"/>
    <cellStyle name="40% - Accent4 10 2" xfId="1325" xr:uid="{00000000-0005-0000-0000-00002B030000}"/>
    <cellStyle name="40% - Accent4 10 2 2" xfId="1326" xr:uid="{00000000-0005-0000-0000-00002C030000}"/>
    <cellStyle name="40% - Accent4 10 3" xfId="1327" xr:uid="{00000000-0005-0000-0000-00002D030000}"/>
    <cellStyle name="40% - Accent4 10 3 2" xfId="1328" xr:uid="{00000000-0005-0000-0000-00002E030000}"/>
    <cellStyle name="40% - Accent4 11 2" xfId="1329" xr:uid="{00000000-0005-0000-0000-00002F030000}"/>
    <cellStyle name="40% - Accent4 11 2 2" xfId="1330" xr:uid="{00000000-0005-0000-0000-000030030000}"/>
    <cellStyle name="40% - Accent4 11 3" xfId="1331" xr:uid="{00000000-0005-0000-0000-000031030000}"/>
    <cellStyle name="40% - Accent4 11 3 2" xfId="1332" xr:uid="{00000000-0005-0000-0000-000032030000}"/>
    <cellStyle name="40% - Accent4 12 2" xfId="1333" xr:uid="{00000000-0005-0000-0000-000033030000}"/>
    <cellStyle name="40% - Accent4 12 2 2" xfId="1334" xr:uid="{00000000-0005-0000-0000-000034030000}"/>
    <cellStyle name="40% - Accent4 12 3" xfId="1335" xr:uid="{00000000-0005-0000-0000-000035030000}"/>
    <cellStyle name="40% - Accent4 12 3 2" xfId="1336" xr:uid="{00000000-0005-0000-0000-000036030000}"/>
    <cellStyle name="40% - Accent4 13 2" xfId="1337" xr:uid="{00000000-0005-0000-0000-000037030000}"/>
    <cellStyle name="40% - Accent4 13 2 2" xfId="1338" xr:uid="{00000000-0005-0000-0000-000038030000}"/>
    <cellStyle name="40% - Accent4 13 3" xfId="1339" xr:uid="{00000000-0005-0000-0000-000039030000}"/>
    <cellStyle name="40% - Accent4 13 3 2" xfId="1340" xr:uid="{00000000-0005-0000-0000-00003A030000}"/>
    <cellStyle name="40% - Accent4 14 2" xfId="1341" xr:uid="{00000000-0005-0000-0000-00003B030000}"/>
    <cellStyle name="40% - Accent4 14 2 2" xfId="1342" xr:uid="{00000000-0005-0000-0000-00003C030000}"/>
    <cellStyle name="40% - Accent4 14 3" xfId="1343" xr:uid="{00000000-0005-0000-0000-00003D030000}"/>
    <cellStyle name="40% - Accent4 14 3 2" xfId="1344" xr:uid="{00000000-0005-0000-0000-00003E030000}"/>
    <cellStyle name="40% - Accent4 15" xfId="1345" xr:uid="{00000000-0005-0000-0000-00003F030000}"/>
    <cellStyle name="40% - Accent4 15 2" xfId="1346" xr:uid="{00000000-0005-0000-0000-000040030000}"/>
    <cellStyle name="40% - Accent4 15 2 2" xfId="1347" xr:uid="{00000000-0005-0000-0000-000041030000}"/>
    <cellStyle name="40% - Accent4 15 3" xfId="1348" xr:uid="{00000000-0005-0000-0000-000042030000}"/>
    <cellStyle name="40% - Accent4 15 3 2" xfId="1349" xr:uid="{00000000-0005-0000-0000-000043030000}"/>
    <cellStyle name="40% - Accent4 15 4" xfId="1350" xr:uid="{00000000-0005-0000-0000-000044030000}"/>
    <cellStyle name="40% - Accent4 15 4 2" xfId="1351" xr:uid="{00000000-0005-0000-0000-000045030000}"/>
    <cellStyle name="40% - Accent4 15 5" xfId="1352" xr:uid="{00000000-0005-0000-0000-000046030000}"/>
    <cellStyle name="40% - Accent4 15 5 2" xfId="1353" xr:uid="{00000000-0005-0000-0000-000047030000}"/>
    <cellStyle name="40% - Accent4 15 6" xfId="1354" xr:uid="{00000000-0005-0000-0000-000048030000}"/>
    <cellStyle name="40% - Accent4 15 6 2" xfId="1355" xr:uid="{00000000-0005-0000-0000-000049030000}"/>
    <cellStyle name="40% - Accent4 15 7" xfId="1356" xr:uid="{00000000-0005-0000-0000-00004A030000}"/>
    <cellStyle name="40% - Accent4 15 7 2" xfId="1357" xr:uid="{00000000-0005-0000-0000-00004B030000}"/>
    <cellStyle name="40% - Accent4 15 8" xfId="1358" xr:uid="{00000000-0005-0000-0000-00004C030000}"/>
    <cellStyle name="40% - Accent4 16" xfId="1359" xr:uid="{00000000-0005-0000-0000-00004D030000}"/>
    <cellStyle name="40% - Accent4 16 2" xfId="1360" xr:uid="{00000000-0005-0000-0000-00004E030000}"/>
    <cellStyle name="40% - Accent4 17" xfId="1361" xr:uid="{00000000-0005-0000-0000-00004F030000}"/>
    <cellStyle name="40% - Accent4 17 2" xfId="1362" xr:uid="{00000000-0005-0000-0000-000050030000}"/>
    <cellStyle name="40% - Accent4 18" xfId="1363" xr:uid="{00000000-0005-0000-0000-000051030000}"/>
    <cellStyle name="40% - Accent4 18 2" xfId="1364" xr:uid="{00000000-0005-0000-0000-000052030000}"/>
    <cellStyle name="40% - Accent4 19" xfId="1365" xr:uid="{00000000-0005-0000-0000-000053030000}"/>
    <cellStyle name="40% - Accent4 19 2" xfId="1366" xr:uid="{00000000-0005-0000-0000-000054030000}"/>
    <cellStyle name="40% - Accent4 2" xfId="87" xr:uid="{00000000-0005-0000-0000-000055030000}"/>
    <cellStyle name="40% - Accent4 2 2" xfId="1367" xr:uid="{00000000-0005-0000-0000-000056030000}"/>
    <cellStyle name="40% - Accent4 2 2 2" xfId="1368" xr:uid="{00000000-0005-0000-0000-000057030000}"/>
    <cellStyle name="40% - Accent4 2 3" xfId="1369" xr:uid="{00000000-0005-0000-0000-000058030000}"/>
    <cellStyle name="40% - Accent4 2 3 2" xfId="1370" xr:uid="{00000000-0005-0000-0000-000059030000}"/>
    <cellStyle name="40% - Accent4 20" xfId="1371" xr:uid="{00000000-0005-0000-0000-00005A030000}"/>
    <cellStyle name="40% - Accent4 20 2" xfId="1372" xr:uid="{00000000-0005-0000-0000-00005B030000}"/>
    <cellStyle name="40% - Accent4 21" xfId="1373" xr:uid="{00000000-0005-0000-0000-00005C030000}"/>
    <cellStyle name="40% - Accent4 21 2" xfId="1374" xr:uid="{00000000-0005-0000-0000-00005D030000}"/>
    <cellStyle name="40% - Accent4 22" xfId="1375" xr:uid="{00000000-0005-0000-0000-00005E030000}"/>
    <cellStyle name="40% - Accent4 22 2" xfId="1376" xr:uid="{00000000-0005-0000-0000-00005F030000}"/>
    <cellStyle name="40% - Accent4 3" xfId="1377" xr:uid="{00000000-0005-0000-0000-000060030000}"/>
    <cellStyle name="40% - Accent4 3 2" xfId="1378" xr:uid="{00000000-0005-0000-0000-000061030000}"/>
    <cellStyle name="40% - Accent4 3 2 2" xfId="1379" xr:uid="{00000000-0005-0000-0000-000062030000}"/>
    <cellStyle name="40% - Accent4 3 3" xfId="1380" xr:uid="{00000000-0005-0000-0000-000063030000}"/>
    <cellStyle name="40% - Accent4 3 3 2" xfId="1381" xr:uid="{00000000-0005-0000-0000-000064030000}"/>
    <cellStyle name="40% - Accent4 4 2" xfId="1382" xr:uid="{00000000-0005-0000-0000-000065030000}"/>
    <cellStyle name="40% - Accent4 4 2 2" xfId="1383" xr:uid="{00000000-0005-0000-0000-000066030000}"/>
    <cellStyle name="40% - Accent4 4 3" xfId="1384" xr:uid="{00000000-0005-0000-0000-000067030000}"/>
    <cellStyle name="40% - Accent4 4 3 2" xfId="1385" xr:uid="{00000000-0005-0000-0000-000068030000}"/>
    <cellStyle name="40% - Accent4 5 2" xfId="1386" xr:uid="{00000000-0005-0000-0000-000069030000}"/>
    <cellStyle name="40% - Accent4 5 2 2" xfId="1387" xr:uid="{00000000-0005-0000-0000-00006A030000}"/>
    <cellStyle name="40% - Accent4 5 3" xfId="1388" xr:uid="{00000000-0005-0000-0000-00006B030000}"/>
    <cellStyle name="40% - Accent4 5 3 2" xfId="1389" xr:uid="{00000000-0005-0000-0000-00006C030000}"/>
    <cellStyle name="40% - Accent4 6 2" xfId="1390" xr:uid="{00000000-0005-0000-0000-00006D030000}"/>
    <cellStyle name="40% - Accent4 6 2 2" xfId="1391" xr:uid="{00000000-0005-0000-0000-00006E030000}"/>
    <cellStyle name="40% - Accent4 6 3" xfId="1392" xr:uid="{00000000-0005-0000-0000-00006F030000}"/>
    <cellStyle name="40% - Accent4 6 3 2" xfId="1393" xr:uid="{00000000-0005-0000-0000-000070030000}"/>
    <cellStyle name="40% - Accent4 7 2" xfId="1394" xr:uid="{00000000-0005-0000-0000-000071030000}"/>
    <cellStyle name="40% - Accent4 7 2 2" xfId="1395" xr:uid="{00000000-0005-0000-0000-000072030000}"/>
    <cellStyle name="40% - Accent4 7 3" xfId="1396" xr:uid="{00000000-0005-0000-0000-000073030000}"/>
    <cellStyle name="40% - Accent4 7 3 2" xfId="1397" xr:uid="{00000000-0005-0000-0000-000074030000}"/>
    <cellStyle name="40% - Accent4 8 2" xfId="1398" xr:uid="{00000000-0005-0000-0000-000075030000}"/>
    <cellStyle name="40% - Accent4 8 2 2" xfId="1399" xr:uid="{00000000-0005-0000-0000-000076030000}"/>
    <cellStyle name="40% - Accent4 8 3" xfId="1400" xr:uid="{00000000-0005-0000-0000-000077030000}"/>
    <cellStyle name="40% - Accent4 8 3 2" xfId="1401" xr:uid="{00000000-0005-0000-0000-000078030000}"/>
    <cellStyle name="40% - Accent4 9 2" xfId="1402" xr:uid="{00000000-0005-0000-0000-000079030000}"/>
    <cellStyle name="40% - Accent4 9 2 2" xfId="1403" xr:uid="{00000000-0005-0000-0000-00007A030000}"/>
    <cellStyle name="40% - Accent4 9 3" xfId="1404" xr:uid="{00000000-0005-0000-0000-00007B030000}"/>
    <cellStyle name="40% - Accent4 9 3 2" xfId="1405" xr:uid="{00000000-0005-0000-0000-00007C030000}"/>
    <cellStyle name="40% - Accent5 10 2" xfId="1406" xr:uid="{00000000-0005-0000-0000-00007D030000}"/>
    <cellStyle name="40% - Accent5 10 2 2" xfId="1407" xr:uid="{00000000-0005-0000-0000-00007E030000}"/>
    <cellStyle name="40% - Accent5 10 3" xfId="1408" xr:uid="{00000000-0005-0000-0000-00007F030000}"/>
    <cellStyle name="40% - Accent5 10 3 2" xfId="1409" xr:uid="{00000000-0005-0000-0000-000080030000}"/>
    <cellStyle name="40% - Accent5 11 2" xfId="1410" xr:uid="{00000000-0005-0000-0000-000081030000}"/>
    <cellStyle name="40% - Accent5 11 2 2" xfId="1411" xr:uid="{00000000-0005-0000-0000-000082030000}"/>
    <cellStyle name="40% - Accent5 11 3" xfId="1412" xr:uid="{00000000-0005-0000-0000-000083030000}"/>
    <cellStyle name="40% - Accent5 11 3 2" xfId="1413" xr:uid="{00000000-0005-0000-0000-000084030000}"/>
    <cellStyle name="40% - Accent5 12 2" xfId="1414" xr:uid="{00000000-0005-0000-0000-000085030000}"/>
    <cellStyle name="40% - Accent5 12 2 2" xfId="1415" xr:uid="{00000000-0005-0000-0000-000086030000}"/>
    <cellStyle name="40% - Accent5 12 3" xfId="1416" xr:uid="{00000000-0005-0000-0000-000087030000}"/>
    <cellStyle name="40% - Accent5 12 3 2" xfId="1417" xr:uid="{00000000-0005-0000-0000-000088030000}"/>
    <cellStyle name="40% - Accent5 13 2" xfId="1418" xr:uid="{00000000-0005-0000-0000-000089030000}"/>
    <cellStyle name="40% - Accent5 13 2 2" xfId="1419" xr:uid="{00000000-0005-0000-0000-00008A030000}"/>
    <cellStyle name="40% - Accent5 13 3" xfId="1420" xr:uid="{00000000-0005-0000-0000-00008B030000}"/>
    <cellStyle name="40% - Accent5 13 3 2" xfId="1421" xr:uid="{00000000-0005-0000-0000-00008C030000}"/>
    <cellStyle name="40% - Accent5 14 2" xfId="1422" xr:uid="{00000000-0005-0000-0000-00008D030000}"/>
    <cellStyle name="40% - Accent5 14 2 2" xfId="1423" xr:uid="{00000000-0005-0000-0000-00008E030000}"/>
    <cellStyle name="40% - Accent5 14 3" xfId="1424" xr:uid="{00000000-0005-0000-0000-00008F030000}"/>
    <cellStyle name="40% - Accent5 14 3 2" xfId="1425" xr:uid="{00000000-0005-0000-0000-000090030000}"/>
    <cellStyle name="40% - Accent5 15" xfId="1426" xr:uid="{00000000-0005-0000-0000-000091030000}"/>
    <cellStyle name="40% - Accent5 15 2" xfId="1427" xr:uid="{00000000-0005-0000-0000-000092030000}"/>
    <cellStyle name="40% - Accent5 15 2 2" xfId="1428" xr:uid="{00000000-0005-0000-0000-000093030000}"/>
    <cellStyle name="40% - Accent5 15 3" xfId="1429" xr:uid="{00000000-0005-0000-0000-000094030000}"/>
    <cellStyle name="40% - Accent5 15 3 2" xfId="1430" xr:uid="{00000000-0005-0000-0000-000095030000}"/>
    <cellStyle name="40% - Accent5 15 4" xfId="1431" xr:uid="{00000000-0005-0000-0000-000096030000}"/>
    <cellStyle name="40% - Accent5 15 4 2" xfId="1432" xr:uid="{00000000-0005-0000-0000-000097030000}"/>
    <cellStyle name="40% - Accent5 15 5" xfId="1433" xr:uid="{00000000-0005-0000-0000-000098030000}"/>
    <cellStyle name="40% - Accent5 15 5 2" xfId="1434" xr:uid="{00000000-0005-0000-0000-000099030000}"/>
    <cellStyle name="40% - Accent5 15 6" xfId="1435" xr:uid="{00000000-0005-0000-0000-00009A030000}"/>
    <cellStyle name="40% - Accent5 15 6 2" xfId="1436" xr:uid="{00000000-0005-0000-0000-00009B030000}"/>
    <cellStyle name="40% - Accent5 15 7" xfId="1437" xr:uid="{00000000-0005-0000-0000-00009C030000}"/>
    <cellStyle name="40% - Accent5 15 7 2" xfId="1438" xr:uid="{00000000-0005-0000-0000-00009D030000}"/>
    <cellStyle name="40% - Accent5 15 8" xfId="1439" xr:uid="{00000000-0005-0000-0000-00009E030000}"/>
    <cellStyle name="40% - Accent5 16" xfId="1440" xr:uid="{00000000-0005-0000-0000-00009F030000}"/>
    <cellStyle name="40% - Accent5 16 2" xfId="1441" xr:uid="{00000000-0005-0000-0000-0000A0030000}"/>
    <cellStyle name="40% - Accent5 17" xfId="1442" xr:uid="{00000000-0005-0000-0000-0000A1030000}"/>
    <cellStyle name="40% - Accent5 17 2" xfId="1443" xr:uid="{00000000-0005-0000-0000-0000A2030000}"/>
    <cellStyle name="40% - Accent5 18" xfId="1444" xr:uid="{00000000-0005-0000-0000-0000A3030000}"/>
    <cellStyle name="40% - Accent5 18 2" xfId="1445" xr:uid="{00000000-0005-0000-0000-0000A4030000}"/>
    <cellStyle name="40% - Accent5 19" xfId="1446" xr:uid="{00000000-0005-0000-0000-0000A5030000}"/>
    <cellStyle name="40% - Accent5 19 2" xfId="1447" xr:uid="{00000000-0005-0000-0000-0000A6030000}"/>
    <cellStyle name="40% - Accent5 2" xfId="88" xr:uid="{00000000-0005-0000-0000-0000A7030000}"/>
    <cellStyle name="40% - Accent5 2 2" xfId="1448" xr:uid="{00000000-0005-0000-0000-0000A8030000}"/>
    <cellStyle name="40% - Accent5 2 2 2" xfId="1449" xr:uid="{00000000-0005-0000-0000-0000A9030000}"/>
    <cellStyle name="40% - Accent5 2 3" xfId="1450" xr:uid="{00000000-0005-0000-0000-0000AA030000}"/>
    <cellStyle name="40% - Accent5 2 3 2" xfId="1451" xr:uid="{00000000-0005-0000-0000-0000AB030000}"/>
    <cellStyle name="40% - Accent5 20" xfId="1452" xr:uid="{00000000-0005-0000-0000-0000AC030000}"/>
    <cellStyle name="40% - Accent5 20 2" xfId="1453" xr:uid="{00000000-0005-0000-0000-0000AD030000}"/>
    <cellStyle name="40% - Accent5 21" xfId="1454" xr:uid="{00000000-0005-0000-0000-0000AE030000}"/>
    <cellStyle name="40% - Accent5 21 2" xfId="1455" xr:uid="{00000000-0005-0000-0000-0000AF030000}"/>
    <cellStyle name="40% - Accent5 22" xfId="1456" xr:uid="{00000000-0005-0000-0000-0000B0030000}"/>
    <cellStyle name="40% - Accent5 22 2" xfId="1457" xr:uid="{00000000-0005-0000-0000-0000B1030000}"/>
    <cellStyle name="40% - Accent5 3 2" xfId="1458" xr:uid="{00000000-0005-0000-0000-0000B2030000}"/>
    <cellStyle name="40% - Accent5 3 2 2" xfId="1459" xr:uid="{00000000-0005-0000-0000-0000B3030000}"/>
    <cellStyle name="40% - Accent5 3 3" xfId="1460" xr:uid="{00000000-0005-0000-0000-0000B4030000}"/>
    <cellStyle name="40% - Accent5 3 3 2" xfId="1461" xr:uid="{00000000-0005-0000-0000-0000B5030000}"/>
    <cellStyle name="40% - Accent5 4 2" xfId="1462" xr:uid="{00000000-0005-0000-0000-0000B6030000}"/>
    <cellStyle name="40% - Accent5 4 2 2" xfId="1463" xr:uid="{00000000-0005-0000-0000-0000B7030000}"/>
    <cellStyle name="40% - Accent5 4 3" xfId="1464" xr:uid="{00000000-0005-0000-0000-0000B8030000}"/>
    <cellStyle name="40% - Accent5 4 3 2" xfId="1465" xr:uid="{00000000-0005-0000-0000-0000B9030000}"/>
    <cellStyle name="40% - Accent5 5 2" xfId="1466" xr:uid="{00000000-0005-0000-0000-0000BA030000}"/>
    <cellStyle name="40% - Accent5 5 2 2" xfId="1467" xr:uid="{00000000-0005-0000-0000-0000BB030000}"/>
    <cellStyle name="40% - Accent5 5 3" xfId="1468" xr:uid="{00000000-0005-0000-0000-0000BC030000}"/>
    <cellStyle name="40% - Accent5 5 3 2" xfId="1469" xr:uid="{00000000-0005-0000-0000-0000BD030000}"/>
    <cellStyle name="40% - Accent5 6 2" xfId="1470" xr:uid="{00000000-0005-0000-0000-0000BE030000}"/>
    <cellStyle name="40% - Accent5 6 2 2" xfId="1471" xr:uid="{00000000-0005-0000-0000-0000BF030000}"/>
    <cellStyle name="40% - Accent5 6 3" xfId="1472" xr:uid="{00000000-0005-0000-0000-0000C0030000}"/>
    <cellStyle name="40% - Accent5 6 3 2" xfId="1473" xr:uid="{00000000-0005-0000-0000-0000C1030000}"/>
    <cellStyle name="40% - Accent5 7 2" xfId="1474" xr:uid="{00000000-0005-0000-0000-0000C2030000}"/>
    <cellStyle name="40% - Accent5 7 2 2" xfId="1475" xr:uid="{00000000-0005-0000-0000-0000C3030000}"/>
    <cellStyle name="40% - Accent5 7 3" xfId="1476" xr:uid="{00000000-0005-0000-0000-0000C4030000}"/>
    <cellStyle name="40% - Accent5 7 3 2" xfId="1477" xr:uid="{00000000-0005-0000-0000-0000C5030000}"/>
    <cellStyle name="40% - Accent5 8 2" xfId="1478" xr:uid="{00000000-0005-0000-0000-0000C6030000}"/>
    <cellStyle name="40% - Accent5 8 2 2" xfId="1479" xr:uid="{00000000-0005-0000-0000-0000C7030000}"/>
    <cellStyle name="40% - Accent5 8 3" xfId="1480" xr:uid="{00000000-0005-0000-0000-0000C8030000}"/>
    <cellStyle name="40% - Accent5 8 3 2" xfId="1481" xr:uid="{00000000-0005-0000-0000-0000C9030000}"/>
    <cellStyle name="40% - Accent5 9 2" xfId="1482" xr:uid="{00000000-0005-0000-0000-0000CA030000}"/>
    <cellStyle name="40% - Accent5 9 2 2" xfId="1483" xr:uid="{00000000-0005-0000-0000-0000CB030000}"/>
    <cellStyle name="40% - Accent5 9 3" xfId="1484" xr:uid="{00000000-0005-0000-0000-0000CC030000}"/>
    <cellStyle name="40% - Accent5 9 3 2" xfId="1485" xr:uid="{00000000-0005-0000-0000-0000CD030000}"/>
    <cellStyle name="40% - Accent6 10 2" xfId="1486" xr:uid="{00000000-0005-0000-0000-0000CE030000}"/>
    <cellStyle name="40% - Accent6 10 2 2" xfId="1487" xr:uid="{00000000-0005-0000-0000-0000CF030000}"/>
    <cellStyle name="40% - Accent6 10 3" xfId="1488" xr:uid="{00000000-0005-0000-0000-0000D0030000}"/>
    <cellStyle name="40% - Accent6 10 3 2" xfId="1489" xr:uid="{00000000-0005-0000-0000-0000D1030000}"/>
    <cellStyle name="40% - Accent6 11 2" xfId="1490" xr:uid="{00000000-0005-0000-0000-0000D2030000}"/>
    <cellStyle name="40% - Accent6 11 2 2" xfId="1491" xr:uid="{00000000-0005-0000-0000-0000D3030000}"/>
    <cellStyle name="40% - Accent6 11 3" xfId="1492" xr:uid="{00000000-0005-0000-0000-0000D4030000}"/>
    <cellStyle name="40% - Accent6 11 3 2" xfId="1493" xr:uid="{00000000-0005-0000-0000-0000D5030000}"/>
    <cellStyle name="40% - Accent6 12 2" xfId="1494" xr:uid="{00000000-0005-0000-0000-0000D6030000}"/>
    <cellStyle name="40% - Accent6 12 2 2" xfId="1495" xr:uid="{00000000-0005-0000-0000-0000D7030000}"/>
    <cellStyle name="40% - Accent6 12 3" xfId="1496" xr:uid="{00000000-0005-0000-0000-0000D8030000}"/>
    <cellStyle name="40% - Accent6 12 3 2" xfId="1497" xr:uid="{00000000-0005-0000-0000-0000D9030000}"/>
    <cellStyle name="40% - Accent6 13 2" xfId="1498" xr:uid="{00000000-0005-0000-0000-0000DA030000}"/>
    <cellStyle name="40% - Accent6 13 2 2" xfId="1499" xr:uid="{00000000-0005-0000-0000-0000DB030000}"/>
    <cellStyle name="40% - Accent6 13 3" xfId="1500" xr:uid="{00000000-0005-0000-0000-0000DC030000}"/>
    <cellStyle name="40% - Accent6 13 3 2" xfId="1501" xr:uid="{00000000-0005-0000-0000-0000DD030000}"/>
    <cellStyle name="40% - Accent6 14 2" xfId="1502" xr:uid="{00000000-0005-0000-0000-0000DE030000}"/>
    <cellStyle name="40% - Accent6 14 2 2" xfId="1503" xr:uid="{00000000-0005-0000-0000-0000DF030000}"/>
    <cellStyle name="40% - Accent6 14 3" xfId="1504" xr:uid="{00000000-0005-0000-0000-0000E0030000}"/>
    <cellStyle name="40% - Accent6 14 3 2" xfId="1505" xr:uid="{00000000-0005-0000-0000-0000E1030000}"/>
    <cellStyle name="40% - Accent6 15" xfId="1506" xr:uid="{00000000-0005-0000-0000-0000E2030000}"/>
    <cellStyle name="40% - Accent6 15 2" xfId="1507" xr:uid="{00000000-0005-0000-0000-0000E3030000}"/>
    <cellStyle name="40% - Accent6 15 2 2" xfId="1508" xr:uid="{00000000-0005-0000-0000-0000E4030000}"/>
    <cellStyle name="40% - Accent6 15 3" xfId="1509" xr:uid="{00000000-0005-0000-0000-0000E5030000}"/>
    <cellStyle name="40% - Accent6 15 3 2" xfId="1510" xr:uid="{00000000-0005-0000-0000-0000E6030000}"/>
    <cellStyle name="40% - Accent6 15 4" xfId="1511" xr:uid="{00000000-0005-0000-0000-0000E7030000}"/>
    <cellStyle name="40% - Accent6 15 4 2" xfId="1512" xr:uid="{00000000-0005-0000-0000-0000E8030000}"/>
    <cellStyle name="40% - Accent6 15 5" xfId="1513" xr:uid="{00000000-0005-0000-0000-0000E9030000}"/>
    <cellStyle name="40% - Accent6 15 5 2" xfId="1514" xr:uid="{00000000-0005-0000-0000-0000EA030000}"/>
    <cellStyle name="40% - Accent6 15 6" xfId="1515" xr:uid="{00000000-0005-0000-0000-0000EB030000}"/>
    <cellStyle name="40% - Accent6 15 6 2" xfId="1516" xr:uid="{00000000-0005-0000-0000-0000EC030000}"/>
    <cellStyle name="40% - Accent6 15 7" xfId="1517" xr:uid="{00000000-0005-0000-0000-0000ED030000}"/>
    <cellStyle name="40% - Accent6 15 7 2" xfId="1518" xr:uid="{00000000-0005-0000-0000-0000EE030000}"/>
    <cellStyle name="40% - Accent6 15 8" xfId="1519" xr:uid="{00000000-0005-0000-0000-0000EF030000}"/>
    <cellStyle name="40% - Accent6 16" xfId="1520" xr:uid="{00000000-0005-0000-0000-0000F0030000}"/>
    <cellStyle name="40% - Accent6 16 2" xfId="1521" xr:uid="{00000000-0005-0000-0000-0000F1030000}"/>
    <cellStyle name="40% - Accent6 17" xfId="1522" xr:uid="{00000000-0005-0000-0000-0000F2030000}"/>
    <cellStyle name="40% - Accent6 17 2" xfId="1523" xr:uid="{00000000-0005-0000-0000-0000F3030000}"/>
    <cellStyle name="40% - Accent6 18" xfId="1524" xr:uid="{00000000-0005-0000-0000-0000F4030000}"/>
    <cellStyle name="40% - Accent6 18 2" xfId="1525" xr:uid="{00000000-0005-0000-0000-0000F5030000}"/>
    <cellStyle name="40% - Accent6 19" xfId="1526" xr:uid="{00000000-0005-0000-0000-0000F6030000}"/>
    <cellStyle name="40% - Accent6 19 2" xfId="1527" xr:uid="{00000000-0005-0000-0000-0000F7030000}"/>
    <cellStyle name="40% - Accent6 2" xfId="89" xr:uid="{00000000-0005-0000-0000-0000F8030000}"/>
    <cellStyle name="40% - Accent6 2 2" xfId="1528" xr:uid="{00000000-0005-0000-0000-0000F9030000}"/>
    <cellStyle name="40% - Accent6 2 2 2" xfId="1529" xr:uid="{00000000-0005-0000-0000-0000FA030000}"/>
    <cellStyle name="40% - Accent6 2 3" xfId="1530" xr:uid="{00000000-0005-0000-0000-0000FB030000}"/>
    <cellStyle name="40% - Accent6 2 3 2" xfId="1531" xr:uid="{00000000-0005-0000-0000-0000FC030000}"/>
    <cellStyle name="40% - Accent6 20" xfId="1532" xr:uid="{00000000-0005-0000-0000-0000FD030000}"/>
    <cellStyle name="40% - Accent6 20 2" xfId="1533" xr:uid="{00000000-0005-0000-0000-0000FE030000}"/>
    <cellStyle name="40% - Accent6 21" xfId="1534" xr:uid="{00000000-0005-0000-0000-0000FF030000}"/>
    <cellStyle name="40% - Accent6 21 2" xfId="1535" xr:uid="{00000000-0005-0000-0000-000000040000}"/>
    <cellStyle name="40% - Accent6 22" xfId="1536" xr:uid="{00000000-0005-0000-0000-000001040000}"/>
    <cellStyle name="40% - Accent6 22 2" xfId="1537" xr:uid="{00000000-0005-0000-0000-000002040000}"/>
    <cellStyle name="40% - Accent6 3" xfId="1538" xr:uid="{00000000-0005-0000-0000-000003040000}"/>
    <cellStyle name="40% - Accent6 3 2" xfId="1539" xr:uid="{00000000-0005-0000-0000-000004040000}"/>
    <cellStyle name="40% - Accent6 3 2 2" xfId="1540" xr:uid="{00000000-0005-0000-0000-000005040000}"/>
    <cellStyle name="40% - Accent6 3 3" xfId="1541" xr:uid="{00000000-0005-0000-0000-000006040000}"/>
    <cellStyle name="40% - Accent6 3 3 2" xfId="1542" xr:uid="{00000000-0005-0000-0000-000007040000}"/>
    <cellStyle name="40% - Accent6 4 2" xfId="1543" xr:uid="{00000000-0005-0000-0000-000008040000}"/>
    <cellStyle name="40% - Accent6 4 2 2" xfId="1544" xr:uid="{00000000-0005-0000-0000-000009040000}"/>
    <cellStyle name="40% - Accent6 4 3" xfId="1545" xr:uid="{00000000-0005-0000-0000-00000A040000}"/>
    <cellStyle name="40% - Accent6 4 3 2" xfId="1546" xr:uid="{00000000-0005-0000-0000-00000B040000}"/>
    <cellStyle name="40% - Accent6 5 2" xfId="1547" xr:uid="{00000000-0005-0000-0000-00000C040000}"/>
    <cellStyle name="40% - Accent6 5 2 2" xfId="1548" xr:uid="{00000000-0005-0000-0000-00000D040000}"/>
    <cellStyle name="40% - Accent6 5 3" xfId="1549" xr:uid="{00000000-0005-0000-0000-00000E040000}"/>
    <cellStyle name="40% - Accent6 5 3 2" xfId="1550" xr:uid="{00000000-0005-0000-0000-00000F040000}"/>
    <cellStyle name="40% - Accent6 6 2" xfId="1551" xr:uid="{00000000-0005-0000-0000-000010040000}"/>
    <cellStyle name="40% - Accent6 6 2 2" xfId="1552" xr:uid="{00000000-0005-0000-0000-000011040000}"/>
    <cellStyle name="40% - Accent6 6 3" xfId="1553" xr:uid="{00000000-0005-0000-0000-000012040000}"/>
    <cellStyle name="40% - Accent6 6 3 2" xfId="1554" xr:uid="{00000000-0005-0000-0000-000013040000}"/>
    <cellStyle name="40% - Accent6 7 2" xfId="1555" xr:uid="{00000000-0005-0000-0000-000014040000}"/>
    <cellStyle name="40% - Accent6 7 2 2" xfId="1556" xr:uid="{00000000-0005-0000-0000-000015040000}"/>
    <cellStyle name="40% - Accent6 7 3" xfId="1557" xr:uid="{00000000-0005-0000-0000-000016040000}"/>
    <cellStyle name="40% - Accent6 7 3 2" xfId="1558" xr:uid="{00000000-0005-0000-0000-000017040000}"/>
    <cellStyle name="40% - Accent6 8 2" xfId="1559" xr:uid="{00000000-0005-0000-0000-000018040000}"/>
    <cellStyle name="40% - Accent6 8 2 2" xfId="1560" xr:uid="{00000000-0005-0000-0000-000019040000}"/>
    <cellStyle name="40% - Accent6 8 3" xfId="1561" xr:uid="{00000000-0005-0000-0000-00001A040000}"/>
    <cellStyle name="40% - Accent6 8 3 2" xfId="1562" xr:uid="{00000000-0005-0000-0000-00001B040000}"/>
    <cellStyle name="40% - Accent6 9 2" xfId="1563" xr:uid="{00000000-0005-0000-0000-00001C040000}"/>
    <cellStyle name="40% - Accent6 9 2 2" xfId="1564" xr:uid="{00000000-0005-0000-0000-00001D040000}"/>
    <cellStyle name="40% - Accent6 9 3" xfId="1565" xr:uid="{00000000-0005-0000-0000-00001E040000}"/>
    <cellStyle name="40% - Accent6 9 3 2" xfId="1566" xr:uid="{00000000-0005-0000-0000-00001F040000}"/>
    <cellStyle name="60% - Accent1 10 2" xfId="1567" xr:uid="{00000000-0005-0000-0000-000020040000}"/>
    <cellStyle name="60% - Accent1 10 3" xfId="1568" xr:uid="{00000000-0005-0000-0000-000021040000}"/>
    <cellStyle name="60% - Accent1 11 2" xfId="1569" xr:uid="{00000000-0005-0000-0000-000022040000}"/>
    <cellStyle name="60% - Accent1 11 3" xfId="1570" xr:uid="{00000000-0005-0000-0000-000023040000}"/>
    <cellStyle name="60% - Accent1 12 2" xfId="1571" xr:uid="{00000000-0005-0000-0000-000024040000}"/>
    <cellStyle name="60% - Accent1 12 3" xfId="1572" xr:uid="{00000000-0005-0000-0000-000025040000}"/>
    <cellStyle name="60% - Accent1 13 2" xfId="1573" xr:uid="{00000000-0005-0000-0000-000026040000}"/>
    <cellStyle name="60% - Accent1 13 3" xfId="1574" xr:uid="{00000000-0005-0000-0000-000027040000}"/>
    <cellStyle name="60% - Accent1 14 2" xfId="1575" xr:uid="{00000000-0005-0000-0000-000028040000}"/>
    <cellStyle name="60% - Accent1 14 3" xfId="1576" xr:uid="{00000000-0005-0000-0000-000029040000}"/>
    <cellStyle name="60% - Accent1 15" xfId="1577" xr:uid="{00000000-0005-0000-0000-00002A040000}"/>
    <cellStyle name="60% - Accent1 15 2" xfId="1578" xr:uid="{00000000-0005-0000-0000-00002B040000}"/>
    <cellStyle name="60% - Accent1 15 3" xfId="1579" xr:uid="{00000000-0005-0000-0000-00002C040000}"/>
    <cellStyle name="60% - Accent1 15 4" xfId="1580" xr:uid="{00000000-0005-0000-0000-00002D040000}"/>
    <cellStyle name="60% - Accent1 15 5" xfId="1581" xr:uid="{00000000-0005-0000-0000-00002E040000}"/>
    <cellStyle name="60% - Accent1 15 6" xfId="1582" xr:uid="{00000000-0005-0000-0000-00002F040000}"/>
    <cellStyle name="60% - Accent1 15 7" xfId="1583" xr:uid="{00000000-0005-0000-0000-000030040000}"/>
    <cellStyle name="60% - Accent1 16" xfId="1584" xr:uid="{00000000-0005-0000-0000-000031040000}"/>
    <cellStyle name="60% - Accent1 17" xfId="1585" xr:uid="{00000000-0005-0000-0000-000032040000}"/>
    <cellStyle name="60% - Accent1 18" xfId="1586" xr:uid="{00000000-0005-0000-0000-000033040000}"/>
    <cellStyle name="60% - Accent1 19" xfId="1587" xr:uid="{00000000-0005-0000-0000-000034040000}"/>
    <cellStyle name="60% - Accent1 2" xfId="90" xr:uid="{00000000-0005-0000-0000-000035040000}"/>
    <cellStyle name="60% - Accent1 2 2" xfId="1589" xr:uid="{00000000-0005-0000-0000-000036040000}"/>
    <cellStyle name="60% - Accent1 2 3" xfId="1590" xr:uid="{00000000-0005-0000-0000-000037040000}"/>
    <cellStyle name="60% - Accent1 2 4" xfId="1588" xr:uid="{00000000-0005-0000-0000-000038040000}"/>
    <cellStyle name="60% - Accent1 20" xfId="1591" xr:uid="{00000000-0005-0000-0000-000039040000}"/>
    <cellStyle name="60% - Accent1 21" xfId="1592" xr:uid="{00000000-0005-0000-0000-00003A040000}"/>
    <cellStyle name="60% - Accent1 22" xfId="1593" xr:uid="{00000000-0005-0000-0000-00003B040000}"/>
    <cellStyle name="60% - Accent1 3 2" xfId="1594" xr:uid="{00000000-0005-0000-0000-00003C040000}"/>
    <cellStyle name="60% - Accent1 3 3" xfId="1595" xr:uid="{00000000-0005-0000-0000-00003D040000}"/>
    <cellStyle name="60% - Accent1 4 2" xfId="1596" xr:uid="{00000000-0005-0000-0000-00003E040000}"/>
    <cellStyle name="60% - Accent1 4 3" xfId="1597" xr:uid="{00000000-0005-0000-0000-00003F040000}"/>
    <cellStyle name="60% - Accent1 5 2" xfId="1598" xr:uid="{00000000-0005-0000-0000-000040040000}"/>
    <cellStyle name="60% - Accent1 5 3" xfId="1599" xr:uid="{00000000-0005-0000-0000-000041040000}"/>
    <cellStyle name="60% - Accent1 6 2" xfId="1600" xr:uid="{00000000-0005-0000-0000-000042040000}"/>
    <cellStyle name="60% - Accent1 6 3" xfId="1601" xr:uid="{00000000-0005-0000-0000-000043040000}"/>
    <cellStyle name="60% - Accent1 7 2" xfId="1602" xr:uid="{00000000-0005-0000-0000-000044040000}"/>
    <cellStyle name="60% - Accent1 7 3" xfId="1603" xr:uid="{00000000-0005-0000-0000-000045040000}"/>
    <cellStyle name="60% - Accent1 8 2" xfId="1604" xr:uid="{00000000-0005-0000-0000-000046040000}"/>
    <cellStyle name="60% - Accent1 8 3" xfId="1605" xr:uid="{00000000-0005-0000-0000-000047040000}"/>
    <cellStyle name="60% - Accent1 9 2" xfId="1606" xr:uid="{00000000-0005-0000-0000-000048040000}"/>
    <cellStyle name="60% - Accent1 9 3" xfId="1607" xr:uid="{00000000-0005-0000-0000-000049040000}"/>
    <cellStyle name="60% - Accent2 10 2" xfId="1608" xr:uid="{00000000-0005-0000-0000-00004A040000}"/>
    <cellStyle name="60% - Accent2 10 3" xfId="1609" xr:uid="{00000000-0005-0000-0000-00004B040000}"/>
    <cellStyle name="60% - Accent2 11 2" xfId="1610" xr:uid="{00000000-0005-0000-0000-00004C040000}"/>
    <cellStyle name="60% - Accent2 11 3" xfId="1611" xr:uid="{00000000-0005-0000-0000-00004D040000}"/>
    <cellStyle name="60% - Accent2 12 2" xfId="1612" xr:uid="{00000000-0005-0000-0000-00004E040000}"/>
    <cellStyle name="60% - Accent2 12 3" xfId="1613" xr:uid="{00000000-0005-0000-0000-00004F040000}"/>
    <cellStyle name="60% - Accent2 13 2" xfId="1614" xr:uid="{00000000-0005-0000-0000-000050040000}"/>
    <cellStyle name="60% - Accent2 13 3" xfId="1615" xr:uid="{00000000-0005-0000-0000-000051040000}"/>
    <cellStyle name="60% - Accent2 14 2" xfId="1616" xr:uid="{00000000-0005-0000-0000-000052040000}"/>
    <cellStyle name="60% - Accent2 14 3" xfId="1617" xr:uid="{00000000-0005-0000-0000-000053040000}"/>
    <cellStyle name="60% - Accent2 15" xfId="1618" xr:uid="{00000000-0005-0000-0000-000054040000}"/>
    <cellStyle name="60% - Accent2 15 2" xfId="1619" xr:uid="{00000000-0005-0000-0000-000055040000}"/>
    <cellStyle name="60% - Accent2 15 3" xfId="1620" xr:uid="{00000000-0005-0000-0000-000056040000}"/>
    <cellStyle name="60% - Accent2 15 4" xfId="1621" xr:uid="{00000000-0005-0000-0000-000057040000}"/>
    <cellStyle name="60% - Accent2 15 5" xfId="1622" xr:uid="{00000000-0005-0000-0000-000058040000}"/>
    <cellStyle name="60% - Accent2 15 6" xfId="1623" xr:uid="{00000000-0005-0000-0000-000059040000}"/>
    <cellStyle name="60% - Accent2 15 7" xfId="1624" xr:uid="{00000000-0005-0000-0000-00005A040000}"/>
    <cellStyle name="60% - Accent2 16" xfId="1625" xr:uid="{00000000-0005-0000-0000-00005B040000}"/>
    <cellStyle name="60% - Accent2 17" xfId="1626" xr:uid="{00000000-0005-0000-0000-00005C040000}"/>
    <cellStyle name="60% - Accent2 18" xfId="1627" xr:uid="{00000000-0005-0000-0000-00005D040000}"/>
    <cellStyle name="60% - Accent2 19" xfId="1628" xr:uid="{00000000-0005-0000-0000-00005E040000}"/>
    <cellStyle name="60% - Accent2 2" xfId="91" xr:uid="{00000000-0005-0000-0000-00005F040000}"/>
    <cellStyle name="60% - Accent2 2 2" xfId="1629" xr:uid="{00000000-0005-0000-0000-000060040000}"/>
    <cellStyle name="60% - Accent2 2 3" xfId="1630" xr:uid="{00000000-0005-0000-0000-000061040000}"/>
    <cellStyle name="60% - Accent2 20" xfId="1631" xr:uid="{00000000-0005-0000-0000-000062040000}"/>
    <cellStyle name="60% - Accent2 21" xfId="1632" xr:uid="{00000000-0005-0000-0000-000063040000}"/>
    <cellStyle name="60% - Accent2 22" xfId="1633" xr:uid="{00000000-0005-0000-0000-000064040000}"/>
    <cellStyle name="60% - Accent2 3 2" xfId="1634" xr:uid="{00000000-0005-0000-0000-000065040000}"/>
    <cellStyle name="60% - Accent2 3 3" xfId="1635" xr:uid="{00000000-0005-0000-0000-000066040000}"/>
    <cellStyle name="60% - Accent2 4 2" xfId="1636" xr:uid="{00000000-0005-0000-0000-000067040000}"/>
    <cellStyle name="60% - Accent2 4 3" xfId="1637" xr:uid="{00000000-0005-0000-0000-000068040000}"/>
    <cellStyle name="60% - Accent2 5 2" xfId="1638" xr:uid="{00000000-0005-0000-0000-000069040000}"/>
    <cellStyle name="60% - Accent2 5 3" xfId="1639" xr:uid="{00000000-0005-0000-0000-00006A040000}"/>
    <cellStyle name="60% - Accent2 6 2" xfId="1640" xr:uid="{00000000-0005-0000-0000-00006B040000}"/>
    <cellStyle name="60% - Accent2 6 3" xfId="1641" xr:uid="{00000000-0005-0000-0000-00006C040000}"/>
    <cellStyle name="60% - Accent2 7 2" xfId="1642" xr:uid="{00000000-0005-0000-0000-00006D040000}"/>
    <cellStyle name="60% - Accent2 7 3" xfId="1643" xr:uid="{00000000-0005-0000-0000-00006E040000}"/>
    <cellStyle name="60% - Accent2 8 2" xfId="1644" xr:uid="{00000000-0005-0000-0000-00006F040000}"/>
    <cellStyle name="60% - Accent2 8 3" xfId="1645" xr:uid="{00000000-0005-0000-0000-000070040000}"/>
    <cellStyle name="60% - Accent2 9 2" xfId="1646" xr:uid="{00000000-0005-0000-0000-000071040000}"/>
    <cellStyle name="60% - Accent2 9 3" xfId="1647" xr:uid="{00000000-0005-0000-0000-000072040000}"/>
    <cellStyle name="60% - Accent3 10 2" xfId="1648" xr:uid="{00000000-0005-0000-0000-000073040000}"/>
    <cellStyle name="60% - Accent3 10 3" xfId="1649" xr:uid="{00000000-0005-0000-0000-000074040000}"/>
    <cellStyle name="60% - Accent3 11 2" xfId="1650" xr:uid="{00000000-0005-0000-0000-000075040000}"/>
    <cellStyle name="60% - Accent3 11 3" xfId="1651" xr:uid="{00000000-0005-0000-0000-000076040000}"/>
    <cellStyle name="60% - Accent3 12 2" xfId="1652" xr:uid="{00000000-0005-0000-0000-000077040000}"/>
    <cellStyle name="60% - Accent3 12 3" xfId="1653" xr:uid="{00000000-0005-0000-0000-000078040000}"/>
    <cellStyle name="60% - Accent3 13 2" xfId="1654" xr:uid="{00000000-0005-0000-0000-000079040000}"/>
    <cellStyle name="60% - Accent3 13 3" xfId="1655" xr:uid="{00000000-0005-0000-0000-00007A040000}"/>
    <cellStyle name="60% - Accent3 14 2" xfId="1656" xr:uid="{00000000-0005-0000-0000-00007B040000}"/>
    <cellStyle name="60% - Accent3 14 3" xfId="1657" xr:uid="{00000000-0005-0000-0000-00007C040000}"/>
    <cellStyle name="60% - Accent3 15" xfId="1658" xr:uid="{00000000-0005-0000-0000-00007D040000}"/>
    <cellStyle name="60% - Accent3 15 2" xfId="1659" xr:uid="{00000000-0005-0000-0000-00007E040000}"/>
    <cellStyle name="60% - Accent3 15 3" xfId="1660" xr:uid="{00000000-0005-0000-0000-00007F040000}"/>
    <cellStyle name="60% - Accent3 15 4" xfId="1661" xr:uid="{00000000-0005-0000-0000-000080040000}"/>
    <cellStyle name="60% - Accent3 15 5" xfId="1662" xr:uid="{00000000-0005-0000-0000-000081040000}"/>
    <cellStyle name="60% - Accent3 15 6" xfId="1663" xr:uid="{00000000-0005-0000-0000-000082040000}"/>
    <cellStyle name="60% - Accent3 15 7" xfId="1664" xr:uid="{00000000-0005-0000-0000-000083040000}"/>
    <cellStyle name="60% - Accent3 16" xfId="1665" xr:uid="{00000000-0005-0000-0000-000084040000}"/>
    <cellStyle name="60% - Accent3 17" xfId="1666" xr:uid="{00000000-0005-0000-0000-000085040000}"/>
    <cellStyle name="60% - Accent3 18" xfId="1667" xr:uid="{00000000-0005-0000-0000-000086040000}"/>
    <cellStyle name="60% - Accent3 19" xfId="1668" xr:uid="{00000000-0005-0000-0000-000087040000}"/>
    <cellStyle name="60% - Accent3 2" xfId="92" xr:uid="{00000000-0005-0000-0000-000088040000}"/>
    <cellStyle name="60% - Accent3 2 2" xfId="1670" xr:uid="{00000000-0005-0000-0000-000089040000}"/>
    <cellStyle name="60% - Accent3 2 3" xfId="1671" xr:uid="{00000000-0005-0000-0000-00008A040000}"/>
    <cellStyle name="60% - Accent3 2 4" xfId="1669" xr:uid="{00000000-0005-0000-0000-00008B040000}"/>
    <cellStyle name="60% - Accent3 20" xfId="1672" xr:uid="{00000000-0005-0000-0000-00008C040000}"/>
    <cellStyle name="60% - Accent3 21" xfId="1673" xr:uid="{00000000-0005-0000-0000-00008D040000}"/>
    <cellStyle name="60% - Accent3 22" xfId="1674" xr:uid="{00000000-0005-0000-0000-00008E040000}"/>
    <cellStyle name="60% - Accent3 3 2" xfId="1675" xr:uid="{00000000-0005-0000-0000-00008F040000}"/>
    <cellStyle name="60% - Accent3 3 3" xfId="1676" xr:uid="{00000000-0005-0000-0000-000090040000}"/>
    <cellStyle name="60% - Accent3 4 2" xfId="1677" xr:uid="{00000000-0005-0000-0000-000091040000}"/>
    <cellStyle name="60% - Accent3 4 3" xfId="1678" xr:uid="{00000000-0005-0000-0000-000092040000}"/>
    <cellStyle name="60% - Accent3 5 2" xfId="1679" xr:uid="{00000000-0005-0000-0000-000093040000}"/>
    <cellStyle name="60% - Accent3 5 3" xfId="1680" xr:uid="{00000000-0005-0000-0000-000094040000}"/>
    <cellStyle name="60% - Accent3 6 2" xfId="1681" xr:uid="{00000000-0005-0000-0000-000095040000}"/>
    <cellStyle name="60% - Accent3 6 3" xfId="1682" xr:uid="{00000000-0005-0000-0000-000096040000}"/>
    <cellStyle name="60% - Accent3 7 2" xfId="1683" xr:uid="{00000000-0005-0000-0000-000097040000}"/>
    <cellStyle name="60% - Accent3 7 3" xfId="1684" xr:uid="{00000000-0005-0000-0000-000098040000}"/>
    <cellStyle name="60% - Accent3 8 2" xfId="1685" xr:uid="{00000000-0005-0000-0000-000099040000}"/>
    <cellStyle name="60% - Accent3 8 3" xfId="1686" xr:uid="{00000000-0005-0000-0000-00009A040000}"/>
    <cellStyle name="60% - Accent3 9 2" xfId="1687" xr:uid="{00000000-0005-0000-0000-00009B040000}"/>
    <cellStyle name="60% - Accent3 9 3" xfId="1688" xr:uid="{00000000-0005-0000-0000-00009C040000}"/>
    <cellStyle name="60% - Accent4 10 2" xfId="1689" xr:uid="{00000000-0005-0000-0000-00009D040000}"/>
    <cellStyle name="60% - Accent4 10 3" xfId="1690" xr:uid="{00000000-0005-0000-0000-00009E040000}"/>
    <cellStyle name="60% - Accent4 11 2" xfId="1691" xr:uid="{00000000-0005-0000-0000-00009F040000}"/>
    <cellStyle name="60% - Accent4 11 3" xfId="1692" xr:uid="{00000000-0005-0000-0000-0000A0040000}"/>
    <cellStyle name="60% - Accent4 12 2" xfId="1693" xr:uid="{00000000-0005-0000-0000-0000A1040000}"/>
    <cellStyle name="60% - Accent4 12 3" xfId="1694" xr:uid="{00000000-0005-0000-0000-0000A2040000}"/>
    <cellStyle name="60% - Accent4 13 2" xfId="1695" xr:uid="{00000000-0005-0000-0000-0000A3040000}"/>
    <cellStyle name="60% - Accent4 13 3" xfId="1696" xr:uid="{00000000-0005-0000-0000-0000A4040000}"/>
    <cellStyle name="60% - Accent4 14 2" xfId="1697" xr:uid="{00000000-0005-0000-0000-0000A5040000}"/>
    <cellStyle name="60% - Accent4 14 3" xfId="1698" xr:uid="{00000000-0005-0000-0000-0000A6040000}"/>
    <cellStyle name="60% - Accent4 15" xfId="1699" xr:uid="{00000000-0005-0000-0000-0000A7040000}"/>
    <cellStyle name="60% - Accent4 15 2" xfId="1700" xr:uid="{00000000-0005-0000-0000-0000A8040000}"/>
    <cellStyle name="60% - Accent4 15 3" xfId="1701" xr:uid="{00000000-0005-0000-0000-0000A9040000}"/>
    <cellStyle name="60% - Accent4 15 4" xfId="1702" xr:uid="{00000000-0005-0000-0000-0000AA040000}"/>
    <cellStyle name="60% - Accent4 15 5" xfId="1703" xr:uid="{00000000-0005-0000-0000-0000AB040000}"/>
    <cellStyle name="60% - Accent4 15 6" xfId="1704" xr:uid="{00000000-0005-0000-0000-0000AC040000}"/>
    <cellStyle name="60% - Accent4 15 7" xfId="1705" xr:uid="{00000000-0005-0000-0000-0000AD040000}"/>
    <cellStyle name="60% - Accent4 16" xfId="1706" xr:uid="{00000000-0005-0000-0000-0000AE040000}"/>
    <cellStyle name="60% - Accent4 17" xfId="1707" xr:uid="{00000000-0005-0000-0000-0000AF040000}"/>
    <cellStyle name="60% - Accent4 18" xfId="1708" xr:uid="{00000000-0005-0000-0000-0000B0040000}"/>
    <cellStyle name="60% - Accent4 19" xfId="1709" xr:uid="{00000000-0005-0000-0000-0000B1040000}"/>
    <cellStyle name="60% - Accent4 2" xfId="93" xr:uid="{00000000-0005-0000-0000-0000B2040000}"/>
    <cellStyle name="60% - Accent4 2 2" xfId="1711" xr:uid="{00000000-0005-0000-0000-0000B3040000}"/>
    <cellStyle name="60% - Accent4 2 3" xfId="1712" xr:uid="{00000000-0005-0000-0000-0000B4040000}"/>
    <cellStyle name="60% - Accent4 2 4" xfId="1710" xr:uid="{00000000-0005-0000-0000-0000B5040000}"/>
    <cellStyle name="60% - Accent4 20" xfId="1713" xr:uid="{00000000-0005-0000-0000-0000B6040000}"/>
    <cellStyle name="60% - Accent4 21" xfId="1714" xr:uid="{00000000-0005-0000-0000-0000B7040000}"/>
    <cellStyle name="60% - Accent4 22" xfId="1715" xr:uid="{00000000-0005-0000-0000-0000B8040000}"/>
    <cellStyle name="60% - Accent4 3 2" xfId="1716" xr:uid="{00000000-0005-0000-0000-0000B9040000}"/>
    <cellStyle name="60% - Accent4 3 3" xfId="1717" xr:uid="{00000000-0005-0000-0000-0000BA040000}"/>
    <cellStyle name="60% - Accent4 4 2" xfId="1718" xr:uid="{00000000-0005-0000-0000-0000BB040000}"/>
    <cellStyle name="60% - Accent4 4 3" xfId="1719" xr:uid="{00000000-0005-0000-0000-0000BC040000}"/>
    <cellStyle name="60% - Accent4 5 2" xfId="1720" xr:uid="{00000000-0005-0000-0000-0000BD040000}"/>
    <cellStyle name="60% - Accent4 5 3" xfId="1721" xr:uid="{00000000-0005-0000-0000-0000BE040000}"/>
    <cellStyle name="60% - Accent4 6 2" xfId="1722" xr:uid="{00000000-0005-0000-0000-0000BF040000}"/>
    <cellStyle name="60% - Accent4 6 3" xfId="1723" xr:uid="{00000000-0005-0000-0000-0000C0040000}"/>
    <cellStyle name="60% - Accent4 7 2" xfId="1724" xr:uid="{00000000-0005-0000-0000-0000C1040000}"/>
    <cellStyle name="60% - Accent4 7 3" xfId="1725" xr:uid="{00000000-0005-0000-0000-0000C2040000}"/>
    <cellStyle name="60% - Accent4 8 2" xfId="1726" xr:uid="{00000000-0005-0000-0000-0000C3040000}"/>
    <cellStyle name="60% - Accent4 8 3" xfId="1727" xr:uid="{00000000-0005-0000-0000-0000C4040000}"/>
    <cellStyle name="60% - Accent4 9 2" xfId="1728" xr:uid="{00000000-0005-0000-0000-0000C5040000}"/>
    <cellStyle name="60% - Accent4 9 3" xfId="1729" xr:uid="{00000000-0005-0000-0000-0000C6040000}"/>
    <cellStyle name="60% - Accent5 10 2" xfId="1730" xr:uid="{00000000-0005-0000-0000-0000C7040000}"/>
    <cellStyle name="60% - Accent5 10 3" xfId="1731" xr:uid="{00000000-0005-0000-0000-0000C8040000}"/>
    <cellStyle name="60% - Accent5 11 2" xfId="1732" xr:uid="{00000000-0005-0000-0000-0000C9040000}"/>
    <cellStyle name="60% - Accent5 11 3" xfId="1733" xr:uid="{00000000-0005-0000-0000-0000CA040000}"/>
    <cellStyle name="60% - Accent5 12 2" xfId="1734" xr:uid="{00000000-0005-0000-0000-0000CB040000}"/>
    <cellStyle name="60% - Accent5 12 3" xfId="1735" xr:uid="{00000000-0005-0000-0000-0000CC040000}"/>
    <cellStyle name="60% - Accent5 13 2" xfId="1736" xr:uid="{00000000-0005-0000-0000-0000CD040000}"/>
    <cellStyle name="60% - Accent5 13 3" xfId="1737" xr:uid="{00000000-0005-0000-0000-0000CE040000}"/>
    <cellStyle name="60% - Accent5 14 2" xfId="1738" xr:uid="{00000000-0005-0000-0000-0000CF040000}"/>
    <cellStyle name="60% - Accent5 14 3" xfId="1739" xr:uid="{00000000-0005-0000-0000-0000D0040000}"/>
    <cellStyle name="60% - Accent5 15" xfId="1740" xr:uid="{00000000-0005-0000-0000-0000D1040000}"/>
    <cellStyle name="60% - Accent5 15 2" xfId="1741" xr:uid="{00000000-0005-0000-0000-0000D2040000}"/>
    <cellStyle name="60% - Accent5 15 3" xfId="1742" xr:uid="{00000000-0005-0000-0000-0000D3040000}"/>
    <cellStyle name="60% - Accent5 15 4" xfId="1743" xr:uid="{00000000-0005-0000-0000-0000D4040000}"/>
    <cellStyle name="60% - Accent5 15 5" xfId="1744" xr:uid="{00000000-0005-0000-0000-0000D5040000}"/>
    <cellStyle name="60% - Accent5 15 6" xfId="1745" xr:uid="{00000000-0005-0000-0000-0000D6040000}"/>
    <cellStyle name="60% - Accent5 15 7" xfId="1746" xr:uid="{00000000-0005-0000-0000-0000D7040000}"/>
    <cellStyle name="60% - Accent5 16" xfId="1747" xr:uid="{00000000-0005-0000-0000-0000D8040000}"/>
    <cellStyle name="60% - Accent5 17" xfId="1748" xr:uid="{00000000-0005-0000-0000-0000D9040000}"/>
    <cellStyle name="60% - Accent5 18" xfId="1749" xr:uid="{00000000-0005-0000-0000-0000DA040000}"/>
    <cellStyle name="60% - Accent5 19" xfId="1750" xr:uid="{00000000-0005-0000-0000-0000DB040000}"/>
    <cellStyle name="60% - Accent5 2" xfId="94" xr:uid="{00000000-0005-0000-0000-0000DC040000}"/>
    <cellStyle name="60% - Accent5 2 2" xfId="1751" xr:uid="{00000000-0005-0000-0000-0000DD040000}"/>
    <cellStyle name="60% - Accent5 2 3" xfId="1752" xr:uid="{00000000-0005-0000-0000-0000DE040000}"/>
    <cellStyle name="60% - Accent5 20" xfId="1753" xr:uid="{00000000-0005-0000-0000-0000DF040000}"/>
    <cellStyle name="60% - Accent5 21" xfId="1754" xr:uid="{00000000-0005-0000-0000-0000E0040000}"/>
    <cellStyle name="60% - Accent5 22" xfId="1755" xr:uid="{00000000-0005-0000-0000-0000E1040000}"/>
    <cellStyle name="60% - Accent5 3 2" xfId="1756" xr:uid="{00000000-0005-0000-0000-0000E2040000}"/>
    <cellStyle name="60% - Accent5 3 3" xfId="1757" xr:uid="{00000000-0005-0000-0000-0000E3040000}"/>
    <cellStyle name="60% - Accent5 4 2" xfId="1758" xr:uid="{00000000-0005-0000-0000-0000E4040000}"/>
    <cellStyle name="60% - Accent5 4 3" xfId="1759" xr:uid="{00000000-0005-0000-0000-0000E5040000}"/>
    <cellStyle name="60% - Accent5 5 2" xfId="1760" xr:uid="{00000000-0005-0000-0000-0000E6040000}"/>
    <cellStyle name="60% - Accent5 5 3" xfId="1761" xr:uid="{00000000-0005-0000-0000-0000E7040000}"/>
    <cellStyle name="60% - Accent5 6 2" xfId="1762" xr:uid="{00000000-0005-0000-0000-0000E8040000}"/>
    <cellStyle name="60% - Accent5 6 3" xfId="1763" xr:uid="{00000000-0005-0000-0000-0000E9040000}"/>
    <cellStyle name="60% - Accent5 7 2" xfId="1764" xr:uid="{00000000-0005-0000-0000-0000EA040000}"/>
    <cellStyle name="60% - Accent5 7 3" xfId="1765" xr:uid="{00000000-0005-0000-0000-0000EB040000}"/>
    <cellStyle name="60% - Accent5 8 2" xfId="1766" xr:uid="{00000000-0005-0000-0000-0000EC040000}"/>
    <cellStyle name="60% - Accent5 8 3" xfId="1767" xr:uid="{00000000-0005-0000-0000-0000ED040000}"/>
    <cellStyle name="60% - Accent5 9 2" xfId="1768" xr:uid="{00000000-0005-0000-0000-0000EE040000}"/>
    <cellStyle name="60% - Accent5 9 3" xfId="1769" xr:uid="{00000000-0005-0000-0000-0000EF040000}"/>
    <cellStyle name="60% - Accent6 10 2" xfId="1770" xr:uid="{00000000-0005-0000-0000-0000F0040000}"/>
    <cellStyle name="60% - Accent6 10 3" xfId="1771" xr:uid="{00000000-0005-0000-0000-0000F1040000}"/>
    <cellStyle name="60% - Accent6 11 2" xfId="1772" xr:uid="{00000000-0005-0000-0000-0000F2040000}"/>
    <cellStyle name="60% - Accent6 11 3" xfId="1773" xr:uid="{00000000-0005-0000-0000-0000F3040000}"/>
    <cellStyle name="60% - Accent6 12 2" xfId="1774" xr:uid="{00000000-0005-0000-0000-0000F4040000}"/>
    <cellStyle name="60% - Accent6 12 3" xfId="1775" xr:uid="{00000000-0005-0000-0000-0000F5040000}"/>
    <cellStyle name="60% - Accent6 13 2" xfId="1776" xr:uid="{00000000-0005-0000-0000-0000F6040000}"/>
    <cellStyle name="60% - Accent6 13 3" xfId="1777" xr:uid="{00000000-0005-0000-0000-0000F7040000}"/>
    <cellStyle name="60% - Accent6 14 2" xfId="1778" xr:uid="{00000000-0005-0000-0000-0000F8040000}"/>
    <cellStyle name="60% - Accent6 14 3" xfId="1779" xr:uid="{00000000-0005-0000-0000-0000F9040000}"/>
    <cellStyle name="60% - Accent6 15" xfId="1780" xr:uid="{00000000-0005-0000-0000-0000FA040000}"/>
    <cellStyle name="60% - Accent6 15 2" xfId="1781" xr:uid="{00000000-0005-0000-0000-0000FB040000}"/>
    <cellStyle name="60% - Accent6 15 3" xfId="1782" xr:uid="{00000000-0005-0000-0000-0000FC040000}"/>
    <cellStyle name="60% - Accent6 15 4" xfId="1783" xr:uid="{00000000-0005-0000-0000-0000FD040000}"/>
    <cellStyle name="60% - Accent6 15 5" xfId="1784" xr:uid="{00000000-0005-0000-0000-0000FE040000}"/>
    <cellStyle name="60% - Accent6 15 6" xfId="1785" xr:uid="{00000000-0005-0000-0000-0000FF040000}"/>
    <cellStyle name="60% - Accent6 15 7" xfId="1786" xr:uid="{00000000-0005-0000-0000-000000050000}"/>
    <cellStyle name="60% - Accent6 16" xfId="1787" xr:uid="{00000000-0005-0000-0000-000001050000}"/>
    <cellStyle name="60% - Accent6 17" xfId="1788" xr:uid="{00000000-0005-0000-0000-000002050000}"/>
    <cellStyle name="60% - Accent6 18" xfId="1789" xr:uid="{00000000-0005-0000-0000-000003050000}"/>
    <cellStyle name="60% - Accent6 19" xfId="1790" xr:uid="{00000000-0005-0000-0000-000004050000}"/>
    <cellStyle name="60% - Accent6 2" xfId="95" xr:uid="{00000000-0005-0000-0000-000005050000}"/>
    <cellStyle name="60% - Accent6 2 2" xfId="1792" xr:uid="{00000000-0005-0000-0000-000006050000}"/>
    <cellStyle name="60% - Accent6 2 3" xfId="1793" xr:uid="{00000000-0005-0000-0000-000007050000}"/>
    <cellStyle name="60% - Accent6 2 4" xfId="1791" xr:uid="{00000000-0005-0000-0000-000008050000}"/>
    <cellStyle name="60% - Accent6 20" xfId="1794" xr:uid="{00000000-0005-0000-0000-000009050000}"/>
    <cellStyle name="60% - Accent6 21" xfId="1795" xr:uid="{00000000-0005-0000-0000-00000A050000}"/>
    <cellStyle name="60% - Accent6 22" xfId="1796" xr:uid="{00000000-0005-0000-0000-00000B050000}"/>
    <cellStyle name="60% - Accent6 3 2" xfId="1797" xr:uid="{00000000-0005-0000-0000-00000C050000}"/>
    <cellStyle name="60% - Accent6 3 3" xfId="1798" xr:uid="{00000000-0005-0000-0000-00000D050000}"/>
    <cellStyle name="60% - Accent6 4 2" xfId="1799" xr:uid="{00000000-0005-0000-0000-00000E050000}"/>
    <cellStyle name="60% - Accent6 4 3" xfId="1800" xr:uid="{00000000-0005-0000-0000-00000F050000}"/>
    <cellStyle name="60% - Accent6 5 2" xfId="1801" xr:uid="{00000000-0005-0000-0000-000010050000}"/>
    <cellStyle name="60% - Accent6 5 3" xfId="1802" xr:uid="{00000000-0005-0000-0000-000011050000}"/>
    <cellStyle name="60% - Accent6 6 2" xfId="1803" xr:uid="{00000000-0005-0000-0000-000012050000}"/>
    <cellStyle name="60% - Accent6 6 3" xfId="1804" xr:uid="{00000000-0005-0000-0000-000013050000}"/>
    <cellStyle name="60% - Accent6 7 2" xfId="1805" xr:uid="{00000000-0005-0000-0000-000014050000}"/>
    <cellStyle name="60% - Accent6 7 3" xfId="1806" xr:uid="{00000000-0005-0000-0000-000015050000}"/>
    <cellStyle name="60% - Accent6 8 2" xfId="1807" xr:uid="{00000000-0005-0000-0000-000016050000}"/>
    <cellStyle name="60% - Accent6 8 3" xfId="1808" xr:uid="{00000000-0005-0000-0000-000017050000}"/>
    <cellStyle name="60% - Accent6 9 2" xfId="1809" xr:uid="{00000000-0005-0000-0000-000018050000}"/>
    <cellStyle name="60% - Accent6 9 3" xfId="1810" xr:uid="{00000000-0005-0000-0000-000019050000}"/>
    <cellStyle name="Accent1 10 2" xfId="1811" xr:uid="{00000000-0005-0000-0000-00001A050000}"/>
    <cellStyle name="Accent1 10 3" xfId="1812" xr:uid="{00000000-0005-0000-0000-00001B050000}"/>
    <cellStyle name="Accent1 11 2" xfId="1813" xr:uid="{00000000-0005-0000-0000-00001C050000}"/>
    <cellStyle name="Accent1 11 3" xfId="1814" xr:uid="{00000000-0005-0000-0000-00001D050000}"/>
    <cellStyle name="Accent1 12 2" xfId="1815" xr:uid="{00000000-0005-0000-0000-00001E050000}"/>
    <cellStyle name="Accent1 12 3" xfId="1816" xr:uid="{00000000-0005-0000-0000-00001F050000}"/>
    <cellStyle name="Accent1 13 2" xfId="1817" xr:uid="{00000000-0005-0000-0000-000020050000}"/>
    <cellStyle name="Accent1 13 3" xfId="1818" xr:uid="{00000000-0005-0000-0000-000021050000}"/>
    <cellStyle name="Accent1 14 2" xfId="1819" xr:uid="{00000000-0005-0000-0000-000022050000}"/>
    <cellStyle name="Accent1 14 3" xfId="1820" xr:uid="{00000000-0005-0000-0000-000023050000}"/>
    <cellStyle name="Accent1 15" xfId="1821" xr:uid="{00000000-0005-0000-0000-000024050000}"/>
    <cellStyle name="Accent1 15 2" xfId="1822" xr:uid="{00000000-0005-0000-0000-000025050000}"/>
    <cellStyle name="Accent1 15 3" xfId="1823" xr:uid="{00000000-0005-0000-0000-000026050000}"/>
    <cellStyle name="Accent1 15 4" xfId="1824" xr:uid="{00000000-0005-0000-0000-000027050000}"/>
    <cellStyle name="Accent1 15 5" xfId="1825" xr:uid="{00000000-0005-0000-0000-000028050000}"/>
    <cellStyle name="Accent1 15 6" xfId="1826" xr:uid="{00000000-0005-0000-0000-000029050000}"/>
    <cellStyle name="Accent1 15 7" xfId="1827" xr:uid="{00000000-0005-0000-0000-00002A050000}"/>
    <cellStyle name="Accent1 16" xfId="1828" xr:uid="{00000000-0005-0000-0000-00002B050000}"/>
    <cellStyle name="Accent1 17" xfId="1829" xr:uid="{00000000-0005-0000-0000-00002C050000}"/>
    <cellStyle name="Accent1 18" xfId="1830" xr:uid="{00000000-0005-0000-0000-00002D050000}"/>
    <cellStyle name="Accent1 19" xfId="1831" xr:uid="{00000000-0005-0000-0000-00002E050000}"/>
    <cellStyle name="Accent1 2" xfId="96" xr:uid="{00000000-0005-0000-0000-00002F050000}"/>
    <cellStyle name="Accent1 2 2" xfId="1833" xr:uid="{00000000-0005-0000-0000-000030050000}"/>
    <cellStyle name="Accent1 2 3" xfId="1834" xr:uid="{00000000-0005-0000-0000-000031050000}"/>
    <cellStyle name="Accent1 2 4" xfId="1832" xr:uid="{00000000-0005-0000-0000-000032050000}"/>
    <cellStyle name="Accent1 20" xfId="1835" xr:uid="{00000000-0005-0000-0000-000033050000}"/>
    <cellStyle name="Accent1 21" xfId="1836" xr:uid="{00000000-0005-0000-0000-000034050000}"/>
    <cellStyle name="Accent1 22" xfId="1837" xr:uid="{00000000-0005-0000-0000-000035050000}"/>
    <cellStyle name="Accent1 3 2" xfId="1838" xr:uid="{00000000-0005-0000-0000-000036050000}"/>
    <cellStyle name="Accent1 3 3" xfId="1839" xr:uid="{00000000-0005-0000-0000-000037050000}"/>
    <cellStyle name="Accent1 4 2" xfId="1840" xr:uid="{00000000-0005-0000-0000-000038050000}"/>
    <cellStyle name="Accent1 4 3" xfId="1841" xr:uid="{00000000-0005-0000-0000-000039050000}"/>
    <cellStyle name="Accent1 5 2" xfId="1842" xr:uid="{00000000-0005-0000-0000-00003A050000}"/>
    <cellStyle name="Accent1 5 3" xfId="1843" xr:uid="{00000000-0005-0000-0000-00003B050000}"/>
    <cellStyle name="Accent1 6 2" xfId="1844" xr:uid="{00000000-0005-0000-0000-00003C050000}"/>
    <cellStyle name="Accent1 6 3" xfId="1845" xr:uid="{00000000-0005-0000-0000-00003D050000}"/>
    <cellStyle name="Accent1 7 2" xfId="1846" xr:uid="{00000000-0005-0000-0000-00003E050000}"/>
    <cellStyle name="Accent1 7 3" xfId="1847" xr:uid="{00000000-0005-0000-0000-00003F050000}"/>
    <cellStyle name="Accent1 8 2" xfId="1848" xr:uid="{00000000-0005-0000-0000-000040050000}"/>
    <cellStyle name="Accent1 8 3" xfId="1849" xr:uid="{00000000-0005-0000-0000-000041050000}"/>
    <cellStyle name="Accent1 9 2" xfId="1850" xr:uid="{00000000-0005-0000-0000-000042050000}"/>
    <cellStyle name="Accent1 9 3" xfId="1851" xr:uid="{00000000-0005-0000-0000-000043050000}"/>
    <cellStyle name="Accent2 10 2" xfId="1852" xr:uid="{00000000-0005-0000-0000-000044050000}"/>
    <cellStyle name="Accent2 10 3" xfId="1853" xr:uid="{00000000-0005-0000-0000-000045050000}"/>
    <cellStyle name="Accent2 11 2" xfId="1854" xr:uid="{00000000-0005-0000-0000-000046050000}"/>
    <cellStyle name="Accent2 11 3" xfId="1855" xr:uid="{00000000-0005-0000-0000-000047050000}"/>
    <cellStyle name="Accent2 12 2" xfId="1856" xr:uid="{00000000-0005-0000-0000-000048050000}"/>
    <cellStyle name="Accent2 12 3" xfId="1857" xr:uid="{00000000-0005-0000-0000-000049050000}"/>
    <cellStyle name="Accent2 13 2" xfId="1858" xr:uid="{00000000-0005-0000-0000-00004A050000}"/>
    <cellStyle name="Accent2 13 3" xfId="1859" xr:uid="{00000000-0005-0000-0000-00004B050000}"/>
    <cellStyle name="Accent2 14 2" xfId="1860" xr:uid="{00000000-0005-0000-0000-00004C050000}"/>
    <cellStyle name="Accent2 14 3" xfId="1861" xr:uid="{00000000-0005-0000-0000-00004D050000}"/>
    <cellStyle name="Accent2 15" xfId="1862" xr:uid="{00000000-0005-0000-0000-00004E050000}"/>
    <cellStyle name="Accent2 15 2" xfId="1863" xr:uid="{00000000-0005-0000-0000-00004F050000}"/>
    <cellStyle name="Accent2 15 3" xfId="1864" xr:uid="{00000000-0005-0000-0000-000050050000}"/>
    <cellStyle name="Accent2 15 4" xfId="1865" xr:uid="{00000000-0005-0000-0000-000051050000}"/>
    <cellStyle name="Accent2 15 5" xfId="1866" xr:uid="{00000000-0005-0000-0000-000052050000}"/>
    <cellStyle name="Accent2 15 6" xfId="1867" xr:uid="{00000000-0005-0000-0000-000053050000}"/>
    <cellStyle name="Accent2 15 7" xfId="1868" xr:uid="{00000000-0005-0000-0000-000054050000}"/>
    <cellStyle name="Accent2 16" xfId="1869" xr:uid="{00000000-0005-0000-0000-000055050000}"/>
    <cellStyle name="Accent2 17" xfId="1870" xr:uid="{00000000-0005-0000-0000-000056050000}"/>
    <cellStyle name="Accent2 18" xfId="1871" xr:uid="{00000000-0005-0000-0000-000057050000}"/>
    <cellStyle name="Accent2 19" xfId="1872" xr:uid="{00000000-0005-0000-0000-000058050000}"/>
    <cellStyle name="Accent2 2" xfId="97" xr:uid="{00000000-0005-0000-0000-000059050000}"/>
    <cellStyle name="Accent2 2 2" xfId="1873" xr:uid="{00000000-0005-0000-0000-00005A050000}"/>
    <cellStyle name="Accent2 2 3" xfId="1874" xr:uid="{00000000-0005-0000-0000-00005B050000}"/>
    <cellStyle name="Accent2 20" xfId="1875" xr:uid="{00000000-0005-0000-0000-00005C050000}"/>
    <cellStyle name="Accent2 21" xfId="1876" xr:uid="{00000000-0005-0000-0000-00005D050000}"/>
    <cellStyle name="Accent2 22" xfId="1877" xr:uid="{00000000-0005-0000-0000-00005E050000}"/>
    <cellStyle name="Accent2 3 2" xfId="1878" xr:uid="{00000000-0005-0000-0000-00005F050000}"/>
    <cellStyle name="Accent2 3 3" xfId="1879" xr:uid="{00000000-0005-0000-0000-000060050000}"/>
    <cellStyle name="Accent2 4 2" xfId="1880" xr:uid="{00000000-0005-0000-0000-000061050000}"/>
    <cellStyle name="Accent2 4 3" xfId="1881" xr:uid="{00000000-0005-0000-0000-000062050000}"/>
    <cellStyle name="Accent2 5 2" xfId="1882" xr:uid="{00000000-0005-0000-0000-000063050000}"/>
    <cellStyle name="Accent2 5 3" xfId="1883" xr:uid="{00000000-0005-0000-0000-000064050000}"/>
    <cellStyle name="Accent2 6 2" xfId="1884" xr:uid="{00000000-0005-0000-0000-000065050000}"/>
    <cellStyle name="Accent2 6 3" xfId="1885" xr:uid="{00000000-0005-0000-0000-000066050000}"/>
    <cellStyle name="Accent2 7 2" xfId="1886" xr:uid="{00000000-0005-0000-0000-000067050000}"/>
    <cellStyle name="Accent2 7 3" xfId="1887" xr:uid="{00000000-0005-0000-0000-000068050000}"/>
    <cellStyle name="Accent2 8 2" xfId="1888" xr:uid="{00000000-0005-0000-0000-000069050000}"/>
    <cellStyle name="Accent2 8 3" xfId="1889" xr:uid="{00000000-0005-0000-0000-00006A050000}"/>
    <cellStyle name="Accent2 9 2" xfId="1890" xr:uid="{00000000-0005-0000-0000-00006B050000}"/>
    <cellStyle name="Accent2 9 3" xfId="1891" xr:uid="{00000000-0005-0000-0000-00006C050000}"/>
    <cellStyle name="Accent3 10 2" xfId="1892" xr:uid="{00000000-0005-0000-0000-00006D050000}"/>
    <cellStyle name="Accent3 10 3" xfId="1893" xr:uid="{00000000-0005-0000-0000-00006E050000}"/>
    <cellStyle name="Accent3 11 2" xfId="1894" xr:uid="{00000000-0005-0000-0000-00006F050000}"/>
    <cellStyle name="Accent3 11 3" xfId="1895" xr:uid="{00000000-0005-0000-0000-000070050000}"/>
    <cellStyle name="Accent3 12 2" xfId="1896" xr:uid="{00000000-0005-0000-0000-000071050000}"/>
    <cellStyle name="Accent3 12 3" xfId="1897" xr:uid="{00000000-0005-0000-0000-000072050000}"/>
    <cellStyle name="Accent3 13 2" xfId="1898" xr:uid="{00000000-0005-0000-0000-000073050000}"/>
    <cellStyle name="Accent3 13 3" xfId="1899" xr:uid="{00000000-0005-0000-0000-000074050000}"/>
    <cellStyle name="Accent3 14 2" xfId="1900" xr:uid="{00000000-0005-0000-0000-000075050000}"/>
    <cellStyle name="Accent3 14 3" xfId="1901" xr:uid="{00000000-0005-0000-0000-000076050000}"/>
    <cellStyle name="Accent3 15" xfId="1902" xr:uid="{00000000-0005-0000-0000-000077050000}"/>
    <cellStyle name="Accent3 15 2" xfId="1903" xr:uid="{00000000-0005-0000-0000-000078050000}"/>
    <cellStyle name="Accent3 15 3" xfId="1904" xr:uid="{00000000-0005-0000-0000-000079050000}"/>
    <cellStyle name="Accent3 15 4" xfId="1905" xr:uid="{00000000-0005-0000-0000-00007A050000}"/>
    <cellStyle name="Accent3 15 5" xfId="1906" xr:uid="{00000000-0005-0000-0000-00007B050000}"/>
    <cellStyle name="Accent3 15 6" xfId="1907" xr:uid="{00000000-0005-0000-0000-00007C050000}"/>
    <cellStyle name="Accent3 15 7" xfId="1908" xr:uid="{00000000-0005-0000-0000-00007D050000}"/>
    <cellStyle name="Accent3 16" xfId="1909" xr:uid="{00000000-0005-0000-0000-00007E050000}"/>
    <cellStyle name="Accent3 17" xfId="1910" xr:uid="{00000000-0005-0000-0000-00007F050000}"/>
    <cellStyle name="Accent3 18" xfId="1911" xr:uid="{00000000-0005-0000-0000-000080050000}"/>
    <cellStyle name="Accent3 19" xfId="1912" xr:uid="{00000000-0005-0000-0000-000081050000}"/>
    <cellStyle name="Accent3 2" xfId="98" xr:uid="{00000000-0005-0000-0000-000082050000}"/>
    <cellStyle name="Accent3 2 2" xfId="1913" xr:uid="{00000000-0005-0000-0000-000083050000}"/>
    <cellStyle name="Accent3 2 3" xfId="1914" xr:uid="{00000000-0005-0000-0000-000084050000}"/>
    <cellStyle name="Accent3 20" xfId="1915" xr:uid="{00000000-0005-0000-0000-000085050000}"/>
    <cellStyle name="Accent3 21" xfId="1916" xr:uid="{00000000-0005-0000-0000-000086050000}"/>
    <cellStyle name="Accent3 22" xfId="1917" xr:uid="{00000000-0005-0000-0000-000087050000}"/>
    <cellStyle name="Accent3 3 2" xfId="1918" xr:uid="{00000000-0005-0000-0000-000088050000}"/>
    <cellStyle name="Accent3 3 3" xfId="1919" xr:uid="{00000000-0005-0000-0000-000089050000}"/>
    <cellStyle name="Accent3 4 2" xfId="1920" xr:uid="{00000000-0005-0000-0000-00008A050000}"/>
    <cellStyle name="Accent3 4 3" xfId="1921" xr:uid="{00000000-0005-0000-0000-00008B050000}"/>
    <cellStyle name="Accent3 5 2" xfId="1922" xr:uid="{00000000-0005-0000-0000-00008C050000}"/>
    <cellStyle name="Accent3 5 3" xfId="1923" xr:uid="{00000000-0005-0000-0000-00008D050000}"/>
    <cellStyle name="Accent3 6 2" xfId="1924" xr:uid="{00000000-0005-0000-0000-00008E050000}"/>
    <cellStyle name="Accent3 6 3" xfId="1925" xr:uid="{00000000-0005-0000-0000-00008F050000}"/>
    <cellStyle name="Accent3 7 2" xfId="1926" xr:uid="{00000000-0005-0000-0000-000090050000}"/>
    <cellStyle name="Accent3 7 3" xfId="1927" xr:uid="{00000000-0005-0000-0000-000091050000}"/>
    <cellStyle name="Accent3 8 2" xfId="1928" xr:uid="{00000000-0005-0000-0000-000092050000}"/>
    <cellStyle name="Accent3 8 3" xfId="1929" xr:uid="{00000000-0005-0000-0000-000093050000}"/>
    <cellStyle name="Accent3 9 2" xfId="1930" xr:uid="{00000000-0005-0000-0000-000094050000}"/>
    <cellStyle name="Accent3 9 3" xfId="1931" xr:uid="{00000000-0005-0000-0000-000095050000}"/>
    <cellStyle name="Accent4 10 2" xfId="1932" xr:uid="{00000000-0005-0000-0000-000096050000}"/>
    <cellStyle name="Accent4 10 3" xfId="1933" xr:uid="{00000000-0005-0000-0000-000097050000}"/>
    <cellStyle name="Accent4 11 2" xfId="1934" xr:uid="{00000000-0005-0000-0000-000098050000}"/>
    <cellStyle name="Accent4 11 3" xfId="1935" xr:uid="{00000000-0005-0000-0000-000099050000}"/>
    <cellStyle name="Accent4 12 2" xfId="1936" xr:uid="{00000000-0005-0000-0000-00009A050000}"/>
    <cellStyle name="Accent4 12 3" xfId="1937" xr:uid="{00000000-0005-0000-0000-00009B050000}"/>
    <cellStyle name="Accent4 13 2" xfId="1938" xr:uid="{00000000-0005-0000-0000-00009C050000}"/>
    <cellStyle name="Accent4 13 3" xfId="1939" xr:uid="{00000000-0005-0000-0000-00009D050000}"/>
    <cellStyle name="Accent4 14 2" xfId="1940" xr:uid="{00000000-0005-0000-0000-00009E050000}"/>
    <cellStyle name="Accent4 14 3" xfId="1941" xr:uid="{00000000-0005-0000-0000-00009F050000}"/>
    <cellStyle name="Accent4 15" xfId="1942" xr:uid="{00000000-0005-0000-0000-0000A0050000}"/>
    <cellStyle name="Accent4 15 2" xfId="1943" xr:uid="{00000000-0005-0000-0000-0000A1050000}"/>
    <cellStyle name="Accent4 15 3" xfId="1944" xr:uid="{00000000-0005-0000-0000-0000A2050000}"/>
    <cellStyle name="Accent4 15 4" xfId="1945" xr:uid="{00000000-0005-0000-0000-0000A3050000}"/>
    <cellStyle name="Accent4 15 5" xfId="1946" xr:uid="{00000000-0005-0000-0000-0000A4050000}"/>
    <cellStyle name="Accent4 15 6" xfId="1947" xr:uid="{00000000-0005-0000-0000-0000A5050000}"/>
    <cellStyle name="Accent4 15 7" xfId="1948" xr:uid="{00000000-0005-0000-0000-0000A6050000}"/>
    <cellStyle name="Accent4 16" xfId="1949" xr:uid="{00000000-0005-0000-0000-0000A7050000}"/>
    <cellStyle name="Accent4 17" xfId="1950" xr:uid="{00000000-0005-0000-0000-0000A8050000}"/>
    <cellStyle name="Accent4 18" xfId="1951" xr:uid="{00000000-0005-0000-0000-0000A9050000}"/>
    <cellStyle name="Accent4 19" xfId="1952" xr:uid="{00000000-0005-0000-0000-0000AA050000}"/>
    <cellStyle name="Accent4 2" xfId="99" xr:uid="{00000000-0005-0000-0000-0000AB050000}"/>
    <cellStyle name="Accent4 2 2" xfId="1954" xr:uid="{00000000-0005-0000-0000-0000AC050000}"/>
    <cellStyle name="Accent4 2 3" xfId="1955" xr:uid="{00000000-0005-0000-0000-0000AD050000}"/>
    <cellStyle name="Accent4 2 4" xfId="1953" xr:uid="{00000000-0005-0000-0000-0000AE050000}"/>
    <cellStyle name="Accent4 20" xfId="1956" xr:uid="{00000000-0005-0000-0000-0000AF050000}"/>
    <cellStyle name="Accent4 21" xfId="1957" xr:uid="{00000000-0005-0000-0000-0000B0050000}"/>
    <cellStyle name="Accent4 22" xfId="1958" xr:uid="{00000000-0005-0000-0000-0000B1050000}"/>
    <cellStyle name="Accent4 3 2" xfId="1959" xr:uid="{00000000-0005-0000-0000-0000B2050000}"/>
    <cellStyle name="Accent4 3 3" xfId="1960" xr:uid="{00000000-0005-0000-0000-0000B3050000}"/>
    <cellStyle name="Accent4 4 2" xfId="1961" xr:uid="{00000000-0005-0000-0000-0000B4050000}"/>
    <cellStyle name="Accent4 4 3" xfId="1962" xr:uid="{00000000-0005-0000-0000-0000B5050000}"/>
    <cellStyle name="Accent4 5 2" xfId="1963" xr:uid="{00000000-0005-0000-0000-0000B6050000}"/>
    <cellStyle name="Accent4 5 3" xfId="1964" xr:uid="{00000000-0005-0000-0000-0000B7050000}"/>
    <cellStyle name="Accent4 6 2" xfId="1965" xr:uid="{00000000-0005-0000-0000-0000B8050000}"/>
    <cellStyle name="Accent4 6 3" xfId="1966" xr:uid="{00000000-0005-0000-0000-0000B9050000}"/>
    <cellStyle name="Accent4 7 2" xfId="1967" xr:uid="{00000000-0005-0000-0000-0000BA050000}"/>
    <cellStyle name="Accent4 7 3" xfId="1968" xr:uid="{00000000-0005-0000-0000-0000BB050000}"/>
    <cellStyle name="Accent4 8 2" xfId="1969" xr:uid="{00000000-0005-0000-0000-0000BC050000}"/>
    <cellStyle name="Accent4 8 3" xfId="1970" xr:uid="{00000000-0005-0000-0000-0000BD050000}"/>
    <cellStyle name="Accent4 9 2" xfId="1971" xr:uid="{00000000-0005-0000-0000-0000BE050000}"/>
    <cellStyle name="Accent4 9 3" xfId="1972" xr:uid="{00000000-0005-0000-0000-0000BF050000}"/>
    <cellStyle name="Accent5 10 2" xfId="1973" xr:uid="{00000000-0005-0000-0000-0000C0050000}"/>
    <cellStyle name="Accent5 10 3" xfId="1974" xr:uid="{00000000-0005-0000-0000-0000C1050000}"/>
    <cellStyle name="Accent5 11 2" xfId="1975" xr:uid="{00000000-0005-0000-0000-0000C2050000}"/>
    <cellStyle name="Accent5 11 3" xfId="1976" xr:uid="{00000000-0005-0000-0000-0000C3050000}"/>
    <cellStyle name="Accent5 12 2" xfId="1977" xr:uid="{00000000-0005-0000-0000-0000C4050000}"/>
    <cellStyle name="Accent5 12 3" xfId="1978" xr:uid="{00000000-0005-0000-0000-0000C5050000}"/>
    <cellStyle name="Accent5 13 2" xfId="1979" xr:uid="{00000000-0005-0000-0000-0000C6050000}"/>
    <cellStyle name="Accent5 13 3" xfId="1980" xr:uid="{00000000-0005-0000-0000-0000C7050000}"/>
    <cellStyle name="Accent5 14 2" xfId="1981" xr:uid="{00000000-0005-0000-0000-0000C8050000}"/>
    <cellStyle name="Accent5 14 3" xfId="1982" xr:uid="{00000000-0005-0000-0000-0000C9050000}"/>
    <cellStyle name="Accent5 15" xfId="1983" xr:uid="{00000000-0005-0000-0000-0000CA050000}"/>
    <cellStyle name="Accent5 15 2" xfId="1984" xr:uid="{00000000-0005-0000-0000-0000CB050000}"/>
    <cellStyle name="Accent5 15 3" xfId="1985" xr:uid="{00000000-0005-0000-0000-0000CC050000}"/>
    <cellStyle name="Accent5 15 4" xfId="1986" xr:uid="{00000000-0005-0000-0000-0000CD050000}"/>
    <cellStyle name="Accent5 15 5" xfId="1987" xr:uid="{00000000-0005-0000-0000-0000CE050000}"/>
    <cellStyle name="Accent5 15 6" xfId="1988" xr:uid="{00000000-0005-0000-0000-0000CF050000}"/>
    <cellStyle name="Accent5 15 7" xfId="1989" xr:uid="{00000000-0005-0000-0000-0000D0050000}"/>
    <cellStyle name="Accent5 16" xfId="1990" xr:uid="{00000000-0005-0000-0000-0000D1050000}"/>
    <cellStyle name="Accent5 17" xfId="1991" xr:uid="{00000000-0005-0000-0000-0000D2050000}"/>
    <cellStyle name="Accent5 18" xfId="1992" xr:uid="{00000000-0005-0000-0000-0000D3050000}"/>
    <cellStyle name="Accent5 19" xfId="1993" xr:uid="{00000000-0005-0000-0000-0000D4050000}"/>
    <cellStyle name="Accent5 2" xfId="100" xr:uid="{00000000-0005-0000-0000-0000D5050000}"/>
    <cellStyle name="Accent5 2 2" xfId="1994" xr:uid="{00000000-0005-0000-0000-0000D6050000}"/>
    <cellStyle name="Accent5 2 3" xfId="1995" xr:uid="{00000000-0005-0000-0000-0000D7050000}"/>
    <cellStyle name="Accent5 20" xfId="1996" xr:uid="{00000000-0005-0000-0000-0000D8050000}"/>
    <cellStyle name="Accent5 21" xfId="1997" xr:uid="{00000000-0005-0000-0000-0000D9050000}"/>
    <cellStyle name="Accent5 22" xfId="1998" xr:uid="{00000000-0005-0000-0000-0000DA050000}"/>
    <cellStyle name="Accent5 3 2" xfId="1999" xr:uid="{00000000-0005-0000-0000-0000DB050000}"/>
    <cellStyle name="Accent5 3 3" xfId="2000" xr:uid="{00000000-0005-0000-0000-0000DC050000}"/>
    <cellStyle name="Accent5 4 2" xfId="2001" xr:uid="{00000000-0005-0000-0000-0000DD050000}"/>
    <cellStyle name="Accent5 4 3" xfId="2002" xr:uid="{00000000-0005-0000-0000-0000DE050000}"/>
    <cellStyle name="Accent5 5 2" xfId="2003" xr:uid="{00000000-0005-0000-0000-0000DF050000}"/>
    <cellStyle name="Accent5 5 3" xfId="2004" xr:uid="{00000000-0005-0000-0000-0000E0050000}"/>
    <cellStyle name="Accent5 6 2" xfId="2005" xr:uid="{00000000-0005-0000-0000-0000E1050000}"/>
    <cellStyle name="Accent5 6 3" xfId="2006" xr:uid="{00000000-0005-0000-0000-0000E2050000}"/>
    <cellStyle name="Accent5 7 2" xfId="2007" xr:uid="{00000000-0005-0000-0000-0000E3050000}"/>
    <cellStyle name="Accent5 7 3" xfId="2008" xr:uid="{00000000-0005-0000-0000-0000E4050000}"/>
    <cellStyle name="Accent5 8 2" xfId="2009" xr:uid="{00000000-0005-0000-0000-0000E5050000}"/>
    <cellStyle name="Accent5 8 3" xfId="2010" xr:uid="{00000000-0005-0000-0000-0000E6050000}"/>
    <cellStyle name="Accent5 9 2" xfId="2011" xr:uid="{00000000-0005-0000-0000-0000E7050000}"/>
    <cellStyle name="Accent5 9 3" xfId="2012" xr:uid="{00000000-0005-0000-0000-0000E8050000}"/>
    <cellStyle name="Accent6 10 2" xfId="2013" xr:uid="{00000000-0005-0000-0000-0000E9050000}"/>
    <cellStyle name="Accent6 10 3" xfId="2014" xr:uid="{00000000-0005-0000-0000-0000EA050000}"/>
    <cellStyle name="Accent6 11 2" xfId="2015" xr:uid="{00000000-0005-0000-0000-0000EB050000}"/>
    <cellStyle name="Accent6 11 3" xfId="2016" xr:uid="{00000000-0005-0000-0000-0000EC050000}"/>
    <cellStyle name="Accent6 12 2" xfId="2017" xr:uid="{00000000-0005-0000-0000-0000ED050000}"/>
    <cellStyle name="Accent6 12 3" xfId="2018" xr:uid="{00000000-0005-0000-0000-0000EE050000}"/>
    <cellStyle name="Accent6 13 2" xfId="2019" xr:uid="{00000000-0005-0000-0000-0000EF050000}"/>
    <cellStyle name="Accent6 13 3" xfId="2020" xr:uid="{00000000-0005-0000-0000-0000F0050000}"/>
    <cellStyle name="Accent6 14 2" xfId="2021" xr:uid="{00000000-0005-0000-0000-0000F1050000}"/>
    <cellStyle name="Accent6 14 3" xfId="2022" xr:uid="{00000000-0005-0000-0000-0000F2050000}"/>
    <cellStyle name="Accent6 15" xfId="2023" xr:uid="{00000000-0005-0000-0000-0000F3050000}"/>
    <cellStyle name="Accent6 15 2" xfId="2024" xr:uid="{00000000-0005-0000-0000-0000F4050000}"/>
    <cellStyle name="Accent6 15 3" xfId="2025" xr:uid="{00000000-0005-0000-0000-0000F5050000}"/>
    <cellStyle name="Accent6 15 4" xfId="2026" xr:uid="{00000000-0005-0000-0000-0000F6050000}"/>
    <cellStyle name="Accent6 15 5" xfId="2027" xr:uid="{00000000-0005-0000-0000-0000F7050000}"/>
    <cellStyle name="Accent6 15 6" xfId="2028" xr:uid="{00000000-0005-0000-0000-0000F8050000}"/>
    <cellStyle name="Accent6 15 7" xfId="2029" xr:uid="{00000000-0005-0000-0000-0000F9050000}"/>
    <cellStyle name="Accent6 16" xfId="2030" xr:uid="{00000000-0005-0000-0000-0000FA050000}"/>
    <cellStyle name="Accent6 17" xfId="2031" xr:uid="{00000000-0005-0000-0000-0000FB050000}"/>
    <cellStyle name="Accent6 18" xfId="2032" xr:uid="{00000000-0005-0000-0000-0000FC050000}"/>
    <cellStyle name="Accent6 19" xfId="2033" xr:uid="{00000000-0005-0000-0000-0000FD050000}"/>
    <cellStyle name="Accent6 2" xfId="101" xr:uid="{00000000-0005-0000-0000-0000FE050000}"/>
    <cellStyle name="Accent6 2 2" xfId="2034" xr:uid="{00000000-0005-0000-0000-0000FF050000}"/>
    <cellStyle name="Accent6 2 3" xfId="2035" xr:uid="{00000000-0005-0000-0000-000000060000}"/>
    <cellStyle name="Accent6 20" xfId="2036" xr:uid="{00000000-0005-0000-0000-000001060000}"/>
    <cellStyle name="Accent6 21" xfId="2037" xr:uid="{00000000-0005-0000-0000-000002060000}"/>
    <cellStyle name="Accent6 22" xfId="2038" xr:uid="{00000000-0005-0000-0000-000003060000}"/>
    <cellStyle name="Accent6 3 2" xfId="2039" xr:uid="{00000000-0005-0000-0000-000004060000}"/>
    <cellStyle name="Accent6 3 3" xfId="2040" xr:uid="{00000000-0005-0000-0000-000005060000}"/>
    <cellStyle name="Accent6 4 2" xfId="2041" xr:uid="{00000000-0005-0000-0000-000006060000}"/>
    <cellStyle name="Accent6 4 3" xfId="2042" xr:uid="{00000000-0005-0000-0000-000007060000}"/>
    <cellStyle name="Accent6 5 2" xfId="2043" xr:uid="{00000000-0005-0000-0000-000008060000}"/>
    <cellStyle name="Accent6 5 3" xfId="2044" xr:uid="{00000000-0005-0000-0000-000009060000}"/>
    <cellStyle name="Accent6 6 2" xfId="2045" xr:uid="{00000000-0005-0000-0000-00000A060000}"/>
    <cellStyle name="Accent6 6 3" xfId="2046" xr:uid="{00000000-0005-0000-0000-00000B060000}"/>
    <cellStyle name="Accent6 7 2" xfId="2047" xr:uid="{00000000-0005-0000-0000-00000C060000}"/>
    <cellStyle name="Accent6 7 3" xfId="2048" xr:uid="{00000000-0005-0000-0000-00000D060000}"/>
    <cellStyle name="Accent6 8 2" xfId="2049" xr:uid="{00000000-0005-0000-0000-00000E060000}"/>
    <cellStyle name="Accent6 8 3" xfId="2050" xr:uid="{00000000-0005-0000-0000-00000F060000}"/>
    <cellStyle name="Accent6 9 2" xfId="2051" xr:uid="{00000000-0005-0000-0000-000010060000}"/>
    <cellStyle name="Accent6 9 3" xfId="2052" xr:uid="{00000000-0005-0000-0000-000011060000}"/>
    <cellStyle name="Actual Date" xfId="2053" xr:uid="{00000000-0005-0000-0000-000012060000}"/>
    <cellStyle name="ARIAL NAR9" xfId="31" xr:uid="{00000000-0005-0000-0000-000013060000}"/>
    <cellStyle name="ARIAL8" xfId="32" xr:uid="{00000000-0005-0000-0000-000014060000}"/>
    <cellStyle name="ARIAL9" xfId="33" xr:uid="{00000000-0005-0000-0000-000015060000}"/>
    <cellStyle name="Bad 10 2" xfId="2054" xr:uid="{00000000-0005-0000-0000-000016060000}"/>
    <cellStyle name="Bad 10 3" xfId="2055" xr:uid="{00000000-0005-0000-0000-000017060000}"/>
    <cellStyle name="Bad 11 2" xfId="2056" xr:uid="{00000000-0005-0000-0000-000018060000}"/>
    <cellStyle name="Bad 11 3" xfId="2057" xr:uid="{00000000-0005-0000-0000-000019060000}"/>
    <cellStyle name="Bad 12 2" xfId="2058" xr:uid="{00000000-0005-0000-0000-00001A060000}"/>
    <cellStyle name="Bad 12 3" xfId="2059" xr:uid="{00000000-0005-0000-0000-00001B060000}"/>
    <cellStyle name="Bad 13 2" xfId="2060" xr:uid="{00000000-0005-0000-0000-00001C060000}"/>
    <cellStyle name="Bad 13 3" xfId="2061" xr:uid="{00000000-0005-0000-0000-00001D060000}"/>
    <cellStyle name="Bad 14 2" xfId="2062" xr:uid="{00000000-0005-0000-0000-00001E060000}"/>
    <cellStyle name="Bad 14 3" xfId="2063" xr:uid="{00000000-0005-0000-0000-00001F060000}"/>
    <cellStyle name="Bad 15" xfId="2064" xr:uid="{00000000-0005-0000-0000-000020060000}"/>
    <cellStyle name="Bad 15 2" xfId="2065" xr:uid="{00000000-0005-0000-0000-000021060000}"/>
    <cellStyle name="Bad 15 3" xfId="2066" xr:uid="{00000000-0005-0000-0000-000022060000}"/>
    <cellStyle name="Bad 15 4" xfId="2067" xr:uid="{00000000-0005-0000-0000-000023060000}"/>
    <cellStyle name="Bad 15 5" xfId="2068" xr:uid="{00000000-0005-0000-0000-000024060000}"/>
    <cellStyle name="Bad 15 6" xfId="2069" xr:uid="{00000000-0005-0000-0000-000025060000}"/>
    <cellStyle name="Bad 15 7" xfId="2070" xr:uid="{00000000-0005-0000-0000-000026060000}"/>
    <cellStyle name="Bad 16" xfId="2071" xr:uid="{00000000-0005-0000-0000-000027060000}"/>
    <cellStyle name="Bad 17" xfId="2072" xr:uid="{00000000-0005-0000-0000-000028060000}"/>
    <cellStyle name="Bad 18" xfId="2073" xr:uid="{00000000-0005-0000-0000-000029060000}"/>
    <cellStyle name="Bad 19" xfId="2074" xr:uid="{00000000-0005-0000-0000-00002A060000}"/>
    <cellStyle name="Bad 2" xfId="102" xr:uid="{00000000-0005-0000-0000-00002B060000}"/>
    <cellStyle name="Bad 2 2" xfId="2075" xr:uid="{00000000-0005-0000-0000-00002C060000}"/>
    <cellStyle name="Bad 2 3" xfId="2076" xr:uid="{00000000-0005-0000-0000-00002D060000}"/>
    <cellStyle name="Bad 20" xfId="2077" xr:uid="{00000000-0005-0000-0000-00002E060000}"/>
    <cellStyle name="Bad 21" xfId="2078" xr:uid="{00000000-0005-0000-0000-00002F060000}"/>
    <cellStyle name="Bad 22" xfId="2079" xr:uid="{00000000-0005-0000-0000-000030060000}"/>
    <cellStyle name="Bad 3 2" xfId="2080" xr:uid="{00000000-0005-0000-0000-000031060000}"/>
    <cellStyle name="Bad 3 3" xfId="2081" xr:uid="{00000000-0005-0000-0000-000032060000}"/>
    <cellStyle name="Bad 4 2" xfId="2082" xr:uid="{00000000-0005-0000-0000-000033060000}"/>
    <cellStyle name="Bad 4 3" xfId="2083" xr:uid="{00000000-0005-0000-0000-000034060000}"/>
    <cellStyle name="Bad 5 2" xfId="2084" xr:uid="{00000000-0005-0000-0000-000035060000}"/>
    <cellStyle name="Bad 5 3" xfId="2085" xr:uid="{00000000-0005-0000-0000-000036060000}"/>
    <cellStyle name="Bad 6 2" xfId="2086" xr:uid="{00000000-0005-0000-0000-000037060000}"/>
    <cellStyle name="Bad 6 3" xfId="2087" xr:uid="{00000000-0005-0000-0000-000038060000}"/>
    <cellStyle name="Bad 7 2" xfId="2088" xr:uid="{00000000-0005-0000-0000-000039060000}"/>
    <cellStyle name="Bad 7 3" xfId="2089" xr:uid="{00000000-0005-0000-0000-00003A060000}"/>
    <cellStyle name="Bad 8 2" xfId="2090" xr:uid="{00000000-0005-0000-0000-00003B060000}"/>
    <cellStyle name="Bad 8 3" xfId="2091" xr:uid="{00000000-0005-0000-0000-00003C060000}"/>
    <cellStyle name="Bad 9 2" xfId="2092" xr:uid="{00000000-0005-0000-0000-00003D060000}"/>
    <cellStyle name="Bad 9 3" xfId="2093" xr:uid="{00000000-0005-0000-0000-00003E060000}"/>
    <cellStyle name="Calculation 10 2" xfId="2094" xr:uid="{00000000-0005-0000-0000-00003F060000}"/>
    <cellStyle name="Calculation 10 2 2" xfId="2095" xr:uid="{00000000-0005-0000-0000-000040060000}"/>
    <cellStyle name="Calculation 10 2 2 2" xfId="2096" xr:uid="{00000000-0005-0000-0000-000041060000}"/>
    <cellStyle name="Calculation 10 2 2 3" xfId="2097" xr:uid="{00000000-0005-0000-0000-000042060000}"/>
    <cellStyle name="Calculation 10 2 3" xfId="2098" xr:uid="{00000000-0005-0000-0000-000043060000}"/>
    <cellStyle name="Calculation 10 2 4" xfId="2099" xr:uid="{00000000-0005-0000-0000-000044060000}"/>
    <cellStyle name="Calculation 10 3" xfId="2100" xr:uid="{00000000-0005-0000-0000-000045060000}"/>
    <cellStyle name="Calculation 10 3 2" xfId="2101" xr:uid="{00000000-0005-0000-0000-000046060000}"/>
    <cellStyle name="Calculation 10 3 2 2" xfId="2102" xr:uid="{00000000-0005-0000-0000-000047060000}"/>
    <cellStyle name="Calculation 10 3 2 3" xfId="2103" xr:uid="{00000000-0005-0000-0000-000048060000}"/>
    <cellStyle name="Calculation 10 3 3" xfId="2104" xr:uid="{00000000-0005-0000-0000-000049060000}"/>
    <cellStyle name="Calculation 10 3 4" xfId="2105" xr:uid="{00000000-0005-0000-0000-00004A060000}"/>
    <cellStyle name="Calculation 11 2" xfId="2106" xr:uid="{00000000-0005-0000-0000-00004B060000}"/>
    <cellStyle name="Calculation 11 2 2" xfId="2107" xr:uid="{00000000-0005-0000-0000-00004C060000}"/>
    <cellStyle name="Calculation 11 2 2 2" xfId="2108" xr:uid="{00000000-0005-0000-0000-00004D060000}"/>
    <cellStyle name="Calculation 11 2 2 3" xfId="2109" xr:uid="{00000000-0005-0000-0000-00004E060000}"/>
    <cellStyle name="Calculation 11 2 3" xfId="2110" xr:uid="{00000000-0005-0000-0000-00004F060000}"/>
    <cellStyle name="Calculation 11 2 4" xfId="2111" xr:uid="{00000000-0005-0000-0000-000050060000}"/>
    <cellStyle name="Calculation 11 3" xfId="2112" xr:uid="{00000000-0005-0000-0000-000051060000}"/>
    <cellStyle name="Calculation 11 3 2" xfId="2113" xr:uid="{00000000-0005-0000-0000-000052060000}"/>
    <cellStyle name="Calculation 11 3 2 2" xfId="2114" xr:uid="{00000000-0005-0000-0000-000053060000}"/>
    <cellStyle name="Calculation 11 3 2 3" xfId="2115" xr:uid="{00000000-0005-0000-0000-000054060000}"/>
    <cellStyle name="Calculation 11 3 3" xfId="2116" xr:uid="{00000000-0005-0000-0000-000055060000}"/>
    <cellStyle name="Calculation 11 3 4" xfId="2117" xr:uid="{00000000-0005-0000-0000-000056060000}"/>
    <cellStyle name="Calculation 12 2" xfId="2118" xr:uid="{00000000-0005-0000-0000-000057060000}"/>
    <cellStyle name="Calculation 12 2 2" xfId="2119" xr:uid="{00000000-0005-0000-0000-000058060000}"/>
    <cellStyle name="Calculation 12 2 2 2" xfId="2120" xr:uid="{00000000-0005-0000-0000-000059060000}"/>
    <cellStyle name="Calculation 12 2 2 3" xfId="2121" xr:uid="{00000000-0005-0000-0000-00005A060000}"/>
    <cellStyle name="Calculation 12 2 3" xfId="2122" xr:uid="{00000000-0005-0000-0000-00005B060000}"/>
    <cellStyle name="Calculation 12 2 4" xfId="2123" xr:uid="{00000000-0005-0000-0000-00005C060000}"/>
    <cellStyle name="Calculation 12 3" xfId="2124" xr:uid="{00000000-0005-0000-0000-00005D060000}"/>
    <cellStyle name="Calculation 12 3 2" xfId="2125" xr:uid="{00000000-0005-0000-0000-00005E060000}"/>
    <cellStyle name="Calculation 12 3 2 2" xfId="2126" xr:uid="{00000000-0005-0000-0000-00005F060000}"/>
    <cellStyle name="Calculation 12 3 2 3" xfId="2127" xr:uid="{00000000-0005-0000-0000-000060060000}"/>
    <cellStyle name="Calculation 12 3 3" xfId="2128" xr:uid="{00000000-0005-0000-0000-000061060000}"/>
    <cellStyle name="Calculation 12 3 4" xfId="2129" xr:uid="{00000000-0005-0000-0000-000062060000}"/>
    <cellStyle name="Calculation 13 2" xfId="2130" xr:uid="{00000000-0005-0000-0000-000063060000}"/>
    <cellStyle name="Calculation 13 2 2" xfId="2131" xr:uid="{00000000-0005-0000-0000-000064060000}"/>
    <cellStyle name="Calculation 13 2 2 2" xfId="2132" xr:uid="{00000000-0005-0000-0000-000065060000}"/>
    <cellStyle name="Calculation 13 2 2 3" xfId="2133" xr:uid="{00000000-0005-0000-0000-000066060000}"/>
    <cellStyle name="Calculation 13 2 3" xfId="2134" xr:uid="{00000000-0005-0000-0000-000067060000}"/>
    <cellStyle name="Calculation 13 2 4" xfId="2135" xr:uid="{00000000-0005-0000-0000-000068060000}"/>
    <cellStyle name="Calculation 13 3" xfId="2136" xr:uid="{00000000-0005-0000-0000-000069060000}"/>
    <cellStyle name="Calculation 13 3 2" xfId="2137" xr:uid="{00000000-0005-0000-0000-00006A060000}"/>
    <cellStyle name="Calculation 13 3 2 2" xfId="2138" xr:uid="{00000000-0005-0000-0000-00006B060000}"/>
    <cellStyle name="Calculation 13 3 2 3" xfId="2139" xr:uid="{00000000-0005-0000-0000-00006C060000}"/>
    <cellStyle name="Calculation 13 3 3" xfId="2140" xr:uid="{00000000-0005-0000-0000-00006D060000}"/>
    <cellStyle name="Calculation 13 3 4" xfId="2141" xr:uid="{00000000-0005-0000-0000-00006E060000}"/>
    <cellStyle name="Calculation 14 2" xfId="2142" xr:uid="{00000000-0005-0000-0000-00006F060000}"/>
    <cellStyle name="Calculation 14 2 2" xfId="2143" xr:uid="{00000000-0005-0000-0000-000070060000}"/>
    <cellStyle name="Calculation 14 2 2 2" xfId="2144" xr:uid="{00000000-0005-0000-0000-000071060000}"/>
    <cellStyle name="Calculation 14 2 2 3" xfId="2145" xr:uid="{00000000-0005-0000-0000-000072060000}"/>
    <cellStyle name="Calculation 14 2 3" xfId="2146" xr:uid="{00000000-0005-0000-0000-000073060000}"/>
    <cellStyle name="Calculation 14 2 4" xfId="2147" xr:uid="{00000000-0005-0000-0000-000074060000}"/>
    <cellStyle name="Calculation 14 3" xfId="2148" xr:uid="{00000000-0005-0000-0000-000075060000}"/>
    <cellStyle name="Calculation 14 3 2" xfId="2149" xr:uid="{00000000-0005-0000-0000-000076060000}"/>
    <cellStyle name="Calculation 14 3 2 2" xfId="2150" xr:uid="{00000000-0005-0000-0000-000077060000}"/>
    <cellStyle name="Calculation 14 3 2 3" xfId="2151" xr:uid="{00000000-0005-0000-0000-000078060000}"/>
    <cellStyle name="Calculation 14 3 3" xfId="2152" xr:uid="{00000000-0005-0000-0000-000079060000}"/>
    <cellStyle name="Calculation 14 3 4" xfId="2153" xr:uid="{00000000-0005-0000-0000-00007A060000}"/>
    <cellStyle name="Calculation 15" xfId="2154" xr:uid="{00000000-0005-0000-0000-00007B060000}"/>
    <cellStyle name="Calculation 15 10" xfId="2155" xr:uid="{00000000-0005-0000-0000-00007C060000}"/>
    <cellStyle name="Calculation 15 2" xfId="2156" xr:uid="{00000000-0005-0000-0000-00007D060000}"/>
    <cellStyle name="Calculation 15 2 2" xfId="2157" xr:uid="{00000000-0005-0000-0000-00007E060000}"/>
    <cellStyle name="Calculation 15 2 2 2" xfId="2158" xr:uid="{00000000-0005-0000-0000-00007F060000}"/>
    <cellStyle name="Calculation 15 2 2 3" xfId="2159" xr:uid="{00000000-0005-0000-0000-000080060000}"/>
    <cellStyle name="Calculation 15 2 3" xfId="2160" xr:uid="{00000000-0005-0000-0000-000081060000}"/>
    <cellStyle name="Calculation 15 2 4" xfId="2161" xr:uid="{00000000-0005-0000-0000-000082060000}"/>
    <cellStyle name="Calculation 15 3" xfId="2162" xr:uid="{00000000-0005-0000-0000-000083060000}"/>
    <cellStyle name="Calculation 15 3 2" xfId="2163" xr:uid="{00000000-0005-0000-0000-000084060000}"/>
    <cellStyle name="Calculation 15 3 2 2" xfId="2164" xr:uid="{00000000-0005-0000-0000-000085060000}"/>
    <cellStyle name="Calculation 15 3 2 3" xfId="2165" xr:uid="{00000000-0005-0000-0000-000086060000}"/>
    <cellStyle name="Calculation 15 3 3" xfId="2166" xr:uid="{00000000-0005-0000-0000-000087060000}"/>
    <cellStyle name="Calculation 15 3 4" xfId="2167" xr:uid="{00000000-0005-0000-0000-000088060000}"/>
    <cellStyle name="Calculation 15 4" xfId="2168" xr:uid="{00000000-0005-0000-0000-000089060000}"/>
    <cellStyle name="Calculation 15 4 2" xfId="2169" xr:uid="{00000000-0005-0000-0000-00008A060000}"/>
    <cellStyle name="Calculation 15 4 2 2" xfId="2170" xr:uid="{00000000-0005-0000-0000-00008B060000}"/>
    <cellStyle name="Calculation 15 4 2 3" xfId="2171" xr:uid="{00000000-0005-0000-0000-00008C060000}"/>
    <cellStyle name="Calculation 15 4 3" xfId="2172" xr:uid="{00000000-0005-0000-0000-00008D060000}"/>
    <cellStyle name="Calculation 15 4 4" xfId="2173" xr:uid="{00000000-0005-0000-0000-00008E060000}"/>
    <cellStyle name="Calculation 15 5" xfId="2174" xr:uid="{00000000-0005-0000-0000-00008F060000}"/>
    <cellStyle name="Calculation 15 5 2" xfId="2175" xr:uid="{00000000-0005-0000-0000-000090060000}"/>
    <cellStyle name="Calculation 15 5 2 2" xfId="2176" xr:uid="{00000000-0005-0000-0000-000091060000}"/>
    <cellStyle name="Calculation 15 5 2 3" xfId="2177" xr:uid="{00000000-0005-0000-0000-000092060000}"/>
    <cellStyle name="Calculation 15 5 3" xfId="2178" xr:uid="{00000000-0005-0000-0000-000093060000}"/>
    <cellStyle name="Calculation 15 5 4" xfId="2179" xr:uid="{00000000-0005-0000-0000-000094060000}"/>
    <cellStyle name="Calculation 15 6" xfId="2180" xr:uid="{00000000-0005-0000-0000-000095060000}"/>
    <cellStyle name="Calculation 15 6 2" xfId="2181" xr:uid="{00000000-0005-0000-0000-000096060000}"/>
    <cellStyle name="Calculation 15 6 2 2" xfId="2182" xr:uid="{00000000-0005-0000-0000-000097060000}"/>
    <cellStyle name="Calculation 15 6 2 3" xfId="2183" xr:uid="{00000000-0005-0000-0000-000098060000}"/>
    <cellStyle name="Calculation 15 6 3" xfId="2184" xr:uid="{00000000-0005-0000-0000-000099060000}"/>
    <cellStyle name="Calculation 15 6 4" xfId="2185" xr:uid="{00000000-0005-0000-0000-00009A060000}"/>
    <cellStyle name="Calculation 15 7" xfId="2186" xr:uid="{00000000-0005-0000-0000-00009B060000}"/>
    <cellStyle name="Calculation 15 7 2" xfId="2187" xr:uid="{00000000-0005-0000-0000-00009C060000}"/>
    <cellStyle name="Calculation 15 7 2 2" xfId="2188" xr:uid="{00000000-0005-0000-0000-00009D060000}"/>
    <cellStyle name="Calculation 15 7 2 3" xfId="2189" xr:uid="{00000000-0005-0000-0000-00009E060000}"/>
    <cellStyle name="Calculation 15 7 3" xfId="2190" xr:uid="{00000000-0005-0000-0000-00009F060000}"/>
    <cellStyle name="Calculation 15 7 4" xfId="2191" xr:uid="{00000000-0005-0000-0000-0000A0060000}"/>
    <cellStyle name="Calculation 15 8" xfId="2192" xr:uid="{00000000-0005-0000-0000-0000A1060000}"/>
    <cellStyle name="Calculation 15 8 2" xfId="2193" xr:uid="{00000000-0005-0000-0000-0000A2060000}"/>
    <cellStyle name="Calculation 15 8 3" xfId="2194" xr:uid="{00000000-0005-0000-0000-0000A3060000}"/>
    <cellStyle name="Calculation 15 9" xfId="2195" xr:uid="{00000000-0005-0000-0000-0000A4060000}"/>
    <cellStyle name="Calculation 16" xfId="2196" xr:uid="{00000000-0005-0000-0000-0000A5060000}"/>
    <cellStyle name="Calculation 16 2" xfId="2197" xr:uid="{00000000-0005-0000-0000-0000A6060000}"/>
    <cellStyle name="Calculation 16 2 2" xfId="2198" xr:uid="{00000000-0005-0000-0000-0000A7060000}"/>
    <cellStyle name="Calculation 16 2 3" xfId="2199" xr:uid="{00000000-0005-0000-0000-0000A8060000}"/>
    <cellStyle name="Calculation 16 3" xfId="2200" xr:uid="{00000000-0005-0000-0000-0000A9060000}"/>
    <cellStyle name="Calculation 16 4" xfId="2201" xr:uid="{00000000-0005-0000-0000-0000AA060000}"/>
    <cellStyle name="Calculation 17" xfId="2202" xr:uid="{00000000-0005-0000-0000-0000AB060000}"/>
    <cellStyle name="Calculation 17 2" xfId="2203" xr:uid="{00000000-0005-0000-0000-0000AC060000}"/>
    <cellStyle name="Calculation 17 2 2" xfId="2204" xr:uid="{00000000-0005-0000-0000-0000AD060000}"/>
    <cellStyle name="Calculation 17 2 3" xfId="2205" xr:uid="{00000000-0005-0000-0000-0000AE060000}"/>
    <cellStyle name="Calculation 17 3" xfId="2206" xr:uid="{00000000-0005-0000-0000-0000AF060000}"/>
    <cellStyle name="Calculation 17 4" xfId="2207" xr:uid="{00000000-0005-0000-0000-0000B0060000}"/>
    <cellStyle name="Calculation 18" xfId="2208" xr:uid="{00000000-0005-0000-0000-0000B1060000}"/>
    <cellStyle name="Calculation 18 2" xfId="2209" xr:uid="{00000000-0005-0000-0000-0000B2060000}"/>
    <cellStyle name="Calculation 18 2 2" xfId="2210" xr:uid="{00000000-0005-0000-0000-0000B3060000}"/>
    <cellStyle name="Calculation 18 2 3" xfId="2211" xr:uid="{00000000-0005-0000-0000-0000B4060000}"/>
    <cellStyle name="Calculation 18 3" xfId="2212" xr:uid="{00000000-0005-0000-0000-0000B5060000}"/>
    <cellStyle name="Calculation 18 4" xfId="2213" xr:uid="{00000000-0005-0000-0000-0000B6060000}"/>
    <cellStyle name="Calculation 19" xfId="2214" xr:uid="{00000000-0005-0000-0000-0000B7060000}"/>
    <cellStyle name="Calculation 19 2" xfId="2215" xr:uid="{00000000-0005-0000-0000-0000B8060000}"/>
    <cellStyle name="Calculation 19 2 2" xfId="2216" xr:uid="{00000000-0005-0000-0000-0000B9060000}"/>
    <cellStyle name="Calculation 19 2 3" xfId="2217" xr:uid="{00000000-0005-0000-0000-0000BA060000}"/>
    <cellStyle name="Calculation 19 3" xfId="2218" xr:uid="{00000000-0005-0000-0000-0000BB060000}"/>
    <cellStyle name="Calculation 19 4" xfId="2219" xr:uid="{00000000-0005-0000-0000-0000BC060000}"/>
    <cellStyle name="Calculation 2" xfId="103" xr:uid="{00000000-0005-0000-0000-0000BD060000}"/>
    <cellStyle name="Calculation 2 2" xfId="181" xr:uid="{00000000-0005-0000-0000-0000BE060000}"/>
    <cellStyle name="Calculation 2 2 2" xfId="316" xr:uid="{00000000-0005-0000-0000-0000BF060000}"/>
    <cellStyle name="Calculation 2 2 2 2" xfId="2221" xr:uid="{00000000-0005-0000-0000-0000C0060000}"/>
    <cellStyle name="Calculation 2 2 2 3" xfId="2222" xr:uid="{00000000-0005-0000-0000-0000C1060000}"/>
    <cellStyle name="Calculation 2 2 3" xfId="2223" xr:uid="{00000000-0005-0000-0000-0000C2060000}"/>
    <cellStyle name="Calculation 2 2 4" xfId="2224" xr:uid="{00000000-0005-0000-0000-0000C3060000}"/>
    <cellStyle name="Calculation 2 3" xfId="190" xr:uid="{00000000-0005-0000-0000-0000C4060000}"/>
    <cellStyle name="Calculation 2 3 2" xfId="324" xr:uid="{00000000-0005-0000-0000-0000C5060000}"/>
    <cellStyle name="Calculation 2 3 2 2" xfId="2225" xr:uid="{00000000-0005-0000-0000-0000C6060000}"/>
    <cellStyle name="Calculation 2 3 2 3" xfId="2226" xr:uid="{00000000-0005-0000-0000-0000C7060000}"/>
    <cellStyle name="Calculation 2 3 3" xfId="2227" xr:uid="{00000000-0005-0000-0000-0000C8060000}"/>
    <cellStyle name="Calculation 2 3 4" xfId="2228" xr:uid="{00000000-0005-0000-0000-0000C9060000}"/>
    <cellStyle name="Calculation 2 4" xfId="197" xr:uid="{00000000-0005-0000-0000-0000CA060000}"/>
    <cellStyle name="Calculation 2 4 2" xfId="329" xr:uid="{00000000-0005-0000-0000-0000CB060000}"/>
    <cellStyle name="Calculation 2 4 3" xfId="2229" xr:uid="{00000000-0005-0000-0000-0000CC060000}"/>
    <cellStyle name="Calculation 2 5" xfId="199" xr:uid="{00000000-0005-0000-0000-0000CD060000}"/>
    <cellStyle name="Calculation 2 5 2" xfId="330" xr:uid="{00000000-0005-0000-0000-0000CE060000}"/>
    <cellStyle name="Calculation 2 6" xfId="178" xr:uid="{00000000-0005-0000-0000-0000CF060000}"/>
    <cellStyle name="Calculation 2 7" xfId="2220" xr:uid="{00000000-0005-0000-0000-0000D0060000}"/>
    <cellStyle name="Calculation 2 8" xfId="379" xr:uid="{00000000-0005-0000-0000-0000D1060000}"/>
    <cellStyle name="Calculation 20" xfId="2230" xr:uid="{00000000-0005-0000-0000-0000D2060000}"/>
    <cellStyle name="Calculation 20 2" xfId="2231" xr:uid="{00000000-0005-0000-0000-0000D3060000}"/>
    <cellStyle name="Calculation 20 2 2" xfId="2232" xr:uid="{00000000-0005-0000-0000-0000D4060000}"/>
    <cellStyle name="Calculation 20 2 3" xfId="2233" xr:uid="{00000000-0005-0000-0000-0000D5060000}"/>
    <cellStyle name="Calculation 20 3" xfId="2234" xr:uid="{00000000-0005-0000-0000-0000D6060000}"/>
    <cellStyle name="Calculation 20 4" xfId="2235" xr:uid="{00000000-0005-0000-0000-0000D7060000}"/>
    <cellStyle name="Calculation 21" xfId="2236" xr:uid="{00000000-0005-0000-0000-0000D8060000}"/>
    <cellStyle name="Calculation 21 2" xfId="2237" xr:uid="{00000000-0005-0000-0000-0000D9060000}"/>
    <cellStyle name="Calculation 21 2 2" xfId="2238" xr:uid="{00000000-0005-0000-0000-0000DA060000}"/>
    <cellStyle name="Calculation 21 2 3" xfId="2239" xr:uid="{00000000-0005-0000-0000-0000DB060000}"/>
    <cellStyle name="Calculation 21 3" xfId="2240" xr:uid="{00000000-0005-0000-0000-0000DC060000}"/>
    <cellStyle name="Calculation 21 4" xfId="2241" xr:uid="{00000000-0005-0000-0000-0000DD060000}"/>
    <cellStyle name="Calculation 22" xfId="2242" xr:uid="{00000000-0005-0000-0000-0000DE060000}"/>
    <cellStyle name="Calculation 22 2" xfId="2243" xr:uid="{00000000-0005-0000-0000-0000DF060000}"/>
    <cellStyle name="Calculation 22 2 2" xfId="2244" xr:uid="{00000000-0005-0000-0000-0000E0060000}"/>
    <cellStyle name="Calculation 22 2 3" xfId="2245" xr:uid="{00000000-0005-0000-0000-0000E1060000}"/>
    <cellStyle name="Calculation 22 3" xfId="2246" xr:uid="{00000000-0005-0000-0000-0000E2060000}"/>
    <cellStyle name="Calculation 22 4" xfId="2247" xr:uid="{00000000-0005-0000-0000-0000E3060000}"/>
    <cellStyle name="Calculation 3" xfId="2248" xr:uid="{00000000-0005-0000-0000-0000E4060000}"/>
    <cellStyle name="Calculation 3 2" xfId="2249" xr:uid="{00000000-0005-0000-0000-0000E5060000}"/>
    <cellStyle name="Calculation 3 2 2" xfId="2250" xr:uid="{00000000-0005-0000-0000-0000E6060000}"/>
    <cellStyle name="Calculation 3 2 2 2" xfId="2251" xr:uid="{00000000-0005-0000-0000-0000E7060000}"/>
    <cellStyle name="Calculation 3 2 2 3" xfId="2252" xr:uid="{00000000-0005-0000-0000-0000E8060000}"/>
    <cellStyle name="Calculation 3 2 3" xfId="2253" xr:uid="{00000000-0005-0000-0000-0000E9060000}"/>
    <cellStyle name="Calculation 3 2 4" xfId="2254" xr:uid="{00000000-0005-0000-0000-0000EA060000}"/>
    <cellStyle name="Calculation 3 3" xfId="2255" xr:uid="{00000000-0005-0000-0000-0000EB060000}"/>
    <cellStyle name="Calculation 3 3 2" xfId="2256" xr:uid="{00000000-0005-0000-0000-0000EC060000}"/>
    <cellStyle name="Calculation 3 3 2 2" xfId="2257" xr:uid="{00000000-0005-0000-0000-0000ED060000}"/>
    <cellStyle name="Calculation 3 3 2 3" xfId="2258" xr:uid="{00000000-0005-0000-0000-0000EE060000}"/>
    <cellStyle name="Calculation 3 3 3" xfId="2259" xr:uid="{00000000-0005-0000-0000-0000EF060000}"/>
    <cellStyle name="Calculation 3 3 4" xfId="2260" xr:uid="{00000000-0005-0000-0000-0000F0060000}"/>
    <cellStyle name="Calculation 3 4" xfId="2261" xr:uid="{00000000-0005-0000-0000-0000F1060000}"/>
    <cellStyle name="Calculation 3 5" xfId="2262" xr:uid="{00000000-0005-0000-0000-0000F2060000}"/>
    <cellStyle name="Calculation 4 2" xfId="2263" xr:uid="{00000000-0005-0000-0000-0000F3060000}"/>
    <cellStyle name="Calculation 4 2 2" xfId="2264" xr:uid="{00000000-0005-0000-0000-0000F4060000}"/>
    <cellStyle name="Calculation 4 2 2 2" xfId="2265" xr:uid="{00000000-0005-0000-0000-0000F5060000}"/>
    <cellStyle name="Calculation 4 2 2 3" xfId="2266" xr:uid="{00000000-0005-0000-0000-0000F6060000}"/>
    <cellStyle name="Calculation 4 2 3" xfId="2267" xr:uid="{00000000-0005-0000-0000-0000F7060000}"/>
    <cellStyle name="Calculation 4 2 4" xfId="2268" xr:uid="{00000000-0005-0000-0000-0000F8060000}"/>
    <cellStyle name="Calculation 4 3" xfId="2269" xr:uid="{00000000-0005-0000-0000-0000F9060000}"/>
    <cellStyle name="Calculation 4 3 2" xfId="2270" xr:uid="{00000000-0005-0000-0000-0000FA060000}"/>
    <cellStyle name="Calculation 4 3 2 2" xfId="2271" xr:uid="{00000000-0005-0000-0000-0000FB060000}"/>
    <cellStyle name="Calculation 4 3 2 3" xfId="2272" xr:uid="{00000000-0005-0000-0000-0000FC060000}"/>
    <cellStyle name="Calculation 4 3 3" xfId="2273" xr:uid="{00000000-0005-0000-0000-0000FD060000}"/>
    <cellStyle name="Calculation 4 3 4" xfId="2274" xr:uid="{00000000-0005-0000-0000-0000FE060000}"/>
    <cellStyle name="Calculation 5 2" xfId="2275" xr:uid="{00000000-0005-0000-0000-0000FF060000}"/>
    <cellStyle name="Calculation 5 2 2" xfId="2276" xr:uid="{00000000-0005-0000-0000-000000070000}"/>
    <cellStyle name="Calculation 5 2 2 2" xfId="2277" xr:uid="{00000000-0005-0000-0000-000001070000}"/>
    <cellStyle name="Calculation 5 2 2 3" xfId="2278" xr:uid="{00000000-0005-0000-0000-000002070000}"/>
    <cellStyle name="Calculation 5 2 3" xfId="2279" xr:uid="{00000000-0005-0000-0000-000003070000}"/>
    <cellStyle name="Calculation 5 2 4" xfId="2280" xr:uid="{00000000-0005-0000-0000-000004070000}"/>
    <cellStyle name="Calculation 5 3" xfId="2281" xr:uid="{00000000-0005-0000-0000-000005070000}"/>
    <cellStyle name="Calculation 5 3 2" xfId="2282" xr:uid="{00000000-0005-0000-0000-000006070000}"/>
    <cellStyle name="Calculation 5 3 2 2" xfId="2283" xr:uid="{00000000-0005-0000-0000-000007070000}"/>
    <cellStyle name="Calculation 5 3 2 3" xfId="2284" xr:uid="{00000000-0005-0000-0000-000008070000}"/>
    <cellStyle name="Calculation 5 3 3" xfId="2285" xr:uid="{00000000-0005-0000-0000-000009070000}"/>
    <cellStyle name="Calculation 5 3 4" xfId="2286" xr:uid="{00000000-0005-0000-0000-00000A070000}"/>
    <cellStyle name="Calculation 6 2" xfId="2287" xr:uid="{00000000-0005-0000-0000-00000B070000}"/>
    <cellStyle name="Calculation 6 2 2" xfId="2288" xr:uid="{00000000-0005-0000-0000-00000C070000}"/>
    <cellStyle name="Calculation 6 2 2 2" xfId="2289" xr:uid="{00000000-0005-0000-0000-00000D070000}"/>
    <cellStyle name="Calculation 6 2 2 3" xfId="2290" xr:uid="{00000000-0005-0000-0000-00000E070000}"/>
    <cellStyle name="Calculation 6 2 3" xfId="2291" xr:uid="{00000000-0005-0000-0000-00000F070000}"/>
    <cellStyle name="Calculation 6 2 4" xfId="2292" xr:uid="{00000000-0005-0000-0000-000010070000}"/>
    <cellStyle name="Calculation 6 3" xfId="2293" xr:uid="{00000000-0005-0000-0000-000011070000}"/>
    <cellStyle name="Calculation 6 3 2" xfId="2294" xr:uid="{00000000-0005-0000-0000-000012070000}"/>
    <cellStyle name="Calculation 6 3 2 2" xfId="2295" xr:uid="{00000000-0005-0000-0000-000013070000}"/>
    <cellStyle name="Calculation 6 3 2 3" xfId="2296" xr:uid="{00000000-0005-0000-0000-000014070000}"/>
    <cellStyle name="Calculation 6 3 3" xfId="2297" xr:uid="{00000000-0005-0000-0000-000015070000}"/>
    <cellStyle name="Calculation 6 3 4" xfId="2298" xr:uid="{00000000-0005-0000-0000-000016070000}"/>
    <cellStyle name="Calculation 7 2" xfId="2299" xr:uid="{00000000-0005-0000-0000-000017070000}"/>
    <cellStyle name="Calculation 7 2 2" xfId="2300" xr:uid="{00000000-0005-0000-0000-000018070000}"/>
    <cellStyle name="Calculation 7 2 2 2" xfId="2301" xr:uid="{00000000-0005-0000-0000-000019070000}"/>
    <cellStyle name="Calculation 7 2 2 3" xfId="2302" xr:uid="{00000000-0005-0000-0000-00001A070000}"/>
    <cellStyle name="Calculation 7 2 3" xfId="2303" xr:uid="{00000000-0005-0000-0000-00001B070000}"/>
    <cellStyle name="Calculation 7 2 4" xfId="2304" xr:uid="{00000000-0005-0000-0000-00001C070000}"/>
    <cellStyle name="Calculation 7 3" xfId="2305" xr:uid="{00000000-0005-0000-0000-00001D070000}"/>
    <cellStyle name="Calculation 7 3 2" xfId="2306" xr:uid="{00000000-0005-0000-0000-00001E070000}"/>
    <cellStyle name="Calculation 7 3 2 2" xfId="2307" xr:uid="{00000000-0005-0000-0000-00001F070000}"/>
    <cellStyle name="Calculation 7 3 2 3" xfId="2308" xr:uid="{00000000-0005-0000-0000-000020070000}"/>
    <cellStyle name="Calculation 7 3 3" xfId="2309" xr:uid="{00000000-0005-0000-0000-000021070000}"/>
    <cellStyle name="Calculation 7 3 4" xfId="2310" xr:uid="{00000000-0005-0000-0000-000022070000}"/>
    <cellStyle name="Calculation 8 2" xfId="2311" xr:uid="{00000000-0005-0000-0000-000023070000}"/>
    <cellStyle name="Calculation 8 2 2" xfId="2312" xr:uid="{00000000-0005-0000-0000-000024070000}"/>
    <cellStyle name="Calculation 8 2 2 2" xfId="2313" xr:uid="{00000000-0005-0000-0000-000025070000}"/>
    <cellStyle name="Calculation 8 2 2 3" xfId="2314" xr:uid="{00000000-0005-0000-0000-000026070000}"/>
    <cellStyle name="Calculation 8 2 3" xfId="2315" xr:uid="{00000000-0005-0000-0000-000027070000}"/>
    <cellStyle name="Calculation 8 2 4" xfId="2316" xr:uid="{00000000-0005-0000-0000-000028070000}"/>
    <cellStyle name="Calculation 8 3" xfId="2317" xr:uid="{00000000-0005-0000-0000-000029070000}"/>
    <cellStyle name="Calculation 8 3 2" xfId="2318" xr:uid="{00000000-0005-0000-0000-00002A070000}"/>
    <cellStyle name="Calculation 8 3 2 2" xfId="2319" xr:uid="{00000000-0005-0000-0000-00002B070000}"/>
    <cellStyle name="Calculation 8 3 2 3" xfId="2320" xr:uid="{00000000-0005-0000-0000-00002C070000}"/>
    <cellStyle name="Calculation 8 3 3" xfId="2321" xr:uid="{00000000-0005-0000-0000-00002D070000}"/>
    <cellStyle name="Calculation 8 3 4" xfId="2322" xr:uid="{00000000-0005-0000-0000-00002E070000}"/>
    <cellStyle name="Calculation 9 2" xfId="2323" xr:uid="{00000000-0005-0000-0000-00002F070000}"/>
    <cellStyle name="Calculation 9 2 2" xfId="2324" xr:uid="{00000000-0005-0000-0000-000030070000}"/>
    <cellStyle name="Calculation 9 2 2 2" xfId="2325" xr:uid="{00000000-0005-0000-0000-000031070000}"/>
    <cellStyle name="Calculation 9 2 2 3" xfId="2326" xr:uid="{00000000-0005-0000-0000-000032070000}"/>
    <cellStyle name="Calculation 9 2 3" xfId="2327" xr:uid="{00000000-0005-0000-0000-000033070000}"/>
    <cellStyle name="Calculation 9 2 4" xfId="2328" xr:uid="{00000000-0005-0000-0000-000034070000}"/>
    <cellStyle name="Calculation 9 3" xfId="2329" xr:uid="{00000000-0005-0000-0000-000035070000}"/>
    <cellStyle name="Calculation 9 3 2" xfId="2330" xr:uid="{00000000-0005-0000-0000-000036070000}"/>
    <cellStyle name="Calculation 9 3 2 2" xfId="2331" xr:uid="{00000000-0005-0000-0000-000037070000}"/>
    <cellStyle name="Calculation 9 3 2 3" xfId="2332" xr:uid="{00000000-0005-0000-0000-000038070000}"/>
    <cellStyle name="Calculation 9 3 3" xfId="2333" xr:uid="{00000000-0005-0000-0000-000039070000}"/>
    <cellStyle name="Calculation 9 3 4" xfId="2334" xr:uid="{00000000-0005-0000-0000-00003A070000}"/>
    <cellStyle name="Check Cell 10 2" xfId="2335" xr:uid="{00000000-0005-0000-0000-00003B070000}"/>
    <cellStyle name="Check Cell 10 3" xfId="2336" xr:uid="{00000000-0005-0000-0000-00003C070000}"/>
    <cellStyle name="Check Cell 11 2" xfId="2337" xr:uid="{00000000-0005-0000-0000-00003D070000}"/>
    <cellStyle name="Check Cell 11 3" xfId="2338" xr:uid="{00000000-0005-0000-0000-00003E070000}"/>
    <cellStyle name="Check Cell 12 2" xfId="2339" xr:uid="{00000000-0005-0000-0000-00003F070000}"/>
    <cellStyle name="Check Cell 12 3" xfId="2340" xr:uid="{00000000-0005-0000-0000-000040070000}"/>
    <cellStyle name="Check Cell 13 2" xfId="2341" xr:uid="{00000000-0005-0000-0000-000041070000}"/>
    <cellStyle name="Check Cell 13 3" xfId="2342" xr:uid="{00000000-0005-0000-0000-000042070000}"/>
    <cellStyle name="Check Cell 14 2" xfId="2343" xr:uid="{00000000-0005-0000-0000-000043070000}"/>
    <cellStyle name="Check Cell 14 3" xfId="2344" xr:uid="{00000000-0005-0000-0000-000044070000}"/>
    <cellStyle name="Check Cell 15" xfId="2345" xr:uid="{00000000-0005-0000-0000-000045070000}"/>
    <cellStyle name="Check Cell 15 2" xfId="2346" xr:uid="{00000000-0005-0000-0000-000046070000}"/>
    <cellStyle name="Check Cell 15 3" xfId="2347" xr:uid="{00000000-0005-0000-0000-000047070000}"/>
    <cellStyle name="Check Cell 15 4" xfId="2348" xr:uid="{00000000-0005-0000-0000-000048070000}"/>
    <cellStyle name="Check Cell 15 5" xfId="2349" xr:uid="{00000000-0005-0000-0000-000049070000}"/>
    <cellStyle name="Check Cell 15 6" xfId="2350" xr:uid="{00000000-0005-0000-0000-00004A070000}"/>
    <cellStyle name="Check Cell 15 7" xfId="2351" xr:uid="{00000000-0005-0000-0000-00004B070000}"/>
    <cellStyle name="Check Cell 16" xfId="2352" xr:uid="{00000000-0005-0000-0000-00004C070000}"/>
    <cellStyle name="Check Cell 17" xfId="2353" xr:uid="{00000000-0005-0000-0000-00004D070000}"/>
    <cellStyle name="Check Cell 18" xfId="2354" xr:uid="{00000000-0005-0000-0000-00004E070000}"/>
    <cellStyle name="Check Cell 19" xfId="2355" xr:uid="{00000000-0005-0000-0000-00004F070000}"/>
    <cellStyle name="Check Cell 2" xfId="104" xr:uid="{00000000-0005-0000-0000-000050070000}"/>
    <cellStyle name="Check Cell 2 2" xfId="2356" xr:uid="{00000000-0005-0000-0000-000051070000}"/>
    <cellStyle name="Check Cell 2 3" xfId="2357" xr:uid="{00000000-0005-0000-0000-000052070000}"/>
    <cellStyle name="Check Cell 20" xfId="2358" xr:uid="{00000000-0005-0000-0000-000053070000}"/>
    <cellStyle name="Check Cell 21" xfId="2359" xr:uid="{00000000-0005-0000-0000-000054070000}"/>
    <cellStyle name="Check Cell 22" xfId="2360" xr:uid="{00000000-0005-0000-0000-000055070000}"/>
    <cellStyle name="Check Cell 3 2" xfId="2361" xr:uid="{00000000-0005-0000-0000-000056070000}"/>
    <cellStyle name="Check Cell 3 3" xfId="2362" xr:uid="{00000000-0005-0000-0000-000057070000}"/>
    <cellStyle name="Check Cell 4 2" xfId="2363" xr:uid="{00000000-0005-0000-0000-000058070000}"/>
    <cellStyle name="Check Cell 4 3" xfId="2364" xr:uid="{00000000-0005-0000-0000-000059070000}"/>
    <cellStyle name="Check Cell 5 2" xfId="2365" xr:uid="{00000000-0005-0000-0000-00005A070000}"/>
    <cellStyle name="Check Cell 5 3" xfId="2366" xr:uid="{00000000-0005-0000-0000-00005B070000}"/>
    <cellStyle name="Check Cell 6 2" xfId="2367" xr:uid="{00000000-0005-0000-0000-00005C070000}"/>
    <cellStyle name="Check Cell 6 3" xfId="2368" xr:uid="{00000000-0005-0000-0000-00005D070000}"/>
    <cellStyle name="Check Cell 7 2" xfId="2369" xr:uid="{00000000-0005-0000-0000-00005E070000}"/>
    <cellStyle name="Check Cell 7 3" xfId="2370" xr:uid="{00000000-0005-0000-0000-00005F070000}"/>
    <cellStyle name="Check Cell 8 2" xfId="2371" xr:uid="{00000000-0005-0000-0000-000060070000}"/>
    <cellStyle name="Check Cell 8 3" xfId="2372" xr:uid="{00000000-0005-0000-0000-000061070000}"/>
    <cellStyle name="Check Cell 9 2" xfId="2373" xr:uid="{00000000-0005-0000-0000-000062070000}"/>
    <cellStyle name="Check Cell 9 3" xfId="2374" xr:uid="{00000000-0005-0000-0000-000063070000}"/>
    <cellStyle name="Comma" xfId="1" builtinId="3"/>
    <cellStyle name="Comma 10" xfId="105" xr:uid="{00000000-0005-0000-0000-000065070000}"/>
    <cellStyle name="Comma 10 10" xfId="2376" xr:uid="{00000000-0005-0000-0000-000066070000}"/>
    <cellStyle name="Comma 10 10 2" xfId="2377" xr:uid="{00000000-0005-0000-0000-000067070000}"/>
    <cellStyle name="Comma 10 11" xfId="2378" xr:uid="{00000000-0005-0000-0000-000068070000}"/>
    <cellStyle name="Comma 10 11 2" xfId="2379" xr:uid="{00000000-0005-0000-0000-000069070000}"/>
    <cellStyle name="Comma 10 12" xfId="2380" xr:uid="{00000000-0005-0000-0000-00006A070000}"/>
    <cellStyle name="Comma 10 13" xfId="2381" xr:uid="{00000000-0005-0000-0000-00006B070000}"/>
    <cellStyle name="Comma 10 14" xfId="2382" xr:uid="{00000000-0005-0000-0000-00006C070000}"/>
    <cellStyle name="Comma 10 15" xfId="2383" xr:uid="{00000000-0005-0000-0000-00006D070000}"/>
    <cellStyle name="Comma 10 16" xfId="2384" xr:uid="{00000000-0005-0000-0000-00006E070000}"/>
    <cellStyle name="Comma 10 17" xfId="2385" xr:uid="{00000000-0005-0000-0000-00006F070000}"/>
    <cellStyle name="Comma 10 18" xfId="2375" xr:uid="{00000000-0005-0000-0000-000070070000}"/>
    <cellStyle name="Comma 10 19" xfId="380" xr:uid="{00000000-0005-0000-0000-000071070000}"/>
    <cellStyle name="Comma 10 2" xfId="273" xr:uid="{00000000-0005-0000-0000-000072070000}"/>
    <cellStyle name="Comma 10 2 2" xfId="2387" xr:uid="{00000000-0005-0000-0000-000073070000}"/>
    <cellStyle name="Comma 10 2 3" xfId="2386" xr:uid="{00000000-0005-0000-0000-000074070000}"/>
    <cellStyle name="Comma 10 2 4" xfId="485" xr:uid="{00000000-0005-0000-0000-000075070000}"/>
    <cellStyle name="Comma 10 3" xfId="2388" xr:uid="{00000000-0005-0000-0000-000076070000}"/>
    <cellStyle name="Comma 10 3 2" xfId="2389" xr:uid="{00000000-0005-0000-0000-000077070000}"/>
    <cellStyle name="Comma 10 4" xfId="2390" xr:uid="{00000000-0005-0000-0000-000078070000}"/>
    <cellStyle name="Comma 10 4 2" xfId="2391" xr:uid="{00000000-0005-0000-0000-000079070000}"/>
    <cellStyle name="Comma 10 5" xfId="2392" xr:uid="{00000000-0005-0000-0000-00007A070000}"/>
    <cellStyle name="Comma 10 5 2" xfId="2393" xr:uid="{00000000-0005-0000-0000-00007B070000}"/>
    <cellStyle name="Comma 10 6" xfId="2394" xr:uid="{00000000-0005-0000-0000-00007C070000}"/>
    <cellStyle name="Comma 10 6 2" xfId="2395" xr:uid="{00000000-0005-0000-0000-00007D070000}"/>
    <cellStyle name="Comma 10 7" xfId="2396" xr:uid="{00000000-0005-0000-0000-00007E070000}"/>
    <cellStyle name="Comma 10 7 2" xfId="2397" xr:uid="{00000000-0005-0000-0000-00007F070000}"/>
    <cellStyle name="Comma 10 8" xfId="2398" xr:uid="{00000000-0005-0000-0000-000080070000}"/>
    <cellStyle name="Comma 10 8 2" xfId="2399" xr:uid="{00000000-0005-0000-0000-000081070000}"/>
    <cellStyle name="Comma 10 9" xfId="2400" xr:uid="{00000000-0005-0000-0000-000082070000}"/>
    <cellStyle name="Comma 10 9 2" xfId="2401" xr:uid="{00000000-0005-0000-0000-000083070000}"/>
    <cellStyle name="Comma 11" xfId="76" xr:uid="{00000000-0005-0000-0000-000084070000}"/>
    <cellStyle name="Comma 11 10" xfId="377" xr:uid="{00000000-0005-0000-0000-000085070000}"/>
    <cellStyle name="Comma 11 2" xfId="271" xr:uid="{00000000-0005-0000-0000-000086070000}"/>
    <cellStyle name="Comma 11 2 10" xfId="2404" xr:uid="{00000000-0005-0000-0000-000087070000}"/>
    <cellStyle name="Comma 11 2 11" xfId="2403" xr:uid="{00000000-0005-0000-0000-000088070000}"/>
    <cellStyle name="Comma 11 2 12" xfId="483" xr:uid="{00000000-0005-0000-0000-000089070000}"/>
    <cellStyle name="Comma 11 2 2" xfId="2405" xr:uid="{00000000-0005-0000-0000-00008A070000}"/>
    <cellStyle name="Comma 11 2 3" xfId="2406" xr:uid="{00000000-0005-0000-0000-00008B070000}"/>
    <cellStyle name="Comma 11 2 4" xfId="2407" xr:uid="{00000000-0005-0000-0000-00008C070000}"/>
    <cellStyle name="Comma 11 2 5" xfId="2408" xr:uid="{00000000-0005-0000-0000-00008D070000}"/>
    <cellStyle name="Comma 11 2 6" xfId="2409" xr:uid="{00000000-0005-0000-0000-00008E070000}"/>
    <cellStyle name="Comma 11 2 7" xfId="2410" xr:uid="{00000000-0005-0000-0000-00008F070000}"/>
    <cellStyle name="Comma 11 2 8" xfId="2411" xr:uid="{00000000-0005-0000-0000-000090070000}"/>
    <cellStyle name="Comma 11 2 9" xfId="2412" xr:uid="{00000000-0005-0000-0000-000091070000}"/>
    <cellStyle name="Comma 11 3" xfId="2413" xr:uid="{00000000-0005-0000-0000-000092070000}"/>
    <cellStyle name="Comma 11 3 10" xfId="2414" xr:uid="{00000000-0005-0000-0000-000093070000}"/>
    <cellStyle name="Comma 11 3 2" xfId="2415" xr:uid="{00000000-0005-0000-0000-000094070000}"/>
    <cellStyle name="Comma 11 3 3" xfId="2416" xr:uid="{00000000-0005-0000-0000-000095070000}"/>
    <cellStyle name="Comma 11 3 4" xfId="2417" xr:uid="{00000000-0005-0000-0000-000096070000}"/>
    <cellStyle name="Comma 11 3 5" xfId="2418" xr:uid="{00000000-0005-0000-0000-000097070000}"/>
    <cellStyle name="Comma 11 3 6" xfId="2419" xr:uid="{00000000-0005-0000-0000-000098070000}"/>
    <cellStyle name="Comma 11 3 7" xfId="2420" xr:uid="{00000000-0005-0000-0000-000099070000}"/>
    <cellStyle name="Comma 11 3 8" xfId="2421" xr:uid="{00000000-0005-0000-0000-00009A070000}"/>
    <cellStyle name="Comma 11 3 9" xfId="2422" xr:uid="{00000000-0005-0000-0000-00009B070000}"/>
    <cellStyle name="Comma 11 4" xfId="2423" xr:uid="{00000000-0005-0000-0000-00009C070000}"/>
    <cellStyle name="Comma 11 4 10" xfId="2424" xr:uid="{00000000-0005-0000-0000-00009D070000}"/>
    <cellStyle name="Comma 11 4 2" xfId="2425" xr:uid="{00000000-0005-0000-0000-00009E070000}"/>
    <cellStyle name="Comma 11 4 3" xfId="2426" xr:uid="{00000000-0005-0000-0000-00009F070000}"/>
    <cellStyle name="Comma 11 4 4" xfId="2427" xr:uid="{00000000-0005-0000-0000-0000A0070000}"/>
    <cellStyle name="Comma 11 4 5" xfId="2428" xr:uid="{00000000-0005-0000-0000-0000A1070000}"/>
    <cellStyle name="Comma 11 4 6" xfId="2429" xr:uid="{00000000-0005-0000-0000-0000A2070000}"/>
    <cellStyle name="Comma 11 4 7" xfId="2430" xr:uid="{00000000-0005-0000-0000-0000A3070000}"/>
    <cellStyle name="Comma 11 4 8" xfId="2431" xr:uid="{00000000-0005-0000-0000-0000A4070000}"/>
    <cellStyle name="Comma 11 4 9" xfId="2432" xr:uid="{00000000-0005-0000-0000-0000A5070000}"/>
    <cellStyle name="Comma 11 5" xfId="2433" xr:uid="{00000000-0005-0000-0000-0000A6070000}"/>
    <cellStyle name="Comma 11 5 10" xfId="2434" xr:uid="{00000000-0005-0000-0000-0000A7070000}"/>
    <cellStyle name="Comma 11 5 2" xfId="2435" xr:uid="{00000000-0005-0000-0000-0000A8070000}"/>
    <cellStyle name="Comma 11 5 3" xfId="2436" xr:uid="{00000000-0005-0000-0000-0000A9070000}"/>
    <cellStyle name="Comma 11 5 4" xfId="2437" xr:uid="{00000000-0005-0000-0000-0000AA070000}"/>
    <cellStyle name="Comma 11 5 5" xfId="2438" xr:uid="{00000000-0005-0000-0000-0000AB070000}"/>
    <cellStyle name="Comma 11 5 6" xfId="2439" xr:uid="{00000000-0005-0000-0000-0000AC070000}"/>
    <cellStyle name="Comma 11 5 7" xfId="2440" xr:uid="{00000000-0005-0000-0000-0000AD070000}"/>
    <cellStyle name="Comma 11 5 8" xfId="2441" xr:uid="{00000000-0005-0000-0000-0000AE070000}"/>
    <cellStyle name="Comma 11 5 9" xfId="2442" xr:uid="{00000000-0005-0000-0000-0000AF070000}"/>
    <cellStyle name="Comma 11 6" xfId="2443" xr:uid="{00000000-0005-0000-0000-0000B0070000}"/>
    <cellStyle name="Comma 11 6 10" xfId="2444" xr:uid="{00000000-0005-0000-0000-0000B1070000}"/>
    <cellStyle name="Comma 11 6 2" xfId="2445" xr:uid="{00000000-0005-0000-0000-0000B2070000}"/>
    <cellStyle name="Comma 11 6 3" xfId="2446" xr:uid="{00000000-0005-0000-0000-0000B3070000}"/>
    <cellStyle name="Comma 11 6 4" xfId="2447" xr:uid="{00000000-0005-0000-0000-0000B4070000}"/>
    <cellStyle name="Comma 11 6 5" xfId="2448" xr:uid="{00000000-0005-0000-0000-0000B5070000}"/>
    <cellStyle name="Comma 11 6 6" xfId="2449" xr:uid="{00000000-0005-0000-0000-0000B6070000}"/>
    <cellStyle name="Comma 11 6 7" xfId="2450" xr:uid="{00000000-0005-0000-0000-0000B7070000}"/>
    <cellStyle name="Comma 11 6 8" xfId="2451" xr:uid="{00000000-0005-0000-0000-0000B8070000}"/>
    <cellStyle name="Comma 11 6 9" xfId="2452" xr:uid="{00000000-0005-0000-0000-0000B9070000}"/>
    <cellStyle name="Comma 11 7" xfId="2453" xr:uid="{00000000-0005-0000-0000-0000BA070000}"/>
    <cellStyle name="Comma 11 7 10" xfId="2454" xr:uid="{00000000-0005-0000-0000-0000BB070000}"/>
    <cellStyle name="Comma 11 7 2" xfId="2455" xr:uid="{00000000-0005-0000-0000-0000BC070000}"/>
    <cellStyle name="Comma 11 7 3" xfId="2456" xr:uid="{00000000-0005-0000-0000-0000BD070000}"/>
    <cellStyle name="Comma 11 7 4" xfId="2457" xr:uid="{00000000-0005-0000-0000-0000BE070000}"/>
    <cellStyle name="Comma 11 7 5" xfId="2458" xr:uid="{00000000-0005-0000-0000-0000BF070000}"/>
    <cellStyle name="Comma 11 7 6" xfId="2459" xr:uid="{00000000-0005-0000-0000-0000C0070000}"/>
    <cellStyle name="Comma 11 7 7" xfId="2460" xr:uid="{00000000-0005-0000-0000-0000C1070000}"/>
    <cellStyle name="Comma 11 7 8" xfId="2461" xr:uid="{00000000-0005-0000-0000-0000C2070000}"/>
    <cellStyle name="Comma 11 7 9" xfId="2462" xr:uid="{00000000-0005-0000-0000-0000C3070000}"/>
    <cellStyle name="Comma 11 8" xfId="2463" xr:uid="{00000000-0005-0000-0000-0000C4070000}"/>
    <cellStyle name="Comma 11 9" xfId="2402" xr:uid="{00000000-0005-0000-0000-0000C5070000}"/>
    <cellStyle name="Comma 12" xfId="2464" xr:uid="{00000000-0005-0000-0000-0000C6070000}"/>
    <cellStyle name="Comma 12 2" xfId="2465" xr:uid="{00000000-0005-0000-0000-0000C7070000}"/>
    <cellStyle name="Comma 13" xfId="2466" xr:uid="{00000000-0005-0000-0000-0000C8070000}"/>
    <cellStyle name="Comma 13 2" xfId="2467" xr:uid="{00000000-0005-0000-0000-0000C9070000}"/>
    <cellStyle name="Comma 14" xfId="2468" xr:uid="{00000000-0005-0000-0000-0000CA070000}"/>
    <cellStyle name="Comma 14 2" xfId="2469" xr:uid="{00000000-0005-0000-0000-0000CB070000}"/>
    <cellStyle name="Comma 15" xfId="2470" xr:uid="{00000000-0005-0000-0000-0000CC070000}"/>
    <cellStyle name="Comma 15 2" xfId="2471" xr:uid="{00000000-0005-0000-0000-0000CD070000}"/>
    <cellStyle name="Comma 16" xfId="2472" xr:uid="{00000000-0005-0000-0000-0000CE070000}"/>
    <cellStyle name="Comma 16 2" xfId="2473" xr:uid="{00000000-0005-0000-0000-0000CF070000}"/>
    <cellStyle name="Comma 17" xfId="2474" xr:uid="{00000000-0005-0000-0000-0000D0070000}"/>
    <cellStyle name="Comma 17 2" xfId="2475" xr:uid="{00000000-0005-0000-0000-0000D1070000}"/>
    <cellStyle name="Comma 18" xfId="2476" xr:uid="{00000000-0005-0000-0000-0000D2070000}"/>
    <cellStyle name="Comma 18 2" xfId="2477" xr:uid="{00000000-0005-0000-0000-0000D3070000}"/>
    <cellStyle name="Comma 19" xfId="2478" xr:uid="{00000000-0005-0000-0000-0000D4070000}"/>
    <cellStyle name="Comma 19 2" xfId="2479" xr:uid="{00000000-0005-0000-0000-0000D5070000}"/>
    <cellStyle name="Comma 2" xfId="6" xr:uid="{00000000-0005-0000-0000-0000D6070000}"/>
    <cellStyle name="Comma 2 10" xfId="2480" xr:uid="{00000000-0005-0000-0000-0000D7070000}"/>
    <cellStyle name="Comma 2 11" xfId="2481" xr:uid="{00000000-0005-0000-0000-0000D8070000}"/>
    <cellStyle name="Comma 2 12" xfId="2482" xr:uid="{00000000-0005-0000-0000-0000D9070000}"/>
    <cellStyle name="Comma 2 13" xfId="2483" xr:uid="{00000000-0005-0000-0000-0000DA070000}"/>
    <cellStyle name="Comma 2 14" xfId="2484" xr:uid="{00000000-0005-0000-0000-0000DB070000}"/>
    <cellStyle name="Comma 2 15" xfId="2485" xr:uid="{00000000-0005-0000-0000-0000DC070000}"/>
    <cellStyle name="Comma 2 16" xfId="2486" xr:uid="{00000000-0005-0000-0000-0000DD070000}"/>
    <cellStyle name="Comma 2 17" xfId="2487" xr:uid="{00000000-0005-0000-0000-0000DE070000}"/>
    <cellStyle name="Comma 2 18" xfId="2488" xr:uid="{00000000-0005-0000-0000-0000DF070000}"/>
    <cellStyle name="Comma 2 19" xfId="2489" xr:uid="{00000000-0005-0000-0000-0000E0070000}"/>
    <cellStyle name="Comma 2 2" xfId="27" xr:uid="{00000000-0005-0000-0000-0000E1070000}"/>
    <cellStyle name="Comma 2 20" xfId="2490" xr:uid="{00000000-0005-0000-0000-0000E2070000}"/>
    <cellStyle name="Comma 2 21" xfId="2491" xr:uid="{00000000-0005-0000-0000-0000E3070000}"/>
    <cellStyle name="Comma 2 22" xfId="2492" xr:uid="{00000000-0005-0000-0000-0000E4070000}"/>
    <cellStyle name="Comma 2 23" xfId="2493" xr:uid="{00000000-0005-0000-0000-0000E5070000}"/>
    <cellStyle name="Comma 2 23 2" xfId="2494" xr:uid="{00000000-0005-0000-0000-0000E6070000}"/>
    <cellStyle name="Comma 2 24" xfId="2495" xr:uid="{00000000-0005-0000-0000-0000E7070000}"/>
    <cellStyle name="Comma 2 25" xfId="2496" xr:uid="{00000000-0005-0000-0000-0000E8070000}"/>
    <cellStyle name="Comma 2 3" xfId="61" xr:uid="{00000000-0005-0000-0000-0000E9070000}"/>
    <cellStyle name="Comma 2 3 2" xfId="260" xr:uid="{00000000-0005-0000-0000-0000EA070000}"/>
    <cellStyle name="Comma 2 3 2 2" xfId="472" xr:uid="{00000000-0005-0000-0000-0000EB070000}"/>
    <cellStyle name="Comma 2 3 3" xfId="2497" xr:uid="{00000000-0005-0000-0000-0000EC070000}"/>
    <cellStyle name="Comma 2 3 4" xfId="366" xr:uid="{00000000-0005-0000-0000-0000ED070000}"/>
    <cellStyle name="Comma 2 4" xfId="2498" xr:uid="{00000000-0005-0000-0000-0000EE070000}"/>
    <cellStyle name="Comma 2 5" xfId="2499" xr:uid="{00000000-0005-0000-0000-0000EF070000}"/>
    <cellStyle name="Comma 2 6" xfId="2500" xr:uid="{00000000-0005-0000-0000-0000F0070000}"/>
    <cellStyle name="Comma 2 7" xfId="2501" xr:uid="{00000000-0005-0000-0000-0000F1070000}"/>
    <cellStyle name="Comma 2 8" xfId="2502" xr:uid="{00000000-0005-0000-0000-0000F2070000}"/>
    <cellStyle name="Comma 2 9" xfId="2503" xr:uid="{00000000-0005-0000-0000-0000F3070000}"/>
    <cellStyle name="Comma 2_Budget2014_NS 2013-02-06C" xfId="2504" xr:uid="{00000000-0005-0000-0000-0000F4070000}"/>
    <cellStyle name="Comma 20" xfId="2505" xr:uid="{00000000-0005-0000-0000-0000F5070000}"/>
    <cellStyle name="Comma 20 2" xfId="2506" xr:uid="{00000000-0005-0000-0000-0000F6070000}"/>
    <cellStyle name="Comma 21" xfId="2507" xr:uid="{00000000-0005-0000-0000-0000F7070000}"/>
    <cellStyle name="Comma 21 2" xfId="2508" xr:uid="{00000000-0005-0000-0000-0000F8070000}"/>
    <cellStyle name="Comma 22" xfId="2509" xr:uid="{00000000-0005-0000-0000-0000F9070000}"/>
    <cellStyle name="Comma 22 2" xfId="2510" xr:uid="{00000000-0005-0000-0000-0000FA070000}"/>
    <cellStyle name="Comma 23" xfId="2511" xr:uid="{00000000-0005-0000-0000-0000FB070000}"/>
    <cellStyle name="Comma 23 2" xfId="2512" xr:uid="{00000000-0005-0000-0000-0000FC070000}"/>
    <cellStyle name="Comma 24" xfId="2513" xr:uid="{00000000-0005-0000-0000-0000FD070000}"/>
    <cellStyle name="Comma 24 2" xfId="2514" xr:uid="{00000000-0005-0000-0000-0000FE070000}"/>
    <cellStyle name="Comma 25" xfId="2515" xr:uid="{00000000-0005-0000-0000-0000FF070000}"/>
    <cellStyle name="Comma 25 2" xfId="2516" xr:uid="{00000000-0005-0000-0000-000000080000}"/>
    <cellStyle name="Comma 26" xfId="2517" xr:uid="{00000000-0005-0000-0000-000001080000}"/>
    <cellStyle name="Comma 26 2" xfId="2518" xr:uid="{00000000-0005-0000-0000-000002080000}"/>
    <cellStyle name="Comma 27" xfId="2519" xr:uid="{00000000-0005-0000-0000-000003080000}"/>
    <cellStyle name="Comma 27 2" xfId="2520" xr:uid="{00000000-0005-0000-0000-000004080000}"/>
    <cellStyle name="Comma 28" xfId="2521" xr:uid="{00000000-0005-0000-0000-000005080000}"/>
    <cellStyle name="Comma 28 2" xfId="2522" xr:uid="{00000000-0005-0000-0000-000006080000}"/>
    <cellStyle name="Comma 29" xfId="2523" xr:uid="{00000000-0005-0000-0000-000007080000}"/>
    <cellStyle name="Comma 29 2" xfId="2524" xr:uid="{00000000-0005-0000-0000-000008080000}"/>
    <cellStyle name="Comma 3" xfId="7" xr:uid="{00000000-0005-0000-0000-000009080000}"/>
    <cellStyle name="Comma 3 2" xfId="74" xr:uid="{00000000-0005-0000-0000-00000A080000}"/>
    <cellStyle name="Comma 3 2 2" xfId="2525" xr:uid="{00000000-0005-0000-0000-00000B080000}"/>
    <cellStyle name="Comma 3 3" xfId="173" xr:uid="{00000000-0005-0000-0000-00000C080000}"/>
    <cellStyle name="Comma 3 3 2" xfId="310" xr:uid="{00000000-0005-0000-0000-00000D080000}"/>
    <cellStyle name="Comma 3 3 2 2" xfId="521" xr:uid="{00000000-0005-0000-0000-00000E080000}"/>
    <cellStyle name="Comma 3 3 3" xfId="2526" xr:uid="{00000000-0005-0000-0000-00000F080000}"/>
    <cellStyle name="Comma 3 3 4" xfId="418" xr:uid="{00000000-0005-0000-0000-000010080000}"/>
    <cellStyle name="Comma 3 4" xfId="66" xr:uid="{00000000-0005-0000-0000-000011080000}"/>
    <cellStyle name="Comma 3 4 2" xfId="264" xr:uid="{00000000-0005-0000-0000-000012080000}"/>
    <cellStyle name="Comma 3 4 2 2" xfId="476" xr:uid="{00000000-0005-0000-0000-000013080000}"/>
    <cellStyle name="Comma 3 4 3" xfId="2527" xr:uid="{00000000-0005-0000-0000-000014080000}"/>
    <cellStyle name="Comma 3 4 4" xfId="370" xr:uid="{00000000-0005-0000-0000-000015080000}"/>
    <cellStyle name="Comma 3 5" xfId="2528" xr:uid="{00000000-0005-0000-0000-000016080000}"/>
    <cellStyle name="Comma 3 6" xfId="2529" xr:uid="{00000000-0005-0000-0000-000017080000}"/>
    <cellStyle name="Comma 30" xfId="2530" xr:uid="{00000000-0005-0000-0000-000018080000}"/>
    <cellStyle name="Comma 30 2" xfId="2531" xr:uid="{00000000-0005-0000-0000-000019080000}"/>
    <cellStyle name="Comma 31" xfId="2532" xr:uid="{00000000-0005-0000-0000-00001A080000}"/>
    <cellStyle name="Comma 31 2" xfId="2533" xr:uid="{00000000-0005-0000-0000-00001B080000}"/>
    <cellStyle name="Comma 31 2 2" xfId="2534" xr:uid="{00000000-0005-0000-0000-00001C080000}"/>
    <cellStyle name="Comma 31 3" xfId="2535" xr:uid="{00000000-0005-0000-0000-00001D080000}"/>
    <cellStyle name="Comma 31 3 2" xfId="2536" xr:uid="{00000000-0005-0000-0000-00001E080000}"/>
    <cellStyle name="Comma 31 4" xfId="2537" xr:uid="{00000000-0005-0000-0000-00001F080000}"/>
    <cellStyle name="Comma 31 4 2" xfId="2538" xr:uid="{00000000-0005-0000-0000-000020080000}"/>
    <cellStyle name="Comma 31 5" xfId="2539" xr:uid="{00000000-0005-0000-0000-000021080000}"/>
    <cellStyle name="Comma 31 5 2" xfId="2540" xr:uid="{00000000-0005-0000-0000-000022080000}"/>
    <cellStyle name="Comma 31 6" xfId="2541" xr:uid="{00000000-0005-0000-0000-000023080000}"/>
    <cellStyle name="Comma 31 6 2" xfId="2542" xr:uid="{00000000-0005-0000-0000-000024080000}"/>
    <cellStyle name="Comma 31 7" xfId="2543" xr:uid="{00000000-0005-0000-0000-000025080000}"/>
    <cellStyle name="Comma 31 7 2" xfId="2544" xr:uid="{00000000-0005-0000-0000-000026080000}"/>
    <cellStyle name="Comma 31 8" xfId="2545" xr:uid="{00000000-0005-0000-0000-000027080000}"/>
    <cellStyle name="Comma 32" xfId="2546" xr:uid="{00000000-0005-0000-0000-000028080000}"/>
    <cellStyle name="Comma 32 2" xfId="2547" xr:uid="{00000000-0005-0000-0000-000029080000}"/>
    <cellStyle name="Comma 33" xfId="2548" xr:uid="{00000000-0005-0000-0000-00002A080000}"/>
    <cellStyle name="Comma 33 2" xfId="2549" xr:uid="{00000000-0005-0000-0000-00002B080000}"/>
    <cellStyle name="Comma 34" xfId="2550" xr:uid="{00000000-0005-0000-0000-00002C080000}"/>
    <cellStyle name="Comma 34 2" xfId="2551" xr:uid="{00000000-0005-0000-0000-00002D080000}"/>
    <cellStyle name="Comma 35" xfId="2552" xr:uid="{00000000-0005-0000-0000-00002E080000}"/>
    <cellStyle name="Comma 35 2" xfId="2553" xr:uid="{00000000-0005-0000-0000-00002F080000}"/>
    <cellStyle name="Comma 36" xfId="2554" xr:uid="{00000000-0005-0000-0000-000030080000}"/>
    <cellStyle name="Comma 36 2" xfId="2555" xr:uid="{00000000-0005-0000-0000-000031080000}"/>
    <cellStyle name="Comma 37" xfId="2556" xr:uid="{00000000-0005-0000-0000-000032080000}"/>
    <cellStyle name="Comma 37 2" xfId="2557" xr:uid="{00000000-0005-0000-0000-000033080000}"/>
    <cellStyle name="Comma 38" xfId="2558" xr:uid="{00000000-0005-0000-0000-000034080000}"/>
    <cellStyle name="Comma 38 2" xfId="2559" xr:uid="{00000000-0005-0000-0000-000035080000}"/>
    <cellStyle name="Comma 39" xfId="2560" xr:uid="{00000000-0005-0000-0000-000036080000}"/>
    <cellStyle name="Comma 39 2" xfId="2561" xr:uid="{00000000-0005-0000-0000-000037080000}"/>
    <cellStyle name="Comma 4" xfId="12" xr:uid="{00000000-0005-0000-0000-000038080000}"/>
    <cellStyle name="Comma 4 10" xfId="335" xr:uid="{00000000-0005-0000-0000-000039080000}"/>
    <cellStyle name="Comma 4 2" xfId="44" xr:uid="{00000000-0005-0000-0000-00003A080000}"/>
    <cellStyle name="Comma 4 2 2" xfId="245" xr:uid="{00000000-0005-0000-0000-00003B080000}"/>
    <cellStyle name="Comma 4 2 2 2" xfId="457" xr:uid="{00000000-0005-0000-0000-00003C080000}"/>
    <cellStyle name="Comma 4 2 3" xfId="2563" xr:uid="{00000000-0005-0000-0000-00003D080000}"/>
    <cellStyle name="Comma 4 2 4" xfId="351" xr:uid="{00000000-0005-0000-0000-00003E080000}"/>
    <cellStyle name="Comma 4 3" xfId="69" xr:uid="{00000000-0005-0000-0000-00003F080000}"/>
    <cellStyle name="Comma 4 3 2" xfId="267" xr:uid="{00000000-0005-0000-0000-000040080000}"/>
    <cellStyle name="Comma 4 3 2 2" xfId="479" xr:uid="{00000000-0005-0000-0000-000041080000}"/>
    <cellStyle name="Comma 4 3 3" xfId="2564" xr:uid="{00000000-0005-0000-0000-000042080000}"/>
    <cellStyle name="Comma 4 3 4" xfId="373" xr:uid="{00000000-0005-0000-0000-000043080000}"/>
    <cellStyle name="Comma 4 4" xfId="226" xr:uid="{00000000-0005-0000-0000-000044080000}"/>
    <cellStyle name="Comma 4 4 2" xfId="2565" xr:uid="{00000000-0005-0000-0000-000045080000}"/>
    <cellStyle name="Comma 4 4 3" xfId="441" xr:uid="{00000000-0005-0000-0000-000046080000}"/>
    <cellStyle name="Comma 4 5" xfId="204" xr:uid="{00000000-0005-0000-0000-000047080000}"/>
    <cellStyle name="Comma 4 5 2" xfId="2566" xr:uid="{00000000-0005-0000-0000-000048080000}"/>
    <cellStyle name="Comma 4 5 3" xfId="423" xr:uid="{00000000-0005-0000-0000-000049080000}"/>
    <cellStyle name="Comma 4 6" xfId="2567" xr:uid="{00000000-0005-0000-0000-00004A080000}"/>
    <cellStyle name="Comma 4 7" xfId="2568" xr:uid="{00000000-0005-0000-0000-00004B080000}"/>
    <cellStyle name="Comma 4 8" xfId="2562" xr:uid="{00000000-0005-0000-0000-00004C080000}"/>
    <cellStyle name="Comma 4 9" xfId="2753" xr:uid="{00000000-0005-0000-0000-00004D080000}"/>
    <cellStyle name="Comma 40" xfId="2569" xr:uid="{00000000-0005-0000-0000-00004E080000}"/>
    <cellStyle name="Comma 40 2" xfId="2570" xr:uid="{00000000-0005-0000-0000-00004F080000}"/>
    <cellStyle name="Comma 41" xfId="2571" xr:uid="{00000000-0005-0000-0000-000050080000}"/>
    <cellStyle name="Comma 41 2" xfId="2572" xr:uid="{00000000-0005-0000-0000-000051080000}"/>
    <cellStyle name="Comma 42" xfId="2573" xr:uid="{00000000-0005-0000-0000-000052080000}"/>
    <cellStyle name="Comma 42 2" xfId="2574" xr:uid="{00000000-0005-0000-0000-000053080000}"/>
    <cellStyle name="Comma 43" xfId="2575" xr:uid="{00000000-0005-0000-0000-000054080000}"/>
    <cellStyle name="Comma 43 10" xfId="2576" xr:uid="{00000000-0005-0000-0000-000055080000}"/>
    <cellStyle name="Comma 43 2" xfId="2577" xr:uid="{00000000-0005-0000-0000-000056080000}"/>
    <cellStyle name="Comma 43 3" xfId="2578" xr:uid="{00000000-0005-0000-0000-000057080000}"/>
    <cellStyle name="Comma 43 4" xfId="2579" xr:uid="{00000000-0005-0000-0000-000058080000}"/>
    <cellStyle name="Comma 43 5" xfId="2580" xr:uid="{00000000-0005-0000-0000-000059080000}"/>
    <cellStyle name="Comma 43 6" xfId="2581" xr:uid="{00000000-0005-0000-0000-00005A080000}"/>
    <cellStyle name="Comma 43 7" xfId="2582" xr:uid="{00000000-0005-0000-0000-00005B080000}"/>
    <cellStyle name="Comma 43 8" xfId="2583" xr:uid="{00000000-0005-0000-0000-00005C080000}"/>
    <cellStyle name="Comma 43 9" xfId="2584" xr:uid="{00000000-0005-0000-0000-00005D080000}"/>
    <cellStyle name="Comma 44" xfId="2585" xr:uid="{00000000-0005-0000-0000-00005E080000}"/>
    <cellStyle name="Comma 44 10" xfId="2586" xr:uid="{00000000-0005-0000-0000-00005F080000}"/>
    <cellStyle name="Comma 44 2" xfId="2587" xr:uid="{00000000-0005-0000-0000-000060080000}"/>
    <cellStyle name="Comma 44 3" xfId="2588" xr:uid="{00000000-0005-0000-0000-000061080000}"/>
    <cellStyle name="Comma 44 4" xfId="2589" xr:uid="{00000000-0005-0000-0000-000062080000}"/>
    <cellStyle name="Comma 44 5" xfId="2590" xr:uid="{00000000-0005-0000-0000-000063080000}"/>
    <cellStyle name="Comma 44 6" xfId="2591" xr:uid="{00000000-0005-0000-0000-000064080000}"/>
    <cellStyle name="Comma 44 7" xfId="2592" xr:uid="{00000000-0005-0000-0000-000065080000}"/>
    <cellStyle name="Comma 44 8" xfId="2593" xr:uid="{00000000-0005-0000-0000-000066080000}"/>
    <cellStyle name="Comma 44 9" xfId="2594" xr:uid="{00000000-0005-0000-0000-000067080000}"/>
    <cellStyle name="Comma 45" xfId="2595" xr:uid="{00000000-0005-0000-0000-000068080000}"/>
    <cellStyle name="Comma 45 10" xfId="2596" xr:uid="{00000000-0005-0000-0000-000069080000}"/>
    <cellStyle name="Comma 45 2" xfId="2597" xr:uid="{00000000-0005-0000-0000-00006A080000}"/>
    <cellStyle name="Comma 45 3" xfId="2598" xr:uid="{00000000-0005-0000-0000-00006B080000}"/>
    <cellStyle name="Comma 45 4" xfId="2599" xr:uid="{00000000-0005-0000-0000-00006C080000}"/>
    <cellStyle name="Comma 45 5" xfId="2600" xr:uid="{00000000-0005-0000-0000-00006D080000}"/>
    <cellStyle name="Comma 45 6" xfId="2601" xr:uid="{00000000-0005-0000-0000-00006E080000}"/>
    <cellStyle name="Comma 45 7" xfId="2602" xr:uid="{00000000-0005-0000-0000-00006F080000}"/>
    <cellStyle name="Comma 45 8" xfId="2603" xr:uid="{00000000-0005-0000-0000-000070080000}"/>
    <cellStyle name="Comma 45 9" xfId="2604" xr:uid="{00000000-0005-0000-0000-000071080000}"/>
    <cellStyle name="Comma 46" xfId="2605" xr:uid="{00000000-0005-0000-0000-000072080000}"/>
    <cellStyle name="Comma 46 10" xfId="2606" xr:uid="{00000000-0005-0000-0000-000073080000}"/>
    <cellStyle name="Comma 46 2" xfId="2607" xr:uid="{00000000-0005-0000-0000-000074080000}"/>
    <cellStyle name="Comma 46 3" xfId="2608" xr:uid="{00000000-0005-0000-0000-000075080000}"/>
    <cellStyle name="Comma 46 4" xfId="2609" xr:uid="{00000000-0005-0000-0000-000076080000}"/>
    <cellStyle name="Comma 46 5" xfId="2610" xr:uid="{00000000-0005-0000-0000-000077080000}"/>
    <cellStyle name="Comma 46 6" xfId="2611" xr:uid="{00000000-0005-0000-0000-000078080000}"/>
    <cellStyle name="Comma 46 7" xfId="2612" xr:uid="{00000000-0005-0000-0000-000079080000}"/>
    <cellStyle name="Comma 46 8" xfId="2613" xr:uid="{00000000-0005-0000-0000-00007A080000}"/>
    <cellStyle name="Comma 46 9" xfId="2614" xr:uid="{00000000-0005-0000-0000-00007B080000}"/>
    <cellStyle name="Comma 47" xfId="2615" xr:uid="{00000000-0005-0000-0000-00007C080000}"/>
    <cellStyle name="Comma 47 10" xfId="2616" xr:uid="{00000000-0005-0000-0000-00007D080000}"/>
    <cellStyle name="Comma 47 2" xfId="2617" xr:uid="{00000000-0005-0000-0000-00007E080000}"/>
    <cellStyle name="Comma 47 3" xfId="2618" xr:uid="{00000000-0005-0000-0000-00007F080000}"/>
    <cellStyle name="Comma 47 4" xfId="2619" xr:uid="{00000000-0005-0000-0000-000080080000}"/>
    <cellStyle name="Comma 47 5" xfId="2620" xr:uid="{00000000-0005-0000-0000-000081080000}"/>
    <cellStyle name="Comma 47 6" xfId="2621" xr:uid="{00000000-0005-0000-0000-000082080000}"/>
    <cellStyle name="Comma 47 7" xfId="2622" xr:uid="{00000000-0005-0000-0000-000083080000}"/>
    <cellStyle name="Comma 47 8" xfId="2623" xr:uid="{00000000-0005-0000-0000-000084080000}"/>
    <cellStyle name="Comma 47 9" xfId="2624" xr:uid="{00000000-0005-0000-0000-000085080000}"/>
    <cellStyle name="Comma 48" xfId="2625" xr:uid="{00000000-0005-0000-0000-000086080000}"/>
    <cellStyle name="Comma 48 10" xfId="2626" xr:uid="{00000000-0005-0000-0000-000087080000}"/>
    <cellStyle name="Comma 48 2" xfId="2627" xr:uid="{00000000-0005-0000-0000-000088080000}"/>
    <cellStyle name="Comma 48 3" xfId="2628" xr:uid="{00000000-0005-0000-0000-000089080000}"/>
    <cellStyle name="Comma 48 4" xfId="2629" xr:uid="{00000000-0005-0000-0000-00008A080000}"/>
    <cellStyle name="Comma 48 5" xfId="2630" xr:uid="{00000000-0005-0000-0000-00008B080000}"/>
    <cellStyle name="Comma 48 6" xfId="2631" xr:uid="{00000000-0005-0000-0000-00008C080000}"/>
    <cellStyle name="Comma 48 7" xfId="2632" xr:uid="{00000000-0005-0000-0000-00008D080000}"/>
    <cellStyle name="Comma 48 8" xfId="2633" xr:uid="{00000000-0005-0000-0000-00008E080000}"/>
    <cellStyle name="Comma 48 9" xfId="2634" xr:uid="{00000000-0005-0000-0000-00008F080000}"/>
    <cellStyle name="Comma 49" xfId="2635" xr:uid="{00000000-0005-0000-0000-000090080000}"/>
    <cellStyle name="Comma 49 2" xfId="2636" xr:uid="{00000000-0005-0000-0000-000091080000}"/>
    <cellStyle name="Comma 49 2 2" xfId="2637" xr:uid="{00000000-0005-0000-0000-000092080000}"/>
    <cellStyle name="Comma 5" xfId="20" xr:uid="{00000000-0005-0000-0000-000093080000}"/>
    <cellStyle name="Comma 5 10" xfId="2639" xr:uid="{00000000-0005-0000-0000-000094080000}"/>
    <cellStyle name="Comma 5 10 2" xfId="2640" xr:uid="{00000000-0005-0000-0000-000095080000}"/>
    <cellStyle name="Comma 5 11" xfId="2641" xr:uid="{00000000-0005-0000-0000-000096080000}"/>
    <cellStyle name="Comma 5 11 2" xfId="2642" xr:uid="{00000000-0005-0000-0000-000097080000}"/>
    <cellStyle name="Comma 5 12" xfId="2643" xr:uid="{00000000-0005-0000-0000-000098080000}"/>
    <cellStyle name="Comma 5 12 2" xfId="2644" xr:uid="{00000000-0005-0000-0000-000099080000}"/>
    <cellStyle name="Comma 5 13" xfId="2645" xr:uid="{00000000-0005-0000-0000-00009A080000}"/>
    <cellStyle name="Comma 5 13 2" xfId="2646" xr:uid="{00000000-0005-0000-0000-00009B080000}"/>
    <cellStyle name="Comma 5 14" xfId="2647" xr:uid="{00000000-0005-0000-0000-00009C080000}"/>
    <cellStyle name="Comma 5 14 2" xfId="2648" xr:uid="{00000000-0005-0000-0000-00009D080000}"/>
    <cellStyle name="Comma 5 15" xfId="2649" xr:uid="{00000000-0005-0000-0000-00009E080000}"/>
    <cellStyle name="Comma 5 15 2" xfId="2650" xr:uid="{00000000-0005-0000-0000-00009F080000}"/>
    <cellStyle name="Comma 5 16" xfId="2651" xr:uid="{00000000-0005-0000-0000-0000A0080000}"/>
    <cellStyle name="Comma 5 16 2" xfId="2652" xr:uid="{00000000-0005-0000-0000-0000A1080000}"/>
    <cellStyle name="Comma 5 17" xfId="2653" xr:uid="{00000000-0005-0000-0000-0000A2080000}"/>
    <cellStyle name="Comma 5 17 2" xfId="2654" xr:uid="{00000000-0005-0000-0000-0000A3080000}"/>
    <cellStyle name="Comma 5 18" xfId="2655" xr:uid="{00000000-0005-0000-0000-0000A4080000}"/>
    <cellStyle name="Comma 5 19" xfId="2656" xr:uid="{00000000-0005-0000-0000-0000A5080000}"/>
    <cellStyle name="Comma 5 2" xfId="51" xr:uid="{00000000-0005-0000-0000-0000A6080000}"/>
    <cellStyle name="Comma 5 2 2" xfId="252" xr:uid="{00000000-0005-0000-0000-0000A7080000}"/>
    <cellStyle name="Comma 5 2 2 2" xfId="2658" xr:uid="{00000000-0005-0000-0000-0000A8080000}"/>
    <cellStyle name="Comma 5 2 2 3" xfId="464" xr:uid="{00000000-0005-0000-0000-0000A9080000}"/>
    <cellStyle name="Comma 5 2 3" xfId="2657" xr:uid="{00000000-0005-0000-0000-0000AA080000}"/>
    <cellStyle name="Comma 5 2 4" xfId="358" xr:uid="{00000000-0005-0000-0000-0000AB080000}"/>
    <cellStyle name="Comma 5 20" xfId="2659" xr:uid="{00000000-0005-0000-0000-0000AC080000}"/>
    <cellStyle name="Comma 5 21" xfId="2660" xr:uid="{00000000-0005-0000-0000-0000AD080000}"/>
    <cellStyle name="Comma 5 22" xfId="2661" xr:uid="{00000000-0005-0000-0000-0000AE080000}"/>
    <cellStyle name="Comma 5 23" xfId="2662" xr:uid="{00000000-0005-0000-0000-0000AF080000}"/>
    <cellStyle name="Comma 5 24" xfId="2663" xr:uid="{00000000-0005-0000-0000-0000B0080000}"/>
    <cellStyle name="Comma 5 25" xfId="2638" xr:uid="{00000000-0005-0000-0000-0000B1080000}"/>
    <cellStyle name="Comma 5 26" xfId="342" xr:uid="{00000000-0005-0000-0000-0000B2080000}"/>
    <cellStyle name="Comma 5 3" xfId="106" xr:uid="{00000000-0005-0000-0000-0000B3080000}"/>
    <cellStyle name="Comma 5 3 2" xfId="2665" xr:uid="{00000000-0005-0000-0000-0000B4080000}"/>
    <cellStyle name="Comma 5 3 3" xfId="2664" xr:uid="{00000000-0005-0000-0000-0000B5080000}"/>
    <cellStyle name="Comma 5 4" xfId="233" xr:uid="{00000000-0005-0000-0000-0000B6080000}"/>
    <cellStyle name="Comma 5 4 2" xfId="2667" xr:uid="{00000000-0005-0000-0000-0000B7080000}"/>
    <cellStyle name="Comma 5 4 3" xfId="2666" xr:uid="{00000000-0005-0000-0000-0000B8080000}"/>
    <cellStyle name="Comma 5 4 4" xfId="448" xr:uid="{00000000-0005-0000-0000-0000B9080000}"/>
    <cellStyle name="Comma 5 5" xfId="211" xr:uid="{00000000-0005-0000-0000-0000BA080000}"/>
    <cellStyle name="Comma 5 5 2" xfId="2669" xr:uid="{00000000-0005-0000-0000-0000BB080000}"/>
    <cellStyle name="Comma 5 5 3" xfId="2668" xr:uid="{00000000-0005-0000-0000-0000BC080000}"/>
    <cellStyle name="Comma 5 5 4" xfId="430" xr:uid="{00000000-0005-0000-0000-0000BD080000}"/>
    <cellStyle name="Comma 5 6" xfId="2670" xr:uid="{00000000-0005-0000-0000-0000BE080000}"/>
    <cellStyle name="Comma 5 6 2" xfId="2671" xr:uid="{00000000-0005-0000-0000-0000BF080000}"/>
    <cellStyle name="Comma 5 7" xfId="2672" xr:uid="{00000000-0005-0000-0000-0000C0080000}"/>
    <cellStyle name="Comma 5 7 2" xfId="2673" xr:uid="{00000000-0005-0000-0000-0000C1080000}"/>
    <cellStyle name="Comma 5 8" xfId="2674" xr:uid="{00000000-0005-0000-0000-0000C2080000}"/>
    <cellStyle name="Comma 5 8 2" xfId="2675" xr:uid="{00000000-0005-0000-0000-0000C3080000}"/>
    <cellStyle name="Comma 5 9" xfId="2676" xr:uid="{00000000-0005-0000-0000-0000C4080000}"/>
    <cellStyle name="Comma 5 9 2" xfId="2677" xr:uid="{00000000-0005-0000-0000-0000C5080000}"/>
    <cellStyle name="Comma 50" xfId="2678" xr:uid="{00000000-0005-0000-0000-0000C6080000}"/>
    <cellStyle name="Comma 50 2" xfId="2679" xr:uid="{00000000-0005-0000-0000-0000C7080000}"/>
    <cellStyle name="Comma 50 2 2" xfId="2680" xr:uid="{00000000-0005-0000-0000-0000C8080000}"/>
    <cellStyle name="Comma 50 3" xfId="2681" xr:uid="{00000000-0005-0000-0000-0000C9080000}"/>
    <cellStyle name="Comma 50 4" xfId="2682" xr:uid="{00000000-0005-0000-0000-0000CA080000}"/>
    <cellStyle name="Comma 51" xfId="2683" xr:uid="{00000000-0005-0000-0000-0000CB080000}"/>
    <cellStyle name="Comma 52" xfId="2684" xr:uid="{00000000-0005-0000-0000-0000CC080000}"/>
    <cellStyle name="Comma 52 2" xfId="2685" xr:uid="{00000000-0005-0000-0000-0000CD080000}"/>
    <cellStyle name="Comma 52 3" xfId="2686" xr:uid="{00000000-0005-0000-0000-0000CE080000}"/>
    <cellStyle name="Comma 53" xfId="2687" xr:uid="{00000000-0005-0000-0000-0000CF080000}"/>
    <cellStyle name="Comma 53 2" xfId="2688" xr:uid="{00000000-0005-0000-0000-0000D0080000}"/>
    <cellStyle name="Comma 59 2" xfId="2689" xr:uid="{00000000-0005-0000-0000-0000D1080000}"/>
    <cellStyle name="Comma 59 3" xfId="2690" xr:uid="{00000000-0005-0000-0000-0000D2080000}"/>
    <cellStyle name="Comma 6" xfId="25" xr:uid="{00000000-0005-0000-0000-0000D3080000}"/>
    <cellStyle name="Comma 6 10" xfId="2691" xr:uid="{00000000-0005-0000-0000-0000D4080000}"/>
    <cellStyle name="Comma 6 11" xfId="2692" xr:uid="{00000000-0005-0000-0000-0000D5080000}"/>
    <cellStyle name="Comma 6 2" xfId="54" xr:uid="{00000000-0005-0000-0000-0000D6080000}"/>
    <cellStyle name="Comma 6 2 2" xfId="2693" xr:uid="{00000000-0005-0000-0000-0000D7080000}"/>
    <cellStyle name="Comma 6 3" xfId="107" xr:uid="{00000000-0005-0000-0000-0000D8080000}"/>
    <cellStyle name="Comma 6 3 2" xfId="274" xr:uid="{00000000-0005-0000-0000-0000D9080000}"/>
    <cellStyle name="Comma 6 3 2 2" xfId="2695" xr:uid="{00000000-0005-0000-0000-0000DA080000}"/>
    <cellStyle name="Comma 6 3 2 3" xfId="486" xr:uid="{00000000-0005-0000-0000-0000DB080000}"/>
    <cellStyle name="Comma 6 3 3" xfId="2694" xr:uid="{00000000-0005-0000-0000-0000DC080000}"/>
    <cellStyle name="Comma 6 3 4" xfId="381" xr:uid="{00000000-0005-0000-0000-0000DD080000}"/>
    <cellStyle name="Comma 6 4" xfId="236" xr:uid="{00000000-0005-0000-0000-0000DE080000}"/>
    <cellStyle name="Comma 6 4 2" xfId="2696" xr:uid="{00000000-0005-0000-0000-0000DF080000}"/>
    <cellStyle name="Comma 6 5" xfId="2697" xr:uid="{00000000-0005-0000-0000-0000E0080000}"/>
    <cellStyle name="Comma 6 5 2" xfId="2698" xr:uid="{00000000-0005-0000-0000-0000E1080000}"/>
    <cellStyle name="Comma 6 6" xfId="2699" xr:uid="{00000000-0005-0000-0000-0000E2080000}"/>
    <cellStyle name="Comma 6 7" xfId="2700" xr:uid="{00000000-0005-0000-0000-0000E3080000}"/>
    <cellStyle name="Comma 6 8" xfId="2701" xr:uid="{00000000-0005-0000-0000-0000E4080000}"/>
    <cellStyle name="Comma 6 9" xfId="2702" xr:uid="{00000000-0005-0000-0000-0000E5080000}"/>
    <cellStyle name="Comma 60 2" xfId="2703" xr:uid="{00000000-0005-0000-0000-0000E6080000}"/>
    <cellStyle name="Comma 60 3" xfId="2704" xr:uid="{00000000-0005-0000-0000-0000E7080000}"/>
    <cellStyle name="Comma 7" xfId="108" xr:uid="{00000000-0005-0000-0000-0000E8080000}"/>
    <cellStyle name="Comma 7 10" xfId="2705" xr:uid="{00000000-0005-0000-0000-0000E9080000}"/>
    <cellStyle name="Comma 7 11" xfId="2706" xr:uid="{00000000-0005-0000-0000-0000EA080000}"/>
    <cellStyle name="Comma 7 12" xfId="382" xr:uid="{00000000-0005-0000-0000-0000EB080000}"/>
    <cellStyle name="Comma 7 2" xfId="109" xr:uid="{00000000-0005-0000-0000-0000EC080000}"/>
    <cellStyle name="Comma 7 2 2" xfId="276" xr:uid="{00000000-0005-0000-0000-0000ED080000}"/>
    <cellStyle name="Comma 7 2 2 2" xfId="2708" xr:uid="{00000000-0005-0000-0000-0000EE080000}"/>
    <cellStyle name="Comma 7 2 2 3" xfId="488" xr:uid="{00000000-0005-0000-0000-0000EF080000}"/>
    <cellStyle name="Comma 7 2 3" xfId="2707" xr:uid="{00000000-0005-0000-0000-0000F0080000}"/>
    <cellStyle name="Comma 7 2 4" xfId="383" xr:uid="{00000000-0005-0000-0000-0000F1080000}"/>
    <cellStyle name="Comma 7 3" xfId="275" xr:uid="{00000000-0005-0000-0000-0000F2080000}"/>
    <cellStyle name="Comma 7 3 2" xfId="2710" xr:uid="{00000000-0005-0000-0000-0000F3080000}"/>
    <cellStyle name="Comma 7 3 3" xfId="2709" xr:uid="{00000000-0005-0000-0000-0000F4080000}"/>
    <cellStyle name="Comma 7 3 4" xfId="487" xr:uid="{00000000-0005-0000-0000-0000F5080000}"/>
    <cellStyle name="Comma 7 4" xfId="219" xr:uid="{00000000-0005-0000-0000-0000F6080000}"/>
    <cellStyle name="Comma 7 4 2" xfId="2711" xr:uid="{00000000-0005-0000-0000-0000F7080000}"/>
    <cellStyle name="Comma 7 5" xfId="2712" xr:uid="{00000000-0005-0000-0000-0000F8080000}"/>
    <cellStyle name="Comma 7 5 2" xfId="2713" xr:uid="{00000000-0005-0000-0000-0000F9080000}"/>
    <cellStyle name="Comma 7 6" xfId="2714" xr:uid="{00000000-0005-0000-0000-0000FA080000}"/>
    <cellStyle name="Comma 7 7" xfId="2715" xr:uid="{00000000-0005-0000-0000-0000FB080000}"/>
    <cellStyle name="Comma 7 8" xfId="2716" xr:uid="{00000000-0005-0000-0000-0000FC080000}"/>
    <cellStyle name="Comma 7 9" xfId="2717" xr:uid="{00000000-0005-0000-0000-0000FD080000}"/>
    <cellStyle name="Comma 8" xfId="110" xr:uid="{00000000-0005-0000-0000-0000FE080000}"/>
    <cellStyle name="Comma 8 2" xfId="277" xr:uid="{00000000-0005-0000-0000-0000FF080000}"/>
    <cellStyle name="Comma 8 2 2" xfId="489" xr:uid="{00000000-0005-0000-0000-000000090000}"/>
    <cellStyle name="Comma 8 3" xfId="2718" xr:uid="{00000000-0005-0000-0000-000001090000}"/>
    <cellStyle name="Comma 8 4" xfId="384" xr:uid="{00000000-0005-0000-0000-000002090000}"/>
    <cellStyle name="Comma 9" xfId="111" xr:uid="{00000000-0005-0000-0000-000003090000}"/>
    <cellStyle name="Comma 9 2" xfId="278" xr:uid="{00000000-0005-0000-0000-000004090000}"/>
    <cellStyle name="Comma 9 2 2" xfId="490" xr:uid="{00000000-0005-0000-0000-000005090000}"/>
    <cellStyle name="Comma 9 3" xfId="385" xr:uid="{00000000-0005-0000-0000-000006090000}"/>
    <cellStyle name="Comma($)" xfId="34" xr:uid="{00000000-0005-0000-0000-000007090000}"/>
    <cellStyle name="Comma($) 2" xfId="2719" xr:uid="{00000000-0005-0000-0000-000008090000}"/>
    <cellStyle name="Comma0" xfId="2720" xr:uid="{00000000-0005-0000-0000-000009090000}"/>
    <cellStyle name="Currency" xfId="10" builtinId="4"/>
    <cellStyle name="Currency 10" xfId="42" xr:uid="{00000000-0005-0000-0000-00000B090000}"/>
    <cellStyle name="Currency 10 2" xfId="243" xr:uid="{00000000-0005-0000-0000-00000C090000}"/>
    <cellStyle name="Currency 11" xfId="220" xr:uid="{00000000-0005-0000-0000-00000D090000}"/>
    <cellStyle name="Currency 2" xfId="8" xr:uid="{00000000-0005-0000-0000-00000E090000}"/>
    <cellStyle name="Currency 2 2" xfId="40" xr:uid="{00000000-0005-0000-0000-00000F090000}"/>
    <cellStyle name="Currency 2 2 2" xfId="112" xr:uid="{00000000-0005-0000-0000-000010090000}"/>
    <cellStyle name="Currency 2 2 3" xfId="241" xr:uid="{00000000-0005-0000-0000-000011090000}"/>
    <cellStyle name="Currency 2 2 3 2" xfId="454" xr:uid="{00000000-0005-0000-0000-000012090000}"/>
    <cellStyle name="Currency 2 2 4" xfId="348" xr:uid="{00000000-0005-0000-0000-000013090000}"/>
    <cellStyle name="Currency 2 3" xfId="62" xr:uid="{00000000-0005-0000-0000-000014090000}"/>
    <cellStyle name="Currency 2 3 2" xfId="261" xr:uid="{00000000-0005-0000-0000-000015090000}"/>
    <cellStyle name="Currency 2 3 2 2" xfId="473" xr:uid="{00000000-0005-0000-0000-000016090000}"/>
    <cellStyle name="Currency 2 3 3" xfId="367" xr:uid="{00000000-0005-0000-0000-000017090000}"/>
    <cellStyle name="Currency 2 4" xfId="223" xr:uid="{00000000-0005-0000-0000-000018090000}"/>
    <cellStyle name="Currency 2 4 2" xfId="438" xr:uid="{00000000-0005-0000-0000-000019090000}"/>
    <cellStyle name="Currency 2 5" xfId="201" xr:uid="{00000000-0005-0000-0000-00001A090000}"/>
    <cellStyle name="Currency 2 5 2" xfId="420" xr:uid="{00000000-0005-0000-0000-00001B090000}"/>
    <cellStyle name="Currency 2 6" xfId="332" xr:uid="{00000000-0005-0000-0000-00001C090000}"/>
    <cellStyle name="Currency 3" xfId="15" xr:uid="{00000000-0005-0000-0000-00001D090000}"/>
    <cellStyle name="Currency 3 2" xfId="47" xr:uid="{00000000-0005-0000-0000-00001E090000}"/>
    <cellStyle name="Currency 3 2 2" xfId="248" xr:uid="{00000000-0005-0000-0000-00001F090000}"/>
    <cellStyle name="Currency 3 2 2 2" xfId="460" xr:uid="{00000000-0005-0000-0000-000020090000}"/>
    <cellStyle name="Currency 3 2 3" xfId="354" xr:uid="{00000000-0005-0000-0000-000021090000}"/>
    <cellStyle name="Currency 3 3" xfId="71" xr:uid="{00000000-0005-0000-0000-000022090000}"/>
    <cellStyle name="Currency 3 3 2" xfId="269" xr:uid="{00000000-0005-0000-0000-000023090000}"/>
    <cellStyle name="Currency 3 3 2 2" xfId="481" xr:uid="{00000000-0005-0000-0000-000024090000}"/>
    <cellStyle name="Currency 3 3 3" xfId="375" xr:uid="{00000000-0005-0000-0000-000025090000}"/>
    <cellStyle name="Currency 3 4" xfId="229" xr:uid="{00000000-0005-0000-0000-000026090000}"/>
    <cellStyle name="Currency 3 4 2" xfId="444" xr:uid="{00000000-0005-0000-0000-000027090000}"/>
    <cellStyle name="Currency 3 5" xfId="207" xr:uid="{00000000-0005-0000-0000-000028090000}"/>
    <cellStyle name="Currency 3 5 2" xfId="426" xr:uid="{00000000-0005-0000-0000-000029090000}"/>
    <cellStyle name="Currency 3 6" xfId="2721" xr:uid="{00000000-0005-0000-0000-00002A090000}"/>
    <cellStyle name="Currency 3 7" xfId="338" xr:uid="{00000000-0005-0000-0000-00002B090000}"/>
    <cellStyle name="Currency 4" xfId="18" xr:uid="{00000000-0005-0000-0000-00002C090000}"/>
    <cellStyle name="Currency 4 2" xfId="49" xr:uid="{00000000-0005-0000-0000-00002D090000}"/>
    <cellStyle name="Currency 4 2 2" xfId="250" xr:uid="{00000000-0005-0000-0000-00002E090000}"/>
    <cellStyle name="Currency 4 2 2 2" xfId="462" xr:uid="{00000000-0005-0000-0000-00002F090000}"/>
    <cellStyle name="Currency 4 2 3" xfId="356" xr:uid="{00000000-0005-0000-0000-000030090000}"/>
    <cellStyle name="Currency 4 3" xfId="113" xr:uid="{00000000-0005-0000-0000-000031090000}"/>
    <cellStyle name="Currency 4 3 2" xfId="279" xr:uid="{00000000-0005-0000-0000-000032090000}"/>
    <cellStyle name="Currency 4 3 2 2" xfId="491" xr:uid="{00000000-0005-0000-0000-000033090000}"/>
    <cellStyle name="Currency 4 3 3" xfId="386" xr:uid="{00000000-0005-0000-0000-000034090000}"/>
    <cellStyle name="Currency 4 4" xfId="231" xr:uid="{00000000-0005-0000-0000-000035090000}"/>
    <cellStyle name="Currency 4 4 2" xfId="446" xr:uid="{00000000-0005-0000-0000-000036090000}"/>
    <cellStyle name="Currency 4 5" xfId="209" xr:uid="{00000000-0005-0000-0000-000037090000}"/>
    <cellStyle name="Currency 4 5 2" xfId="428" xr:uid="{00000000-0005-0000-0000-000038090000}"/>
    <cellStyle name="Currency 4 6" xfId="340" xr:uid="{00000000-0005-0000-0000-000039090000}"/>
    <cellStyle name="Currency 5" xfId="23" xr:uid="{00000000-0005-0000-0000-00003A090000}"/>
    <cellStyle name="Currency 5 2" xfId="114" xr:uid="{00000000-0005-0000-0000-00003B090000}"/>
    <cellStyle name="Currency 5 2 2" xfId="280" xr:uid="{00000000-0005-0000-0000-00003C090000}"/>
    <cellStyle name="Currency 5 2 2 2" xfId="492" xr:uid="{00000000-0005-0000-0000-00003D090000}"/>
    <cellStyle name="Currency 5 2 3" xfId="387" xr:uid="{00000000-0005-0000-0000-00003E090000}"/>
    <cellStyle name="Currency 5 3" xfId="73" xr:uid="{00000000-0005-0000-0000-00003F090000}"/>
    <cellStyle name="Currency 6" xfId="26" xr:uid="{00000000-0005-0000-0000-000040090000}"/>
    <cellStyle name="Currency 6 2" xfId="55" xr:uid="{00000000-0005-0000-0000-000041090000}"/>
    <cellStyle name="Currency 6 3" xfId="115" xr:uid="{00000000-0005-0000-0000-000042090000}"/>
    <cellStyle name="Currency 6 3 2" xfId="281" xr:uid="{00000000-0005-0000-0000-000043090000}"/>
    <cellStyle name="Currency 6 3 2 2" xfId="493" xr:uid="{00000000-0005-0000-0000-000044090000}"/>
    <cellStyle name="Currency 6 3 3" xfId="388" xr:uid="{00000000-0005-0000-0000-000045090000}"/>
    <cellStyle name="Currency 6 4" xfId="237" xr:uid="{00000000-0005-0000-0000-000046090000}"/>
    <cellStyle name="Currency 7" xfId="30" xr:uid="{00000000-0005-0000-0000-000047090000}"/>
    <cellStyle name="Currency 7 2" xfId="116" xr:uid="{00000000-0005-0000-0000-000048090000}"/>
    <cellStyle name="Currency 7 2 2" xfId="282" xr:uid="{00000000-0005-0000-0000-000049090000}"/>
    <cellStyle name="Currency 7 2 2 2" xfId="494" xr:uid="{00000000-0005-0000-0000-00004A090000}"/>
    <cellStyle name="Currency 7 2 3" xfId="389" xr:uid="{00000000-0005-0000-0000-00004B090000}"/>
    <cellStyle name="Currency 7 3" xfId="239" xr:uid="{00000000-0005-0000-0000-00004C090000}"/>
    <cellStyle name="Currency 7 3 2" xfId="452" xr:uid="{00000000-0005-0000-0000-00004D090000}"/>
    <cellStyle name="Currency 7 4" xfId="215" xr:uid="{00000000-0005-0000-0000-00004E090000}"/>
    <cellStyle name="Currency 7 4 2" xfId="434" xr:uid="{00000000-0005-0000-0000-00004F090000}"/>
    <cellStyle name="Currency 7 5" xfId="346" xr:uid="{00000000-0005-0000-0000-000050090000}"/>
    <cellStyle name="Currency 8" xfId="57" xr:uid="{00000000-0005-0000-0000-000051090000}"/>
    <cellStyle name="Currency 8 2" xfId="77" xr:uid="{00000000-0005-0000-0000-000052090000}"/>
    <cellStyle name="Currency 8 2 2" xfId="272" xr:uid="{00000000-0005-0000-0000-000053090000}"/>
    <cellStyle name="Currency 8 2 2 2" xfId="484" xr:uid="{00000000-0005-0000-0000-000054090000}"/>
    <cellStyle name="Currency 8 2 3" xfId="378" xr:uid="{00000000-0005-0000-0000-000055090000}"/>
    <cellStyle name="Currency 8 3" xfId="256" xr:uid="{00000000-0005-0000-0000-000056090000}"/>
    <cellStyle name="Currency 8 3 2" xfId="468" xr:uid="{00000000-0005-0000-0000-000057090000}"/>
    <cellStyle name="Currency 8 4" xfId="217" xr:uid="{00000000-0005-0000-0000-000058090000}"/>
    <cellStyle name="Currency 8 4 2" xfId="435" xr:uid="{00000000-0005-0000-0000-000059090000}"/>
    <cellStyle name="Currency 8 5" xfId="362" xr:uid="{00000000-0005-0000-0000-00005A090000}"/>
    <cellStyle name="Currency 9" xfId="58" xr:uid="{00000000-0005-0000-0000-00005B090000}"/>
    <cellStyle name="Currency 9 2" xfId="257" xr:uid="{00000000-0005-0000-0000-00005C090000}"/>
    <cellStyle name="Currency 9 2 2" xfId="469" xr:uid="{00000000-0005-0000-0000-00005D090000}"/>
    <cellStyle name="Currency 9 3" xfId="218" xr:uid="{00000000-0005-0000-0000-00005E090000}"/>
    <cellStyle name="Currency 9 3 2" xfId="436" xr:uid="{00000000-0005-0000-0000-00005F090000}"/>
    <cellStyle name="Currency 9 4" xfId="363" xr:uid="{00000000-0005-0000-0000-000060090000}"/>
    <cellStyle name="Currency0" xfId="2722" xr:uid="{00000000-0005-0000-0000-000061090000}"/>
    <cellStyle name="Date" xfId="2723" xr:uid="{00000000-0005-0000-0000-000062090000}"/>
    <cellStyle name="Euro" xfId="35" xr:uid="{00000000-0005-0000-0000-000063090000}"/>
    <cellStyle name="Explanatory Text 2" xfId="117" xr:uid="{00000000-0005-0000-0000-000064090000}"/>
    <cellStyle name="Fixed" xfId="2724" xr:uid="{00000000-0005-0000-0000-000065090000}"/>
    <cellStyle name="Good 2" xfId="118" xr:uid="{00000000-0005-0000-0000-000066090000}"/>
    <cellStyle name="Grey" xfId="2725" xr:uid="{00000000-0005-0000-0000-000067090000}"/>
    <cellStyle name="HEADER" xfId="2726" xr:uid="{00000000-0005-0000-0000-000068090000}"/>
    <cellStyle name="Header1" xfId="36" xr:uid="{00000000-0005-0000-0000-000069090000}"/>
    <cellStyle name="Header2" xfId="37" xr:uid="{00000000-0005-0000-0000-00006A090000}"/>
    <cellStyle name="Header2 2" xfId="119" xr:uid="{00000000-0005-0000-0000-00006B090000}"/>
    <cellStyle name="Header2 2 2" xfId="283" xr:uid="{00000000-0005-0000-0000-00006C090000}"/>
    <cellStyle name="Header2 3" xfId="187" xr:uid="{00000000-0005-0000-0000-00006D090000}"/>
    <cellStyle name="Header2 3 2" xfId="321" xr:uid="{00000000-0005-0000-0000-00006E090000}"/>
    <cellStyle name="Header2 4" xfId="174" xr:uid="{00000000-0005-0000-0000-00006F090000}"/>
    <cellStyle name="Header2 4 2" xfId="311" xr:uid="{00000000-0005-0000-0000-000070090000}"/>
    <cellStyle name="Header2 5" xfId="186" xr:uid="{00000000-0005-0000-0000-000071090000}"/>
    <cellStyle name="Header2 5 2" xfId="320" xr:uid="{00000000-0005-0000-0000-000072090000}"/>
    <cellStyle name="Header2 6" xfId="184" xr:uid="{00000000-0005-0000-0000-000073090000}"/>
    <cellStyle name="Header2 6 2" xfId="319" xr:uid="{00000000-0005-0000-0000-000074090000}"/>
    <cellStyle name="Header2 7" xfId="185" xr:uid="{00000000-0005-0000-0000-000075090000}"/>
    <cellStyle name="Header2 8" xfId="216" xr:uid="{00000000-0005-0000-0000-000076090000}"/>
    <cellStyle name="Heading 1 2" xfId="120" xr:uid="{00000000-0005-0000-0000-000077090000}"/>
    <cellStyle name="Heading 2 2" xfId="121" xr:uid="{00000000-0005-0000-0000-000078090000}"/>
    <cellStyle name="Heading 3 2" xfId="122" xr:uid="{00000000-0005-0000-0000-000079090000}"/>
    <cellStyle name="Heading 4 2" xfId="123" xr:uid="{00000000-0005-0000-0000-00007A090000}"/>
    <cellStyle name="Heading1" xfId="2727" xr:uid="{00000000-0005-0000-0000-00007B090000}"/>
    <cellStyle name="Heading2" xfId="2728" xr:uid="{00000000-0005-0000-0000-00007C090000}"/>
    <cellStyle name="HIGHLIGHT" xfId="2729" xr:uid="{00000000-0005-0000-0000-00007D090000}"/>
    <cellStyle name="Hyperlink 2" xfId="124" xr:uid="{00000000-0005-0000-0000-00007E090000}"/>
    <cellStyle name="Input [yellow]" xfId="2730" xr:uid="{00000000-0005-0000-0000-00007F090000}"/>
    <cellStyle name="Input 2" xfId="125" xr:uid="{00000000-0005-0000-0000-000080090000}"/>
    <cellStyle name="Input 2 2" xfId="189" xr:uid="{00000000-0005-0000-0000-000081090000}"/>
    <cellStyle name="Input 2 2 2" xfId="323" xr:uid="{00000000-0005-0000-0000-000082090000}"/>
    <cellStyle name="Input 2 3" xfId="182" xr:uid="{00000000-0005-0000-0000-000083090000}"/>
    <cellStyle name="Input 2 3 2" xfId="317" xr:uid="{00000000-0005-0000-0000-000084090000}"/>
    <cellStyle name="Input 2 4" xfId="188" xr:uid="{00000000-0005-0000-0000-000085090000}"/>
    <cellStyle name="Input 2 4 2" xfId="322" xr:uid="{00000000-0005-0000-0000-000086090000}"/>
    <cellStyle name="Input 2 5" xfId="183" xr:uid="{00000000-0005-0000-0000-000087090000}"/>
    <cellStyle name="Input 2 5 2" xfId="318" xr:uid="{00000000-0005-0000-0000-000088090000}"/>
    <cellStyle name="Input 2 6" xfId="192" xr:uid="{00000000-0005-0000-0000-000089090000}"/>
    <cellStyle name="Input 2 7" xfId="390" xr:uid="{00000000-0005-0000-0000-00008A090000}"/>
    <cellStyle name="Linked Cell 2" xfId="126" xr:uid="{00000000-0005-0000-0000-00008B090000}"/>
    <cellStyle name="Neutral 2" xfId="127" xr:uid="{00000000-0005-0000-0000-00008C090000}"/>
    <cellStyle name="no dec" xfId="2731" xr:uid="{00000000-0005-0000-0000-00008D090000}"/>
    <cellStyle name="Normal" xfId="0" builtinId="0"/>
    <cellStyle name="Normal - Style1" xfId="2732" xr:uid="{00000000-0005-0000-0000-00008F090000}"/>
    <cellStyle name="Normal 10" xfId="29" xr:uid="{00000000-0005-0000-0000-000090090000}"/>
    <cellStyle name="Normal 10 2" xfId="128" xr:uid="{00000000-0005-0000-0000-000091090000}"/>
    <cellStyle name="Normal 10 2 2" xfId="284" xr:uid="{00000000-0005-0000-0000-000092090000}"/>
    <cellStyle name="Normal 10 2 2 2" xfId="495" xr:uid="{00000000-0005-0000-0000-000093090000}"/>
    <cellStyle name="Normal 10 2 3" xfId="391" xr:uid="{00000000-0005-0000-0000-000094090000}"/>
    <cellStyle name="Normal 11" xfId="129" xr:uid="{00000000-0005-0000-0000-000095090000}"/>
    <cellStyle name="Normal 12" xfId="130" xr:uid="{00000000-0005-0000-0000-000096090000}"/>
    <cellStyle name="Normal 12 2" xfId="131" xr:uid="{00000000-0005-0000-0000-000097090000}"/>
    <cellStyle name="Normal 12 2 2" xfId="132" xr:uid="{00000000-0005-0000-0000-000098090000}"/>
    <cellStyle name="Normal 12 2 2 2" xfId="287" xr:uid="{00000000-0005-0000-0000-000099090000}"/>
    <cellStyle name="Normal 12 2 2 2 2" xfId="498" xr:uid="{00000000-0005-0000-0000-00009A090000}"/>
    <cellStyle name="Normal 12 2 2 3" xfId="394" xr:uid="{00000000-0005-0000-0000-00009B090000}"/>
    <cellStyle name="Normal 12 2 3" xfId="286" xr:uid="{00000000-0005-0000-0000-00009C090000}"/>
    <cellStyle name="Normal 12 2 3 2" xfId="497" xr:uid="{00000000-0005-0000-0000-00009D090000}"/>
    <cellStyle name="Normal 12 2 4" xfId="393" xr:uid="{00000000-0005-0000-0000-00009E090000}"/>
    <cellStyle name="Normal 12 3" xfId="285" xr:uid="{00000000-0005-0000-0000-00009F090000}"/>
    <cellStyle name="Normal 12 3 2" xfId="496" xr:uid="{00000000-0005-0000-0000-0000A0090000}"/>
    <cellStyle name="Normal 12 4" xfId="392" xr:uid="{00000000-0005-0000-0000-0000A1090000}"/>
    <cellStyle name="Normal 13" xfId="133" xr:uid="{00000000-0005-0000-0000-0000A2090000}"/>
    <cellStyle name="Normal 13 2" xfId="288" xr:uid="{00000000-0005-0000-0000-0000A3090000}"/>
    <cellStyle name="Normal 13 2 2" xfId="499" xr:uid="{00000000-0005-0000-0000-0000A4090000}"/>
    <cellStyle name="Normal 13 3" xfId="395" xr:uid="{00000000-0005-0000-0000-0000A5090000}"/>
    <cellStyle name="Normal 14" xfId="134" xr:uid="{00000000-0005-0000-0000-0000A6090000}"/>
    <cellStyle name="Normal 14 2" xfId="289" xr:uid="{00000000-0005-0000-0000-0000A7090000}"/>
    <cellStyle name="Normal 14 2 2" xfId="500" xr:uid="{00000000-0005-0000-0000-0000A8090000}"/>
    <cellStyle name="Normal 14 3" xfId="396" xr:uid="{00000000-0005-0000-0000-0000A9090000}"/>
    <cellStyle name="Normal 15" xfId="135" xr:uid="{00000000-0005-0000-0000-0000AA090000}"/>
    <cellStyle name="Normal 15 2" xfId="290" xr:uid="{00000000-0005-0000-0000-0000AB090000}"/>
    <cellStyle name="Normal 15 2 2" xfId="501" xr:uid="{00000000-0005-0000-0000-0000AC090000}"/>
    <cellStyle name="Normal 15 3" xfId="397" xr:uid="{00000000-0005-0000-0000-0000AD090000}"/>
    <cellStyle name="Normal 16" xfId="136" xr:uid="{00000000-0005-0000-0000-0000AE090000}"/>
    <cellStyle name="Normal 16 2" xfId="291" xr:uid="{00000000-0005-0000-0000-0000AF090000}"/>
    <cellStyle name="Normal 16 2 2" xfId="502" xr:uid="{00000000-0005-0000-0000-0000B0090000}"/>
    <cellStyle name="Normal 16 3" xfId="398" xr:uid="{00000000-0005-0000-0000-0000B1090000}"/>
    <cellStyle name="Normal 17" xfId="75" xr:uid="{00000000-0005-0000-0000-0000B2090000}"/>
    <cellStyle name="Normal 17 2" xfId="270" xr:uid="{00000000-0005-0000-0000-0000B3090000}"/>
    <cellStyle name="Normal 17 2 2" xfId="482" xr:uid="{00000000-0005-0000-0000-0000B4090000}"/>
    <cellStyle name="Normal 17 3" xfId="376" xr:uid="{00000000-0005-0000-0000-0000B5090000}"/>
    <cellStyle name="Normal 18" xfId="522" xr:uid="{00000000-0005-0000-0000-0000B6090000}"/>
    <cellStyle name="Normal 19" xfId="2734" xr:uid="{00000000-0005-0000-0000-0000B7090000}"/>
    <cellStyle name="Normal 2" xfId="2" xr:uid="{00000000-0005-0000-0000-0000B8090000}"/>
    <cellStyle name="Normal 2 10" xfId="2754" xr:uid="{00000000-0005-0000-0000-0000B9090000}"/>
    <cellStyle name="Normal 2 11" xfId="331" xr:uid="{00000000-0005-0000-0000-0000BA090000}"/>
    <cellStyle name="Normal 2 2" xfId="22" xr:uid="{00000000-0005-0000-0000-0000BB090000}"/>
    <cellStyle name="Normal 2 2 2" xfId="137" xr:uid="{00000000-0005-0000-0000-0000BC090000}"/>
    <cellStyle name="Normal 2 2 2 2" xfId="292" xr:uid="{00000000-0005-0000-0000-0000BD090000}"/>
    <cellStyle name="Normal 2 2 2 2 2" xfId="503" xr:uid="{00000000-0005-0000-0000-0000BE090000}"/>
    <cellStyle name="Normal 2 2 2 3" xfId="64" xr:uid="{00000000-0005-0000-0000-0000BF090000}"/>
    <cellStyle name="Normal 2 2 2 4" xfId="399" xr:uid="{00000000-0005-0000-0000-0000C0090000}"/>
    <cellStyle name="Normal 2 3" xfId="38" xr:uid="{00000000-0005-0000-0000-0000C1090000}"/>
    <cellStyle name="Normal 2 3 2" xfId="138" xr:uid="{00000000-0005-0000-0000-0000C2090000}"/>
    <cellStyle name="Normal 2 3 2 2" xfId="293" xr:uid="{00000000-0005-0000-0000-0000C3090000}"/>
    <cellStyle name="Normal 2 3 2 2 2" xfId="504" xr:uid="{00000000-0005-0000-0000-0000C4090000}"/>
    <cellStyle name="Normal 2 3 2 3" xfId="400" xr:uid="{00000000-0005-0000-0000-0000C5090000}"/>
    <cellStyle name="Normal 2 3 3" xfId="240" xr:uid="{00000000-0005-0000-0000-0000C6090000}"/>
    <cellStyle name="Normal 2 3 3 2" xfId="453" xr:uid="{00000000-0005-0000-0000-0000C7090000}"/>
    <cellStyle name="Normal 2 3 4" xfId="2735" xr:uid="{00000000-0005-0000-0000-0000C8090000}"/>
    <cellStyle name="Normal 2 3 5" xfId="347" xr:uid="{00000000-0005-0000-0000-0000C9090000}"/>
    <cellStyle name="Normal 2 4" xfId="139" xr:uid="{00000000-0005-0000-0000-0000CA090000}"/>
    <cellStyle name="Normal 2 4 2" xfId="171" xr:uid="{00000000-0005-0000-0000-0000CB090000}"/>
    <cellStyle name="Normal 2 4 2 2" xfId="309" xr:uid="{00000000-0005-0000-0000-0000CC090000}"/>
    <cellStyle name="Normal 2 4 2 2 2" xfId="520" xr:uid="{00000000-0005-0000-0000-0000CD090000}"/>
    <cellStyle name="Normal 2 4 2 3" xfId="417" xr:uid="{00000000-0005-0000-0000-0000CE090000}"/>
    <cellStyle name="Normal 2 4 3" xfId="294" xr:uid="{00000000-0005-0000-0000-0000CF090000}"/>
    <cellStyle name="Normal 2 4 3 2" xfId="505" xr:uid="{00000000-0005-0000-0000-0000D0090000}"/>
    <cellStyle name="Normal 2 4 4" xfId="2736" xr:uid="{00000000-0005-0000-0000-0000D1090000}"/>
    <cellStyle name="Normal 2 4 5" xfId="2755" xr:uid="{00000000-0005-0000-0000-0000D2090000}"/>
    <cellStyle name="Normal 2 4 6" xfId="401" xr:uid="{00000000-0005-0000-0000-0000D3090000}"/>
    <cellStyle name="Normal 2 5" xfId="140" xr:uid="{00000000-0005-0000-0000-0000D4090000}"/>
    <cellStyle name="Normal 2 6" xfId="59" xr:uid="{00000000-0005-0000-0000-0000D5090000}"/>
    <cellStyle name="Normal 2 6 2" xfId="258" xr:uid="{00000000-0005-0000-0000-0000D6090000}"/>
    <cellStyle name="Normal 2 6 2 2" xfId="470" xr:uid="{00000000-0005-0000-0000-0000D7090000}"/>
    <cellStyle name="Normal 2 6 3" xfId="364" xr:uid="{00000000-0005-0000-0000-0000D8090000}"/>
    <cellStyle name="Normal 2 7" xfId="221" xr:uid="{00000000-0005-0000-0000-0000D9090000}"/>
    <cellStyle name="Normal 2 7 2" xfId="437" xr:uid="{00000000-0005-0000-0000-0000DA090000}"/>
    <cellStyle name="Normal 2 8" xfId="200" xr:uid="{00000000-0005-0000-0000-0000DB090000}"/>
    <cellStyle name="Normal 2 8 2" xfId="419" xr:uid="{00000000-0005-0000-0000-0000DC090000}"/>
    <cellStyle name="Normal 2 9" xfId="2733" xr:uid="{00000000-0005-0000-0000-0000DD090000}"/>
    <cellStyle name="Normal 20" xfId="2748" xr:uid="{00000000-0005-0000-0000-0000DE090000}"/>
    <cellStyle name="Normal 21" xfId="2749" xr:uid="{00000000-0005-0000-0000-0000DF090000}"/>
    <cellStyle name="Normal 22" xfId="2750" xr:uid="{00000000-0005-0000-0000-0000E0090000}"/>
    <cellStyle name="Normal 23" xfId="2751" xr:uid="{00000000-0005-0000-0000-0000E1090000}"/>
    <cellStyle name="Normal 24" xfId="2752" xr:uid="{00000000-0005-0000-0000-0000E2090000}"/>
    <cellStyle name="Normal 25" xfId="2759" xr:uid="{00000000-0005-0000-0000-0000E3090000}"/>
    <cellStyle name="Normal 26" xfId="2761" xr:uid="{00000000-0005-0000-0000-0000E4090000}"/>
    <cellStyle name="Normal 27" xfId="2762" xr:uid="{00000000-0005-0000-0000-0000E5090000}"/>
    <cellStyle name="Normal 28" xfId="2760" xr:uid="{00000000-0005-0000-0000-0000E6090000}"/>
    <cellStyle name="Normal 3" xfId="3" xr:uid="{00000000-0005-0000-0000-0000E7090000}"/>
    <cellStyle name="Normal 3 2" xfId="5" xr:uid="{00000000-0005-0000-0000-0000E8090000}"/>
    <cellStyle name="Normal 3 2 2" xfId="169" xr:uid="{00000000-0005-0000-0000-0000E9090000}"/>
    <cellStyle name="Normal 3 2 3" xfId="141" xr:uid="{00000000-0005-0000-0000-0000EA090000}"/>
    <cellStyle name="Normal 3 3" xfId="24" xr:uid="{00000000-0005-0000-0000-0000EB090000}"/>
    <cellStyle name="Normal 3 3 2" xfId="53" xr:uid="{00000000-0005-0000-0000-0000EC090000}"/>
    <cellStyle name="Normal 3 3 2 2" xfId="143" xr:uid="{00000000-0005-0000-0000-0000ED090000}"/>
    <cellStyle name="Normal 3 3 2 2 2" xfId="296" xr:uid="{00000000-0005-0000-0000-0000EE090000}"/>
    <cellStyle name="Normal 3 3 2 2 2 2" xfId="507" xr:uid="{00000000-0005-0000-0000-0000EF090000}"/>
    <cellStyle name="Normal 3 3 2 2 3" xfId="403" xr:uid="{00000000-0005-0000-0000-0000F0090000}"/>
    <cellStyle name="Normal 3 3 2 3" xfId="254" xr:uid="{00000000-0005-0000-0000-0000F1090000}"/>
    <cellStyle name="Normal 3 3 2 3 2" xfId="466" xr:uid="{00000000-0005-0000-0000-0000F2090000}"/>
    <cellStyle name="Normal 3 3 2 4" xfId="360" xr:uid="{00000000-0005-0000-0000-0000F3090000}"/>
    <cellStyle name="Normal 3 3 3" xfId="142" xr:uid="{00000000-0005-0000-0000-0000F4090000}"/>
    <cellStyle name="Normal 3 3 3 2" xfId="295" xr:uid="{00000000-0005-0000-0000-0000F5090000}"/>
    <cellStyle name="Normal 3 3 3 2 2" xfId="506" xr:uid="{00000000-0005-0000-0000-0000F6090000}"/>
    <cellStyle name="Normal 3 3 3 3" xfId="402" xr:uid="{00000000-0005-0000-0000-0000F7090000}"/>
    <cellStyle name="Normal 3 3 4" xfId="235" xr:uid="{00000000-0005-0000-0000-0000F8090000}"/>
    <cellStyle name="Normal 3 3 4 2" xfId="450" xr:uid="{00000000-0005-0000-0000-0000F9090000}"/>
    <cellStyle name="Normal 3 3 5" xfId="213" xr:uid="{00000000-0005-0000-0000-0000FA090000}"/>
    <cellStyle name="Normal 3 3 5 2" xfId="432" xr:uid="{00000000-0005-0000-0000-0000FB090000}"/>
    <cellStyle name="Normal 3 3 6" xfId="344" xr:uid="{00000000-0005-0000-0000-0000FC090000}"/>
    <cellStyle name="Normal 3 4" xfId="144" xr:uid="{00000000-0005-0000-0000-0000FD090000}"/>
    <cellStyle name="Normal 3 4 2" xfId="297" xr:uid="{00000000-0005-0000-0000-0000FE090000}"/>
    <cellStyle name="Normal 3 4 2 2" xfId="508" xr:uid="{00000000-0005-0000-0000-0000FF090000}"/>
    <cellStyle name="Normal 3 4 3" xfId="404" xr:uid="{00000000-0005-0000-0000-0000000A0000}"/>
    <cellStyle name="Normal 3 5" xfId="2737" xr:uid="{00000000-0005-0000-0000-0000010A0000}"/>
    <cellStyle name="Normal 4" xfId="9" xr:uid="{00000000-0005-0000-0000-0000020A0000}"/>
    <cellStyle name="Normal 4 2" xfId="41" xr:uid="{00000000-0005-0000-0000-0000030A0000}"/>
    <cellStyle name="Normal 4 2 2" xfId="145" xr:uid="{00000000-0005-0000-0000-0000040A0000}"/>
    <cellStyle name="Normal 4 2 3" xfId="242" xr:uid="{00000000-0005-0000-0000-0000050A0000}"/>
    <cellStyle name="Normal 4 2 3 2" xfId="455" xr:uid="{00000000-0005-0000-0000-0000060A0000}"/>
    <cellStyle name="Normal 4 2 4" xfId="2739" xr:uid="{00000000-0005-0000-0000-0000070A0000}"/>
    <cellStyle name="Normal 4 2 5" xfId="2757" xr:uid="{00000000-0005-0000-0000-0000080A0000}"/>
    <cellStyle name="Normal 4 2 6" xfId="349" xr:uid="{00000000-0005-0000-0000-0000090A0000}"/>
    <cellStyle name="Normal 4 3" xfId="60" xr:uid="{00000000-0005-0000-0000-00000A0A0000}"/>
    <cellStyle name="Normal 4 3 2" xfId="259" xr:uid="{00000000-0005-0000-0000-00000B0A0000}"/>
    <cellStyle name="Normal 4 3 2 2" xfId="471" xr:uid="{00000000-0005-0000-0000-00000C0A0000}"/>
    <cellStyle name="Normal 4 3 3" xfId="365" xr:uid="{00000000-0005-0000-0000-00000D0A0000}"/>
    <cellStyle name="Normal 4 4" xfId="224" xr:uid="{00000000-0005-0000-0000-00000E0A0000}"/>
    <cellStyle name="Normal 4 4 2" xfId="439" xr:uid="{00000000-0005-0000-0000-00000F0A0000}"/>
    <cellStyle name="Normal 4 5" xfId="202" xr:uid="{00000000-0005-0000-0000-0000100A0000}"/>
    <cellStyle name="Normal 4 5 2" xfId="421" xr:uid="{00000000-0005-0000-0000-0000110A0000}"/>
    <cellStyle name="Normal 4 6" xfId="2738" xr:uid="{00000000-0005-0000-0000-0000120A0000}"/>
    <cellStyle name="Normal 4 7" xfId="2756" xr:uid="{00000000-0005-0000-0000-0000130A0000}"/>
    <cellStyle name="Normal 4 8" xfId="333" xr:uid="{00000000-0005-0000-0000-0000140A0000}"/>
    <cellStyle name="Normal 5" xfId="11" xr:uid="{00000000-0005-0000-0000-0000150A0000}"/>
    <cellStyle name="Normal 5 2" xfId="43" xr:uid="{00000000-0005-0000-0000-0000160A0000}"/>
    <cellStyle name="Normal 5 2 2" xfId="146" xr:uid="{00000000-0005-0000-0000-0000170A0000}"/>
    <cellStyle name="Normal 5 2 3" xfId="244" xr:uid="{00000000-0005-0000-0000-0000180A0000}"/>
    <cellStyle name="Normal 5 2 3 2" xfId="456" xr:uid="{00000000-0005-0000-0000-0000190A0000}"/>
    <cellStyle name="Normal 5 2 4" xfId="350" xr:uid="{00000000-0005-0000-0000-00001A0A0000}"/>
    <cellStyle name="Normal 5 3" xfId="65" xr:uid="{00000000-0005-0000-0000-00001B0A0000}"/>
    <cellStyle name="Normal 5 3 2" xfId="263" xr:uid="{00000000-0005-0000-0000-00001C0A0000}"/>
    <cellStyle name="Normal 5 3 2 2" xfId="475" xr:uid="{00000000-0005-0000-0000-00001D0A0000}"/>
    <cellStyle name="Normal 5 3 3" xfId="369" xr:uid="{00000000-0005-0000-0000-00001E0A0000}"/>
    <cellStyle name="Normal 5 4" xfId="225" xr:uid="{00000000-0005-0000-0000-00001F0A0000}"/>
    <cellStyle name="Normal 5 4 2" xfId="440" xr:uid="{00000000-0005-0000-0000-0000200A0000}"/>
    <cellStyle name="Normal 5 5" xfId="203" xr:uid="{00000000-0005-0000-0000-0000210A0000}"/>
    <cellStyle name="Normal 5 5 2" xfId="422" xr:uid="{00000000-0005-0000-0000-0000220A0000}"/>
    <cellStyle name="Normal 5 6" xfId="2740" xr:uid="{00000000-0005-0000-0000-0000230A0000}"/>
    <cellStyle name="Normal 5 7" xfId="334" xr:uid="{00000000-0005-0000-0000-0000240A0000}"/>
    <cellStyle name="Normal 6" xfId="13" xr:uid="{00000000-0005-0000-0000-0000250A0000}"/>
    <cellStyle name="Normal 6 2" xfId="45" xr:uid="{00000000-0005-0000-0000-0000260A0000}"/>
    <cellStyle name="Normal 6 2 2" xfId="72" xr:uid="{00000000-0005-0000-0000-0000270A0000}"/>
    <cellStyle name="Normal 6 2 3" xfId="246" xr:uid="{00000000-0005-0000-0000-0000280A0000}"/>
    <cellStyle name="Normal 6 2 3 2" xfId="458" xr:uid="{00000000-0005-0000-0000-0000290A0000}"/>
    <cellStyle name="Normal 6 2 4" xfId="352" xr:uid="{00000000-0005-0000-0000-00002A0A0000}"/>
    <cellStyle name="Normal 6 3" xfId="68" xr:uid="{00000000-0005-0000-0000-00002B0A0000}"/>
    <cellStyle name="Normal 6 3 2" xfId="266" xr:uid="{00000000-0005-0000-0000-00002C0A0000}"/>
    <cellStyle name="Normal 6 3 2 2" xfId="478" xr:uid="{00000000-0005-0000-0000-00002D0A0000}"/>
    <cellStyle name="Normal 6 3 3" xfId="372" xr:uid="{00000000-0005-0000-0000-00002E0A0000}"/>
    <cellStyle name="Normal 6 4" xfId="227" xr:uid="{00000000-0005-0000-0000-00002F0A0000}"/>
    <cellStyle name="Normal 6 4 2" xfId="442" xr:uid="{00000000-0005-0000-0000-0000300A0000}"/>
    <cellStyle name="Normal 6 5" xfId="205" xr:uid="{00000000-0005-0000-0000-0000310A0000}"/>
    <cellStyle name="Normal 6 5 2" xfId="424" xr:uid="{00000000-0005-0000-0000-0000320A0000}"/>
    <cellStyle name="Normal 6 6" xfId="2741" xr:uid="{00000000-0005-0000-0000-0000330A0000}"/>
    <cellStyle name="Normal 6 7" xfId="336" xr:uid="{00000000-0005-0000-0000-0000340A0000}"/>
    <cellStyle name="Normal 7" xfId="14" xr:uid="{00000000-0005-0000-0000-0000350A0000}"/>
    <cellStyle name="Normal 7 2" xfId="28" xr:uid="{00000000-0005-0000-0000-0000360A0000}"/>
    <cellStyle name="Normal 7 2 2" xfId="56" xr:uid="{00000000-0005-0000-0000-0000370A0000}"/>
    <cellStyle name="Normal 7 2 2 2" xfId="255" xr:uid="{00000000-0005-0000-0000-0000380A0000}"/>
    <cellStyle name="Normal 7 2 2 2 2" xfId="467" xr:uid="{00000000-0005-0000-0000-0000390A0000}"/>
    <cellStyle name="Normal 7 2 2 3" xfId="361" xr:uid="{00000000-0005-0000-0000-00003A0A0000}"/>
    <cellStyle name="Normal 7 2 3" xfId="170" xr:uid="{00000000-0005-0000-0000-00003B0A0000}"/>
    <cellStyle name="Normal 7 2 3 2" xfId="308" xr:uid="{00000000-0005-0000-0000-00003C0A0000}"/>
    <cellStyle name="Normal 7 2 3 2 2" xfId="519" xr:uid="{00000000-0005-0000-0000-00003D0A0000}"/>
    <cellStyle name="Normal 7 2 3 3" xfId="416" xr:uid="{00000000-0005-0000-0000-00003E0A0000}"/>
    <cellStyle name="Normal 7 2 4" xfId="238" xr:uid="{00000000-0005-0000-0000-00003F0A0000}"/>
    <cellStyle name="Normal 7 2 4 2" xfId="451" xr:uid="{00000000-0005-0000-0000-0000400A0000}"/>
    <cellStyle name="Normal 7 2 5" xfId="214" xr:uid="{00000000-0005-0000-0000-0000410A0000}"/>
    <cellStyle name="Normal 7 2 5 2" xfId="433" xr:uid="{00000000-0005-0000-0000-0000420A0000}"/>
    <cellStyle name="Normal 7 2 6" xfId="345" xr:uid="{00000000-0005-0000-0000-0000430A0000}"/>
    <cellStyle name="Normal 7 3" xfId="46" xr:uid="{00000000-0005-0000-0000-0000440A0000}"/>
    <cellStyle name="Normal 7 3 2" xfId="247" xr:uid="{00000000-0005-0000-0000-0000450A0000}"/>
    <cellStyle name="Normal 7 3 2 2" xfId="459" xr:uid="{00000000-0005-0000-0000-0000460A0000}"/>
    <cellStyle name="Normal 7 3 3" xfId="353" xr:uid="{00000000-0005-0000-0000-0000470A0000}"/>
    <cellStyle name="Normal 7 4" xfId="147" xr:uid="{00000000-0005-0000-0000-0000480A0000}"/>
    <cellStyle name="Normal 7 5" xfId="228" xr:uid="{00000000-0005-0000-0000-0000490A0000}"/>
    <cellStyle name="Normal 7 5 2" xfId="443" xr:uid="{00000000-0005-0000-0000-00004A0A0000}"/>
    <cellStyle name="Normal 7 6" xfId="206" xr:uid="{00000000-0005-0000-0000-00004B0A0000}"/>
    <cellStyle name="Normal 7 6 2" xfId="425" xr:uid="{00000000-0005-0000-0000-00004C0A0000}"/>
    <cellStyle name="Normal 7 7" xfId="337" xr:uid="{00000000-0005-0000-0000-00004D0A0000}"/>
    <cellStyle name="Normal 8" xfId="17" xr:uid="{00000000-0005-0000-0000-00004E0A0000}"/>
    <cellStyle name="Normal 8 2" xfId="48" xr:uid="{00000000-0005-0000-0000-00004F0A0000}"/>
    <cellStyle name="Normal 8 2 2" xfId="149" xr:uid="{00000000-0005-0000-0000-0000500A0000}"/>
    <cellStyle name="Normal 8 2 2 2" xfId="299" xr:uid="{00000000-0005-0000-0000-0000510A0000}"/>
    <cellStyle name="Normal 8 2 2 2 2" xfId="510" xr:uid="{00000000-0005-0000-0000-0000520A0000}"/>
    <cellStyle name="Normal 8 2 2 3" xfId="406" xr:uid="{00000000-0005-0000-0000-0000530A0000}"/>
    <cellStyle name="Normal 8 2 3" xfId="249" xr:uid="{00000000-0005-0000-0000-0000540A0000}"/>
    <cellStyle name="Normal 8 2 3 2" xfId="461" xr:uid="{00000000-0005-0000-0000-0000550A0000}"/>
    <cellStyle name="Normal 8 2 4" xfId="355" xr:uid="{00000000-0005-0000-0000-0000560A0000}"/>
    <cellStyle name="Normal 8 3" xfId="148" xr:uid="{00000000-0005-0000-0000-0000570A0000}"/>
    <cellStyle name="Normal 8 3 2" xfId="298" xr:uid="{00000000-0005-0000-0000-0000580A0000}"/>
    <cellStyle name="Normal 8 3 2 2" xfId="509" xr:uid="{00000000-0005-0000-0000-0000590A0000}"/>
    <cellStyle name="Normal 8 3 3" xfId="405" xr:uid="{00000000-0005-0000-0000-00005A0A0000}"/>
    <cellStyle name="Normal 8 4" xfId="230" xr:uid="{00000000-0005-0000-0000-00005B0A0000}"/>
    <cellStyle name="Normal 8 4 2" xfId="445" xr:uid="{00000000-0005-0000-0000-00005C0A0000}"/>
    <cellStyle name="Normal 8 5" xfId="208" xr:uid="{00000000-0005-0000-0000-00005D0A0000}"/>
    <cellStyle name="Normal 8 5 2" xfId="427" xr:uid="{00000000-0005-0000-0000-00005E0A0000}"/>
    <cellStyle name="Normal 8 6" xfId="339" xr:uid="{00000000-0005-0000-0000-00005F0A0000}"/>
    <cellStyle name="Normal 9" xfId="19" xr:uid="{00000000-0005-0000-0000-0000600A0000}"/>
    <cellStyle name="Normal 9 2" xfId="50" xr:uid="{00000000-0005-0000-0000-0000610A0000}"/>
    <cellStyle name="Normal 9 2 2" xfId="251" xr:uid="{00000000-0005-0000-0000-0000620A0000}"/>
    <cellStyle name="Normal 9 2 2 2" xfId="463" xr:uid="{00000000-0005-0000-0000-0000630A0000}"/>
    <cellStyle name="Normal 9 2 3" xfId="357" xr:uid="{00000000-0005-0000-0000-0000640A0000}"/>
    <cellStyle name="Normal 9 3" xfId="150" xr:uid="{00000000-0005-0000-0000-0000650A0000}"/>
    <cellStyle name="Normal 9 4" xfId="232" xr:uid="{00000000-0005-0000-0000-0000660A0000}"/>
    <cellStyle name="Normal 9 4 2" xfId="447" xr:uid="{00000000-0005-0000-0000-0000670A0000}"/>
    <cellStyle name="Normal 9 5" xfId="210" xr:uid="{00000000-0005-0000-0000-0000680A0000}"/>
    <cellStyle name="Normal 9 5 2" xfId="429" xr:uid="{00000000-0005-0000-0000-0000690A0000}"/>
    <cellStyle name="Normal 9 6" xfId="341" xr:uid="{00000000-0005-0000-0000-00006A0A0000}"/>
    <cellStyle name="Normal_CCBFactors" xfId="16" xr:uid="{00000000-0005-0000-0000-00006B0A0000}"/>
    <cellStyle name="Note 2" xfId="151" xr:uid="{00000000-0005-0000-0000-00006C0A0000}"/>
    <cellStyle name="Note 2 2" xfId="193" xr:uid="{00000000-0005-0000-0000-00006D0A0000}"/>
    <cellStyle name="Note 2 2 2" xfId="326" xr:uid="{00000000-0005-0000-0000-00006E0A0000}"/>
    <cellStyle name="Note 2 3" xfId="180" xr:uid="{00000000-0005-0000-0000-00006F0A0000}"/>
    <cellStyle name="Note 2 3 2" xfId="315" xr:uid="{00000000-0005-0000-0000-0000700A0000}"/>
    <cellStyle name="Note 2 4" xfId="198" xr:uid="{00000000-0005-0000-0000-0000710A0000}"/>
    <cellStyle name="Note 2 5" xfId="407" xr:uid="{00000000-0005-0000-0000-0000720A0000}"/>
    <cellStyle name="Output 2" xfId="152" xr:uid="{00000000-0005-0000-0000-0000730A0000}"/>
    <cellStyle name="Output 2 2" xfId="194" xr:uid="{00000000-0005-0000-0000-0000740A0000}"/>
    <cellStyle name="Output 2 2 2" xfId="327" xr:uid="{00000000-0005-0000-0000-0000750A0000}"/>
    <cellStyle name="Output 2 3" xfId="179" xr:uid="{00000000-0005-0000-0000-0000760A0000}"/>
    <cellStyle name="Output 2 3 2" xfId="314" xr:uid="{00000000-0005-0000-0000-0000770A0000}"/>
    <cellStyle name="Output 2 4" xfId="175" xr:uid="{00000000-0005-0000-0000-0000780A0000}"/>
    <cellStyle name="Output 2 4 2" xfId="312" xr:uid="{00000000-0005-0000-0000-0000790A0000}"/>
    <cellStyle name="Output 2 5" xfId="195" xr:uid="{00000000-0005-0000-0000-00007A0A0000}"/>
    <cellStyle name="Per cent" xfId="4" builtinId="5"/>
    <cellStyle name="Percent [2]" xfId="2742" xr:uid="{00000000-0005-0000-0000-00007C0A0000}"/>
    <cellStyle name="Percent 10" xfId="153" xr:uid="{00000000-0005-0000-0000-00007D0A0000}"/>
    <cellStyle name="Percent 10 2" xfId="300" xr:uid="{00000000-0005-0000-0000-00007E0A0000}"/>
    <cellStyle name="Percent 10 2 2" xfId="511" xr:uid="{00000000-0005-0000-0000-00007F0A0000}"/>
    <cellStyle name="Percent 10 3" xfId="408" xr:uid="{00000000-0005-0000-0000-0000800A0000}"/>
    <cellStyle name="Percent 11" xfId="154" xr:uid="{00000000-0005-0000-0000-0000810A0000}"/>
    <cellStyle name="Percent 11 2" xfId="301" xr:uid="{00000000-0005-0000-0000-0000820A0000}"/>
    <cellStyle name="Percent 11 2 2" xfId="512" xr:uid="{00000000-0005-0000-0000-0000830A0000}"/>
    <cellStyle name="Percent 11 3" xfId="409" xr:uid="{00000000-0005-0000-0000-0000840A0000}"/>
    <cellStyle name="Percent 12" xfId="222" xr:uid="{00000000-0005-0000-0000-0000850A0000}"/>
    <cellStyle name="Percent 2" xfId="21" xr:uid="{00000000-0005-0000-0000-0000860A0000}"/>
    <cellStyle name="Percent 2 2" xfId="52" xr:uid="{00000000-0005-0000-0000-0000870A0000}"/>
    <cellStyle name="Percent 2 2 2" xfId="155" xr:uid="{00000000-0005-0000-0000-0000880A0000}"/>
    <cellStyle name="Percent 2 2 3" xfId="253" xr:uid="{00000000-0005-0000-0000-0000890A0000}"/>
    <cellStyle name="Percent 2 2 3 2" xfId="465" xr:uid="{00000000-0005-0000-0000-00008A0A0000}"/>
    <cellStyle name="Percent 2 2 4" xfId="359" xr:uid="{00000000-0005-0000-0000-00008B0A0000}"/>
    <cellStyle name="Percent 2 3" xfId="63" xr:uid="{00000000-0005-0000-0000-00008C0A0000}"/>
    <cellStyle name="Percent 2 3 2" xfId="262" xr:uid="{00000000-0005-0000-0000-00008D0A0000}"/>
    <cellStyle name="Percent 2 3 2 2" xfId="474" xr:uid="{00000000-0005-0000-0000-00008E0A0000}"/>
    <cellStyle name="Percent 2 3 3" xfId="368" xr:uid="{00000000-0005-0000-0000-00008F0A0000}"/>
    <cellStyle name="Percent 2 4" xfId="234" xr:uid="{00000000-0005-0000-0000-0000900A0000}"/>
    <cellStyle name="Percent 2 4 2" xfId="449" xr:uid="{00000000-0005-0000-0000-0000910A0000}"/>
    <cellStyle name="Percent 2 5" xfId="212" xr:uid="{00000000-0005-0000-0000-0000920A0000}"/>
    <cellStyle name="Percent 2 5 2" xfId="431" xr:uid="{00000000-0005-0000-0000-0000930A0000}"/>
    <cellStyle name="Percent 2 6" xfId="2743" xr:uid="{00000000-0005-0000-0000-0000940A0000}"/>
    <cellStyle name="Percent 2 7" xfId="2758" xr:uid="{00000000-0005-0000-0000-0000950A0000}"/>
    <cellStyle name="Percent 2 8" xfId="343" xr:uid="{00000000-0005-0000-0000-0000960A0000}"/>
    <cellStyle name="Percent 3" xfId="39" xr:uid="{00000000-0005-0000-0000-0000970A0000}"/>
    <cellStyle name="Percent 3 2" xfId="156" xr:uid="{00000000-0005-0000-0000-0000980A0000}"/>
    <cellStyle name="Percent 3 2 2" xfId="302" xr:uid="{00000000-0005-0000-0000-0000990A0000}"/>
    <cellStyle name="Percent 3 2 2 2" xfId="513" xr:uid="{00000000-0005-0000-0000-00009A0A0000}"/>
    <cellStyle name="Percent 3 2 3" xfId="410" xr:uid="{00000000-0005-0000-0000-00009B0A0000}"/>
    <cellStyle name="Percent 3 3" xfId="172" xr:uid="{00000000-0005-0000-0000-00009C0A0000}"/>
    <cellStyle name="Percent 3 4" xfId="67" xr:uid="{00000000-0005-0000-0000-00009D0A0000}"/>
    <cellStyle name="Percent 3 4 2" xfId="265" xr:uid="{00000000-0005-0000-0000-00009E0A0000}"/>
    <cellStyle name="Percent 3 4 2 2" xfId="477" xr:uid="{00000000-0005-0000-0000-00009F0A0000}"/>
    <cellStyle name="Percent 3 4 3" xfId="371" xr:uid="{00000000-0005-0000-0000-0000A00A0000}"/>
    <cellStyle name="Percent 4" xfId="70" xr:uid="{00000000-0005-0000-0000-0000A10A0000}"/>
    <cellStyle name="Percent 4 2" xfId="268" xr:uid="{00000000-0005-0000-0000-0000A20A0000}"/>
    <cellStyle name="Percent 4 2 2" xfId="480" xr:uid="{00000000-0005-0000-0000-0000A30A0000}"/>
    <cellStyle name="Percent 4 3" xfId="374" xr:uid="{00000000-0005-0000-0000-0000A40A0000}"/>
    <cellStyle name="Percent 5" xfId="157" xr:uid="{00000000-0005-0000-0000-0000A50A0000}"/>
    <cellStyle name="Percent 6" xfId="158" xr:uid="{00000000-0005-0000-0000-0000A60A0000}"/>
    <cellStyle name="Percent 6 2" xfId="303" xr:uid="{00000000-0005-0000-0000-0000A70A0000}"/>
    <cellStyle name="Percent 6 2 2" xfId="514" xr:uid="{00000000-0005-0000-0000-0000A80A0000}"/>
    <cellStyle name="Percent 6 3" xfId="2744" xr:uid="{00000000-0005-0000-0000-0000A90A0000}"/>
    <cellStyle name="Percent 6 4" xfId="411" xr:uid="{00000000-0005-0000-0000-0000AA0A0000}"/>
    <cellStyle name="Percent 7" xfId="159" xr:uid="{00000000-0005-0000-0000-0000AB0A0000}"/>
    <cellStyle name="Percent 7 2" xfId="160" xr:uid="{00000000-0005-0000-0000-0000AC0A0000}"/>
    <cellStyle name="Percent 7 2 2" xfId="305" xr:uid="{00000000-0005-0000-0000-0000AD0A0000}"/>
    <cellStyle name="Percent 7 2 2 2" xfId="516" xr:uid="{00000000-0005-0000-0000-0000AE0A0000}"/>
    <cellStyle name="Percent 7 2 3" xfId="413" xr:uid="{00000000-0005-0000-0000-0000AF0A0000}"/>
    <cellStyle name="Percent 7 3" xfId="304" xr:uid="{00000000-0005-0000-0000-0000B00A0000}"/>
    <cellStyle name="Percent 7 3 2" xfId="515" xr:uid="{00000000-0005-0000-0000-0000B10A0000}"/>
    <cellStyle name="Percent 7 4" xfId="412" xr:uid="{00000000-0005-0000-0000-0000B20A0000}"/>
    <cellStyle name="Percent 8" xfId="161" xr:uid="{00000000-0005-0000-0000-0000B30A0000}"/>
    <cellStyle name="Percent 8 2" xfId="306" xr:uid="{00000000-0005-0000-0000-0000B40A0000}"/>
    <cellStyle name="Percent 8 2 2" xfId="517" xr:uid="{00000000-0005-0000-0000-0000B50A0000}"/>
    <cellStyle name="Percent 8 3" xfId="414" xr:uid="{00000000-0005-0000-0000-0000B60A0000}"/>
    <cellStyle name="Percent 9" xfId="162" xr:uid="{00000000-0005-0000-0000-0000B70A0000}"/>
    <cellStyle name="Percent 9 2" xfId="307" xr:uid="{00000000-0005-0000-0000-0000B80A0000}"/>
    <cellStyle name="Percent 9 2 2" xfId="518" xr:uid="{00000000-0005-0000-0000-0000B90A0000}"/>
    <cellStyle name="Percent 9 3" xfId="415" xr:uid="{00000000-0005-0000-0000-0000BA0A0000}"/>
    <cellStyle name="Title 2" xfId="163" xr:uid="{00000000-0005-0000-0000-0000BB0A0000}"/>
    <cellStyle name="Total 2" xfId="164" xr:uid="{00000000-0005-0000-0000-0000BC0A0000}"/>
    <cellStyle name="Total 2 2" xfId="196" xr:uid="{00000000-0005-0000-0000-0000BD0A0000}"/>
    <cellStyle name="Total 2 2 2" xfId="328" xr:uid="{00000000-0005-0000-0000-0000BE0A0000}"/>
    <cellStyle name="Total 2 3" xfId="176" xr:uid="{00000000-0005-0000-0000-0000BF0A0000}"/>
    <cellStyle name="Total 2 3 2" xfId="313" xr:uid="{00000000-0005-0000-0000-0000C00A0000}"/>
    <cellStyle name="Total 2 4" xfId="191" xr:uid="{00000000-0005-0000-0000-0000C10A0000}"/>
    <cellStyle name="Total 2 4 2" xfId="325" xr:uid="{00000000-0005-0000-0000-0000C20A0000}"/>
    <cellStyle name="Total 2 5" xfId="177" xr:uid="{00000000-0005-0000-0000-0000C30A0000}"/>
    <cellStyle name="Unprot" xfId="2745" xr:uid="{00000000-0005-0000-0000-0000C40A0000}"/>
    <cellStyle name="Unprot$" xfId="2746" xr:uid="{00000000-0005-0000-0000-0000C50A0000}"/>
    <cellStyle name="Unprotect" xfId="2747" xr:uid="{00000000-0005-0000-0000-0000C70A0000}"/>
    <cellStyle name="Warning Text 2" xfId="165" xr:uid="{00000000-0005-0000-0000-0000C80A0000}"/>
    <cellStyle name="WT" xfId="166" xr:uid="{00000000-0005-0000-0000-0000C90A0000}"/>
    <cellStyle name="WT 2" xfId="167" xr:uid="{00000000-0005-0000-0000-0000CA0A0000}"/>
    <cellStyle name="Yellow" xfId="168" xr:uid="{00000000-0005-0000-0000-0000CB0A0000}"/>
  </cellStyles>
  <dxfs count="0"/>
  <tableStyles count="0" defaultTableStyle="TableStyleMedium2" defaultPivotStyle="PivotStyleLight16"/>
  <colors>
    <mruColors>
      <color rgb="FF000000"/>
      <color rgb="FF000099"/>
      <color rgb="FF00B050"/>
      <color rgb="FF7DBBFF"/>
      <color rgb="FFA37EFE"/>
      <color rgb="FF682DFD"/>
      <color rgb="FF0000FF"/>
      <color rgb="FF87CB3D"/>
      <color rgb="FF74B230"/>
      <color rgb="FF89CC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hartsheet" Target="chartsheets/sheet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chartsheet" Target="chartsheets/sheet2.xml"/><Relationship Id="rId12" Type="http://schemas.openxmlformats.org/officeDocument/2006/relationships/worksheet" Target="worksheets/sheet10.xml"/><Relationship Id="rId17" Type="http://schemas.openxmlformats.org/officeDocument/2006/relationships/worksheet" Target="worksheets/sheet14.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9.xml"/><Relationship Id="rId5" Type="http://schemas.openxmlformats.org/officeDocument/2006/relationships/worksheet" Target="worksheets/sheet5.xml"/><Relationship Id="rId15" Type="http://schemas.openxmlformats.org/officeDocument/2006/relationships/worksheet" Target="worksheets/sheet12.xml"/><Relationship Id="rId10" Type="http://schemas.openxmlformats.org/officeDocument/2006/relationships/worksheet" Target="worksheets/sheet8.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1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51108158877018"/>
          <c:y val="0.10915899148970017"/>
          <c:w val="0.82924934707281084"/>
          <c:h val="0.77155778254990859"/>
        </c:manualLayout>
      </c:layout>
      <c:lineChart>
        <c:grouping val="standard"/>
        <c:varyColors val="0"/>
        <c:ser>
          <c:idx val="4"/>
          <c:order val="0"/>
          <c:tx>
            <c:strRef>
              <c:f>'Residential (R1)'!$B$103</c:f>
              <c:strCache>
                <c:ptCount val="1"/>
                <c:pt idx="0">
                  <c:v>Tier 3 Actual Billing Rate</c:v>
                </c:pt>
              </c:strCache>
            </c:strRef>
          </c:tx>
          <c:spPr>
            <a:ln w="31750">
              <a:solidFill>
                <a:schemeClr val="tx1"/>
              </a:solidFill>
              <a:prstDash val="solid"/>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(R1)'!$ET$103:$HM$103</c:f>
              <c:numCache>
                <c:formatCode>"$"#,##0.00000</c:formatCode>
                <c:ptCount val="72"/>
                <c:pt idx="0">
                  <c:v>0.19526000000000002</c:v>
                </c:pt>
                <c:pt idx="1">
                  <c:v>0.19526000000000002</c:v>
                </c:pt>
                <c:pt idx="2">
                  <c:v>0.19526000000000002</c:v>
                </c:pt>
                <c:pt idx="3">
                  <c:v>0.19642000000000001</c:v>
                </c:pt>
                <c:pt idx="4">
                  <c:v>0.19642000000000001</c:v>
                </c:pt>
                <c:pt idx="5">
                  <c:v>0.26427</c:v>
                </c:pt>
                <c:pt idx="6">
                  <c:v>0.28922000000000003</c:v>
                </c:pt>
                <c:pt idx="7">
                  <c:v>0.28922000000000003</c:v>
                </c:pt>
                <c:pt idx="8">
                  <c:v>0.28922000000000003</c:v>
                </c:pt>
                <c:pt idx="9">
                  <c:v>0.21396000000000001</c:v>
                </c:pt>
                <c:pt idx="10">
                  <c:v>0.21396000000000001</c:v>
                </c:pt>
                <c:pt idx="11">
                  <c:v>0.21396000000000001</c:v>
                </c:pt>
                <c:pt idx="12">
                  <c:v>0.21659</c:v>
                </c:pt>
                <c:pt idx="13">
                  <c:v>0.21659</c:v>
                </c:pt>
                <c:pt idx="14">
                  <c:v>0.21659</c:v>
                </c:pt>
                <c:pt idx="15">
                  <c:v>0.22071000000000002</c:v>
                </c:pt>
                <c:pt idx="16">
                  <c:v>0.22071000000000002</c:v>
                </c:pt>
                <c:pt idx="17">
                  <c:v>0.29681000000000002</c:v>
                </c:pt>
                <c:pt idx="18">
                  <c:v>0.31969999999999998</c:v>
                </c:pt>
                <c:pt idx="19">
                  <c:v>0.31969999999999998</c:v>
                </c:pt>
                <c:pt idx="20">
                  <c:v>0.31969999999999998</c:v>
                </c:pt>
                <c:pt idx="21">
                  <c:v>0.23241000000000001</c:v>
                </c:pt>
                <c:pt idx="22">
                  <c:v>0.23241000000000001</c:v>
                </c:pt>
                <c:pt idx="23">
                  <c:v>0.23241000000000001</c:v>
                </c:pt>
                <c:pt idx="24">
                  <c:v>0.23211000000000004</c:v>
                </c:pt>
                <c:pt idx="25">
                  <c:v>0.23211000000000004</c:v>
                </c:pt>
                <c:pt idx="26">
                  <c:v>0.23211000000000004</c:v>
                </c:pt>
                <c:pt idx="27">
                  <c:v>0.22918000000000002</c:v>
                </c:pt>
                <c:pt idx="28">
                  <c:v>0.22918000000000002</c:v>
                </c:pt>
                <c:pt idx="29">
                  <c:v>0.31618999999999997</c:v>
                </c:pt>
                <c:pt idx="30">
                  <c:v>0.32172999999999996</c:v>
                </c:pt>
                <c:pt idx="31">
                  <c:v>0.32172999999999996</c:v>
                </c:pt>
                <c:pt idx="32">
                  <c:v>0.32172999999999996</c:v>
                </c:pt>
                <c:pt idx="33">
                  <c:v>0.23568</c:v>
                </c:pt>
                <c:pt idx="34">
                  <c:v>0.23568</c:v>
                </c:pt>
                <c:pt idx="35">
                  <c:v>0.23568</c:v>
                </c:pt>
                <c:pt idx="36">
                  <c:v>0.23509000000000002</c:v>
                </c:pt>
                <c:pt idx="37">
                  <c:v>0.23509000000000002</c:v>
                </c:pt>
                <c:pt idx="38">
                  <c:v>0.23509000000000002</c:v>
                </c:pt>
                <c:pt idx="39">
                  <c:v>0.23309000000000002</c:v>
                </c:pt>
                <c:pt idx="40">
                  <c:v>0.23309000000000002</c:v>
                </c:pt>
                <c:pt idx="41">
                  <c:v>0.32009999999999994</c:v>
                </c:pt>
                <c:pt idx="42">
                  <c:v>0.32813999999999999</c:v>
                </c:pt>
                <c:pt idx="43">
                  <c:v>0.32813999999999999</c:v>
                </c:pt>
                <c:pt idx="44">
                  <c:v>0.32813999999999999</c:v>
                </c:pt>
                <c:pt idx="45">
                  <c:v>0.24446000000000001</c:v>
                </c:pt>
                <c:pt idx="46">
                  <c:v>0.24446000000000001</c:v>
                </c:pt>
                <c:pt idx="47">
                  <c:v>0.24446000000000001</c:v>
                </c:pt>
                <c:pt idx="48">
                  <c:v>0.25347000000000003</c:v>
                </c:pt>
                <c:pt idx="49">
                  <c:v>0.25347000000000003</c:v>
                </c:pt>
                <c:pt idx="50">
                  <c:v>0.25347000000000003</c:v>
                </c:pt>
                <c:pt idx="51">
                  <c:v>0.25234000000000001</c:v>
                </c:pt>
                <c:pt idx="52">
                  <c:v>0.25234000000000001</c:v>
                </c:pt>
                <c:pt idx="53">
                  <c:v>0.33934999999999998</c:v>
                </c:pt>
                <c:pt idx="54">
                  <c:v>0.32738999999999996</c:v>
                </c:pt>
                <c:pt idx="55">
                  <c:v>0.32738999999999996</c:v>
                </c:pt>
                <c:pt idx="56">
                  <c:v>0.32738999999999996</c:v>
                </c:pt>
                <c:pt idx="57">
                  <c:v>0.25051000000000001</c:v>
                </c:pt>
                <c:pt idx="58">
                  <c:v>0.25051000000000001</c:v>
                </c:pt>
                <c:pt idx="59">
                  <c:v>0.25051000000000001</c:v>
                </c:pt>
                <c:pt idx="60">
                  <c:v>0.24716000000000002</c:v>
                </c:pt>
                <c:pt idx="61">
                  <c:v>0.24716000000000002</c:v>
                </c:pt>
                <c:pt idx="62">
                  <c:v>0.24716000000000002</c:v>
                </c:pt>
                <c:pt idx="63">
                  <c:v>0.24816000000000002</c:v>
                </c:pt>
                <c:pt idx="64">
                  <c:v>0.24816000000000002</c:v>
                </c:pt>
                <c:pt idx="65">
                  <c:v>0.33516999999999997</c:v>
                </c:pt>
                <c:pt idx="66">
                  <c:v>0.35341999999999996</c:v>
                </c:pt>
                <c:pt idx="67">
                  <c:v>0.35341999999999996</c:v>
                </c:pt>
                <c:pt idx="68">
                  <c:v>0.35341999999999996</c:v>
                </c:pt>
                <c:pt idx="69">
                  <c:v>0.26503000000000004</c:v>
                </c:pt>
                <c:pt idx="70">
                  <c:v>0.26503000000000004</c:v>
                </c:pt>
                <c:pt idx="71">
                  <c:v>0.26503000000000004</c:v>
                </c:pt>
              </c:numCache>
            </c:numRef>
          </c:val>
          <c:smooth val="0"/>
          <c:extLst>
            <c:ext xmlns:c16="http://schemas.microsoft.com/office/drawing/2014/chart" uri="{C3380CC4-5D6E-409C-BE32-E72D297353CC}">
              <c16:uniqueId val="{00000000-EF11-4F9F-B46C-EA02B4BAE9F8}"/>
            </c:ext>
          </c:extLst>
        </c:ser>
        <c:ser>
          <c:idx val="5"/>
          <c:order val="1"/>
          <c:tx>
            <c:strRef>
              <c:f>'Residential (R1)'!$B$100</c:f>
              <c:strCache>
                <c:ptCount val="1"/>
                <c:pt idx="0">
                  <c:v>Tier 3 Rate Case</c:v>
                </c:pt>
              </c:strCache>
            </c:strRef>
          </c:tx>
          <c:spPr>
            <a:ln w="44450">
              <a:solidFill>
                <a:schemeClr val="tx1"/>
              </a:solidFill>
              <a:prstDash val="sysDot"/>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(R1)'!$ET$100:$FW$100</c:f>
              <c:numCache>
                <c:formatCode>"$"#,##0.00000</c:formatCode>
                <c:ptCount val="30"/>
                <c:pt idx="0">
                  <c:v>0.19287087983689488</c:v>
                </c:pt>
                <c:pt idx="1">
                  <c:v>0.19287087983689488</c:v>
                </c:pt>
                <c:pt idx="2">
                  <c:v>0.19287087983689488</c:v>
                </c:pt>
                <c:pt idx="3">
                  <c:v>0.19371055915064214</c:v>
                </c:pt>
                <c:pt idx="4">
                  <c:v>0.19371055915064214</c:v>
                </c:pt>
                <c:pt idx="5">
                  <c:v>0.26156055915064214</c:v>
                </c:pt>
                <c:pt idx="6">
                  <c:v>0.27932636272104094</c:v>
                </c:pt>
                <c:pt idx="7">
                  <c:v>0.27932636272104094</c:v>
                </c:pt>
                <c:pt idx="8">
                  <c:v>0.27932636272104094</c:v>
                </c:pt>
                <c:pt idx="9">
                  <c:v>0.20379283378283133</c:v>
                </c:pt>
                <c:pt idx="10">
                  <c:v>0.20379283378283133</c:v>
                </c:pt>
                <c:pt idx="11">
                  <c:v>0.20379283378283133</c:v>
                </c:pt>
                <c:pt idx="12">
                  <c:v>0.20166962014696344</c:v>
                </c:pt>
                <c:pt idx="13">
                  <c:v>0.20166962014696344</c:v>
                </c:pt>
                <c:pt idx="14">
                  <c:v>0.20166962014696344</c:v>
                </c:pt>
                <c:pt idx="15">
                  <c:v>0.20273339105927929</c:v>
                </c:pt>
                <c:pt idx="16">
                  <c:v>0.20273339105927929</c:v>
                </c:pt>
                <c:pt idx="17">
                  <c:v>0.27883339105927929</c:v>
                </c:pt>
                <c:pt idx="18">
                  <c:v>0.30206108387367336</c:v>
                </c:pt>
                <c:pt idx="19">
                  <c:v>0.30206108387367336</c:v>
                </c:pt>
                <c:pt idx="20">
                  <c:v>0.30206108387367336</c:v>
                </c:pt>
                <c:pt idx="21">
                  <c:v>0.21524485195047141</c:v>
                </c:pt>
                <c:pt idx="22">
                  <c:v>0.21524485195047141</c:v>
                </c:pt>
                <c:pt idx="23">
                  <c:v>0.21524485195047141</c:v>
                </c:pt>
                <c:pt idx="24">
                  <c:v>0.2147709008751989</c:v>
                </c:pt>
                <c:pt idx="25">
                  <c:v>0.2147709008751989</c:v>
                </c:pt>
                <c:pt idx="26">
                  <c:v>0.2147709008751989</c:v>
                </c:pt>
                <c:pt idx="27">
                  <c:v>0.21571720182043305</c:v>
                </c:pt>
                <c:pt idx="28">
                  <c:v>0.21571720182043305</c:v>
                </c:pt>
                <c:pt idx="29">
                  <c:v>0.302727201820433</c:v>
                </c:pt>
              </c:numCache>
            </c:numRef>
          </c:val>
          <c:smooth val="0"/>
          <c:extLst>
            <c:ext xmlns:c16="http://schemas.microsoft.com/office/drawing/2014/chart" uri="{C3380CC4-5D6E-409C-BE32-E72D297353CC}">
              <c16:uniqueId val="{00000001-EF11-4F9F-B46C-EA02B4BAE9F8}"/>
            </c:ext>
          </c:extLst>
        </c:ser>
        <c:ser>
          <c:idx val="3"/>
          <c:order val="2"/>
          <c:tx>
            <c:strRef>
              <c:f>'Residential (R1)'!$B$104</c:f>
              <c:strCache>
                <c:ptCount val="1"/>
                <c:pt idx="0">
                  <c:v>Tier 2 Actual Billing Rate</c:v>
                </c:pt>
              </c:strCache>
            </c:strRef>
          </c:tx>
          <c:spPr>
            <a:ln w="60325">
              <a:solidFill>
                <a:srgbClr val="7DBBFF"/>
              </a:solidFill>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(R1)'!$ET$104:$HM$104</c:f>
              <c:numCache>
                <c:formatCode>"$"#,##0.00000</c:formatCode>
                <c:ptCount val="72"/>
                <c:pt idx="0">
                  <c:v>0.19526000000000002</c:v>
                </c:pt>
                <c:pt idx="1">
                  <c:v>0.19526000000000002</c:v>
                </c:pt>
                <c:pt idx="2">
                  <c:v>0.19526000000000002</c:v>
                </c:pt>
                <c:pt idx="3">
                  <c:v>0.19642000000000001</c:v>
                </c:pt>
                <c:pt idx="4">
                  <c:v>0.19642000000000001</c:v>
                </c:pt>
                <c:pt idx="5">
                  <c:v>0.19642000000000001</c:v>
                </c:pt>
                <c:pt idx="6">
                  <c:v>0.21312</c:v>
                </c:pt>
                <c:pt idx="7">
                  <c:v>0.21312</c:v>
                </c:pt>
                <c:pt idx="8">
                  <c:v>0.21312</c:v>
                </c:pt>
                <c:pt idx="9">
                  <c:v>0.21396000000000001</c:v>
                </c:pt>
                <c:pt idx="10">
                  <c:v>0.21396000000000001</c:v>
                </c:pt>
                <c:pt idx="11">
                  <c:v>0.21396000000000001</c:v>
                </c:pt>
                <c:pt idx="12">
                  <c:v>0.21659</c:v>
                </c:pt>
                <c:pt idx="13">
                  <c:v>0.21659</c:v>
                </c:pt>
                <c:pt idx="14">
                  <c:v>0.21659</c:v>
                </c:pt>
                <c:pt idx="15">
                  <c:v>0.22071000000000002</c:v>
                </c:pt>
                <c:pt idx="16">
                  <c:v>0.22071000000000002</c:v>
                </c:pt>
                <c:pt idx="17">
                  <c:v>0.22071000000000002</c:v>
                </c:pt>
                <c:pt idx="18">
                  <c:v>0.23269000000000001</c:v>
                </c:pt>
                <c:pt idx="19">
                  <c:v>0.23269000000000001</c:v>
                </c:pt>
                <c:pt idx="20">
                  <c:v>0.23269000000000001</c:v>
                </c:pt>
                <c:pt idx="21">
                  <c:v>0.23241000000000001</c:v>
                </c:pt>
                <c:pt idx="22">
                  <c:v>0.23241000000000001</c:v>
                </c:pt>
                <c:pt idx="23">
                  <c:v>0.23241000000000001</c:v>
                </c:pt>
                <c:pt idx="24">
                  <c:v>0.23211000000000004</c:v>
                </c:pt>
                <c:pt idx="25">
                  <c:v>0.23211000000000004</c:v>
                </c:pt>
                <c:pt idx="26">
                  <c:v>0.23211000000000004</c:v>
                </c:pt>
                <c:pt idx="27">
                  <c:v>0.22918000000000002</c:v>
                </c:pt>
                <c:pt idx="28">
                  <c:v>0.22918000000000002</c:v>
                </c:pt>
                <c:pt idx="29">
                  <c:v>0.22918000000000002</c:v>
                </c:pt>
                <c:pt idx="30">
                  <c:v>0.23472000000000004</c:v>
                </c:pt>
                <c:pt idx="31">
                  <c:v>0.23472000000000004</c:v>
                </c:pt>
                <c:pt idx="32">
                  <c:v>0.23472000000000004</c:v>
                </c:pt>
                <c:pt idx="33">
                  <c:v>0.23568</c:v>
                </c:pt>
                <c:pt idx="34">
                  <c:v>0.23568</c:v>
                </c:pt>
                <c:pt idx="35">
                  <c:v>0.23568</c:v>
                </c:pt>
                <c:pt idx="36">
                  <c:v>0.23509000000000002</c:v>
                </c:pt>
                <c:pt idx="37">
                  <c:v>0.23509000000000002</c:v>
                </c:pt>
                <c:pt idx="38">
                  <c:v>0.23509000000000002</c:v>
                </c:pt>
                <c:pt idx="39">
                  <c:v>0.23309000000000002</c:v>
                </c:pt>
                <c:pt idx="40">
                  <c:v>0.23309000000000002</c:v>
                </c:pt>
                <c:pt idx="41">
                  <c:v>0.23309000000000002</c:v>
                </c:pt>
                <c:pt idx="42">
                  <c:v>0.24113000000000001</c:v>
                </c:pt>
                <c:pt idx="43">
                  <c:v>0.24113000000000001</c:v>
                </c:pt>
                <c:pt idx="44">
                  <c:v>0.24113000000000001</c:v>
                </c:pt>
                <c:pt idx="45">
                  <c:v>0.24446000000000001</c:v>
                </c:pt>
                <c:pt idx="46">
                  <c:v>0.24446000000000001</c:v>
                </c:pt>
                <c:pt idx="47">
                  <c:v>0.24446000000000001</c:v>
                </c:pt>
                <c:pt idx="48">
                  <c:v>0.25347000000000003</c:v>
                </c:pt>
                <c:pt idx="49">
                  <c:v>0.25347000000000003</c:v>
                </c:pt>
                <c:pt idx="50">
                  <c:v>0.25347000000000003</c:v>
                </c:pt>
                <c:pt idx="51">
                  <c:v>0.25234000000000001</c:v>
                </c:pt>
                <c:pt idx="52">
                  <c:v>0.25234000000000001</c:v>
                </c:pt>
                <c:pt idx="53">
                  <c:v>0.25234000000000001</c:v>
                </c:pt>
                <c:pt idx="54">
                  <c:v>0.24038000000000004</c:v>
                </c:pt>
                <c:pt idx="55">
                  <c:v>0.24038000000000004</c:v>
                </c:pt>
                <c:pt idx="56">
                  <c:v>0.24038000000000004</c:v>
                </c:pt>
                <c:pt idx="57">
                  <c:v>0.25051000000000001</c:v>
                </c:pt>
                <c:pt idx="58">
                  <c:v>0.25051000000000001</c:v>
                </c:pt>
                <c:pt idx="59">
                  <c:v>0.25051000000000001</c:v>
                </c:pt>
                <c:pt idx="60">
                  <c:v>0.24716000000000002</c:v>
                </c:pt>
                <c:pt idx="61">
                  <c:v>0.24716000000000002</c:v>
                </c:pt>
                <c:pt idx="62">
                  <c:v>0.24716000000000002</c:v>
                </c:pt>
                <c:pt idx="63">
                  <c:v>0.24816000000000002</c:v>
                </c:pt>
                <c:pt idx="64">
                  <c:v>0.24816000000000002</c:v>
                </c:pt>
                <c:pt idx="65">
                  <c:v>0.24816000000000002</c:v>
                </c:pt>
                <c:pt idx="66">
                  <c:v>0.26641000000000004</c:v>
                </c:pt>
                <c:pt idx="67">
                  <c:v>0.26641000000000004</c:v>
                </c:pt>
                <c:pt idx="68">
                  <c:v>0.26641000000000004</c:v>
                </c:pt>
                <c:pt idx="69">
                  <c:v>0.26503000000000004</c:v>
                </c:pt>
                <c:pt idx="70">
                  <c:v>0.26503000000000004</c:v>
                </c:pt>
                <c:pt idx="71">
                  <c:v>0.26503000000000004</c:v>
                </c:pt>
              </c:numCache>
            </c:numRef>
          </c:val>
          <c:smooth val="0"/>
          <c:extLst>
            <c:ext xmlns:c16="http://schemas.microsoft.com/office/drawing/2014/chart" uri="{C3380CC4-5D6E-409C-BE32-E72D297353CC}">
              <c16:uniqueId val="{00000002-EF11-4F9F-B46C-EA02B4BAE9F8}"/>
            </c:ext>
          </c:extLst>
        </c:ser>
        <c:ser>
          <c:idx val="1"/>
          <c:order val="3"/>
          <c:tx>
            <c:strRef>
              <c:f>'Residential (R1)'!$B$99</c:f>
              <c:strCache>
                <c:ptCount val="1"/>
                <c:pt idx="0">
                  <c:v>Tier 2 Rate Case</c:v>
                </c:pt>
              </c:strCache>
            </c:strRef>
          </c:tx>
          <c:spPr>
            <a:ln w="60325">
              <a:solidFill>
                <a:srgbClr val="7DBBFF"/>
              </a:solidFill>
              <a:prstDash val="sysDot"/>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(R1)'!$ET$99:$FW$99</c:f>
              <c:numCache>
                <c:formatCode>"$"#,##0.00000</c:formatCode>
                <c:ptCount val="30"/>
                <c:pt idx="0">
                  <c:v>0.19287087983689488</c:v>
                </c:pt>
                <c:pt idx="1">
                  <c:v>0.19287087983689488</c:v>
                </c:pt>
                <c:pt idx="2">
                  <c:v>0.19287087983689488</c:v>
                </c:pt>
                <c:pt idx="3">
                  <c:v>0.19371055915064214</c:v>
                </c:pt>
                <c:pt idx="4">
                  <c:v>0.19371055915064214</c:v>
                </c:pt>
                <c:pt idx="5">
                  <c:v>0.19371055915064214</c:v>
                </c:pt>
                <c:pt idx="6">
                  <c:v>0.20322636272104097</c:v>
                </c:pt>
                <c:pt idx="7">
                  <c:v>0.20322636272104097</c:v>
                </c:pt>
                <c:pt idx="8">
                  <c:v>0.20322636272104097</c:v>
                </c:pt>
                <c:pt idx="9">
                  <c:v>0.20379283378283133</c:v>
                </c:pt>
                <c:pt idx="10">
                  <c:v>0.20379283378283133</c:v>
                </c:pt>
                <c:pt idx="11">
                  <c:v>0.20379283378283133</c:v>
                </c:pt>
                <c:pt idx="12">
                  <c:v>0.20166962014696344</c:v>
                </c:pt>
                <c:pt idx="13">
                  <c:v>0.20166962014696344</c:v>
                </c:pt>
                <c:pt idx="14">
                  <c:v>0.20166962014696344</c:v>
                </c:pt>
                <c:pt idx="15">
                  <c:v>0.20273339105927929</c:v>
                </c:pt>
                <c:pt idx="16">
                  <c:v>0.20273339105927929</c:v>
                </c:pt>
                <c:pt idx="17">
                  <c:v>0.20273339105927929</c:v>
                </c:pt>
                <c:pt idx="18">
                  <c:v>0.21505108387367344</c:v>
                </c:pt>
                <c:pt idx="19">
                  <c:v>0.21505108387367344</c:v>
                </c:pt>
                <c:pt idx="20">
                  <c:v>0.21505108387367344</c:v>
                </c:pt>
                <c:pt idx="21">
                  <c:v>0.21524485195047141</c:v>
                </c:pt>
                <c:pt idx="22">
                  <c:v>0.21524485195047141</c:v>
                </c:pt>
                <c:pt idx="23">
                  <c:v>0.21524485195047141</c:v>
                </c:pt>
                <c:pt idx="24">
                  <c:v>0.2147709008751989</c:v>
                </c:pt>
                <c:pt idx="25">
                  <c:v>0.2147709008751989</c:v>
                </c:pt>
                <c:pt idx="26">
                  <c:v>0.2147709008751989</c:v>
                </c:pt>
                <c:pt idx="27">
                  <c:v>0.21571720182043305</c:v>
                </c:pt>
                <c:pt idx="28">
                  <c:v>0.21571720182043305</c:v>
                </c:pt>
                <c:pt idx="29">
                  <c:v>0.21571720182043305</c:v>
                </c:pt>
              </c:numCache>
            </c:numRef>
          </c:val>
          <c:smooth val="0"/>
          <c:extLst>
            <c:ext xmlns:c16="http://schemas.microsoft.com/office/drawing/2014/chart" uri="{C3380CC4-5D6E-409C-BE32-E72D297353CC}">
              <c16:uniqueId val="{00000003-EF11-4F9F-B46C-EA02B4BAE9F8}"/>
            </c:ext>
          </c:extLst>
        </c:ser>
        <c:ser>
          <c:idx val="2"/>
          <c:order val="4"/>
          <c:tx>
            <c:strRef>
              <c:f>'Residential (R1)'!$B$105</c:f>
              <c:strCache>
                <c:ptCount val="1"/>
                <c:pt idx="0">
                  <c:v>Tier 1 Actual Billing Rate</c:v>
                </c:pt>
              </c:strCache>
            </c:strRef>
          </c:tx>
          <c:spPr>
            <a:ln w="50800">
              <a:solidFill>
                <a:srgbClr val="00B050"/>
              </a:solidFill>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(R1)'!$ET$105:$HM$105</c:f>
              <c:numCache>
                <c:formatCode>"$"#,##0.00000</c:formatCode>
                <c:ptCount val="72"/>
                <c:pt idx="0">
                  <c:v>0.15498000000000001</c:v>
                </c:pt>
                <c:pt idx="1">
                  <c:v>0.15498000000000001</c:v>
                </c:pt>
                <c:pt idx="2">
                  <c:v>0.15498000000000001</c:v>
                </c:pt>
                <c:pt idx="3">
                  <c:v>0.15614</c:v>
                </c:pt>
                <c:pt idx="4">
                  <c:v>0.15614</c:v>
                </c:pt>
                <c:pt idx="5">
                  <c:v>0.15614</c:v>
                </c:pt>
                <c:pt idx="6">
                  <c:v>0.16478999999999999</c:v>
                </c:pt>
                <c:pt idx="7">
                  <c:v>0.16478999999999999</c:v>
                </c:pt>
                <c:pt idx="8">
                  <c:v>0.16478999999999999</c:v>
                </c:pt>
                <c:pt idx="9">
                  <c:v>0.16563</c:v>
                </c:pt>
                <c:pt idx="10">
                  <c:v>0.16563</c:v>
                </c:pt>
                <c:pt idx="11">
                  <c:v>0.16563</c:v>
                </c:pt>
                <c:pt idx="12">
                  <c:v>0.16825999999999999</c:v>
                </c:pt>
                <c:pt idx="13">
                  <c:v>0.16825999999999999</c:v>
                </c:pt>
                <c:pt idx="14">
                  <c:v>0.16825999999999999</c:v>
                </c:pt>
                <c:pt idx="15">
                  <c:v>0.17237999999999998</c:v>
                </c:pt>
                <c:pt idx="16">
                  <c:v>0.17237999999999998</c:v>
                </c:pt>
                <c:pt idx="17">
                  <c:v>0.17237999999999998</c:v>
                </c:pt>
                <c:pt idx="18">
                  <c:v>0.17409999999999998</c:v>
                </c:pt>
                <c:pt idx="19">
                  <c:v>0.17409999999999998</c:v>
                </c:pt>
                <c:pt idx="20">
                  <c:v>0.17409999999999998</c:v>
                </c:pt>
                <c:pt idx="21">
                  <c:v>0.17381999999999997</c:v>
                </c:pt>
                <c:pt idx="22">
                  <c:v>0.17381999999999997</c:v>
                </c:pt>
                <c:pt idx="23">
                  <c:v>0.17381999999999997</c:v>
                </c:pt>
                <c:pt idx="24">
                  <c:v>0.17352000000000001</c:v>
                </c:pt>
                <c:pt idx="25">
                  <c:v>0.17352000000000001</c:v>
                </c:pt>
                <c:pt idx="26">
                  <c:v>0.17352000000000001</c:v>
                </c:pt>
                <c:pt idx="27">
                  <c:v>0.17058999999999999</c:v>
                </c:pt>
                <c:pt idx="28">
                  <c:v>0.17058999999999999</c:v>
                </c:pt>
                <c:pt idx="29">
                  <c:v>0.17058999999999999</c:v>
                </c:pt>
                <c:pt idx="30">
                  <c:v>0.17613000000000001</c:v>
                </c:pt>
                <c:pt idx="31">
                  <c:v>0.17613000000000001</c:v>
                </c:pt>
                <c:pt idx="32">
                  <c:v>0.17613000000000001</c:v>
                </c:pt>
                <c:pt idx="33">
                  <c:v>0.17708999999999997</c:v>
                </c:pt>
                <c:pt idx="34">
                  <c:v>0.17708999999999997</c:v>
                </c:pt>
                <c:pt idx="35">
                  <c:v>0.17708999999999997</c:v>
                </c:pt>
                <c:pt idx="36">
                  <c:v>0.17649999999999999</c:v>
                </c:pt>
                <c:pt idx="37">
                  <c:v>0.17649999999999999</c:v>
                </c:pt>
                <c:pt idx="38">
                  <c:v>0.17649999999999999</c:v>
                </c:pt>
                <c:pt idx="39">
                  <c:v>0.17449999999999999</c:v>
                </c:pt>
                <c:pt idx="40">
                  <c:v>0.17449999999999999</c:v>
                </c:pt>
                <c:pt idx="41">
                  <c:v>0.17449999999999999</c:v>
                </c:pt>
                <c:pt idx="42">
                  <c:v>0.18253999999999998</c:v>
                </c:pt>
                <c:pt idx="43">
                  <c:v>0.18253999999999998</c:v>
                </c:pt>
                <c:pt idx="44">
                  <c:v>0.18253999999999998</c:v>
                </c:pt>
                <c:pt idx="45">
                  <c:v>0.18586999999999998</c:v>
                </c:pt>
                <c:pt idx="46">
                  <c:v>0.18586999999999998</c:v>
                </c:pt>
                <c:pt idx="47">
                  <c:v>0.18586999999999998</c:v>
                </c:pt>
                <c:pt idx="48">
                  <c:v>0.19488</c:v>
                </c:pt>
                <c:pt idx="49">
                  <c:v>0.19488</c:v>
                </c:pt>
                <c:pt idx="50">
                  <c:v>0.19488</c:v>
                </c:pt>
                <c:pt idx="51">
                  <c:v>0.19374999999999998</c:v>
                </c:pt>
                <c:pt idx="52">
                  <c:v>0.19374999999999998</c:v>
                </c:pt>
                <c:pt idx="53">
                  <c:v>0.19374999999999998</c:v>
                </c:pt>
                <c:pt idx="54">
                  <c:v>0.18179000000000001</c:v>
                </c:pt>
                <c:pt idx="55">
                  <c:v>0.18179000000000001</c:v>
                </c:pt>
                <c:pt idx="56">
                  <c:v>0.18179000000000001</c:v>
                </c:pt>
                <c:pt idx="57">
                  <c:v>0.19191999999999998</c:v>
                </c:pt>
                <c:pt idx="58">
                  <c:v>0.19191999999999998</c:v>
                </c:pt>
                <c:pt idx="59">
                  <c:v>0.19191999999999998</c:v>
                </c:pt>
                <c:pt idx="60">
                  <c:v>0.18856999999999999</c:v>
                </c:pt>
                <c:pt idx="61">
                  <c:v>0.18856999999999999</c:v>
                </c:pt>
                <c:pt idx="62">
                  <c:v>0.18856999999999999</c:v>
                </c:pt>
                <c:pt idx="63">
                  <c:v>0.18956999999999999</c:v>
                </c:pt>
                <c:pt idx="64">
                  <c:v>0.18956999999999999</c:v>
                </c:pt>
                <c:pt idx="65">
                  <c:v>0.18956999999999999</c:v>
                </c:pt>
                <c:pt idx="66">
                  <c:v>0.20782</c:v>
                </c:pt>
                <c:pt idx="67">
                  <c:v>0.20782</c:v>
                </c:pt>
                <c:pt idx="68">
                  <c:v>0.20782</c:v>
                </c:pt>
                <c:pt idx="69">
                  <c:v>0.20644000000000001</c:v>
                </c:pt>
                <c:pt idx="70">
                  <c:v>0.20644000000000001</c:v>
                </c:pt>
                <c:pt idx="71">
                  <c:v>0.20644000000000001</c:v>
                </c:pt>
              </c:numCache>
            </c:numRef>
          </c:val>
          <c:smooth val="0"/>
          <c:extLst>
            <c:ext xmlns:c16="http://schemas.microsoft.com/office/drawing/2014/chart" uri="{C3380CC4-5D6E-409C-BE32-E72D297353CC}">
              <c16:uniqueId val="{00000004-EF11-4F9F-B46C-EA02B4BAE9F8}"/>
            </c:ext>
          </c:extLst>
        </c:ser>
        <c:ser>
          <c:idx val="0"/>
          <c:order val="5"/>
          <c:tx>
            <c:strRef>
              <c:f>'Residential (R1)'!$B$98</c:f>
              <c:strCache>
                <c:ptCount val="1"/>
                <c:pt idx="0">
                  <c:v>Tier 1 Rate Case</c:v>
                </c:pt>
              </c:strCache>
            </c:strRef>
          </c:tx>
          <c:spPr>
            <a:ln w="53975">
              <a:solidFill>
                <a:srgbClr val="00B050"/>
              </a:solidFill>
              <a:prstDash val="sysDot"/>
            </a:ln>
          </c:spPr>
          <c:marker>
            <c:symbol val="none"/>
          </c:marker>
          <c:cat>
            <c:numRef>
              <c:f>'Residential (R1)'!$ET$5:$HM$5</c:f>
              <c:numCache>
                <c:formatCode>[$-409]mmm\-yy;@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numCache>
            </c:numRef>
          </c:cat>
          <c:val>
            <c:numRef>
              <c:f>'Residential (R1)'!$ET$98:$FW$98</c:f>
              <c:numCache>
                <c:formatCode>"$"#,##0.00000</c:formatCode>
                <c:ptCount val="30"/>
                <c:pt idx="0">
                  <c:v>0.15259087983689487</c:v>
                </c:pt>
                <c:pt idx="1">
                  <c:v>0.15259087983689487</c:v>
                </c:pt>
                <c:pt idx="2">
                  <c:v>0.15259087983689487</c:v>
                </c:pt>
                <c:pt idx="3">
                  <c:v>0.15343055915064213</c:v>
                </c:pt>
                <c:pt idx="4">
                  <c:v>0.15343055915064213</c:v>
                </c:pt>
                <c:pt idx="5">
                  <c:v>0.15343055915064213</c:v>
                </c:pt>
                <c:pt idx="6">
                  <c:v>0.15489636272104096</c:v>
                </c:pt>
                <c:pt idx="7">
                  <c:v>0.15489636272104096</c:v>
                </c:pt>
                <c:pt idx="8">
                  <c:v>0.15489636272104096</c:v>
                </c:pt>
                <c:pt idx="9">
                  <c:v>0.15546283378283132</c:v>
                </c:pt>
                <c:pt idx="10">
                  <c:v>0.15546283378283132</c:v>
                </c:pt>
                <c:pt idx="11">
                  <c:v>0.15546283378283132</c:v>
                </c:pt>
                <c:pt idx="12">
                  <c:v>0.15333962014696342</c:v>
                </c:pt>
                <c:pt idx="13">
                  <c:v>0.15333962014696342</c:v>
                </c:pt>
                <c:pt idx="14">
                  <c:v>0.15333962014696342</c:v>
                </c:pt>
                <c:pt idx="15">
                  <c:v>0.15440339105927928</c:v>
                </c:pt>
                <c:pt idx="16">
                  <c:v>0.15440339105927928</c:v>
                </c:pt>
                <c:pt idx="17">
                  <c:v>0.15440339105927928</c:v>
                </c:pt>
                <c:pt idx="18">
                  <c:v>0.15646108387367341</c:v>
                </c:pt>
                <c:pt idx="19">
                  <c:v>0.15646108387367341</c:v>
                </c:pt>
                <c:pt idx="20">
                  <c:v>0.15646108387367341</c:v>
                </c:pt>
                <c:pt idx="21">
                  <c:v>0.15665485195047138</c:v>
                </c:pt>
                <c:pt idx="22">
                  <c:v>0.15665485195047138</c:v>
                </c:pt>
                <c:pt idx="23">
                  <c:v>0.15665485195047138</c:v>
                </c:pt>
                <c:pt idx="24">
                  <c:v>0.15618090087519887</c:v>
                </c:pt>
                <c:pt idx="25">
                  <c:v>0.15618090087519887</c:v>
                </c:pt>
                <c:pt idx="26">
                  <c:v>0.15618090087519887</c:v>
                </c:pt>
                <c:pt idx="27">
                  <c:v>0.15712720182043302</c:v>
                </c:pt>
                <c:pt idx="28">
                  <c:v>0.15712720182043302</c:v>
                </c:pt>
                <c:pt idx="29">
                  <c:v>0.15712720182043302</c:v>
                </c:pt>
              </c:numCache>
            </c:numRef>
          </c:val>
          <c:smooth val="0"/>
          <c:extLst>
            <c:ext xmlns:c16="http://schemas.microsoft.com/office/drawing/2014/chart" uri="{C3380CC4-5D6E-409C-BE32-E72D297353CC}">
              <c16:uniqueId val="{00000005-EF11-4F9F-B46C-EA02B4BAE9F8}"/>
            </c:ext>
          </c:extLst>
        </c:ser>
        <c:dLbls>
          <c:showLegendKey val="0"/>
          <c:showVal val="0"/>
          <c:showCatName val="0"/>
          <c:showSerName val="0"/>
          <c:showPercent val="0"/>
          <c:showBubbleSize val="0"/>
        </c:dLbls>
        <c:smooth val="0"/>
        <c:axId val="210317312"/>
        <c:axId val="210318848"/>
      </c:lineChart>
      <c:dateAx>
        <c:axId val="210317312"/>
        <c:scaling>
          <c:orientation val="minMax"/>
          <c:max val="45292"/>
          <c:min val="43101"/>
        </c:scaling>
        <c:delete val="0"/>
        <c:axPos val="b"/>
        <c:majorGridlines>
          <c:spPr>
            <a:ln>
              <a:solidFill>
                <a:schemeClr val="tx1"/>
              </a:solidFill>
            </a:ln>
          </c:spPr>
        </c:majorGridlines>
        <c:minorGridlines>
          <c:spPr>
            <a:ln>
              <a:noFill/>
            </a:ln>
          </c:spPr>
        </c:minorGridlines>
        <c:numFmt formatCode="mmm\-yy" sourceLinked="0"/>
        <c:majorTickMark val="none"/>
        <c:minorTickMark val="none"/>
        <c:tickLblPos val="low"/>
        <c:spPr>
          <a:ln w="3175">
            <a:noFill/>
            <a:prstDash val="solid"/>
          </a:ln>
        </c:spPr>
        <c:txPr>
          <a:bodyPr rot="-2700000" vert="horz"/>
          <a:lstStyle/>
          <a:p>
            <a:pPr>
              <a:defRPr sz="1200" b="0"/>
            </a:pPr>
            <a:endParaRPr lang="en-US"/>
          </a:p>
        </c:txPr>
        <c:crossAx val="210318848"/>
        <c:crosses val="autoZero"/>
        <c:auto val="1"/>
        <c:lblOffset val="100"/>
        <c:baseTimeUnit val="months"/>
        <c:majorUnit val="3"/>
        <c:majorTimeUnit val="months"/>
        <c:minorUnit val="1"/>
        <c:minorTimeUnit val="months"/>
      </c:dateAx>
      <c:valAx>
        <c:axId val="210318848"/>
        <c:scaling>
          <c:orientation val="minMax"/>
          <c:max val="0.4"/>
          <c:min val="0.1"/>
        </c:scaling>
        <c:delete val="0"/>
        <c:axPos val="l"/>
        <c:majorGridlines>
          <c:spPr>
            <a:ln w="41275">
              <a:solidFill>
                <a:srgbClr val="BABABA"/>
              </a:solidFill>
            </a:ln>
          </c:spPr>
        </c:majorGridlines>
        <c:minorGridlines>
          <c:spPr>
            <a:ln w="19050">
              <a:solidFill>
                <a:srgbClr val="CDCDCD"/>
              </a:solidFill>
            </a:ln>
          </c:spPr>
        </c:minorGridlines>
        <c:title>
          <c:tx>
            <c:rich>
              <a:bodyPr rot="-5400000" vert="horz"/>
              <a:lstStyle/>
              <a:p>
                <a:pPr>
                  <a:defRPr sz="1600" b="0"/>
                </a:pPr>
                <a:r>
                  <a:rPr lang="en-US" sz="1600" b="0"/>
                  <a:t>Variable Rate ($ per kWh billing unit)</a:t>
                </a:r>
              </a:p>
            </c:rich>
          </c:tx>
          <c:layout>
            <c:manualLayout>
              <c:xMode val="edge"/>
              <c:yMode val="edge"/>
              <c:x val="1.9007784508380789E-2"/>
              <c:y val="0.25714653293149248"/>
            </c:manualLayout>
          </c:layout>
          <c:overlay val="0"/>
        </c:title>
        <c:numFmt formatCode="\$#,##0.00" sourceLinked="0"/>
        <c:majorTickMark val="cross"/>
        <c:minorTickMark val="cross"/>
        <c:tickLblPos val="nextTo"/>
        <c:spPr>
          <a:ln w="6350">
            <a:solidFill>
              <a:schemeClr val="tx1"/>
            </a:solidFill>
            <a:prstDash val="solid"/>
          </a:ln>
        </c:spPr>
        <c:txPr>
          <a:bodyPr rot="0" vert="horz"/>
          <a:lstStyle/>
          <a:p>
            <a:pPr>
              <a:defRPr sz="1200" b="0"/>
            </a:pPr>
            <a:endParaRPr lang="en-US"/>
          </a:p>
        </c:txPr>
        <c:crossAx val="210317312"/>
        <c:crossesAt val="42186"/>
        <c:crossBetween val="between"/>
        <c:minorUnit val="2.5000000000000005E-2"/>
      </c:valAx>
      <c:spPr>
        <a:noFill/>
        <a:ln w="12700">
          <a:solidFill>
            <a:schemeClr val="bg1"/>
          </a:solidFill>
        </a:ln>
      </c:spPr>
    </c:plotArea>
    <c:legend>
      <c:legendPos val="r"/>
      <c:layout>
        <c:manualLayout>
          <c:xMode val="edge"/>
          <c:yMode val="edge"/>
          <c:x val="0.35318712041636724"/>
          <c:y val="0.6018383027386327"/>
          <c:w val="0.24749703177774796"/>
          <c:h val="0.26688553492084288"/>
        </c:manualLayout>
      </c:layout>
      <c:overlay val="0"/>
      <c:spPr>
        <a:solidFill>
          <a:srgbClr val="FFFFFF"/>
        </a:solidFill>
        <a:ln w="12700">
          <a:solidFill>
            <a:srgbClr val="000000"/>
          </a:solidFill>
          <a:prstDash val="solid"/>
        </a:ln>
      </c:spPr>
      <c:txPr>
        <a:bodyPr/>
        <a:lstStyle/>
        <a:p>
          <a:pPr>
            <a:defRPr sz="1400" b="0">
              <a:latin typeface="+mn-lt"/>
              <a:cs typeface="Calibri" panose="020F0502020204030204" pitchFamily="34" charset="0"/>
            </a:defRPr>
          </a:pPr>
          <a:endParaRPr lang="en-US"/>
        </a:p>
      </c:txPr>
    </c:legend>
    <c:plotVisOnly val="1"/>
    <c:dispBlanksAs val="gap"/>
    <c:showDLblsOverMax val="0"/>
  </c:chart>
  <c:spPr>
    <a:solidFill>
      <a:srgbClr val="FFFFFF"/>
    </a:solidFill>
    <a:ln w="12700">
      <a:noFill/>
      <a:prstDash val="solid"/>
    </a:ln>
  </c:spPr>
  <c:txPr>
    <a:bodyPr/>
    <a:lstStyle/>
    <a:p>
      <a:pPr algn="ctr" rtl="0">
        <a:defRPr lang="en-US" sz="1800" b="1" i="0" u="none" strike="noStrike" kern="1200"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a:pPr>
            <a:r>
              <a:rPr lang="en-US" sz="1800" b="1"/>
              <a:t>LADWP Schedule R-1</a:t>
            </a:r>
          </a:p>
          <a:p>
            <a:pPr algn="ctr">
              <a:defRPr b="1"/>
            </a:pPr>
            <a:r>
              <a:rPr lang="en-US" sz="1800" b="1"/>
              <a:t>Residential Power Rates</a:t>
            </a:r>
          </a:p>
          <a:p>
            <a:pPr algn="ctr">
              <a:defRPr b="1"/>
            </a:pPr>
            <a:endParaRPr lang="en-US" b="1"/>
          </a:p>
        </c:rich>
      </c:tx>
      <c:layout>
        <c:manualLayout>
          <c:xMode val="edge"/>
          <c:yMode val="edge"/>
          <c:x val="0.36010914020362839"/>
          <c:y val="6.117420820442506E-4"/>
        </c:manualLayout>
      </c:layout>
      <c:overlay val="0"/>
      <c:spPr>
        <a:noFill/>
        <a:ln w="25400">
          <a:noFill/>
        </a:ln>
      </c:spPr>
    </c:title>
    <c:autoTitleDeleted val="0"/>
    <c:plotArea>
      <c:layout>
        <c:manualLayout>
          <c:layoutTarget val="inner"/>
          <c:xMode val="edge"/>
          <c:yMode val="edge"/>
          <c:x val="0.11037148533228926"/>
          <c:y val="9.0998450686835611E-2"/>
          <c:w val="0.84346282681515639"/>
          <c:h val="0.81553009212239969"/>
        </c:manualLayout>
      </c:layout>
      <c:lineChart>
        <c:grouping val="standard"/>
        <c:varyColors val="0"/>
        <c:ser>
          <c:idx val="4"/>
          <c:order val="0"/>
          <c:tx>
            <c:strRef>
              <c:f>XXXX!$B$106</c:f>
              <c:strCache>
                <c:ptCount val="1"/>
              </c:strCache>
            </c:strRef>
          </c:tx>
          <c:spPr>
            <a:ln w="41275">
              <a:solidFill>
                <a:srgbClr val="FE0000"/>
              </a:solidFill>
              <a:prstDash val="solid"/>
            </a:ln>
          </c:spPr>
          <c:marker>
            <c:symbol val="none"/>
          </c:marker>
          <c:cat>
            <c:numRef>
              <c:f>XXXX!$C$5:$FW$5</c:f>
              <c:numCache>
                <c:formatCode>[$-409]mmm\-yy;@</c:formatCode>
                <c:ptCount val="126"/>
              </c:numCache>
            </c:numRef>
          </c:cat>
          <c:val>
            <c:numRef>
              <c:f>XXXX!$BB$106:$EV$106</c:f>
              <c:numCache>
                <c:formatCode>"$"#,##0.00000</c:formatCode>
                <c:ptCount val="99"/>
              </c:numCache>
            </c:numRef>
          </c:val>
          <c:smooth val="0"/>
          <c:extLst>
            <c:ext xmlns:c16="http://schemas.microsoft.com/office/drawing/2014/chart" uri="{C3380CC4-5D6E-409C-BE32-E72D297353CC}">
              <c16:uniqueId val="{00000000-6332-47B4-B519-C570205D1692}"/>
            </c:ext>
          </c:extLst>
        </c:ser>
        <c:ser>
          <c:idx val="5"/>
          <c:order val="1"/>
          <c:tx>
            <c:strRef>
              <c:f>XXXX!$B$103</c:f>
              <c:strCache>
                <c:ptCount val="1"/>
              </c:strCache>
            </c:strRef>
          </c:tx>
          <c:spPr>
            <a:ln w="44450">
              <a:solidFill>
                <a:srgbClr val="FE0000"/>
              </a:solidFill>
              <a:prstDash val="sysDot"/>
            </a:ln>
          </c:spPr>
          <c:marker>
            <c:symbol val="none"/>
          </c:marker>
          <c:val>
            <c:numRef>
              <c:f>XXXX!$BB$103:$FW$103</c:f>
              <c:numCache>
                <c:formatCode>"$"#,##0.00000</c:formatCode>
                <c:ptCount val="126"/>
              </c:numCache>
            </c:numRef>
          </c:val>
          <c:smooth val="0"/>
          <c:extLst>
            <c:ext xmlns:c16="http://schemas.microsoft.com/office/drawing/2014/chart" uri="{C3380CC4-5D6E-409C-BE32-E72D297353CC}">
              <c16:uniqueId val="{00000001-6332-47B4-B519-C570205D1692}"/>
            </c:ext>
          </c:extLst>
        </c:ser>
        <c:ser>
          <c:idx val="3"/>
          <c:order val="2"/>
          <c:tx>
            <c:strRef>
              <c:f>XXXX!$B$107</c:f>
              <c:strCache>
                <c:ptCount val="1"/>
              </c:strCache>
            </c:strRef>
          </c:tx>
          <c:spPr>
            <a:ln w="53975">
              <a:solidFill>
                <a:schemeClr val="tx1"/>
              </a:solidFill>
            </a:ln>
          </c:spPr>
          <c:marker>
            <c:symbol val="none"/>
          </c:marker>
          <c:cat>
            <c:numRef>
              <c:f>XXXX!$C$5:$FW$5</c:f>
              <c:numCache>
                <c:formatCode>[$-409]mmm\-yy;@</c:formatCode>
                <c:ptCount val="126"/>
              </c:numCache>
            </c:numRef>
          </c:cat>
          <c:val>
            <c:numRef>
              <c:f>XXXX!$BB$107:$EV$107</c:f>
              <c:numCache>
                <c:formatCode>"$"#,##0.00000</c:formatCode>
                <c:ptCount val="99"/>
              </c:numCache>
            </c:numRef>
          </c:val>
          <c:smooth val="0"/>
          <c:extLst>
            <c:ext xmlns:c16="http://schemas.microsoft.com/office/drawing/2014/chart" uri="{C3380CC4-5D6E-409C-BE32-E72D297353CC}">
              <c16:uniqueId val="{00000002-6332-47B4-B519-C570205D1692}"/>
            </c:ext>
          </c:extLst>
        </c:ser>
        <c:ser>
          <c:idx val="1"/>
          <c:order val="3"/>
          <c:tx>
            <c:strRef>
              <c:f>XXXX!$B$102</c:f>
              <c:strCache>
                <c:ptCount val="1"/>
              </c:strCache>
            </c:strRef>
          </c:tx>
          <c:spPr>
            <a:ln w="47625">
              <a:solidFill>
                <a:schemeClr val="tx1"/>
              </a:solidFill>
              <a:prstDash val="sysDot"/>
            </a:ln>
          </c:spPr>
          <c:marker>
            <c:symbol val="none"/>
          </c:marker>
          <c:val>
            <c:numRef>
              <c:f>XXXX!$BB$102:$FW$102</c:f>
              <c:numCache>
                <c:formatCode>"$"#,##0.00000</c:formatCode>
                <c:ptCount val="126"/>
              </c:numCache>
            </c:numRef>
          </c:val>
          <c:smooth val="0"/>
          <c:extLst>
            <c:ext xmlns:c16="http://schemas.microsoft.com/office/drawing/2014/chart" uri="{C3380CC4-5D6E-409C-BE32-E72D297353CC}">
              <c16:uniqueId val="{00000003-6332-47B4-B519-C570205D1692}"/>
            </c:ext>
          </c:extLst>
        </c:ser>
        <c:ser>
          <c:idx val="2"/>
          <c:order val="4"/>
          <c:tx>
            <c:strRef>
              <c:f>XXXX!$B$108</c:f>
              <c:strCache>
                <c:ptCount val="1"/>
              </c:strCache>
            </c:strRef>
          </c:tx>
          <c:spPr>
            <a:ln w="50800">
              <a:solidFill>
                <a:srgbClr val="0000FF"/>
              </a:solidFill>
            </a:ln>
          </c:spPr>
          <c:marker>
            <c:symbol val="none"/>
          </c:marker>
          <c:cat>
            <c:numRef>
              <c:f>XXXX!$C$5:$FW$5</c:f>
              <c:numCache>
                <c:formatCode>[$-409]mmm\-yy;@</c:formatCode>
                <c:ptCount val="126"/>
              </c:numCache>
            </c:numRef>
          </c:cat>
          <c:val>
            <c:numRef>
              <c:f>XXXX!$BB$108:$EV$108</c:f>
              <c:numCache>
                <c:formatCode>"$"#,##0.00000</c:formatCode>
                <c:ptCount val="99"/>
              </c:numCache>
            </c:numRef>
          </c:val>
          <c:smooth val="0"/>
          <c:extLst>
            <c:ext xmlns:c16="http://schemas.microsoft.com/office/drawing/2014/chart" uri="{C3380CC4-5D6E-409C-BE32-E72D297353CC}">
              <c16:uniqueId val="{00000004-6332-47B4-B519-C570205D1692}"/>
            </c:ext>
          </c:extLst>
        </c:ser>
        <c:ser>
          <c:idx val="0"/>
          <c:order val="5"/>
          <c:tx>
            <c:strRef>
              <c:f>XXXX!$B$101</c:f>
              <c:strCache>
                <c:ptCount val="1"/>
              </c:strCache>
            </c:strRef>
          </c:tx>
          <c:spPr>
            <a:ln w="53975">
              <a:solidFill>
                <a:srgbClr val="0000FF"/>
              </a:solidFill>
              <a:prstDash val="sysDot"/>
            </a:ln>
          </c:spPr>
          <c:marker>
            <c:symbol val="none"/>
          </c:marker>
          <c:val>
            <c:numRef>
              <c:f>XXXX!$BB$101:$FW$101</c:f>
              <c:numCache>
                <c:formatCode>"$"#,##0.00000</c:formatCode>
                <c:ptCount val="126"/>
              </c:numCache>
            </c:numRef>
          </c:val>
          <c:smooth val="0"/>
          <c:extLst>
            <c:ext xmlns:c16="http://schemas.microsoft.com/office/drawing/2014/chart" uri="{C3380CC4-5D6E-409C-BE32-E72D297353CC}">
              <c16:uniqueId val="{00000005-6332-47B4-B519-C570205D1692}"/>
            </c:ext>
          </c:extLst>
        </c:ser>
        <c:dLbls>
          <c:showLegendKey val="0"/>
          <c:showVal val="0"/>
          <c:showCatName val="0"/>
          <c:showSerName val="0"/>
          <c:showPercent val="0"/>
          <c:showBubbleSize val="0"/>
        </c:dLbls>
        <c:smooth val="0"/>
        <c:axId val="210409728"/>
        <c:axId val="210427904"/>
      </c:lineChart>
      <c:dateAx>
        <c:axId val="210409728"/>
        <c:scaling>
          <c:orientation val="minMax"/>
          <c:max val="44013"/>
          <c:min val="40179"/>
        </c:scaling>
        <c:delete val="0"/>
        <c:axPos val="b"/>
        <c:majorGridlines>
          <c:spPr>
            <a:ln>
              <a:solidFill>
                <a:srgbClr val="C0C0C0"/>
              </a:solidFill>
            </a:ln>
          </c:spPr>
        </c:majorGridlines>
        <c:minorGridlines>
          <c:spPr>
            <a:ln>
              <a:noFill/>
            </a:ln>
          </c:spPr>
        </c:minorGridlines>
        <c:numFmt formatCode="mmm\-yy" sourceLinked="0"/>
        <c:majorTickMark val="none"/>
        <c:minorTickMark val="none"/>
        <c:tickLblPos val="low"/>
        <c:spPr>
          <a:ln w="3175">
            <a:noFill/>
            <a:prstDash val="solid"/>
          </a:ln>
        </c:spPr>
        <c:txPr>
          <a:bodyPr rot="-2700000" vert="horz"/>
          <a:lstStyle/>
          <a:p>
            <a:pPr>
              <a:defRPr sz="1100"/>
            </a:pPr>
            <a:endParaRPr lang="en-US"/>
          </a:p>
        </c:txPr>
        <c:crossAx val="210427904"/>
        <c:crosses val="autoZero"/>
        <c:auto val="0"/>
        <c:lblOffset val="100"/>
        <c:baseTimeUnit val="months"/>
        <c:majorUnit val="6"/>
        <c:majorTimeUnit val="months"/>
        <c:minorUnit val="1"/>
        <c:minorTimeUnit val="months"/>
      </c:dateAx>
      <c:valAx>
        <c:axId val="210427904"/>
        <c:scaling>
          <c:orientation val="minMax"/>
          <c:max val="0.35000000000000003"/>
          <c:min val="0"/>
        </c:scaling>
        <c:delete val="0"/>
        <c:axPos val="l"/>
        <c:majorGridlines>
          <c:spPr>
            <a:ln>
              <a:solidFill>
                <a:schemeClr val="tx1"/>
              </a:solidFill>
            </a:ln>
          </c:spPr>
        </c:majorGridlines>
        <c:minorGridlines/>
        <c:title>
          <c:tx>
            <c:rich>
              <a:bodyPr rot="-5400000" vert="horz"/>
              <a:lstStyle/>
              <a:p>
                <a:pPr>
                  <a:defRPr sz="1600" b="1"/>
                </a:pPr>
                <a:r>
                  <a:rPr lang="en-US" sz="1400" b="1"/>
                  <a:t>Power  Rate</a:t>
                </a:r>
                <a:r>
                  <a:rPr lang="en-US" sz="1400" b="1" baseline="0"/>
                  <a:t> (</a:t>
                </a:r>
                <a:r>
                  <a:rPr lang="en-US" sz="1400" b="1"/>
                  <a:t>$ per kWh billing unit)</a:t>
                </a:r>
                <a:endParaRPr lang="en-US" sz="1100" b="1"/>
              </a:p>
            </c:rich>
          </c:tx>
          <c:layout>
            <c:manualLayout>
              <c:xMode val="edge"/>
              <c:yMode val="edge"/>
              <c:x val="2.8491466191035513E-4"/>
              <c:y val="0.2312920017417914"/>
            </c:manualLayout>
          </c:layout>
          <c:overlay val="0"/>
        </c:title>
        <c:numFmt formatCode="\$#,##0.00" sourceLinked="0"/>
        <c:majorTickMark val="cross"/>
        <c:minorTickMark val="cross"/>
        <c:tickLblPos val="nextTo"/>
        <c:spPr>
          <a:ln w="6350">
            <a:solidFill>
              <a:schemeClr val="tx1"/>
            </a:solidFill>
            <a:prstDash val="solid"/>
          </a:ln>
        </c:spPr>
        <c:txPr>
          <a:bodyPr rot="0" vert="horz"/>
          <a:lstStyle/>
          <a:p>
            <a:pPr>
              <a:defRPr sz="1400" b="0"/>
            </a:pPr>
            <a:endParaRPr lang="en-US"/>
          </a:p>
        </c:txPr>
        <c:crossAx val="210409728"/>
        <c:crosses val="autoZero"/>
        <c:crossBetween val="between"/>
      </c:valAx>
      <c:spPr>
        <a:noFill/>
      </c:spPr>
    </c:plotArea>
    <c:legend>
      <c:legendPos val="r"/>
      <c:layout>
        <c:manualLayout>
          <c:xMode val="edge"/>
          <c:yMode val="edge"/>
          <c:x val="0.13135273560418206"/>
          <c:y val="0.10373038986565035"/>
          <c:w val="0.36511987514000949"/>
          <c:h val="0.2629706188092194"/>
        </c:manualLayout>
      </c:layout>
      <c:overlay val="0"/>
      <c:spPr>
        <a:solidFill>
          <a:srgbClr val="FFFFFF"/>
        </a:solidFill>
        <a:ln w="12700">
          <a:solidFill>
            <a:srgbClr val="000000"/>
          </a:solidFill>
          <a:prstDash val="solid"/>
        </a:ln>
      </c:spPr>
      <c:txPr>
        <a:bodyPr/>
        <a:lstStyle/>
        <a:p>
          <a:pPr>
            <a:defRPr sz="1200" b="0"/>
          </a:pPr>
          <a:endParaRPr lang="en-US"/>
        </a:p>
      </c:txPr>
    </c:legend>
    <c:plotVisOnly val="1"/>
    <c:dispBlanksAs val="zero"/>
    <c:showDLblsOverMax val="0"/>
  </c:chart>
  <c:spPr>
    <a:solidFill>
      <a:srgbClr val="FFFFFF"/>
    </a:solidFill>
    <a:ln w="12700">
      <a:noFill/>
      <a:prstDash val="solid"/>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a:pPr>
            <a:r>
              <a:rPr lang="en-US" sz="1800" b="1"/>
              <a:t>DWP Power Rate Case - Residential R-1 Tiers [NO</a:t>
            </a:r>
            <a:r>
              <a:rPr lang="en-US" sz="1800" b="1" baseline="0"/>
              <a:t> UPDATES]</a:t>
            </a:r>
            <a:endParaRPr lang="en-US" sz="1800" b="1"/>
          </a:p>
          <a:p>
            <a:pPr algn="ctr">
              <a:defRPr b="1"/>
            </a:pPr>
            <a:endParaRPr lang="en-US" b="1"/>
          </a:p>
        </c:rich>
      </c:tx>
      <c:layout>
        <c:manualLayout>
          <c:xMode val="edge"/>
          <c:yMode val="edge"/>
          <c:x val="0.17096549490992663"/>
          <c:y val="1.2714530199610071E-2"/>
        </c:manualLayout>
      </c:layout>
      <c:overlay val="0"/>
      <c:spPr>
        <a:noFill/>
        <a:ln w="25400">
          <a:noFill/>
        </a:ln>
      </c:spPr>
    </c:title>
    <c:autoTitleDeleted val="0"/>
    <c:plotArea>
      <c:layout>
        <c:manualLayout>
          <c:layoutTarget val="inner"/>
          <c:xMode val="edge"/>
          <c:yMode val="edge"/>
          <c:x val="8.9745246237399864E-2"/>
          <c:y val="9.0998526848289199E-2"/>
          <c:w val="0.76503493401352995"/>
          <c:h val="0.72448298728165783"/>
        </c:manualLayout>
      </c:layout>
      <c:barChart>
        <c:barDir val="col"/>
        <c:grouping val="stacked"/>
        <c:varyColors val="0"/>
        <c:ser>
          <c:idx val="2"/>
          <c:order val="0"/>
          <c:tx>
            <c:strRef>
              <c:f>'Rate Case Res R1'!$B$63</c:f>
              <c:strCache>
                <c:ptCount val="1"/>
                <c:pt idx="0">
                  <c:v>Tier 1 Billing Rate</c:v>
                </c:pt>
              </c:strCache>
            </c:strRef>
          </c:tx>
          <c:spPr>
            <a:solidFill>
              <a:srgbClr val="ABABFF"/>
            </a:solidFill>
            <a:ln w="38100">
              <a:noFill/>
              <a:prstDash val="solid"/>
            </a:ln>
          </c:spPr>
          <c:invertIfNegative val="0"/>
          <c:cat>
            <c:numRef>
              <c:f>'Rate Case Res R1'!$C$5:$FW$5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R1'!$C$63:$FW$63</c:f>
              <c:numCache>
                <c:formatCode>"$"#,##0.00000</c:formatCode>
                <c:ptCount val="126"/>
                <c:pt idx="0">
                  <c:v>7.0200000000000012E-2</c:v>
                </c:pt>
                <c:pt idx="1">
                  <c:v>7.0200000000000012E-2</c:v>
                </c:pt>
                <c:pt idx="2">
                  <c:v>7.0200000000000012E-2</c:v>
                </c:pt>
                <c:pt idx="3">
                  <c:v>7.0200000000000012E-2</c:v>
                </c:pt>
                <c:pt idx="4">
                  <c:v>7.0200000000000012E-2</c:v>
                </c:pt>
                <c:pt idx="5">
                  <c:v>7.0200000000000012E-2</c:v>
                </c:pt>
                <c:pt idx="6">
                  <c:v>7.0199999999999985E-2</c:v>
                </c:pt>
                <c:pt idx="7">
                  <c:v>7.0199999999999985E-2</c:v>
                </c:pt>
                <c:pt idx="8">
                  <c:v>7.0199999999999985E-2</c:v>
                </c:pt>
                <c:pt idx="9">
                  <c:v>7.0199999999999985E-2</c:v>
                </c:pt>
                <c:pt idx="10">
                  <c:v>7.0199999999999985E-2</c:v>
                </c:pt>
                <c:pt idx="11">
                  <c:v>7.0199999999999985E-2</c:v>
                </c:pt>
                <c:pt idx="12">
                  <c:v>7.0199999999999985E-2</c:v>
                </c:pt>
                <c:pt idx="13">
                  <c:v>7.0199999999999985E-2</c:v>
                </c:pt>
                <c:pt idx="14">
                  <c:v>7.0199999999999985E-2</c:v>
                </c:pt>
                <c:pt idx="15">
                  <c:v>7.0199999999999985E-2</c:v>
                </c:pt>
                <c:pt idx="16">
                  <c:v>7.0199999999999985E-2</c:v>
                </c:pt>
                <c:pt idx="17">
                  <c:v>7.0199999999999985E-2</c:v>
                </c:pt>
                <c:pt idx="18">
                  <c:v>7.0199999999999985E-2</c:v>
                </c:pt>
                <c:pt idx="19">
                  <c:v>7.0199999999999985E-2</c:v>
                </c:pt>
                <c:pt idx="20">
                  <c:v>7.0199999999999985E-2</c:v>
                </c:pt>
                <c:pt idx="21">
                  <c:v>7.0199999999999985E-2</c:v>
                </c:pt>
                <c:pt idx="22">
                  <c:v>7.0199999999999985E-2</c:v>
                </c:pt>
                <c:pt idx="23">
                  <c:v>7.0199999999999985E-2</c:v>
                </c:pt>
                <c:pt idx="24">
                  <c:v>7.0199999999999985E-2</c:v>
                </c:pt>
                <c:pt idx="25">
                  <c:v>7.0199999999999985E-2</c:v>
                </c:pt>
                <c:pt idx="26">
                  <c:v>7.0199999999999985E-2</c:v>
                </c:pt>
                <c:pt idx="27">
                  <c:v>7.0199999999999985E-2</c:v>
                </c:pt>
                <c:pt idx="28">
                  <c:v>7.0199999999999985E-2</c:v>
                </c:pt>
                <c:pt idx="29">
                  <c:v>7.0199999999999985E-2</c:v>
                </c:pt>
                <c:pt idx="30">
                  <c:v>7.0199999999999985E-2</c:v>
                </c:pt>
                <c:pt idx="31">
                  <c:v>7.0199999999999985E-2</c:v>
                </c:pt>
                <c:pt idx="32">
                  <c:v>7.0199999999999985E-2</c:v>
                </c:pt>
                <c:pt idx="33">
                  <c:v>7.0199999999999985E-2</c:v>
                </c:pt>
                <c:pt idx="34" formatCode="&quot;$&quot;#,##0.00">
                  <c:v>7.1809999999999985E-2</c:v>
                </c:pt>
                <c:pt idx="35" formatCode="&quot;$&quot;#,##0.00">
                  <c:v>7.1809999999999985E-2</c:v>
                </c:pt>
                <c:pt idx="36" formatCode="&quot;$&quot;#,##0.00">
                  <c:v>7.1809999999999985E-2</c:v>
                </c:pt>
                <c:pt idx="37" formatCode="&quot;$&quot;#,##0.00">
                  <c:v>7.1809999999999985E-2</c:v>
                </c:pt>
                <c:pt idx="38" formatCode="&quot;$&quot;#,##0.00">
                  <c:v>7.1809999999999985E-2</c:v>
                </c:pt>
                <c:pt idx="39" formatCode="&quot;$&quot;#,##0.00">
                  <c:v>7.1809999999999985E-2</c:v>
                </c:pt>
                <c:pt idx="40" formatCode="&quot;$&quot;#,##0.00">
                  <c:v>7.1809999999999985E-2</c:v>
                </c:pt>
                <c:pt idx="41" formatCode="&quot;$&quot;#,##0.00">
                  <c:v>7.1809999999999985E-2</c:v>
                </c:pt>
                <c:pt idx="42" formatCode="&quot;$&quot;#,##0.00">
                  <c:v>7.1169999999999983E-2</c:v>
                </c:pt>
                <c:pt idx="43" formatCode="&quot;$&quot;#,##0.00">
                  <c:v>7.1169999999999983E-2</c:v>
                </c:pt>
                <c:pt idx="44" formatCode="&quot;$&quot;#,##0.00">
                  <c:v>7.1169999999999983E-2</c:v>
                </c:pt>
                <c:pt idx="45" formatCode="&quot;$&quot;#,##0.00">
                  <c:v>7.1169999999999983E-2</c:v>
                </c:pt>
                <c:pt idx="46" formatCode="&quot;$&quot;#,##0.00">
                  <c:v>7.1169999999999983E-2</c:v>
                </c:pt>
                <c:pt idx="47" formatCode="&quot;$&quot;#,##0.00">
                  <c:v>7.1169999999999983E-2</c:v>
                </c:pt>
                <c:pt idx="48" formatCode="&quot;$&quot;#,##0.00">
                  <c:v>7.1169999999999983E-2</c:v>
                </c:pt>
                <c:pt idx="49" formatCode="&quot;$&quot;#,##0.00">
                  <c:v>7.1169999999999983E-2</c:v>
                </c:pt>
                <c:pt idx="50" formatCode="&quot;$&quot;#,##0.00">
                  <c:v>7.1169999999999983E-2</c:v>
                </c:pt>
                <c:pt idx="51" formatCode="&quot;$&quot;#,##0.00">
                  <c:v>7.1169999999999983E-2</c:v>
                </c:pt>
                <c:pt idx="52" formatCode="&quot;$&quot;#,##0.00">
                  <c:v>7.1169999999999983E-2</c:v>
                </c:pt>
                <c:pt idx="53" formatCode="&quot;$&quot;#,##0.00">
                  <c:v>7.1169999999999983E-2</c:v>
                </c:pt>
                <c:pt idx="54" formatCode="&quot;$&quot;#,##0.00">
                  <c:v>7.1169999999999983E-2</c:v>
                </c:pt>
                <c:pt idx="55" formatCode="&quot;$&quot;#,##0.00">
                  <c:v>7.1169999999999983E-2</c:v>
                </c:pt>
                <c:pt idx="56" formatCode="&quot;$&quot;#,##0.00">
                  <c:v>7.1169999999999983E-2</c:v>
                </c:pt>
                <c:pt idx="57" formatCode="&quot;$&quot;#,##0.00">
                  <c:v>7.1169999999999983E-2</c:v>
                </c:pt>
                <c:pt idx="58" formatCode="&quot;$&quot;#,##0.00">
                  <c:v>7.1169999999999983E-2</c:v>
                </c:pt>
                <c:pt idx="59" formatCode="&quot;$&quot;#,##0.00">
                  <c:v>7.1169999999999983E-2</c:v>
                </c:pt>
                <c:pt idx="60" formatCode="&quot;$&quot;#,##0.00">
                  <c:v>7.1169999999999983E-2</c:v>
                </c:pt>
                <c:pt idx="61" formatCode="&quot;$&quot;#,##0.00">
                  <c:v>7.1169999999999983E-2</c:v>
                </c:pt>
                <c:pt idx="62" formatCode="&quot;$&quot;#,##0.00">
                  <c:v>7.1169999999999983E-2</c:v>
                </c:pt>
                <c:pt idx="63" formatCode="&quot;$&quot;#,##0.00">
                  <c:v>7.1169999999999983E-2</c:v>
                </c:pt>
                <c:pt idx="64" formatCode="&quot;$&quot;#,##0.00">
                  <c:v>7.1169999999999983E-2</c:v>
                </c:pt>
                <c:pt idx="65">
                  <c:v>7.1169999999999983E-2</c:v>
                </c:pt>
                <c:pt idx="66">
                  <c:v>7.1169999999999983E-2</c:v>
                </c:pt>
                <c:pt idx="67">
                  <c:v>7.1169999999999983E-2</c:v>
                </c:pt>
                <c:pt idx="68">
                  <c:v>7.1169999999999983E-2</c:v>
                </c:pt>
                <c:pt idx="69">
                  <c:v>7.1169999999999983E-2</c:v>
                </c:pt>
                <c:pt idx="70">
                  <c:v>7.1169999999999983E-2</c:v>
                </c:pt>
                <c:pt idx="71">
                  <c:v>7.1169999999999983E-2</c:v>
                </c:pt>
                <c:pt idx="72">
                  <c:v>7.1169999999999983E-2</c:v>
                </c:pt>
                <c:pt idx="73">
                  <c:v>7.1169999999999983E-2</c:v>
                </c:pt>
                <c:pt idx="74">
                  <c:v>7.1169999999999983E-2</c:v>
                </c:pt>
                <c:pt idx="75">
                  <c:v>6.9800000000000001E-2</c:v>
                </c:pt>
                <c:pt idx="76">
                  <c:v>6.9800000000000001E-2</c:v>
                </c:pt>
                <c:pt idx="77">
                  <c:v>6.9800000000000001E-2</c:v>
                </c:pt>
                <c:pt idx="78">
                  <c:v>7.4770000000000003E-2</c:v>
                </c:pt>
                <c:pt idx="79">
                  <c:v>7.4770000000000003E-2</c:v>
                </c:pt>
                <c:pt idx="80">
                  <c:v>7.4770000000000003E-2</c:v>
                </c:pt>
                <c:pt idx="81">
                  <c:v>7.4770000000000003E-2</c:v>
                </c:pt>
                <c:pt idx="82">
                  <c:v>7.4770000000000003E-2</c:v>
                </c:pt>
                <c:pt idx="83">
                  <c:v>7.4770000000000003E-2</c:v>
                </c:pt>
                <c:pt idx="84">
                  <c:v>7.4770000000000003E-2</c:v>
                </c:pt>
                <c:pt idx="85">
                  <c:v>7.4770000000000003E-2</c:v>
                </c:pt>
                <c:pt idx="86">
                  <c:v>7.4770000000000003E-2</c:v>
                </c:pt>
                <c:pt idx="87">
                  <c:v>7.4770000000000003E-2</c:v>
                </c:pt>
                <c:pt idx="88">
                  <c:v>7.4770000000000003E-2</c:v>
                </c:pt>
                <c:pt idx="89">
                  <c:v>7.4770000000000003E-2</c:v>
                </c:pt>
                <c:pt idx="90">
                  <c:v>7.3149999999999993E-2</c:v>
                </c:pt>
                <c:pt idx="91">
                  <c:v>7.3149999999999993E-2</c:v>
                </c:pt>
                <c:pt idx="92">
                  <c:v>7.3149999999999993E-2</c:v>
                </c:pt>
                <c:pt idx="93">
                  <c:v>7.3149999999999993E-2</c:v>
                </c:pt>
                <c:pt idx="94">
                  <c:v>7.3149999999999993E-2</c:v>
                </c:pt>
                <c:pt idx="95">
                  <c:v>7.3149999999999993E-2</c:v>
                </c:pt>
                <c:pt idx="96">
                  <c:v>7.3149999999999993E-2</c:v>
                </c:pt>
                <c:pt idx="97">
                  <c:v>7.3149999999999993E-2</c:v>
                </c:pt>
                <c:pt idx="98">
                  <c:v>7.3149999999999993E-2</c:v>
                </c:pt>
                <c:pt idx="99">
                  <c:v>7.3149999999999993E-2</c:v>
                </c:pt>
                <c:pt idx="100">
                  <c:v>7.3149999999999993E-2</c:v>
                </c:pt>
                <c:pt idx="101">
                  <c:v>7.3149999999999993E-2</c:v>
                </c:pt>
                <c:pt idx="102">
                  <c:v>7.2529999999999983E-2</c:v>
                </c:pt>
                <c:pt idx="103">
                  <c:v>7.2529999999999983E-2</c:v>
                </c:pt>
                <c:pt idx="104">
                  <c:v>7.2529999999999983E-2</c:v>
                </c:pt>
                <c:pt idx="105">
                  <c:v>7.2529999999999983E-2</c:v>
                </c:pt>
                <c:pt idx="106">
                  <c:v>7.2529999999999983E-2</c:v>
                </c:pt>
                <c:pt idx="107">
                  <c:v>7.2529999999999983E-2</c:v>
                </c:pt>
                <c:pt idx="108">
                  <c:v>7.2529999999999983E-2</c:v>
                </c:pt>
                <c:pt idx="109">
                  <c:v>7.2529999999999983E-2</c:v>
                </c:pt>
                <c:pt idx="110">
                  <c:v>7.2529999999999983E-2</c:v>
                </c:pt>
                <c:pt idx="111">
                  <c:v>7.2529999999999983E-2</c:v>
                </c:pt>
                <c:pt idx="112">
                  <c:v>7.2529999999999983E-2</c:v>
                </c:pt>
                <c:pt idx="113">
                  <c:v>7.2529999999999983E-2</c:v>
                </c:pt>
                <c:pt idx="114">
                  <c:v>7.1419999999999983E-2</c:v>
                </c:pt>
                <c:pt idx="115">
                  <c:v>7.1419999999999983E-2</c:v>
                </c:pt>
                <c:pt idx="116">
                  <c:v>7.1419999999999983E-2</c:v>
                </c:pt>
                <c:pt idx="117">
                  <c:v>7.1419999999999983E-2</c:v>
                </c:pt>
                <c:pt idx="118">
                  <c:v>7.1419999999999983E-2</c:v>
                </c:pt>
                <c:pt idx="119">
                  <c:v>7.1419999999999983E-2</c:v>
                </c:pt>
                <c:pt idx="120">
                  <c:v>7.1419999999999983E-2</c:v>
                </c:pt>
                <c:pt idx="121">
                  <c:v>7.1419999999999983E-2</c:v>
                </c:pt>
                <c:pt idx="122">
                  <c:v>7.1419999999999983E-2</c:v>
                </c:pt>
                <c:pt idx="123">
                  <c:v>7.1419999999999983E-2</c:v>
                </c:pt>
                <c:pt idx="124">
                  <c:v>7.1419999999999983E-2</c:v>
                </c:pt>
                <c:pt idx="125">
                  <c:v>7.1419999999999983E-2</c:v>
                </c:pt>
              </c:numCache>
            </c:numRef>
          </c:val>
          <c:extLst>
            <c:ext xmlns:c16="http://schemas.microsoft.com/office/drawing/2014/chart" uri="{C3380CC4-5D6E-409C-BE32-E72D297353CC}">
              <c16:uniqueId val="{00000000-3844-4288-9829-D2E0655416F1}"/>
            </c:ext>
          </c:extLst>
        </c:ser>
        <c:ser>
          <c:idx val="8"/>
          <c:order val="1"/>
          <c:tx>
            <c:strRef>
              <c:f>'Rate Case Res R1'!$B$65</c:f>
              <c:strCache>
                <c:ptCount val="1"/>
                <c:pt idx="0">
                  <c:v>Capped Surcharges</c:v>
                </c:pt>
              </c:strCache>
            </c:strRef>
          </c:tx>
          <c:spPr>
            <a:solidFill>
              <a:srgbClr val="FFE1FF"/>
            </a:solidFill>
            <a:ln w="38100" cap="flat">
              <a:noFill/>
              <a:round/>
            </a:ln>
            <a:effectLst/>
          </c:spPr>
          <c:invertIfNegative val="0"/>
          <c:cat>
            <c:numRef>
              <c:f>'Rate Case Res R1'!$C$5:$FW$5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R1'!$C$65:$FW$65</c:f>
              <c:numCache>
                <c:formatCode>"$"#,##0.00000</c:formatCode>
                <c:ptCount val="126"/>
                <c:pt idx="0">
                  <c:v>5.5370000000000003E-2</c:v>
                </c:pt>
                <c:pt idx="1">
                  <c:v>5.5370000000000003E-2</c:v>
                </c:pt>
                <c:pt idx="2">
                  <c:v>5.5370000000000003E-2</c:v>
                </c:pt>
                <c:pt idx="3">
                  <c:v>5.5370000000000003E-2</c:v>
                </c:pt>
                <c:pt idx="4">
                  <c:v>5.5370000000000003E-2</c:v>
                </c:pt>
                <c:pt idx="5">
                  <c:v>5.5370000000000003E-2</c:v>
                </c:pt>
                <c:pt idx="6">
                  <c:v>6.1370000000000001E-2</c:v>
                </c:pt>
                <c:pt idx="7">
                  <c:v>6.1370000000000001E-2</c:v>
                </c:pt>
                <c:pt idx="8">
                  <c:v>6.1370000000000001E-2</c:v>
                </c:pt>
                <c:pt idx="9">
                  <c:v>6.1370000000000001E-2</c:v>
                </c:pt>
                <c:pt idx="10">
                  <c:v>6.1370000000000001E-2</c:v>
                </c:pt>
                <c:pt idx="11">
                  <c:v>6.1370000000000001E-2</c:v>
                </c:pt>
                <c:pt idx="12">
                  <c:v>6.1370000000000001E-2</c:v>
                </c:pt>
                <c:pt idx="13">
                  <c:v>6.1370000000000001E-2</c:v>
                </c:pt>
                <c:pt idx="14">
                  <c:v>6.1370000000000001E-2</c:v>
                </c:pt>
                <c:pt idx="15">
                  <c:v>6.1370000000000001E-2</c:v>
                </c:pt>
                <c:pt idx="16">
                  <c:v>6.1370000000000001E-2</c:v>
                </c:pt>
                <c:pt idx="17">
                  <c:v>6.1370000000000001E-2</c:v>
                </c:pt>
                <c:pt idx="18">
                  <c:v>6.1370000000000001E-2</c:v>
                </c:pt>
                <c:pt idx="19">
                  <c:v>6.1370000000000001E-2</c:v>
                </c:pt>
                <c:pt idx="20">
                  <c:v>6.1370000000000001E-2</c:v>
                </c:pt>
                <c:pt idx="21">
                  <c:v>6.1370000000000001E-2</c:v>
                </c:pt>
                <c:pt idx="22">
                  <c:v>6.1370000000000001E-2</c:v>
                </c:pt>
                <c:pt idx="23">
                  <c:v>6.1370000000000001E-2</c:v>
                </c:pt>
                <c:pt idx="24">
                  <c:v>6.1370000000000001E-2</c:v>
                </c:pt>
                <c:pt idx="25">
                  <c:v>6.1370000000000001E-2</c:v>
                </c:pt>
                <c:pt idx="26">
                  <c:v>6.1370000000000001E-2</c:v>
                </c:pt>
                <c:pt idx="27">
                  <c:v>6.1370000000000001E-2</c:v>
                </c:pt>
                <c:pt idx="28">
                  <c:v>6.1370000000000001E-2</c:v>
                </c:pt>
                <c:pt idx="29">
                  <c:v>6.1370000000000001E-2</c:v>
                </c:pt>
                <c:pt idx="30">
                  <c:v>6.1370000000000001E-2</c:v>
                </c:pt>
                <c:pt idx="31">
                  <c:v>6.1370000000000001E-2</c:v>
                </c:pt>
                <c:pt idx="32">
                  <c:v>6.1370000000000001E-2</c:v>
                </c:pt>
                <c:pt idx="33">
                  <c:v>6.1370000000000001E-2</c:v>
                </c:pt>
                <c:pt idx="34" formatCode="&quot;$&quot;#,##0.00">
                  <c:v>6.1370000000000001E-2</c:v>
                </c:pt>
                <c:pt idx="35" formatCode="&quot;$&quot;#,##0.00">
                  <c:v>6.1370000000000001E-2</c:v>
                </c:pt>
                <c:pt idx="36" formatCode="&quot;$&quot;#,##0.00">
                  <c:v>6.1370000000000001E-2</c:v>
                </c:pt>
                <c:pt idx="37" formatCode="&quot;$&quot;#,##0.00">
                  <c:v>6.1370000000000001E-2</c:v>
                </c:pt>
                <c:pt idx="38" formatCode="&quot;$&quot;#,##0.00">
                  <c:v>6.1370000000000001E-2</c:v>
                </c:pt>
                <c:pt idx="39" formatCode="&quot;$&quot;#,##0.00">
                  <c:v>6.1370000000000001E-2</c:v>
                </c:pt>
                <c:pt idx="40" formatCode="&quot;$&quot;#,##0.00">
                  <c:v>6.1370000000000001E-2</c:v>
                </c:pt>
                <c:pt idx="41" formatCode="&quot;$&quot;#,##0.00">
                  <c:v>6.1370000000000001E-2</c:v>
                </c:pt>
                <c:pt idx="42" formatCode="&quot;$&quot;#,##0.00">
                  <c:v>6.1370000000000001E-2</c:v>
                </c:pt>
                <c:pt idx="43" formatCode="&quot;$&quot;#,##0.00">
                  <c:v>6.1370000000000001E-2</c:v>
                </c:pt>
                <c:pt idx="44" formatCode="&quot;$&quot;#,##0.00">
                  <c:v>6.1370000000000001E-2</c:v>
                </c:pt>
                <c:pt idx="45" formatCode="&quot;$&quot;#,##0.00">
                  <c:v>6.1370000000000001E-2</c:v>
                </c:pt>
                <c:pt idx="46" formatCode="&quot;$&quot;#,##0.00">
                  <c:v>6.1370000000000001E-2</c:v>
                </c:pt>
                <c:pt idx="47" formatCode="&quot;$&quot;#,##0.00">
                  <c:v>6.1370000000000001E-2</c:v>
                </c:pt>
                <c:pt idx="48" formatCode="&quot;$&quot;#,##0.00">
                  <c:v>6.1370000000000001E-2</c:v>
                </c:pt>
                <c:pt idx="49" formatCode="&quot;$&quot;#,##0.00">
                  <c:v>6.1370000000000001E-2</c:v>
                </c:pt>
                <c:pt idx="50" formatCode="&quot;$&quot;#,##0.00">
                  <c:v>6.1370000000000001E-2</c:v>
                </c:pt>
                <c:pt idx="51" formatCode="&quot;$&quot;#,##0.00">
                  <c:v>6.1370000000000001E-2</c:v>
                </c:pt>
                <c:pt idx="52" formatCode="&quot;$&quot;#,##0.00">
                  <c:v>6.1370000000000001E-2</c:v>
                </c:pt>
                <c:pt idx="53" formatCode="&quot;$&quot;#,##0.00">
                  <c:v>6.1370000000000001E-2</c:v>
                </c:pt>
                <c:pt idx="54" formatCode="&quot;$&quot;#,##0.00">
                  <c:v>6.1370000000000001E-2</c:v>
                </c:pt>
                <c:pt idx="55" formatCode="&quot;$&quot;#,##0.00">
                  <c:v>6.1370000000000001E-2</c:v>
                </c:pt>
                <c:pt idx="56" formatCode="&quot;$&quot;#,##0.00">
                  <c:v>6.1370000000000001E-2</c:v>
                </c:pt>
                <c:pt idx="57" formatCode="&quot;$&quot;#,##0.00">
                  <c:v>6.1370000000000001E-2</c:v>
                </c:pt>
                <c:pt idx="58" formatCode="&quot;$&quot;#,##0.00">
                  <c:v>6.1370000000000001E-2</c:v>
                </c:pt>
                <c:pt idx="59" formatCode="&quot;$&quot;#,##0.00">
                  <c:v>6.1370000000000001E-2</c:v>
                </c:pt>
                <c:pt idx="60" formatCode="&quot;$&quot;#,##0.00">
                  <c:v>6.1370000000000001E-2</c:v>
                </c:pt>
                <c:pt idx="61" formatCode="&quot;$&quot;#,##0.00">
                  <c:v>6.1370000000000001E-2</c:v>
                </c:pt>
                <c:pt idx="62" formatCode="&quot;$&quot;#,##0.00">
                  <c:v>6.1370000000000001E-2</c:v>
                </c:pt>
                <c:pt idx="63" formatCode="&quot;$&quot;#,##0.00">
                  <c:v>6.1370000000000001E-2</c:v>
                </c:pt>
                <c:pt idx="64" formatCode="&quot;$&quot;#,##0.00">
                  <c:v>6.1370000000000001E-2</c:v>
                </c:pt>
                <c:pt idx="65">
                  <c:v>6.1370000000000001E-2</c:v>
                </c:pt>
                <c:pt idx="66">
                  <c:v>6.1370000000000001E-2</c:v>
                </c:pt>
                <c:pt idx="67">
                  <c:v>6.1370000000000001E-2</c:v>
                </c:pt>
                <c:pt idx="68">
                  <c:v>6.1370000000000001E-2</c:v>
                </c:pt>
                <c:pt idx="69">
                  <c:v>6.1370000000000001E-2</c:v>
                </c:pt>
                <c:pt idx="70">
                  <c:v>6.1370000000000001E-2</c:v>
                </c:pt>
                <c:pt idx="71">
                  <c:v>6.1370000000000001E-2</c:v>
                </c:pt>
                <c:pt idx="72">
                  <c:v>6.1370000000000001E-2</c:v>
                </c:pt>
                <c:pt idx="73">
                  <c:v>6.1370000000000001E-2</c:v>
                </c:pt>
                <c:pt idx="74">
                  <c:v>6.1370000000000001E-2</c:v>
                </c:pt>
                <c:pt idx="75">
                  <c:v>6.1370000000000001E-2</c:v>
                </c:pt>
                <c:pt idx="76">
                  <c:v>6.1370000000000001E-2</c:v>
                </c:pt>
                <c:pt idx="77">
                  <c:v>6.1370000000000001E-2</c:v>
                </c:pt>
                <c:pt idx="78">
                  <c:v>6.1370000000000001E-2</c:v>
                </c:pt>
                <c:pt idx="79">
                  <c:v>6.1370000000000001E-2</c:v>
                </c:pt>
                <c:pt idx="80">
                  <c:v>6.1370000000000001E-2</c:v>
                </c:pt>
                <c:pt idx="81">
                  <c:v>6.1370000000000001E-2</c:v>
                </c:pt>
                <c:pt idx="82">
                  <c:v>6.1370000000000001E-2</c:v>
                </c:pt>
                <c:pt idx="83">
                  <c:v>6.1370000000000001E-2</c:v>
                </c:pt>
                <c:pt idx="84">
                  <c:v>6.1370000000000001E-2</c:v>
                </c:pt>
                <c:pt idx="85">
                  <c:v>6.1370000000000001E-2</c:v>
                </c:pt>
                <c:pt idx="86">
                  <c:v>6.1370000000000001E-2</c:v>
                </c:pt>
                <c:pt idx="87">
                  <c:v>6.1370000000000001E-2</c:v>
                </c:pt>
                <c:pt idx="88">
                  <c:v>6.1370000000000001E-2</c:v>
                </c:pt>
                <c:pt idx="89">
                  <c:v>6.1370000000000001E-2</c:v>
                </c:pt>
                <c:pt idx="90">
                  <c:v>6.1370000000000001E-2</c:v>
                </c:pt>
                <c:pt idx="91">
                  <c:v>6.1370000000000001E-2</c:v>
                </c:pt>
                <c:pt idx="92">
                  <c:v>6.1370000000000001E-2</c:v>
                </c:pt>
                <c:pt idx="93">
                  <c:v>6.1370000000000001E-2</c:v>
                </c:pt>
                <c:pt idx="94">
                  <c:v>6.1370000000000001E-2</c:v>
                </c:pt>
                <c:pt idx="95">
                  <c:v>6.1370000000000001E-2</c:v>
                </c:pt>
                <c:pt idx="96">
                  <c:v>6.1370000000000001E-2</c:v>
                </c:pt>
                <c:pt idx="97">
                  <c:v>6.1370000000000001E-2</c:v>
                </c:pt>
                <c:pt idx="98">
                  <c:v>6.1370000000000001E-2</c:v>
                </c:pt>
                <c:pt idx="99">
                  <c:v>6.1370000000000001E-2</c:v>
                </c:pt>
                <c:pt idx="100">
                  <c:v>6.1370000000000001E-2</c:v>
                </c:pt>
                <c:pt idx="101">
                  <c:v>6.1370000000000001E-2</c:v>
                </c:pt>
                <c:pt idx="102">
                  <c:v>6.1370000000000001E-2</c:v>
                </c:pt>
                <c:pt idx="103">
                  <c:v>6.1370000000000001E-2</c:v>
                </c:pt>
                <c:pt idx="104">
                  <c:v>6.1370000000000001E-2</c:v>
                </c:pt>
                <c:pt idx="105">
                  <c:v>6.1370000000000001E-2</c:v>
                </c:pt>
                <c:pt idx="106">
                  <c:v>6.1370000000000001E-2</c:v>
                </c:pt>
                <c:pt idx="107">
                  <c:v>6.1370000000000001E-2</c:v>
                </c:pt>
                <c:pt idx="108">
                  <c:v>6.1370000000000001E-2</c:v>
                </c:pt>
                <c:pt idx="109">
                  <c:v>6.1370000000000001E-2</c:v>
                </c:pt>
                <c:pt idx="110">
                  <c:v>6.1370000000000001E-2</c:v>
                </c:pt>
                <c:pt idx="111">
                  <c:v>6.1370000000000001E-2</c:v>
                </c:pt>
                <c:pt idx="112">
                  <c:v>6.1370000000000001E-2</c:v>
                </c:pt>
                <c:pt idx="113">
                  <c:v>6.1370000000000001E-2</c:v>
                </c:pt>
                <c:pt idx="114">
                  <c:v>6.1370000000000001E-2</c:v>
                </c:pt>
                <c:pt idx="115">
                  <c:v>6.1370000000000001E-2</c:v>
                </c:pt>
                <c:pt idx="116">
                  <c:v>6.1370000000000001E-2</c:v>
                </c:pt>
                <c:pt idx="117">
                  <c:v>6.1370000000000001E-2</c:v>
                </c:pt>
                <c:pt idx="118">
                  <c:v>6.1370000000000001E-2</c:v>
                </c:pt>
                <c:pt idx="119">
                  <c:v>6.1370000000000001E-2</c:v>
                </c:pt>
                <c:pt idx="120">
                  <c:v>6.1370000000000001E-2</c:v>
                </c:pt>
                <c:pt idx="121">
                  <c:v>6.1370000000000001E-2</c:v>
                </c:pt>
                <c:pt idx="122">
                  <c:v>6.1370000000000001E-2</c:v>
                </c:pt>
                <c:pt idx="123">
                  <c:v>6.1370000000000001E-2</c:v>
                </c:pt>
                <c:pt idx="124">
                  <c:v>6.1370000000000001E-2</c:v>
                </c:pt>
                <c:pt idx="125">
                  <c:v>6.1370000000000001E-2</c:v>
                </c:pt>
              </c:numCache>
            </c:numRef>
          </c:val>
          <c:extLst>
            <c:ext xmlns:c16="http://schemas.microsoft.com/office/drawing/2014/chart" uri="{C3380CC4-5D6E-409C-BE32-E72D297353CC}">
              <c16:uniqueId val="{00000001-3844-4288-9829-D2E0655416F1}"/>
            </c:ext>
          </c:extLst>
        </c:ser>
        <c:ser>
          <c:idx val="1"/>
          <c:order val="2"/>
          <c:tx>
            <c:strRef>
              <c:f>'Rate Case Res R1'!$B$64</c:f>
              <c:strCache>
                <c:ptCount val="1"/>
                <c:pt idx="0">
                  <c:v>Quarterly Adjustments</c:v>
                </c:pt>
              </c:strCache>
            </c:strRef>
          </c:tx>
          <c:spPr>
            <a:solidFill>
              <a:srgbClr val="9F9F9F"/>
            </a:solidFill>
            <a:ln w="38100">
              <a:noFill/>
              <a:prstDash val="solid"/>
            </a:ln>
          </c:spPr>
          <c:invertIfNegative val="0"/>
          <c:cat>
            <c:numRef>
              <c:f>'Rate Case Res R1'!$C$5:$FW$5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R1'!$C$64:$FW$64</c:f>
              <c:numCache>
                <c:formatCode>"$"#,##0.00000</c:formatCode>
                <c:ptCount val="1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formatCode="&quot;$&quot;#,##0.00">
                  <c:v>2.0200000000000001E-3</c:v>
                </c:pt>
                <c:pt idx="35" formatCode="&quot;$&quot;#,##0.00">
                  <c:v>2.0200000000000001E-3</c:v>
                </c:pt>
                <c:pt idx="36" formatCode="&quot;$&quot;#,##0.00">
                  <c:v>2.4400000000000003E-3</c:v>
                </c:pt>
                <c:pt idx="37" formatCode="&quot;$&quot;#,##0.00">
                  <c:v>2.4400000000000003E-3</c:v>
                </c:pt>
                <c:pt idx="38" formatCode="&quot;$&quot;#,##0.00">
                  <c:v>2.4400000000000003E-3</c:v>
                </c:pt>
                <c:pt idx="39" formatCode="&quot;$&quot;#,##0.00">
                  <c:v>2.9100000000000003E-3</c:v>
                </c:pt>
                <c:pt idx="40" formatCode="&quot;$&quot;#,##0.00">
                  <c:v>2.9100000000000003E-3</c:v>
                </c:pt>
                <c:pt idx="41" formatCode="&quot;$&quot;#,##0.00">
                  <c:v>2.9100000000000003E-3</c:v>
                </c:pt>
                <c:pt idx="42" formatCode="&quot;$&quot;#,##0.00">
                  <c:v>6.2199999999999998E-3</c:v>
                </c:pt>
                <c:pt idx="43" formatCode="&quot;$&quot;#,##0.00">
                  <c:v>6.2199999999999998E-3</c:v>
                </c:pt>
                <c:pt idx="44" formatCode="&quot;$&quot;#,##0.00">
                  <c:v>6.2199999999999998E-3</c:v>
                </c:pt>
                <c:pt idx="45" formatCode="&quot;$&quot;#,##0.00">
                  <c:v>7.0799999999999995E-3</c:v>
                </c:pt>
                <c:pt idx="46" formatCode="&quot;$&quot;#,##0.00">
                  <c:v>7.0799999999999995E-3</c:v>
                </c:pt>
                <c:pt idx="47" formatCode="&quot;$&quot;#,##0.00">
                  <c:v>7.0799999999999995E-3</c:v>
                </c:pt>
                <c:pt idx="48" formatCode="&quot;$&quot;#,##0.00">
                  <c:v>6.660000000000001E-3</c:v>
                </c:pt>
                <c:pt idx="49" formatCode="&quot;$&quot;#,##0.00">
                  <c:v>6.660000000000001E-3</c:v>
                </c:pt>
                <c:pt idx="50" formatCode="&quot;$&quot;#,##0.00">
                  <c:v>6.660000000000001E-3</c:v>
                </c:pt>
                <c:pt idx="51" formatCode="&quot;$&quot;#,##0.00">
                  <c:v>7.3200000000000001E-3</c:v>
                </c:pt>
                <c:pt idx="52" formatCode="&quot;$&quot;#,##0.00">
                  <c:v>7.3200000000000001E-3</c:v>
                </c:pt>
                <c:pt idx="53" formatCode="&quot;$&quot;#,##0.00">
                  <c:v>7.3200000000000001E-3</c:v>
                </c:pt>
                <c:pt idx="54" formatCode="&quot;$&quot;#,##0.00">
                  <c:v>1.3219999999999999E-2</c:v>
                </c:pt>
                <c:pt idx="55" formatCode="&quot;$&quot;#,##0.00">
                  <c:v>1.3219999999999999E-2</c:v>
                </c:pt>
                <c:pt idx="56" formatCode="&quot;$&quot;#,##0.00">
                  <c:v>1.3219999999999999E-2</c:v>
                </c:pt>
                <c:pt idx="57" formatCode="&quot;$&quot;#,##0.00">
                  <c:v>1.6820000000000002E-2</c:v>
                </c:pt>
                <c:pt idx="58" formatCode="&quot;$&quot;#,##0.00">
                  <c:v>1.6820000000000002E-2</c:v>
                </c:pt>
                <c:pt idx="59" formatCode="&quot;$&quot;#,##0.00">
                  <c:v>1.6820000000000002E-2</c:v>
                </c:pt>
                <c:pt idx="60" formatCode="&quot;$&quot;#,##0.00">
                  <c:v>1.324E-2</c:v>
                </c:pt>
                <c:pt idx="61" formatCode="&quot;$&quot;#,##0.00">
                  <c:v>1.324E-2</c:v>
                </c:pt>
                <c:pt idx="62" formatCode="&quot;$&quot;#,##0.00">
                  <c:v>1.324E-2</c:v>
                </c:pt>
                <c:pt idx="63" formatCode="&quot;$&quot;#,##0.00">
                  <c:v>1.41E-2</c:v>
                </c:pt>
                <c:pt idx="64" formatCode="&quot;$&quot;#,##0.00">
                  <c:v>1.41E-2</c:v>
                </c:pt>
                <c:pt idx="65">
                  <c:v>1.41E-2</c:v>
                </c:pt>
                <c:pt idx="66">
                  <c:v>1.363E-2</c:v>
                </c:pt>
                <c:pt idx="67">
                  <c:v>1.363E-2</c:v>
                </c:pt>
                <c:pt idx="68">
                  <c:v>1.363E-2</c:v>
                </c:pt>
                <c:pt idx="69">
                  <c:v>1.5439999999999999E-2</c:v>
                </c:pt>
                <c:pt idx="70">
                  <c:v>1.5439999999999999E-2</c:v>
                </c:pt>
                <c:pt idx="71">
                  <c:v>1.5439999999999999E-2</c:v>
                </c:pt>
                <c:pt idx="72">
                  <c:v>1.0199999999999999E-2</c:v>
                </c:pt>
                <c:pt idx="73">
                  <c:v>1.0199999999999999E-2</c:v>
                </c:pt>
                <c:pt idx="74">
                  <c:v>1.0199999999999999E-2</c:v>
                </c:pt>
                <c:pt idx="75">
                  <c:v>6.0177146563369296E-3</c:v>
                </c:pt>
                <c:pt idx="76">
                  <c:v>6.0177146563369296E-3</c:v>
                </c:pt>
                <c:pt idx="77">
                  <c:v>6.0177146563369296E-3</c:v>
                </c:pt>
                <c:pt idx="78">
                  <c:v>1.1503902433217091E-2</c:v>
                </c:pt>
                <c:pt idx="79">
                  <c:v>1.1503902433217091E-2</c:v>
                </c:pt>
                <c:pt idx="80">
                  <c:v>1.1503902433217091E-2</c:v>
                </c:pt>
                <c:pt idx="81">
                  <c:v>1.3254054896888887E-2</c:v>
                </c:pt>
                <c:pt idx="82">
                  <c:v>1.3254054896888887E-2</c:v>
                </c:pt>
                <c:pt idx="83">
                  <c:v>1.3254054896888887E-2</c:v>
                </c:pt>
                <c:pt idx="84">
                  <c:v>1.5712221703176116E-2</c:v>
                </c:pt>
                <c:pt idx="85">
                  <c:v>1.5712221703176116E-2</c:v>
                </c:pt>
                <c:pt idx="86">
                  <c:v>1.5712221703176116E-2</c:v>
                </c:pt>
                <c:pt idx="87">
                  <c:v>1.6922594071192197E-2</c:v>
                </c:pt>
                <c:pt idx="88">
                  <c:v>1.6922594071192197E-2</c:v>
                </c:pt>
                <c:pt idx="89">
                  <c:v>1.6922594071192194E-2</c:v>
                </c:pt>
                <c:pt idx="90">
                  <c:v>2.0642083955106305E-2</c:v>
                </c:pt>
                <c:pt idx="91">
                  <c:v>2.0642083955106305E-2</c:v>
                </c:pt>
                <c:pt idx="92">
                  <c:v>2.0642083955106305E-2</c:v>
                </c:pt>
                <c:pt idx="93">
                  <c:v>2.1423404950482117E-2</c:v>
                </c:pt>
                <c:pt idx="94">
                  <c:v>2.1423404950482117E-2</c:v>
                </c:pt>
                <c:pt idx="95">
                  <c:v>2.1423404950482117E-2</c:v>
                </c:pt>
                <c:pt idx="96">
                  <c:v>1.8070879836894867E-2</c:v>
                </c:pt>
                <c:pt idx="97">
                  <c:v>1.8070879836894867E-2</c:v>
                </c:pt>
                <c:pt idx="98">
                  <c:v>1.8070879836894867E-2</c:v>
                </c:pt>
                <c:pt idx="99">
                  <c:v>1.8910559150642138E-2</c:v>
                </c:pt>
                <c:pt idx="100">
                  <c:v>1.8910559150642138E-2</c:v>
                </c:pt>
                <c:pt idx="101">
                  <c:v>1.8910559150642138E-2</c:v>
                </c:pt>
                <c:pt idx="102">
                  <c:v>2.0996362721040961E-2</c:v>
                </c:pt>
                <c:pt idx="103">
                  <c:v>2.0996362721040961E-2</c:v>
                </c:pt>
                <c:pt idx="104">
                  <c:v>2.0996362721040961E-2</c:v>
                </c:pt>
                <c:pt idx="105">
                  <c:v>2.1562833782831331E-2</c:v>
                </c:pt>
                <c:pt idx="106">
                  <c:v>2.1562833782831331E-2</c:v>
                </c:pt>
                <c:pt idx="107">
                  <c:v>2.1562833782831331E-2</c:v>
                </c:pt>
                <c:pt idx="108">
                  <c:v>1.9439620146963422E-2</c:v>
                </c:pt>
                <c:pt idx="109">
                  <c:v>1.9439620146963422E-2</c:v>
                </c:pt>
                <c:pt idx="110">
                  <c:v>1.9439620146963422E-2</c:v>
                </c:pt>
                <c:pt idx="111">
                  <c:v>2.0503391059279279E-2</c:v>
                </c:pt>
                <c:pt idx="112">
                  <c:v>2.0503391059279279E-2</c:v>
                </c:pt>
                <c:pt idx="113">
                  <c:v>2.0503391059279279E-2</c:v>
                </c:pt>
                <c:pt idx="114">
                  <c:v>2.3671083873673414E-2</c:v>
                </c:pt>
                <c:pt idx="115">
                  <c:v>2.3671083873673414E-2</c:v>
                </c:pt>
                <c:pt idx="116">
                  <c:v>2.3671083873673414E-2</c:v>
                </c:pt>
                <c:pt idx="117">
                  <c:v>2.3864851950471392E-2</c:v>
                </c:pt>
                <c:pt idx="118">
                  <c:v>2.3864851950471392E-2</c:v>
                </c:pt>
                <c:pt idx="119">
                  <c:v>2.3864851950471392E-2</c:v>
                </c:pt>
                <c:pt idx="120">
                  <c:v>2.3390900875198871E-2</c:v>
                </c:pt>
                <c:pt idx="121">
                  <c:v>2.3390900875198871E-2</c:v>
                </c:pt>
                <c:pt idx="122">
                  <c:v>2.3390900875198871E-2</c:v>
                </c:pt>
                <c:pt idx="123">
                  <c:v>2.433720182043303E-2</c:v>
                </c:pt>
                <c:pt idx="124">
                  <c:v>2.433720182043303E-2</c:v>
                </c:pt>
                <c:pt idx="125">
                  <c:v>2.433720182043303E-2</c:v>
                </c:pt>
              </c:numCache>
            </c:numRef>
          </c:val>
          <c:extLst>
            <c:ext xmlns:c16="http://schemas.microsoft.com/office/drawing/2014/chart" uri="{C3380CC4-5D6E-409C-BE32-E72D297353CC}">
              <c16:uniqueId val="{00000002-3844-4288-9829-D2E0655416F1}"/>
            </c:ext>
          </c:extLst>
        </c:ser>
        <c:ser>
          <c:idx val="3"/>
          <c:order val="3"/>
          <c:tx>
            <c:strRef>
              <c:f>'Rate Case Res R1'!$B$62</c:f>
              <c:strCache>
                <c:ptCount val="1"/>
                <c:pt idx="0">
                  <c:v>Tier 2 Billing Rate</c:v>
                </c:pt>
              </c:strCache>
            </c:strRef>
          </c:tx>
          <c:spPr>
            <a:solidFill>
              <a:srgbClr val="FFCA7D"/>
            </a:solidFill>
            <a:ln w="25400" cap="sq">
              <a:noFill/>
              <a:prstDash val="solid"/>
              <a:round/>
            </a:ln>
          </c:spPr>
          <c:invertIfNegative val="0"/>
          <c:cat>
            <c:numRef>
              <c:f>'Rate Case Res R1'!$C$5:$FW$5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R1'!$C$62:$FW$62</c:f>
              <c:numCache>
                <c:formatCode>"$"#,##0.00000</c:formatCode>
                <c:ptCount val="126"/>
                <c:pt idx="0">
                  <c:v>0</c:v>
                </c:pt>
                <c:pt idx="1">
                  <c:v>0</c:v>
                </c:pt>
                <c:pt idx="2">
                  <c:v>0</c:v>
                </c:pt>
                <c:pt idx="3">
                  <c:v>0</c:v>
                </c:pt>
                <c:pt idx="4">
                  <c:v>0</c:v>
                </c:pt>
                <c:pt idx="5">
                  <c:v>1.4999999999999986E-2</c:v>
                </c:pt>
                <c:pt idx="6">
                  <c:v>1.5000000000000013E-2</c:v>
                </c:pt>
                <c:pt idx="7">
                  <c:v>1.5000000000000013E-2</c:v>
                </c:pt>
                <c:pt idx="8">
                  <c:v>1.5000000000000013E-2</c:v>
                </c:pt>
                <c:pt idx="9">
                  <c:v>0</c:v>
                </c:pt>
                <c:pt idx="10">
                  <c:v>0</c:v>
                </c:pt>
                <c:pt idx="11">
                  <c:v>0</c:v>
                </c:pt>
                <c:pt idx="12">
                  <c:v>0</c:v>
                </c:pt>
                <c:pt idx="13">
                  <c:v>0</c:v>
                </c:pt>
                <c:pt idx="14">
                  <c:v>0</c:v>
                </c:pt>
                <c:pt idx="15">
                  <c:v>0</c:v>
                </c:pt>
                <c:pt idx="16">
                  <c:v>0</c:v>
                </c:pt>
                <c:pt idx="17">
                  <c:v>1.5000000000000013E-2</c:v>
                </c:pt>
                <c:pt idx="18">
                  <c:v>1.5000000000000013E-2</c:v>
                </c:pt>
                <c:pt idx="19">
                  <c:v>1.5000000000000013E-2</c:v>
                </c:pt>
                <c:pt idx="20">
                  <c:v>1.5000000000000013E-2</c:v>
                </c:pt>
                <c:pt idx="21">
                  <c:v>0</c:v>
                </c:pt>
                <c:pt idx="22">
                  <c:v>0</c:v>
                </c:pt>
                <c:pt idx="23">
                  <c:v>0</c:v>
                </c:pt>
                <c:pt idx="24">
                  <c:v>0</c:v>
                </c:pt>
                <c:pt idx="25">
                  <c:v>0</c:v>
                </c:pt>
                <c:pt idx="26">
                  <c:v>0</c:v>
                </c:pt>
                <c:pt idx="27">
                  <c:v>0</c:v>
                </c:pt>
                <c:pt idx="28">
                  <c:v>0</c:v>
                </c:pt>
                <c:pt idx="29">
                  <c:v>1.5000000000000013E-2</c:v>
                </c:pt>
                <c:pt idx="30">
                  <c:v>1.5000000000000013E-2</c:v>
                </c:pt>
                <c:pt idx="31">
                  <c:v>1.5000000000000013E-2</c:v>
                </c:pt>
                <c:pt idx="32">
                  <c:v>1.5000000000000013E-2</c:v>
                </c:pt>
                <c:pt idx="33">
                  <c:v>1.5000000000000013E-2</c:v>
                </c:pt>
                <c:pt idx="34" formatCode="&quot;$&quot;#,##0.00">
                  <c:v>1.5899999999999997E-2</c:v>
                </c:pt>
                <c:pt idx="35" formatCode="&quot;$&quot;#,##0.00">
                  <c:v>1.5899999999999997E-2</c:v>
                </c:pt>
                <c:pt idx="36" formatCode="&quot;$&quot;#,##0.00">
                  <c:v>1.5899999999999997E-2</c:v>
                </c:pt>
                <c:pt idx="37" formatCode="&quot;$&quot;#,##0.00">
                  <c:v>1.5899999999999997E-2</c:v>
                </c:pt>
                <c:pt idx="38" formatCode="&quot;$&quot;#,##0.00">
                  <c:v>1.5899999999999997E-2</c:v>
                </c:pt>
                <c:pt idx="39" formatCode="&quot;$&quot;#,##0.00">
                  <c:v>1.5899999999999997E-2</c:v>
                </c:pt>
                <c:pt idx="40" formatCode="&quot;$&quot;#,##0.00">
                  <c:v>1.5899999999999997E-2</c:v>
                </c:pt>
                <c:pt idx="41" formatCode="&quot;$&quot;#,##0.00">
                  <c:v>1.5899999999999997E-2</c:v>
                </c:pt>
                <c:pt idx="42" formatCode="&quot;$&quot;#,##0.00">
                  <c:v>2.7999999999999997E-2</c:v>
                </c:pt>
                <c:pt idx="43" formatCode="&quot;$&quot;#,##0.00">
                  <c:v>2.7999999999999997E-2</c:v>
                </c:pt>
                <c:pt idx="44" formatCode="&quot;$&quot;#,##0.00">
                  <c:v>2.7999999999999997E-2</c:v>
                </c:pt>
                <c:pt idx="45" formatCode="&quot;$&quot;#,##0.00">
                  <c:v>2.7999999999999997E-2</c:v>
                </c:pt>
                <c:pt idx="46" formatCode="&quot;$&quot;#,##0.00">
                  <c:v>2.7999999999999997E-2</c:v>
                </c:pt>
                <c:pt idx="47" formatCode="&quot;$&quot;#,##0.00">
                  <c:v>2.7999999999999997E-2</c:v>
                </c:pt>
                <c:pt idx="48" formatCode="&quot;$&quot;#,##0.00">
                  <c:v>2.7999999999999997E-2</c:v>
                </c:pt>
                <c:pt idx="49" formatCode="&quot;$&quot;#,##0.00">
                  <c:v>2.7999999999999997E-2</c:v>
                </c:pt>
                <c:pt idx="50" formatCode="&quot;$&quot;#,##0.00">
                  <c:v>2.7999999999999997E-2</c:v>
                </c:pt>
                <c:pt idx="51" formatCode="&quot;$&quot;#,##0.00">
                  <c:v>2.7999999999999997E-2</c:v>
                </c:pt>
                <c:pt idx="52" formatCode="&quot;$&quot;#,##0.00">
                  <c:v>2.7999999999999997E-2</c:v>
                </c:pt>
                <c:pt idx="53" formatCode="&quot;$&quot;#,##0.00">
                  <c:v>2.7999999999999997E-2</c:v>
                </c:pt>
                <c:pt idx="54" formatCode="&quot;$&quot;#,##0.00">
                  <c:v>2.8000000000000025E-2</c:v>
                </c:pt>
                <c:pt idx="55" formatCode="&quot;$&quot;#,##0.00">
                  <c:v>2.8000000000000025E-2</c:v>
                </c:pt>
                <c:pt idx="56" formatCode="&quot;$&quot;#,##0.00">
                  <c:v>2.8000000000000025E-2</c:v>
                </c:pt>
                <c:pt idx="57" formatCode="&quot;$&quot;#,##0.00">
                  <c:v>2.7999999999999997E-2</c:v>
                </c:pt>
                <c:pt idx="58" formatCode="&quot;$&quot;#,##0.00">
                  <c:v>2.7999999999999997E-2</c:v>
                </c:pt>
                <c:pt idx="59" formatCode="&quot;$&quot;#,##0.00">
                  <c:v>2.7999999999999997E-2</c:v>
                </c:pt>
                <c:pt idx="60" formatCode="&quot;$&quot;#,##0.00">
                  <c:v>2.7999999999999997E-2</c:v>
                </c:pt>
                <c:pt idx="61" formatCode="&quot;$&quot;#,##0.00">
                  <c:v>2.7999999999999997E-2</c:v>
                </c:pt>
                <c:pt idx="62" formatCode="&quot;$&quot;#,##0.00">
                  <c:v>2.7999999999999997E-2</c:v>
                </c:pt>
                <c:pt idx="63" formatCode="&quot;$&quot;#,##0.00">
                  <c:v>2.7999999999999997E-2</c:v>
                </c:pt>
                <c:pt idx="64" formatCode="&quot;$&quot;#,##0.00">
                  <c:v>2.7999999999999997E-2</c:v>
                </c:pt>
                <c:pt idx="65">
                  <c:v>2.7999999999999997E-2</c:v>
                </c:pt>
                <c:pt idx="66">
                  <c:v>2.7999999999999997E-2</c:v>
                </c:pt>
                <c:pt idx="67">
                  <c:v>2.7999999999999997E-2</c:v>
                </c:pt>
                <c:pt idx="68">
                  <c:v>2.7999999999999997E-2</c:v>
                </c:pt>
                <c:pt idx="69">
                  <c:v>2.8000000000000025E-2</c:v>
                </c:pt>
                <c:pt idx="70">
                  <c:v>2.8000000000000025E-2</c:v>
                </c:pt>
                <c:pt idx="71">
                  <c:v>2.8000000000000025E-2</c:v>
                </c:pt>
                <c:pt idx="72">
                  <c:v>2.7999999999999997E-2</c:v>
                </c:pt>
                <c:pt idx="73">
                  <c:v>2.7999999999999997E-2</c:v>
                </c:pt>
                <c:pt idx="74">
                  <c:v>2.7999999999999997E-2</c:v>
                </c:pt>
                <c:pt idx="75">
                  <c:v>3.2179999999999986E-2</c:v>
                </c:pt>
                <c:pt idx="76">
                  <c:v>3.2179999999999986E-2</c:v>
                </c:pt>
                <c:pt idx="77">
                  <c:v>3.2179999999999986E-2</c:v>
                </c:pt>
                <c:pt idx="78">
                  <c:v>3.5289999999999988E-2</c:v>
                </c:pt>
                <c:pt idx="79">
                  <c:v>3.5289999999999988E-2</c:v>
                </c:pt>
                <c:pt idx="80">
                  <c:v>3.5289999999999988E-2</c:v>
                </c:pt>
                <c:pt idx="81">
                  <c:v>3.5289999999999988E-2</c:v>
                </c:pt>
                <c:pt idx="82">
                  <c:v>3.5289999999999988E-2</c:v>
                </c:pt>
                <c:pt idx="83">
                  <c:v>3.5289999999999988E-2</c:v>
                </c:pt>
                <c:pt idx="84">
                  <c:v>3.5290000000000016E-2</c:v>
                </c:pt>
                <c:pt idx="85">
                  <c:v>3.5290000000000016E-2</c:v>
                </c:pt>
                <c:pt idx="86">
                  <c:v>3.5290000000000016E-2</c:v>
                </c:pt>
                <c:pt idx="87">
                  <c:v>3.5289999999999988E-2</c:v>
                </c:pt>
                <c:pt idx="88">
                  <c:v>3.5289999999999988E-2</c:v>
                </c:pt>
                <c:pt idx="89">
                  <c:v>3.5290000000000016E-2</c:v>
                </c:pt>
                <c:pt idx="90">
                  <c:v>4.028000000000001E-2</c:v>
                </c:pt>
                <c:pt idx="91">
                  <c:v>4.028000000000001E-2</c:v>
                </c:pt>
                <c:pt idx="92">
                  <c:v>4.028000000000001E-2</c:v>
                </c:pt>
                <c:pt idx="93">
                  <c:v>4.028000000000001E-2</c:v>
                </c:pt>
                <c:pt idx="94">
                  <c:v>4.028000000000001E-2</c:v>
                </c:pt>
                <c:pt idx="95">
                  <c:v>4.028000000000001E-2</c:v>
                </c:pt>
                <c:pt idx="96">
                  <c:v>4.028000000000001E-2</c:v>
                </c:pt>
                <c:pt idx="97">
                  <c:v>4.028000000000001E-2</c:v>
                </c:pt>
                <c:pt idx="98">
                  <c:v>4.028000000000001E-2</c:v>
                </c:pt>
                <c:pt idx="99">
                  <c:v>4.028000000000001E-2</c:v>
                </c:pt>
                <c:pt idx="100">
                  <c:v>4.028000000000001E-2</c:v>
                </c:pt>
                <c:pt idx="101">
                  <c:v>4.028000000000001E-2</c:v>
                </c:pt>
                <c:pt idx="102">
                  <c:v>4.8330000000000012E-2</c:v>
                </c:pt>
                <c:pt idx="103">
                  <c:v>4.8330000000000012E-2</c:v>
                </c:pt>
                <c:pt idx="104">
                  <c:v>4.8330000000000012E-2</c:v>
                </c:pt>
                <c:pt idx="105">
                  <c:v>4.8330000000000012E-2</c:v>
                </c:pt>
                <c:pt idx="106">
                  <c:v>4.8330000000000012E-2</c:v>
                </c:pt>
                <c:pt idx="107">
                  <c:v>4.8330000000000012E-2</c:v>
                </c:pt>
                <c:pt idx="108">
                  <c:v>4.833000000000004E-2</c:v>
                </c:pt>
                <c:pt idx="109">
                  <c:v>4.833000000000004E-2</c:v>
                </c:pt>
                <c:pt idx="110">
                  <c:v>4.833000000000004E-2</c:v>
                </c:pt>
                <c:pt idx="111">
                  <c:v>4.8330000000000012E-2</c:v>
                </c:pt>
                <c:pt idx="112">
                  <c:v>4.8330000000000012E-2</c:v>
                </c:pt>
                <c:pt idx="113">
                  <c:v>4.8330000000000012E-2</c:v>
                </c:pt>
                <c:pt idx="114">
                  <c:v>5.8590000000000031E-2</c:v>
                </c:pt>
                <c:pt idx="115">
                  <c:v>5.8590000000000031E-2</c:v>
                </c:pt>
                <c:pt idx="116">
                  <c:v>5.8590000000000031E-2</c:v>
                </c:pt>
                <c:pt idx="117">
                  <c:v>5.8590000000000031E-2</c:v>
                </c:pt>
                <c:pt idx="118">
                  <c:v>5.8590000000000031E-2</c:v>
                </c:pt>
                <c:pt idx="119">
                  <c:v>5.8590000000000031E-2</c:v>
                </c:pt>
                <c:pt idx="120">
                  <c:v>5.8590000000000031E-2</c:v>
                </c:pt>
                <c:pt idx="121">
                  <c:v>5.8590000000000031E-2</c:v>
                </c:pt>
                <c:pt idx="122">
                  <c:v>5.8590000000000031E-2</c:v>
                </c:pt>
                <c:pt idx="123">
                  <c:v>5.8590000000000031E-2</c:v>
                </c:pt>
                <c:pt idx="124">
                  <c:v>5.8590000000000031E-2</c:v>
                </c:pt>
                <c:pt idx="125">
                  <c:v>5.8590000000000031E-2</c:v>
                </c:pt>
              </c:numCache>
            </c:numRef>
          </c:val>
          <c:extLst>
            <c:ext xmlns:c16="http://schemas.microsoft.com/office/drawing/2014/chart" uri="{C3380CC4-5D6E-409C-BE32-E72D297353CC}">
              <c16:uniqueId val="{00000003-3844-4288-9829-D2E0655416F1}"/>
            </c:ext>
          </c:extLst>
        </c:ser>
        <c:ser>
          <c:idx val="4"/>
          <c:order val="4"/>
          <c:tx>
            <c:strRef>
              <c:f>'Rate Case Res R1'!$B$61</c:f>
              <c:strCache>
                <c:ptCount val="1"/>
                <c:pt idx="0">
                  <c:v>Tier 3 Billing Rate</c:v>
                </c:pt>
              </c:strCache>
            </c:strRef>
          </c:tx>
          <c:spPr>
            <a:solidFill>
              <a:srgbClr val="66FF33"/>
            </a:solidFill>
            <a:ln w="22225">
              <a:solidFill>
                <a:srgbClr val="66FF33"/>
              </a:solidFill>
              <a:prstDash val="solid"/>
            </a:ln>
          </c:spPr>
          <c:invertIfNegative val="0"/>
          <c:cat>
            <c:numRef>
              <c:f>'Rate Case Res R1'!$C$5:$FW$5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R1'!$C$61:$FW$61</c:f>
              <c:numCache>
                <c:formatCode>"$"#,##0.00000</c:formatCode>
                <c:ptCount val="126"/>
                <c:pt idx="0">
                  <c:v>0</c:v>
                </c:pt>
                <c:pt idx="1">
                  <c:v>0</c:v>
                </c:pt>
                <c:pt idx="2">
                  <c:v>0</c:v>
                </c:pt>
                <c:pt idx="3">
                  <c:v>0</c:v>
                </c:pt>
                <c:pt idx="4">
                  <c:v>0</c:v>
                </c:pt>
                <c:pt idx="5">
                  <c:v>3.4799999999999998E-2</c:v>
                </c:pt>
                <c:pt idx="6">
                  <c:v>3.4799999999999998E-2</c:v>
                </c:pt>
                <c:pt idx="7">
                  <c:v>3.4799999999999998E-2</c:v>
                </c:pt>
                <c:pt idx="8">
                  <c:v>3.4799999999999998E-2</c:v>
                </c:pt>
                <c:pt idx="9">
                  <c:v>0</c:v>
                </c:pt>
                <c:pt idx="10">
                  <c:v>0</c:v>
                </c:pt>
                <c:pt idx="11">
                  <c:v>0</c:v>
                </c:pt>
                <c:pt idx="12">
                  <c:v>0</c:v>
                </c:pt>
                <c:pt idx="13">
                  <c:v>0</c:v>
                </c:pt>
                <c:pt idx="14">
                  <c:v>0</c:v>
                </c:pt>
                <c:pt idx="15">
                  <c:v>0</c:v>
                </c:pt>
                <c:pt idx="16">
                  <c:v>0</c:v>
                </c:pt>
                <c:pt idx="17">
                  <c:v>3.4799999999999998E-2</c:v>
                </c:pt>
                <c:pt idx="18">
                  <c:v>3.4799999999999998E-2</c:v>
                </c:pt>
                <c:pt idx="19">
                  <c:v>3.4799999999999998E-2</c:v>
                </c:pt>
                <c:pt idx="20">
                  <c:v>3.4799999999999998E-2</c:v>
                </c:pt>
                <c:pt idx="21">
                  <c:v>0</c:v>
                </c:pt>
                <c:pt idx="22">
                  <c:v>0</c:v>
                </c:pt>
                <c:pt idx="23">
                  <c:v>0</c:v>
                </c:pt>
                <c:pt idx="24">
                  <c:v>0</c:v>
                </c:pt>
                <c:pt idx="25">
                  <c:v>0</c:v>
                </c:pt>
                <c:pt idx="26">
                  <c:v>0</c:v>
                </c:pt>
                <c:pt idx="27">
                  <c:v>0</c:v>
                </c:pt>
                <c:pt idx="28">
                  <c:v>0</c:v>
                </c:pt>
                <c:pt idx="29">
                  <c:v>3.4799999999999998E-2</c:v>
                </c:pt>
                <c:pt idx="30">
                  <c:v>3.4799999999999998E-2</c:v>
                </c:pt>
                <c:pt idx="31">
                  <c:v>3.4799999999999998E-2</c:v>
                </c:pt>
                <c:pt idx="32">
                  <c:v>3.4799999999999998E-2</c:v>
                </c:pt>
                <c:pt idx="34" formatCode="&quot;$&quot;#,##0.00">
                  <c:v>0</c:v>
                </c:pt>
                <c:pt idx="35" formatCode="&quot;$&quot;#,##0.00">
                  <c:v>0</c:v>
                </c:pt>
                <c:pt idx="36" formatCode="&quot;$&quot;#,##0.00">
                  <c:v>0</c:v>
                </c:pt>
                <c:pt idx="37" formatCode="&quot;$&quot;#,##0.00">
                  <c:v>0</c:v>
                </c:pt>
                <c:pt idx="38" formatCode="&quot;$&quot;#,##0.00">
                  <c:v>0</c:v>
                </c:pt>
                <c:pt idx="39" formatCode="&quot;$&quot;#,##0.00">
                  <c:v>0</c:v>
                </c:pt>
                <c:pt idx="40" formatCode="&quot;$&quot;#,##0.00">
                  <c:v>0</c:v>
                </c:pt>
                <c:pt idx="41" formatCode="&quot;$&quot;#,##0.00">
                  <c:v>3.6799999999999999E-2</c:v>
                </c:pt>
                <c:pt idx="42" formatCode="&quot;$&quot;#,##0.00">
                  <c:v>4.1700000000000015E-2</c:v>
                </c:pt>
                <c:pt idx="43" formatCode="&quot;$&quot;#,##0.00">
                  <c:v>4.1700000000000015E-2</c:v>
                </c:pt>
                <c:pt idx="44" formatCode="&quot;$&quot;#,##0.00">
                  <c:v>4.1700000000000015E-2</c:v>
                </c:pt>
                <c:pt idx="45" formatCode="&quot;$&quot;#,##0.00">
                  <c:v>0</c:v>
                </c:pt>
                <c:pt idx="46" formatCode="&quot;$&quot;#,##0.00">
                  <c:v>0</c:v>
                </c:pt>
                <c:pt idx="47" formatCode="&quot;$&quot;#,##0.00">
                  <c:v>0</c:v>
                </c:pt>
                <c:pt idx="48" formatCode="&quot;$&quot;#,##0.00">
                  <c:v>0</c:v>
                </c:pt>
                <c:pt idx="49" formatCode="&quot;$&quot;#,##0.00">
                  <c:v>0</c:v>
                </c:pt>
                <c:pt idx="50" formatCode="&quot;$&quot;#,##0.00">
                  <c:v>0</c:v>
                </c:pt>
                <c:pt idx="51" formatCode="&quot;$&quot;#,##0.00">
                  <c:v>0</c:v>
                </c:pt>
                <c:pt idx="52" formatCode="&quot;$&quot;#,##0.00">
                  <c:v>0</c:v>
                </c:pt>
                <c:pt idx="53" formatCode="&quot;$&quot;#,##0.00">
                  <c:v>4.1700000000000015E-2</c:v>
                </c:pt>
                <c:pt idx="54" formatCode="&quot;$&quot;#,##0.00">
                  <c:v>4.1700000000000015E-2</c:v>
                </c:pt>
                <c:pt idx="55" formatCode="&quot;$&quot;#,##0.00">
                  <c:v>4.1700000000000015E-2</c:v>
                </c:pt>
                <c:pt idx="56" formatCode="&quot;$&quot;#,##0.00">
                  <c:v>4.1700000000000015E-2</c:v>
                </c:pt>
                <c:pt idx="57" formatCode="&quot;$&quot;#,##0.00">
                  <c:v>0</c:v>
                </c:pt>
                <c:pt idx="58" formatCode="&quot;$&quot;#,##0.00">
                  <c:v>0</c:v>
                </c:pt>
                <c:pt idx="59" formatCode="&quot;$&quot;#,##0.00">
                  <c:v>0</c:v>
                </c:pt>
                <c:pt idx="60" formatCode="&quot;$&quot;#,##0.00">
                  <c:v>0</c:v>
                </c:pt>
                <c:pt idx="61" formatCode="&quot;$&quot;#,##0.00">
                  <c:v>0</c:v>
                </c:pt>
                <c:pt idx="62" formatCode="&quot;$&quot;#,##0.00">
                  <c:v>0</c:v>
                </c:pt>
                <c:pt idx="63" formatCode="&quot;$&quot;#,##0.00">
                  <c:v>0</c:v>
                </c:pt>
                <c:pt idx="64" formatCode="&quot;$&quot;#,##0.00">
                  <c:v>0</c:v>
                </c:pt>
                <c:pt idx="65">
                  <c:v>4.1700000000000015E-2</c:v>
                </c:pt>
                <c:pt idx="66">
                  <c:v>4.1700000000000015E-2</c:v>
                </c:pt>
                <c:pt idx="67">
                  <c:v>4.1700000000000015E-2</c:v>
                </c:pt>
                <c:pt idx="68">
                  <c:v>4.1700000000000015E-2</c:v>
                </c:pt>
                <c:pt idx="69">
                  <c:v>0</c:v>
                </c:pt>
                <c:pt idx="70">
                  <c:v>0</c:v>
                </c:pt>
                <c:pt idx="71">
                  <c:v>0</c:v>
                </c:pt>
                <c:pt idx="72">
                  <c:v>0</c:v>
                </c:pt>
                <c:pt idx="73">
                  <c:v>0</c:v>
                </c:pt>
                <c:pt idx="74">
                  <c:v>0</c:v>
                </c:pt>
                <c:pt idx="75">
                  <c:v>0</c:v>
                </c:pt>
                <c:pt idx="76">
                  <c:v>0</c:v>
                </c:pt>
                <c:pt idx="77">
                  <c:v>4.8960000000000004E-2</c:v>
                </c:pt>
                <c:pt idx="78">
                  <c:v>5.5770000000000014E-2</c:v>
                </c:pt>
                <c:pt idx="79">
                  <c:v>5.5770000000000014E-2</c:v>
                </c:pt>
                <c:pt idx="80">
                  <c:v>5.5770000000000014E-2</c:v>
                </c:pt>
                <c:pt idx="81">
                  <c:v>0</c:v>
                </c:pt>
                <c:pt idx="82">
                  <c:v>0</c:v>
                </c:pt>
                <c:pt idx="83">
                  <c:v>0</c:v>
                </c:pt>
                <c:pt idx="84">
                  <c:v>0</c:v>
                </c:pt>
                <c:pt idx="85">
                  <c:v>0</c:v>
                </c:pt>
                <c:pt idx="86">
                  <c:v>0</c:v>
                </c:pt>
                <c:pt idx="87">
                  <c:v>0</c:v>
                </c:pt>
                <c:pt idx="88">
                  <c:v>0</c:v>
                </c:pt>
                <c:pt idx="89">
                  <c:v>5.5769999999999986E-2</c:v>
                </c:pt>
                <c:pt idx="90">
                  <c:v>6.7849999999999966E-2</c:v>
                </c:pt>
                <c:pt idx="91">
                  <c:v>6.7849999999999966E-2</c:v>
                </c:pt>
                <c:pt idx="92">
                  <c:v>6.7849999999999966E-2</c:v>
                </c:pt>
                <c:pt idx="93">
                  <c:v>0</c:v>
                </c:pt>
                <c:pt idx="94">
                  <c:v>0</c:v>
                </c:pt>
                <c:pt idx="95">
                  <c:v>0</c:v>
                </c:pt>
                <c:pt idx="96">
                  <c:v>0</c:v>
                </c:pt>
                <c:pt idx="97">
                  <c:v>0</c:v>
                </c:pt>
                <c:pt idx="98">
                  <c:v>0</c:v>
                </c:pt>
                <c:pt idx="99">
                  <c:v>0</c:v>
                </c:pt>
                <c:pt idx="100">
                  <c:v>0</c:v>
                </c:pt>
                <c:pt idx="101">
                  <c:v>6.7849999999999994E-2</c:v>
                </c:pt>
                <c:pt idx="102">
                  <c:v>7.6099999999999973E-2</c:v>
                </c:pt>
                <c:pt idx="103">
                  <c:v>7.6099999999999973E-2</c:v>
                </c:pt>
                <c:pt idx="104">
                  <c:v>7.6099999999999973E-2</c:v>
                </c:pt>
                <c:pt idx="105">
                  <c:v>0</c:v>
                </c:pt>
                <c:pt idx="106">
                  <c:v>0</c:v>
                </c:pt>
                <c:pt idx="107">
                  <c:v>0</c:v>
                </c:pt>
                <c:pt idx="108">
                  <c:v>0</c:v>
                </c:pt>
                <c:pt idx="109">
                  <c:v>0</c:v>
                </c:pt>
                <c:pt idx="110">
                  <c:v>0</c:v>
                </c:pt>
                <c:pt idx="111">
                  <c:v>0</c:v>
                </c:pt>
                <c:pt idx="112">
                  <c:v>0</c:v>
                </c:pt>
                <c:pt idx="113">
                  <c:v>7.6100000000000001E-2</c:v>
                </c:pt>
                <c:pt idx="114">
                  <c:v>8.7009999999999921E-2</c:v>
                </c:pt>
                <c:pt idx="115">
                  <c:v>8.7009999999999921E-2</c:v>
                </c:pt>
                <c:pt idx="116">
                  <c:v>8.7009999999999921E-2</c:v>
                </c:pt>
                <c:pt idx="117">
                  <c:v>0</c:v>
                </c:pt>
                <c:pt idx="118">
                  <c:v>0</c:v>
                </c:pt>
                <c:pt idx="119">
                  <c:v>0</c:v>
                </c:pt>
                <c:pt idx="120">
                  <c:v>0</c:v>
                </c:pt>
                <c:pt idx="121">
                  <c:v>0</c:v>
                </c:pt>
                <c:pt idx="122">
                  <c:v>0</c:v>
                </c:pt>
                <c:pt idx="123">
                  <c:v>0</c:v>
                </c:pt>
                <c:pt idx="124">
                  <c:v>0</c:v>
                </c:pt>
                <c:pt idx="125">
                  <c:v>8.7009999999999948E-2</c:v>
                </c:pt>
              </c:numCache>
            </c:numRef>
          </c:val>
          <c:extLst>
            <c:ext xmlns:c16="http://schemas.microsoft.com/office/drawing/2014/chart" uri="{C3380CC4-5D6E-409C-BE32-E72D297353CC}">
              <c16:uniqueId val="{00000004-3844-4288-9829-D2E0655416F1}"/>
            </c:ext>
          </c:extLst>
        </c:ser>
        <c:dLbls>
          <c:showLegendKey val="0"/>
          <c:showVal val="0"/>
          <c:showCatName val="0"/>
          <c:showSerName val="0"/>
          <c:showPercent val="0"/>
          <c:showBubbleSize val="0"/>
        </c:dLbls>
        <c:gapWidth val="0"/>
        <c:overlap val="100"/>
        <c:axId val="206992512"/>
        <c:axId val="206994048"/>
      </c:barChart>
      <c:lineChart>
        <c:grouping val="standard"/>
        <c:varyColors val="0"/>
        <c:ser>
          <c:idx val="6"/>
          <c:order val="5"/>
          <c:tx>
            <c:strRef>
              <c:f>'Rate Case Res R1'!$B$60</c:f>
              <c:strCache>
                <c:ptCount val="1"/>
                <c:pt idx="0">
                  <c:v>Access Charge Tier 3</c:v>
                </c:pt>
              </c:strCache>
            </c:strRef>
          </c:tx>
          <c:spPr>
            <a:ln w="38100">
              <a:solidFill>
                <a:schemeClr val="tx1"/>
              </a:solidFill>
              <a:prstDash val="dash"/>
            </a:ln>
          </c:spPr>
          <c:marker>
            <c:symbol val="none"/>
          </c:marker>
          <c:cat>
            <c:numRef>
              <c:f>'Rate Case Res R1'!$O$5:$FW$5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R1'!$O$60:$FW$60</c:f>
              <c:numCache>
                <c:formatCode>General</c:formatCode>
                <c:ptCount val="12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formatCode="&quot;$&quot;#,##0.00">
                  <c:v>0.55000000000000004</c:v>
                </c:pt>
                <c:pt idx="76" formatCode="&quot;$&quot;#,##0.00">
                  <c:v>0.55000000000000004</c:v>
                </c:pt>
                <c:pt idx="77" formatCode="&quot;$&quot;#,##0.00">
                  <c:v>0.55000000000000004</c:v>
                </c:pt>
                <c:pt idx="78" formatCode="&quot;$&quot;#,##0.00">
                  <c:v>0.85</c:v>
                </c:pt>
                <c:pt idx="79" formatCode="&quot;$&quot;#,##0.00">
                  <c:v>0.85</c:v>
                </c:pt>
                <c:pt idx="80" formatCode="&quot;$&quot;#,##0.00">
                  <c:v>0.85</c:v>
                </c:pt>
                <c:pt idx="81" formatCode="&quot;$&quot;#,##0.00">
                  <c:v>9</c:v>
                </c:pt>
                <c:pt idx="82" formatCode="&quot;$&quot;#,##0.00">
                  <c:v>9</c:v>
                </c:pt>
                <c:pt idx="83" formatCode="&quot;$&quot;#,##0.00">
                  <c:v>9</c:v>
                </c:pt>
                <c:pt idx="84" formatCode="&quot;$&quot;#,##0.00">
                  <c:v>9</c:v>
                </c:pt>
                <c:pt idx="85" formatCode="&quot;$&quot;#,##0.00">
                  <c:v>9</c:v>
                </c:pt>
                <c:pt idx="86" formatCode="&quot;$&quot;#,##0.00">
                  <c:v>9</c:v>
                </c:pt>
                <c:pt idx="87" formatCode="&quot;$&quot;#,##0.00">
                  <c:v>9</c:v>
                </c:pt>
                <c:pt idx="88" formatCode="&quot;$&quot;#,##0.00">
                  <c:v>9</c:v>
                </c:pt>
                <c:pt idx="89" formatCode="&quot;$&quot;#,##0.00">
                  <c:v>9</c:v>
                </c:pt>
                <c:pt idx="90" formatCode="&quot;$&quot;#,##0.00">
                  <c:v>15</c:v>
                </c:pt>
                <c:pt idx="91" formatCode="&quot;$&quot;#,##0.00">
                  <c:v>15</c:v>
                </c:pt>
                <c:pt idx="92" formatCode="&quot;$&quot;#,##0.00">
                  <c:v>15</c:v>
                </c:pt>
                <c:pt idx="93" formatCode="&quot;$&quot;#,##0.00">
                  <c:v>15</c:v>
                </c:pt>
                <c:pt idx="94" formatCode="&quot;$&quot;#,##0.00">
                  <c:v>15</c:v>
                </c:pt>
                <c:pt idx="95" formatCode="&quot;$&quot;#,##0.00">
                  <c:v>15</c:v>
                </c:pt>
                <c:pt idx="96" formatCode="&quot;$&quot;#,##0.00">
                  <c:v>15</c:v>
                </c:pt>
                <c:pt idx="97" formatCode="&quot;$&quot;#,##0.00">
                  <c:v>15</c:v>
                </c:pt>
                <c:pt idx="98" formatCode="&quot;$&quot;#,##0.00">
                  <c:v>15</c:v>
                </c:pt>
                <c:pt idx="99" formatCode="&quot;$&quot;#,##0.00">
                  <c:v>15</c:v>
                </c:pt>
                <c:pt idx="100" formatCode="&quot;$&quot;#,##0.00">
                  <c:v>15</c:v>
                </c:pt>
                <c:pt idx="101" formatCode="&quot;$&quot;#,##0.00">
                  <c:v>15</c:v>
                </c:pt>
                <c:pt idx="102" formatCode="&quot;$&quot;#,##0.00">
                  <c:v>18.5</c:v>
                </c:pt>
                <c:pt idx="103" formatCode="&quot;$&quot;#,##0.00">
                  <c:v>18.5</c:v>
                </c:pt>
                <c:pt idx="104" formatCode="&quot;$&quot;#,##0.00">
                  <c:v>18.5</c:v>
                </c:pt>
                <c:pt idx="105" formatCode="&quot;$&quot;#,##0.00">
                  <c:v>18.5</c:v>
                </c:pt>
                <c:pt idx="106" formatCode="&quot;$&quot;#,##0.00">
                  <c:v>18.5</c:v>
                </c:pt>
                <c:pt idx="107" formatCode="&quot;$&quot;#,##0.00">
                  <c:v>18.5</c:v>
                </c:pt>
                <c:pt idx="108" formatCode="&quot;$&quot;#,##0.00">
                  <c:v>18.5</c:v>
                </c:pt>
                <c:pt idx="109" formatCode="&quot;$&quot;#,##0.00">
                  <c:v>18.5</c:v>
                </c:pt>
                <c:pt idx="110" formatCode="&quot;$&quot;#,##0.00">
                  <c:v>18.5</c:v>
                </c:pt>
                <c:pt idx="111" formatCode="&quot;$&quot;#,##0.00">
                  <c:v>18.5</c:v>
                </c:pt>
                <c:pt idx="112" formatCode="&quot;$&quot;#,##0.00">
                  <c:v>18.5</c:v>
                </c:pt>
                <c:pt idx="113" formatCode="&quot;$&quot;#,##0.00">
                  <c:v>18.5</c:v>
                </c:pt>
                <c:pt idx="114" formatCode="&quot;$&quot;#,##0.00">
                  <c:v>22.7</c:v>
                </c:pt>
                <c:pt idx="115" formatCode="&quot;$&quot;#,##0.00">
                  <c:v>22.7</c:v>
                </c:pt>
                <c:pt idx="116" formatCode="&quot;$&quot;#,##0.00">
                  <c:v>22.7</c:v>
                </c:pt>
                <c:pt idx="117" formatCode="&quot;$&quot;#,##0.00">
                  <c:v>22.7</c:v>
                </c:pt>
                <c:pt idx="118" formatCode="&quot;$&quot;#,##0.00">
                  <c:v>22.7</c:v>
                </c:pt>
                <c:pt idx="119" formatCode="&quot;$&quot;#,##0.00">
                  <c:v>22.7</c:v>
                </c:pt>
                <c:pt idx="120" formatCode="&quot;$&quot;#,##0.00">
                  <c:v>22.7</c:v>
                </c:pt>
                <c:pt idx="121" formatCode="&quot;$&quot;#,##0.00">
                  <c:v>22.7</c:v>
                </c:pt>
                <c:pt idx="122" formatCode="&quot;$&quot;#,##0.00">
                  <c:v>22.7</c:v>
                </c:pt>
                <c:pt idx="123" formatCode="&quot;$&quot;#,##0.00">
                  <c:v>22.7</c:v>
                </c:pt>
                <c:pt idx="124" formatCode="&quot;$&quot;#,##0.00">
                  <c:v>22.7</c:v>
                </c:pt>
                <c:pt idx="125" formatCode="&quot;$&quot;#,##0.00">
                  <c:v>22.7</c:v>
                </c:pt>
              </c:numCache>
            </c:numRef>
          </c:val>
          <c:smooth val="0"/>
          <c:extLst>
            <c:ext xmlns:c16="http://schemas.microsoft.com/office/drawing/2014/chart" uri="{C3380CC4-5D6E-409C-BE32-E72D297353CC}">
              <c16:uniqueId val="{00000005-3844-4288-9829-D2E0655416F1}"/>
            </c:ext>
          </c:extLst>
        </c:ser>
        <c:ser>
          <c:idx val="5"/>
          <c:order val="6"/>
          <c:tx>
            <c:strRef>
              <c:f>'Rate Case Res R1'!$B$59</c:f>
              <c:strCache>
                <c:ptCount val="1"/>
                <c:pt idx="0">
                  <c:v>Access Charge Tier 2</c:v>
                </c:pt>
              </c:strCache>
            </c:strRef>
          </c:tx>
          <c:spPr>
            <a:ln w="38100">
              <a:solidFill>
                <a:schemeClr val="tx1"/>
              </a:solidFill>
              <a:prstDash val="sysDash"/>
            </a:ln>
          </c:spPr>
          <c:marker>
            <c:symbol val="none"/>
          </c:marker>
          <c:cat>
            <c:numRef>
              <c:f>'Rate Case Res R1'!$O$5:$FW$5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R1'!$O$59:$FW$59</c:f>
              <c:numCache>
                <c:formatCode>General</c:formatCode>
                <c:ptCount val="12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formatCode="&quot;$&quot;#,##0.00">
                  <c:v>0.55000000000000004</c:v>
                </c:pt>
                <c:pt idx="76" formatCode="&quot;$&quot;#,##0.00">
                  <c:v>0.55000000000000004</c:v>
                </c:pt>
                <c:pt idx="77" formatCode="&quot;$&quot;#,##0.00">
                  <c:v>0.55000000000000004</c:v>
                </c:pt>
                <c:pt idx="78" formatCode="&quot;$&quot;#,##0.00">
                  <c:v>0.85</c:v>
                </c:pt>
                <c:pt idx="79" formatCode="&quot;$&quot;#,##0.00">
                  <c:v>0.85</c:v>
                </c:pt>
                <c:pt idx="80" formatCode="&quot;$&quot;#,##0.00">
                  <c:v>0.85</c:v>
                </c:pt>
                <c:pt idx="81" formatCode="&quot;$&quot;#,##0.00">
                  <c:v>3</c:v>
                </c:pt>
                <c:pt idx="82" formatCode="&quot;$&quot;#,##0.00">
                  <c:v>3</c:v>
                </c:pt>
                <c:pt idx="83" formatCode="&quot;$&quot;#,##0.00">
                  <c:v>3</c:v>
                </c:pt>
                <c:pt idx="84" formatCode="&quot;$&quot;#,##0.00">
                  <c:v>3</c:v>
                </c:pt>
                <c:pt idx="85" formatCode="&quot;$&quot;#,##0.00">
                  <c:v>3</c:v>
                </c:pt>
                <c:pt idx="86" formatCode="&quot;$&quot;#,##0.00">
                  <c:v>3</c:v>
                </c:pt>
                <c:pt idx="87" formatCode="&quot;$&quot;#,##0.00">
                  <c:v>3</c:v>
                </c:pt>
                <c:pt idx="88" formatCode="&quot;$&quot;#,##0.00">
                  <c:v>3</c:v>
                </c:pt>
                <c:pt idx="89" formatCode="&quot;$&quot;#,##0.00">
                  <c:v>3</c:v>
                </c:pt>
                <c:pt idx="90" formatCode="&quot;$&quot;#,##0.00">
                  <c:v>4.9000000000000004</c:v>
                </c:pt>
                <c:pt idx="91" formatCode="&quot;$&quot;#,##0.00">
                  <c:v>4.9000000000000004</c:v>
                </c:pt>
                <c:pt idx="92" formatCode="&quot;$&quot;#,##0.00">
                  <c:v>4.9000000000000004</c:v>
                </c:pt>
                <c:pt idx="93" formatCode="&quot;$&quot;#,##0.00">
                  <c:v>4.9000000000000004</c:v>
                </c:pt>
                <c:pt idx="94" formatCode="&quot;$&quot;#,##0.00">
                  <c:v>4.9000000000000004</c:v>
                </c:pt>
                <c:pt idx="95" formatCode="&quot;$&quot;#,##0.00">
                  <c:v>4.9000000000000004</c:v>
                </c:pt>
                <c:pt idx="96" formatCode="&quot;$&quot;#,##0.00">
                  <c:v>4.9000000000000004</c:v>
                </c:pt>
                <c:pt idx="97" formatCode="&quot;$&quot;#,##0.00">
                  <c:v>4.9000000000000004</c:v>
                </c:pt>
                <c:pt idx="98" formatCode="&quot;$&quot;#,##0.00">
                  <c:v>4.9000000000000004</c:v>
                </c:pt>
                <c:pt idx="99" formatCode="&quot;$&quot;#,##0.00">
                  <c:v>4.9000000000000004</c:v>
                </c:pt>
                <c:pt idx="100" formatCode="&quot;$&quot;#,##0.00">
                  <c:v>4.9000000000000004</c:v>
                </c:pt>
                <c:pt idx="101" formatCode="&quot;$&quot;#,##0.00">
                  <c:v>4.9000000000000004</c:v>
                </c:pt>
                <c:pt idx="102" formatCode="&quot;$&quot;#,##0.00">
                  <c:v>6.25</c:v>
                </c:pt>
                <c:pt idx="103" formatCode="&quot;$&quot;#,##0.00">
                  <c:v>6.25</c:v>
                </c:pt>
                <c:pt idx="104" formatCode="&quot;$&quot;#,##0.00">
                  <c:v>6.25</c:v>
                </c:pt>
                <c:pt idx="105" formatCode="&quot;$&quot;#,##0.00">
                  <c:v>6.25</c:v>
                </c:pt>
                <c:pt idx="106" formatCode="&quot;$&quot;#,##0.00">
                  <c:v>6.25</c:v>
                </c:pt>
                <c:pt idx="107" formatCode="&quot;$&quot;#,##0.00">
                  <c:v>6.25</c:v>
                </c:pt>
                <c:pt idx="108" formatCode="&quot;$&quot;#,##0.00">
                  <c:v>6.25</c:v>
                </c:pt>
                <c:pt idx="109" formatCode="&quot;$&quot;#,##0.00">
                  <c:v>6.25</c:v>
                </c:pt>
                <c:pt idx="110" formatCode="&quot;$&quot;#,##0.00">
                  <c:v>6.25</c:v>
                </c:pt>
                <c:pt idx="111" formatCode="&quot;$&quot;#,##0.00">
                  <c:v>6.25</c:v>
                </c:pt>
                <c:pt idx="112" formatCode="&quot;$&quot;#,##0.00">
                  <c:v>6.25</c:v>
                </c:pt>
                <c:pt idx="113" formatCode="&quot;$&quot;#,##0.00">
                  <c:v>6.25</c:v>
                </c:pt>
                <c:pt idx="114" formatCode="&quot;$&quot;#,##0.00">
                  <c:v>7.9</c:v>
                </c:pt>
                <c:pt idx="115" formatCode="&quot;$&quot;#,##0.00">
                  <c:v>7.9</c:v>
                </c:pt>
                <c:pt idx="116" formatCode="&quot;$&quot;#,##0.00">
                  <c:v>7.9</c:v>
                </c:pt>
                <c:pt idx="117" formatCode="&quot;$&quot;#,##0.00">
                  <c:v>7.9</c:v>
                </c:pt>
                <c:pt idx="118" formatCode="&quot;$&quot;#,##0.00">
                  <c:v>7.9</c:v>
                </c:pt>
                <c:pt idx="119" formatCode="&quot;$&quot;#,##0.00">
                  <c:v>7.9</c:v>
                </c:pt>
                <c:pt idx="120" formatCode="&quot;$&quot;#,##0.00">
                  <c:v>7.9</c:v>
                </c:pt>
                <c:pt idx="121" formatCode="&quot;$&quot;#,##0.00">
                  <c:v>7.9</c:v>
                </c:pt>
                <c:pt idx="122" formatCode="&quot;$&quot;#,##0.00">
                  <c:v>7.9</c:v>
                </c:pt>
                <c:pt idx="123" formatCode="&quot;$&quot;#,##0.00">
                  <c:v>7.9</c:v>
                </c:pt>
                <c:pt idx="124" formatCode="&quot;$&quot;#,##0.00">
                  <c:v>7.9</c:v>
                </c:pt>
                <c:pt idx="125" formatCode="&quot;$&quot;#,##0.00">
                  <c:v>7.9</c:v>
                </c:pt>
              </c:numCache>
            </c:numRef>
          </c:val>
          <c:smooth val="0"/>
          <c:extLst>
            <c:ext xmlns:c16="http://schemas.microsoft.com/office/drawing/2014/chart" uri="{C3380CC4-5D6E-409C-BE32-E72D297353CC}">
              <c16:uniqueId val="{00000006-3844-4288-9829-D2E0655416F1}"/>
            </c:ext>
          </c:extLst>
        </c:ser>
        <c:ser>
          <c:idx val="0"/>
          <c:order val="7"/>
          <c:tx>
            <c:strRef>
              <c:f>'Rate Case Res R1'!$B$58</c:f>
              <c:strCache>
                <c:ptCount val="1"/>
                <c:pt idx="0">
                  <c:v>Access Charge Tier 1</c:v>
                </c:pt>
              </c:strCache>
            </c:strRef>
          </c:tx>
          <c:spPr>
            <a:ln>
              <a:solidFill>
                <a:schemeClr val="tx1"/>
              </a:solidFill>
            </a:ln>
          </c:spPr>
          <c:marker>
            <c:symbol val="none"/>
          </c:marker>
          <c:cat>
            <c:numRef>
              <c:f>'Rate Case Res R1'!$O$5:$FW$5</c:f>
              <c:numCache>
                <c:formatCode>[$-409]mmm\-yy;@</c:formatCode>
                <c:ptCount val="126"/>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41224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numCache>
            </c:numRef>
          </c:cat>
          <c:val>
            <c:numRef>
              <c:f>'Rate Case Res R1'!$C$58:$FW$58</c:f>
              <c:numCache>
                <c:formatCode>General</c:formatCode>
                <c:ptCount val="12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formatCode="&quot;$&quot;#,##0.00">
                  <c:v>0.55000000000000004</c:v>
                </c:pt>
                <c:pt idx="76" formatCode="&quot;$&quot;#,##0.00">
                  <c:v>0.55000000000000004</c:v>
                </c:pt>
                <c:pt idx="77" formatCode="&quot;$&quot;#,##0.00">
                  <c:v>0.55000000000000004</c:v>
                </c:pt>
                <c:pt idx="78" formatCode="&quot;$&quot;#,##0.00">
                  <c:v>0.85</c:v>
                </c:pt>
                <c:pt idx="79" formatCode="&quot;$&quot;#,##0.00">
                  <c:v>0.85</c:v>
                </c:pt>
                <c:pt idx="80" formatCode="&quot;$&quot;#,##0.00">
                  <c:v>0.85</c:v>
                </c:pt>
                <c:pt idx="81" formatCode="&quot;$&quot;#,##0.00">
                  <c:v>0.85</c:v>
                </c:pt>
                <c:pt idx="82" formatCode="&quot;$&quot;#,##0.00">
                  <c:v>0.85</c:v>
                </c:pt>
                <c:pt idx="83" formatCode="&quot;$&quot;#,##0.00">
                  <c:v>0.85</c:v>
                </c:pt>
                <c:pt idx="84" formatCode="&quot;$&quot;#,##0.00">
                  <c:v>0.85</c:v>
                </c:pt>
                <c:pt idx="85" formatCode="&quot;$&quot;#,##0.00">
                  <c:v>0.85</c:v>
                </c:pt>
                <c:pt idx="86" formatCode="&quot;$&quot;#,##0.00">
                  <c:v>0.85</c:v>
                </c:pt>
                <c:pt idx="87" formatCode="&quot;$&quot;#,##0.00">
                  <c:v>0.85</c:v>
                </c:pt>
                <c:pt idx="88" formatCode="&quot;$&quot;#,##0.00">
                  <c:v>0.85</c:v>
                </c:pt>
                <c:pt idx="89" formatCode="&quot;$&quot;#,##0.00">
                  <c:v>0.85</c:v>
                </c:pt>
                <c:pt idx="90" formatCode="&quot;$&quot;#,##0.00">
                  <c:v>1.3</c:v>
                </c:pt>
                <c:pt idx="91" formatCode="&quot;$&quot;#,##0.00">
                  <c:v>1.3</c:v>
                </c:pt>
                <c:pt idx="92" formatCode="&quot;$&quot;#,##0.00">
                  <c:v>1.3</c:v>
                </c:pt>
                <c:pt idx="93" formatCode="&quot;$&quot;#,##0.00">
                  <c:v>1.3</c:v>
                </c:pt>
                <c:pt idx="94" formatCode="&quot;$&quot;#,##0.00">
                  <c:v>1.3</c:v>
                </c:pt>
                <c:pt idx="95" formatCode="&quot;$&quot;#,##0.00">
                  <c:v>1.3</c:v>
                </c:pt>
                <c:pt idx="96" formatCode="&quot;$&quot;#,##0.00">
                  <c:v>1.3</c:v>
                </c:pt>
                <c:pt idx="97" formatCode="&quot;$&quot;#,##0.00">
                  <c:v>1.3</c:v>
                </c:pt>
                <c:pt idx="98" formatCode="&quot;$&quot;#,##0.00">
                  <c:v>1.3</c:v>
                </c:pt>
                <c:pt idx="99" formatCode="&quot;$&quot;#,##0.00">
                  <c:v>1.3</c:v>
                </c:pt>
                <c:pt idx="100" formatCode="&quot;$&quot;#,##0.00">
                  <c:v>1.3</c:v>
                </c:pt>
                <c:pt idx="101" formatCode="&quot;$&quot;#,##0.00">
                  <c:v>1.3</c:v>
                </c:pt>
                <c:pt idx="102" formatCode="&quot;$&quot;#,##0.00">
                  <c:v>1.75</c:v>
                </c:pt>
                <c:pt idx="103" formatCode="&quot;$&quot;#,##0.00">
                  <c:v>1.75</c:v>
                </c:pt>
                <c:pt idx="104" formatCode="&quot;$&quot;#,##0.00">
                  <c:v>1.75</c:v>
                </c:pt>
                <c:pt idx="105" formatCode="&quot;$&quot;#,##0.00">
                  <c:v>1.75</c:v>
                </c:pt>
                <c:pt idx="106" formatCode="&quot;$&quot;#,##0.00">
                  <c:v>1.75</c:v>
                </c:pt>
                <c:pt idx="107" formatCode="&quot;$&quot;#,##0.00">
                  <c:v>1.75</c:v>
                </c:pt>
                <c:pt idx="108" formatCode="&quot;$&quot;#,##0.00">
                  <c:v>1.75</c:v>
                </c:pt>
                <c:pt idx="109" formatCode="&quot;$&quot;#,##0.00">
                  <c:v>1.75</c:v>
                </c:pt>
                <c:pt idx="110" formatCode="&quot;$&quot;#,##0.00">
                  <c:v>1.75</c:v>
                </c:pt>
                <c:pt idx="111" formatCode="&quot;$&quot;#,##0.00">
                  <c:v>1.75</c:v>
                </c:pt>
                <c:pt idx="112" formatCode="&quot;$&quot;#,##0.00">
                  <c:v>1.75</c:v>
                </c:pt>
                <c:pt idx="113" formatCode="&quot;$&quot;#,##0.00">
                  <c:v>1.75</c:v>
                </c:pt>
                <c:pt idx="114" formatCode="&quot;$&quot;#,##0.00">
                  <c:v>2.2999999999999998</c:v>
                </c:pt>
                <c:pt idx="115" formatCode="&quot;$&quot;#,##0.00">
                  <c:v>2.2999999999999998</c:v>
                </c:pt>
                <c:pt idx="116" formatCode="&quot;$&quot;#,##0.00">
                  <c:v>2.2999999999999998</c:v>
                </c:pt>
                <c:pt idx="117" formatCode="&quot;$&quot;#,##0.00">
                  <c:v>2.2999999999999998</c:v>
                </c:pt>
                <c:pt idx="118" formatCode="&quot;$&quot;#,##0.00">
                  <c:v>2.2999999999999998</c:v>
                </c:pt>
                <c:pt idx="119" formatCode="&quot;$&quot;#,##0.00">
                  <c:v>2.2999999999999998</c:v>
                </c:pt>
                <c:pt idx="120" formatCode="&quot;$&quot;#,##0.00">
                  <c:v>2.2999999999999998</c:v>
                </c:pt>
                <c:pt idx="121" formatCode="&quot;$&quot;#,##0.00">
                  <c:v>2.2999999999999998</c:v>
                </c:pt>
                <c:pt idx="122" formatCode="&quot;$&quot;#,##0.00">
                  <c:v>2.2999999999999998</c:v>
                </c:pt>
                <c:pt idx="123" formatCode="&quot;$&quot;#,##0.00">
                  <c:v>2.2999999999999998</c:v>
                </c:pt>
                <c:pt idx="124" formatCode="&quot;$&quot;#,##0.00">
                  <c:v>2.2999999999999998</c:v>
                </c:pt>
                <c:pt idx="125" formatCode="&quot;$&quot;#,##0.00">
                  <c:v>2.2999999999999998</c:v>
                </c:pt>
              </c:numCache>
            </c:numRef>
          </c:val>
          <c:smooth val="0"/>
          <c:extLst>
            <c:ext xmlns:c16="http://schemas.microsoft.com/office/drawing/2014/chart" uri="{C3380CC4-5D6E-409C-BE32-E72D297353CC}">
              <c16:uniqueId val="{00000007-3844-4288-9829-D2E0655416F1}"/>
            </c:ext>
          </c:extLst>
        </c:ser>
        <c:dLbls>
          <c:showLegendKey val="0"/>
          <c:showVal val="0"/>
          <c:showCatName val="0"/>
          <c:showSerName val="0"/>
          <c:showPercent val="0"/>
          <c:showBubbleSize val="0"/>
        </c:dLbls>
        <c:marker val="1"/>
        <c:smooth val="0"/>
        <c:axId val="206997760"/>
        <c:axId val="206996224"/>
      </c:lineChart>
      <c:dateAx>
        <c:axId val="206992512"/>
        <c:scaling>
          <c:orientation val="minMax"/>
          <c:max val="44013"/>
          <c:min val="40179"/>
        </c:scaling>
        <c:delete val="0"/>
        <c:axPos val="b"/>
        <c:majorGridlines>
          <c:spPr>
            <a:ln>
              <a:solidFill>
                <a:srgbClr val="C0C0C0"/>
              </a:solidFill>
            </a:ln>
          </c:spPr>
        </c:majorGridlines>
        <c:numFmt formatCode="mmm\-yy" sourceLinked="0"/>
        <c:majorTickMark val="none"/>
        <c:minorTickMark val="none"/>
        <c:tickLblPos val="low"/>
        <c:spPr>
          <a:ln w="3175">
            <a:noFill/>
            <a:prstDash val="solid"/>
          </a:ln>
        </c:spPr>
        <c:txPr>
          <a:bodyPr rot="-2700000" vert="horz"/>
          <a:lstStyle/>
          <a:p>
            <a:pPr>
              <a:defRPr/>
            </a:pPr>
            <a:endParaRPr lang="en-US"/>
          </a:p>
        </c:txPr>
        <c:crossAx val="206994048"/>
        <c:crosses val="autoZero"/>
        <c:auto val="0"/>
        <c:lblOffset val="100"/>
        <c:baseTimeUnit val="months"/>
        <c:majorUnit val="6"/>
        <c:majorTimeUnit val="months"/>
        <c:minorUnit val="1"/>
        <c:minorTimeUnit val="months"/>
      </c:dateAx>
      <c:valAx>
        <c:axId val="206994048"/>
        <c:scaling>
          <c:orientation val="minMax"/>
          <c:max val="0.35000000000000003"/>
          <c:min val="0"/>
        </c:scaling>
        <c:delete val="0"/>
        <c:axPos val="l"/>
        <c:majorGridlines>
          <c:spPr>
            <a:ln>
              <a:solidFill>
                <a:schemeClr val="tx1"/>
              </a:solidFill>
            </a:ln>
          </c:spPr>
        </c:majorGridlines>
        <c:minorGridlines/>
        <c:title>
          <c:tx>
            <c:rich>
              <a:bodyPr rot="-5400000" vert="horz"/>
              <a:lstStyle/>
              <a:p>
                <a:pPr>
                  <a:defRPr sz="1600" b="1"/>
                </a:pPr>
                <a:r>
                  <a:rPr lang="en-US" sz="1600" b="1"/>
                  <a:t>Variable Rate ($ per kWh billing unit)</a:t>
                </a:r>
              </a:p>
            </c:rich>
          </c:tx>
          <c:layout>
            <c:manualLayout>
              <c:xMode val="edge"/>
              <c:yMode val="edge"/>
              <c:x val="2.9596400750808859E-3"/>
              <c:y val="0.16839212042518892"/>
            </c:manualLayout>
          </c:layout>
          <c:overlay val="0"/>
        </c:title>
        <c:numFmt formatCode="\$#,##0.00" sourceLinked="0"/>
        <c:majorTickMark val="cross"/>
        <c:minorTickMark val="cross"/>
        <c:tickLblPos val="nextTo"/>
        <c:spPr>
          <a:ln w="6350">
            <a:solidFill>
              <a:schemeClr val="tx1"/>
            </a:solidFill>
            <a:prstDash val="solid"/>
          </a:ln>
        </c:spPr>
        <c:txPr>
          <a:bodyPr rot="0" vert="horz"/>
          <a:lstStyle/>
          <a:p>
            <a:pPr>
              <a:defRPr sz="1100" b="1"/>
            </a:pPr>
            <a:endParaRPr lang="en-US"/>
          </a:p>
        </c:txPr>
        <c:crossAx val="206992512"/>
        <c:crosses val="autoZero"/>
        <c:crossBetween val="between"/>
      </c:valAx>
      <c:valAx>
        <c:axId val="206996224"/>
        <c:scaling>
          <c:orientation val="minMax"/>
          <c:max val="70"/>
          <c:min val="0"/>
        </c:scaling>
        <c:delete val="0"/>
        <c:axPos val="r"/>
        <c:numFmt formatCode="&quot;$&quot;#,##0" sourceLinked="0"/>
        <c:majorTickMark val="out"/>
        <c:minorTickMark val="none"/>
        <c:tickLblPos val="nextTo"/>
        <c:txPr>
          <a:bodyPr/>
          <a:lstStyle/>
          <a:p>
            <a:pPr>
              <a:defRPr sz="1100" b="1"/>
            </a:pPr>
            <a:endParaRPr lang="en-US"/>
          </a:p>
        </c:txPr>
        <c:crossAx val="206997760"/>
        <c:crosses val="max"/>
        <c:crossBetween val="between"/>
        <c:majorUnit val="4"/>
        <c:minorUnit val="2"/>
      </c:valAx>
      <c:dateAx>
        <c:axId val="206997760"/>
        <c:scaling>
          <c:orientation val="minMax"/>
        </c:scaling>
        <c:delete val="1"/>
        <c:axPos val="b"/>
        <c:numFmt formatCode="[$-409]mmm\-yy;@" sourceLinked="1"/>
        <c:majorTickMark val="out"/>
        <c:minorTickMark val="none"/>
        <c:tickLblPos val="nextTo"/>
        <c:crossAx val="206996224"/>
        <c:crosses val="autoZero"/>
        <c:auto val="1"/>
        <c:lblOffset val="100"/>
        <c:baseTimeUnit val="days"/>
      </c:dateAx>
    </c:plotArea>
    <c:legend>
      <c:legendPos val="r"/>
      <c:layout>
        <c:manualLayout>
          <c:xMode val="edge"/>
          <c:yMode val="edge"/>
          <c:x val="9.9086593049108301E-2"/>
          <c:y val="0.10184284627547505"/>
          <c:w val="0.18294473255694482"/>
          <c:h val="0.27586544903099941"/>
        </c:manualLayout>
      </c:layout>
      <c:overlay val="0"/>
      <c:spPr>
        <a:solidFill>
          <a:srgbClr val="FFFFFF"/>
        </a:solidFill>
        <a:ln w="12700">
          <a:solidFill>
            <a:srgbClr val="000000"/>
          </a:solidFill>
          <a:prstDash val="solid"/>
        </a:ln>
      </c:spPr>
    </c:legend>
    <c:plotVisOnly val="1"/>
    <c:dispBlanksAs val="zero"/>
    <c:showDLblsOverMax val="0"/>
  </c:chart>
  <c:spPr>
    <a:solidFill>
      <a:srgbClr val="FFFFFF"/>
    </a:solidFill>
    <a:ln w="12700">
      <a:noFill/>
      <a:prstDash val="solid"/>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35363226655489E-2"/>
          <c:y val="2.1057429366393925E-2"/>
          <c:w val="0.92996463677334451"/>
          <c:h val="0.882239564735668"/>
        </c:manualLayout>
      </c:layout>
      <c:lineChart>
        <c:grouping val="standard"/>
        <c:varyColors val="0"/>
        <c:ser>
          <c:idx val="1"/>
          <c:order val="0"/>
          <c:tx>
            <c:strRef>
              <c:f>'Monthly NEL and Demand'!$C$1</c:f>
              <c:strCache>
                <c:ptCount val="1"/>
                <c:pt idx="0">
                  <c:v>Normalized NEL (82%, MWh)</c:v>
                </c:pt>
              </c:strCache>
            </c:strRef>
          </c:tx>
          <c:cat>
            <c:numRef>
              <c:f>'Monthly NEL and Demand'!$B$2:$B$129</c:f>
              <c:numCache>
                <c:formatCode>m/d/yy</c:formatCode>
                <c:ptCount val="128"/>
                <c:pt idx="0">
                  <c:v>37652</c:v>
                </c:pt>
                <c:pt idx="1">
                  <c:v>37680</c:v>
                </c:pt>
                <c:pt idx="2">
                  <c:v>37711</c:v>
                </c:pt>
                <c:pt idx="3">
                  <c:v>37741</c:v>
                </c:pt>
                <c:pt idx="4">
                  <c:v>37772</c:v>
                </c:pt>
                <c:pt idx="5">
                  <c:v>37802</c:v>
                </c:pt>
                <c:pt idx="6">
                  <c:v>37833</c:v>
                </c:pt>
                <c:pt idx="7">
                  <c:v>37864</c:v>
                </c:pt>
                <c:pt idx="8">
                  <c:v>37894</c:v>
                </c:pt>
                <c:pt idx="9">
                  <c:v>37925</c:v>
                </c:pt>
                <c:pt idx="10">
                  <c:v>37955</c:v>
                </c:pt>
                <c:pt idx="11">
                  <c:v>37986</c:v>
                </c:pt>
                <c:pt idx="12">
                  <c:v>38017</c:v>
                </c:pt>
                <c:pt idx="13">
                  <c:v>38046</c:v>
                </c:pt>
                <c:pt idx="14">
                  <c:v>38077</c:v>
                </c:pt>
                <c:pt idx="15">
                  <c:v>38107</c:v>
                </c:pt>
                <c:pt idx="16">
                  <c:v>38138</c:v>
                </c:pt>
                <c:pt idx="17">
                  <c:v>38168</c:v>
                </c:pt>
                <c:pt idx="18">
                  <c:v>38199</c:v>
                </c:pt>
                <c:pt idx="19">
                  <c:v>38230</c:v>
                </c:pt>
                <c:pt idx="20">
                  <c:v>38260</c:v>
                </c:pt>
                <c:pt idx="21">
                  <c:v>38291</c:v>
                </c:pt>
                <c:pt idx="22">
                  <c:v>38321</c:v>
                </c:pt>
                <c:pt idx="23">
                  <c:v>38352</c:v>
                </c:pt>
                <c:pt idx="24">
                  <c:v>38383</c:v>
                </c:pt>
                <c:pt idx="25">
                  <c:v>38411</c:v>
                </c:pt>
                <c:pt idx="26">
                  <c:v>38442</c:v>
                </c:pt>
                <c:pt idx="27">
                  <c:v>38472</c:v>
                </c:pt>
                <c:pt idx="28">
                  <c:v>38503</c:v>
                </c:pt>
                <c:pt idx="29">
                  <c:v>38533</c:v>
                </c:pt>
                <c:pt idx="30">
                  <c:v>38564</c:v>
                </c:pt>
                <c:pt idx="31">
                  <c:v>38595</c:v>
                </c:pt>
                <c:pt idx="32">
                  <c:v>38625</c:v>
                </c:pt>
                <c:pt idx="33">
                  <c:v>38656</c:v>
                </c:pt>
                <c:pt idx="34">
                  <c:v>38686</c:v>
                </c:pt>
                <c:pt idx="35">
                  <c:v>38717</c:v>
                </c:pt>
                <c:pt idx="36">
                  <c:v>38748</c:v>
                </c:pt>
                <c:pt idx="37">
                  <c:v>38776</c:v>
                </c:pt>
                <c:pt idx="38">
                  <c:v>38807</c:v>
                </c:pt>
                <c:pt idx="39">
                  <c:v>38837</c:v>
                </c:pt>
                <c:pt idx="40">
                  <c:v>38868</c:v>
                </c:pt>
                <c:pt idx="41">
                  <c:v>38898</c:v>
                </c:pt>
                <c:pt idx="42">
                  <c:v>38929</c:v>
                </c:pt>
                <c:pt idx="43">
                  <c:v>38960</c:v>
                </c:pt>
                <c:pt idx="44">
                  <c:v>38990</c:v>
                </c:pt>
                <c:pt idx="45">
                  <c:v>39021</c:v>
                </c:pt>
                <c:pt idx="46">
                  <c:v>39051</c:v>
                </c:pt>
                <c:pt idx="47">
                  <c:v>39082</c:v>
                </c:pt>
                <c:pt idx="48">
                  <c:v>39113</c:v>
                </c:pt>
                <c:pt idx="49">
                  <c:v>39141</c:v>
                </c:pt>
                <c:pt idx="50">
                  <c:v>39172</c:v>
                </c:pt>
                <c:pt idx="51">
                  <c:v>39202</c:v>
                </c:pt>
                <c:pt idx="52">
                  <c:v>39233</c:v>
                </c:pt>
                <c:pt idx="53">
                  <c:v>39263</c:v>
                </c:pt>
                <c:pt idx="54">
                  <c:v>39294</c:v>
                </c:pt>
                <c:pt idx="55">
                  <c:v>39325</c:v>
                </c:pt>
                <c:pt idx="56">
                  <c:v>39355</c:v>
                </c:pt>
                <c:pt idx="57">
                  <c:v>39386</c:v>
                </c:pt>
                <c:pt idx="58">
                  <c:v>39416</c:v>
                </c:pt>
                <c:pt idx="59">
                  <c:v>39447</c:v>
                </c:pt>
                <c:pt idx="60">
                  <c:v>39478</c:v>
                </c:pt>
                <c:pt idx="61">
                  <c:v>39507</c:v>
                </c:pt>
                <c:pt idx="62">
                  <c:v>39538</c:v>
                </c:pt>
                <c:pt idx="63">
                  <c:v>39568</c:v>
                </c:pt>
                <c:pt idx="64">
                  <c:v>39599</c:v>
                </c:pt>
                <c:pt idx="65">
                  <c:v>39629</c:v>
                </c:pt>
                <c:pt idx="66">
                  <c:v>39660</c:v>
                </c:pt>
                <c:pt idx="67">
                  <c:v>39691</c:v>
                </c:pt>
                <c:pt idx="68">
                  <c:v>39721</c:v>
                </c:pt>
                <c:pt idx="69">
                  <c:v>39752</c:v>
                </c:pt>
                <c:pt idx="70">
                  <c:v>39782</c:v>
                </c:pt>
                <c:pt idx="71">
                  <c:v>39813</c:v>
                </c:pt>
                <c:pt idx="72">
                  <c:v>39844</c:v>
                </c:pt>
                <c:pt idx="73">
                  <c:v>39872</c:v>
                </c:pt>
                <c:pt idx="74">
                  <c:v>39903</c:v>
                </c:pt>
                <c:pt idx="75">
                  <c:v>39933</c:v>
                </c:pt>
                <c:pt idx="76">
                  <c:v>39964</c:v>
                </c:pt>
                <c:pt idx="77">
                  <c:v>39994</c:v>
                </c:pt>
                <c:pt idx="78">
                  <c:v>40025</c:v>
                </c:pt>
                <c:pt idx="79">
                  <c:v>40056</c:v>
                </c:pt>
                <c:pt idx="80">
                  <c:v>40086</c:v>
                </c:pt>
                <c:pt idx="81">
                  <c:v>40117</c:v>
                </c:pt>
                <c:pt idx="82">
                  <c:v>40147</c:v>
                </c:pt>
                <c:pt idx="83">
                  <c:v>40178</c:v>
                </c:pt>
                <c:pt idx="84">
                  <c:v>40209</c:v>
                </c:pt>
                <c:pt idx="85">
                  <c:v>40237</c:v>
                </c:pt>
                <c:pt idx="86">
                  <c:v>40268</c:v>
                </c:pt>
                <c:pt idx="87">
                  <c:v>40298</c:v>
                </c:pt>
                <c:pt idx="88">
                  <c:v>40329</c:v>
                </c:pt>
                <c:pt idx="89">
                  <c:v>40359</c:v>
                </c:pt>
                <c:pt idx="90">
                  <c:v>40390</c:v>
                </c:pt>
                <c:pt idx="91">
                  <c:v>40421</c:v>
                </c:pt>
                <c:pt idx="92">
                  <c:v>40451</c:v>
                </c:pt>
                <c:pt idx="93">
                  <c:v>40482</c:v>
                </c:pt>
                <c:pt idx="94">
                  <c:v>40512</c:v>
                </c:pt>
                <c:pt idx="95">
                  <c:v>40543</c:v>
                </c:pt>
                <c:pt idx="96">
                  <c:v>40574</c:v>
                </c:pt>
                <c:pt idx="97">
                  <c:v>40602</c:v>
                </c:pt>
                <c:pt idx="98">
                  <c:v>40633</c:v>
                </c:pt>
                <c:pt idx="99">
                  <c:v>40663</c:v>
                </c:pt>
                <c:pt idx="100">
                  <c:v>40694</c:v>
                </c:pt>
                <c:pt idx="101">
                  <c:v>40724</c:v>
                </c:pt>
                <c:pt idx="102">
                  <c:v>40755</c:v>
                </c:pt>
                <c:pt idx="103">
                  <c:v>40786</c:v>
                </c:pt>
                <c:pt idx="104">
                  <c:v>40816</c:v>
                </c:pt>
                <c:pt idx="105">
                  <c:v>40847</c:v>
                </c:pt>
                <c:pt idx="106">
                  <c:v>40877</c:v>
                </c:pt>
                <c:pt idx="107">
                  <c:v>40908</c:v>
                </c:pt>
                <c:pt idx="108">
                  <c:v>40939</c:v>
                </c:pt>
                <c:pt idx="109">
                  <c:v>40968</c:v>
                </c:pt>
                <c:pt idx="110">
                  <c:v>40999</c:v>
                </c:pt>
                <c:pt idx="111">
                  <c:v>41029</c:v>
                </c:pt>
                <c:pt idx="112">
                  <c:v>41060</c:v>
                </c:pt>
                <c:pt idx="113">
                  <c:v>41090</c:v>
                </c:pt>
                <c:pt idx="114">
                  <c:v>41121</c:v>
                </c:pt>
                <c:pt idx="115">
                  <c:v>41152</c:v>
                </c:pt>
                <c:pt idx="116">
                  <c:v>41182</c:v>
                </c:pt>
                <c:pt idx="117">
                  <c:v>41213</c:v>
                </c:pt>
                <c:pt idx="118">
                  <c:v>41243</c:v>
                </c:pt>
                <c:pt idx="119">
                  <c:v>41274</c:v>
                </c:pt>
                <c:pt idx="120">
                  <c:v>41305</c:v>
                </c:pt>
                <c:pt idx="121">
                  <c:v>41333</c:v>
                </c:pt>
                <c:pt idx="122">
                  <c:v>41364</c:v>
                </c:pt>
                <c:pt idx="123">
                  <c:v>41394</c:v>
                </c:pt>
                <c:pt idx="124">
                  <c:v>41425</c:v>
                </c:pt>
                <c:pt idx="125">
                  <c:v>41455</c:v>
                </c:pt>
                <c:pt idx="126">
                  <c:v>41486</c:v>
                </c:pt>
                <c:pt idx="127">
                  <c:v>41517</c:v>
                </c:pt>
              </c:numCache>
            </c:numRef>
          </c:cat>
          <c:val>
            <c:numRef>
              <c:f>'Monthly NEL and Demand'!$C$2:$C$139</c:f>
              <c:numCache>
                <c:formatCode>#,##0</c:formatCode>
                <c:ptCount val="138"/>
                <c:pt idx="0">
                  <c:v>1709635.0765118005</c:v>
                </c:pt>
                <c:pt idx="1">
                  <c:v>1529889.3119452936</c:v>
                </c:pt>
                <c:pt idx="2">
                  <c:v>1693972.0016690025</c:v>
                </c:pt>
                <c:pt idx="3">
                  <c:v>1599026.8587910882</c:v>
                </c:pt>
                <c:pt idx="4">
                  <c:v>1727458.8026208957</c:v>
                </c:pt>
                <c:pt idx="5">
                  <c:v>1737828.9405964082</c:v>
                </c:pt>
                <c:pt idx="6">
                  <c:v>2124807.0169551317</c:v>
                </c:pt>
                <c:pt idx="7">
                  <c:v>2157446.5198304169</c:v>
                </c:pt>
                <c:pt idx="8">
                  <c:v>1936340.4225253046</c:v>
                </c:pt>
                <c:pt idx="9">
                  <c:v>1866095.3772217473</c:v>
                </c:pt>
                <c:pt idx="10">
                  <c:v>1633800.6635269839</c:v>
                </c:pt>
                <c:pt idx="11">
                  <c:v>1761299.6737117022</c:v>
                </c:pt>
                <c:pt idx="12">
                  <c:v>1745047.022682478</c:v>
                </c:pt>
                <c:pt idx="13">
                  <c:v>1620788.59415612</c:v>
                </c:pt>
                <c:pt idx="14">
                  <c:v>1759106.126859243</c:v>
                </c:pt>
                <c:pt idx="15">
                  <c:v>1703988.1271449265</c:v>
                </c:pt>
                <c:pt idx="16">
                  <c:v>1855560.0202383909</c:v>
                </c:pt>
                <c:pt idx="17">
                  <c:v>1829203.1543763564</c:v>
                </c:pt>
                <c:pt idx="18">
                  <c:v>2026020.1718990647</c:v>
                </c:pt>
                <c:pt idx="19">
                  <c:v>2012171.2042326499</c:v>
                </c:pt>
                <c:pt idx="20">
                  <c:v>2009547.82446574</c:v>
                </c:pt>
                <c:pt idx="21">
                  <c:v>1790739.1647791951</c:v>
                </c:pt>
                <c:pt idx="22">
                  <c:v>1688615.9662092866</c:v>
                </c:pt>
                <c:pt idx="23">
                  <c:v>1800687.6216876409</c:v>
                </c:pt>
                <c:pt idx="24">
                  <c:v>1783493.284070126</c:v>
                </c:pt>
                <c:pt idx="25">
                  <c:v>1574768.113761981</c:v>
                </c:pt>
                <c:pt idx="26">
                  <c:v>1730057.1751549717</c:v>
                </c:pt>
                <c:pt idx="27">
                  <c:v>1663559.7399486979</c:v>
                </c:pt>
                <c:pt idx="28">
                  <c:v>1819270.0212941552</c:v>
                </c:pt>
                <c:pt idx="29">
                  <c:v>1788604.7311715565</c:v>
                </c:pt>
                <c:pt idx="30">
                  <c:v>2126154.0726815322</c:v>
                </c:pt>
                <c:pt idx="31">
                  <c:v>2118004.6955540385</c:v>
                </c:pt>
                <c:pt idx="32">
                  <c:v>1837478.893372495</c:v>
                </c:pt>
                <c:pt idx="33">
                  <c:v>1828698.1186112382</c:v>
                </c:pt>
                <c:pt idx="34">
                  <c:v>1709072.9531124244</c:v>
                </c:pt>
                <c:pt idx="35">
                  <c:v>1773234.6205490464</c:v>
                </c:pt>
                <c:pt idx="36">
                  <c:v>1762789.8396477376</c:v>
                </c:pt>
                <c:pt idx="37">
                  <c:v>1587024.9103555968</c:v>
                </c:pt>
                <c:pt idx="38">
                  <c:v>1764801.3038727129</c:v>
                </c:pt>
                <c:pt idx="39">
                  <c:v>1659477.945279605</c:v>
                </c:pt>
                <c:pt idx="40">
                  <c:v>1842639.5479890453</c:v>
                </c:pt>
                <c:pt idx="41">
                  <c:v>2081171.6682953599</c:v>
                </c:pt>
                <c:pt idx="42">
                  <c:v>2416517.7630779087</c:v>
                </c:pt>
                <c:pt idx="43">
                  <c:v>2131422.5622408534</c:v>
                </c:pt>
                <c:pt idx="44">
                  <c:v>1974284.9006525981</c:v>
                </c:pt>
                <c:pt idx="45">
                  <c:v>1800847.9413528652</c:v>
                </c:pt>
                <c:pt idx="46">
                  <c:v>1763610.77185028</c:v>
                </c:pt>
                <c:pt idx="47">
                  <c:v>1834034.3837824997</c:v>
                </c:pt>
                <c:pt idx="48">
                  <c:v>1864455.3078699231</c:v>
                </c:pt>
                <c:pt idx="49">
                  <c:v>1624001.3195521557</c:v>
                </c:pt>
                <c:pt idx="50">
                  <c:v>1811446.9239167655</c:v>
                </c:pt>
                <c:pt idx="51">
                  <c:v>1721406.5582236163</c:v>
                </c:pt>
                <c:pt idx="52">
                  <c:v>1866751.4197840178</c:v>
                </c:pt>
                <c:pt idx="53">
                  <c:v>1908548.1645543063</c:v>
                </c:pt>
                <c:pt idx="54">
                  <c:v>2193999.1153048864</c:v>
                </c:pt>
                <c:pt idx="55">
                  <c:v>2272601.9944716743</c:v>
                </c:pt>
                <c:pt idx="56">
                  <c:v>1992646.5004736492</c:v>
                </c:pt>
                <c:pt idx="57">
                  <c:v>1866879.3873195725</c:v>
                </c:pt>
                <c:pt idx="58">
                  <c:v>1745075.7600030547</c:v>
                </c:pt>
                <c:pt idx="59">
                  <c:v>1829873.4997254009</c:v>
                </c:pt>
                <c:pt idx="60">
                  <c:v>1853682.8474063352</c:v>
                </c:pt>
                <c:pt idx="61">
                  <c:v>1712119.8254680419</c:v>
                </c:pt>
                <c:pt idx="62">
                  <c:v>1765350.0549487029</c:v>
                </c:pt>
                <c:pt idx="63">
                  <c:v>1755649.018959654</c:v>
                </c:pt>
                <c:pt idx="64">
                  <c:v>1884185.0264735448</c:v>
                </c:pt>
                <c:pt idx="65">
                  <c:v>2124324.4769951184</c:v>
                </c:pt>
                <c:pt idx="66">
                  <c:v>2223825.3333059656</c:v>
                </c:pt>
                <c:pt idx="67">
                  <c:v>2225783.9505041605</c:v>
                </c:pt>
                <c:pt idx="68">
                  <c:v>2081815.6477703392</c:v>
                </c:pt>
                <c:pt idx="69">
                  <c:v>1980860.3619049191</c:v>
                </c:pt>
                <c:pt idx="70">
                  <c:v>1741457.3443355288</c:v>
                </c:pt>
                <c:pt idx="71">
                  <c:v>1844714.0696355037</c:v>
                </c:pt>
                <c:pt idx="72">
                  <c:v>1800874.1425431438</c:v>
                </c:pt>
                <c:pt idx="73">
                  <c:v>1615778.6993110441</c:v>
                </c:pt>
                <c:pt idx="74">
                  <c:v>1755075.7052970503</c:v>
                </c:pt>
                <c:pt idx="75">
                  <c:v>1703675.7549405128</c:v>
                </c:pt>
                <c:pt idx="76">
                  <c:v>1854824.871819736</c:v>
                </c:pt>
                <c:pt idx="77">
                  <c:v>1771847.8430935736</c:v>
                </c:pt>
                <c:pt idx="78">
                  <c:v>2138402.6186174918</c:v>
                </c:pt>
                <c:pt idx="79">
                  <c:v>2077271.7833357765</c:v>
                </c:pt>
                <c:pt idx="80">
                  <c:v>2093483.329292129</c:v>
                </c:pt>
                <c:pt idx="81">
                  <c:v>1791453.3160151937</c:v>
                </c:pt>
                <c:pt idx="82">
                  <c:v>1671384.9782153</c:v>
                </c:pt>
                <c:pt idx="83">
                  <c:v>1812639.1521821888</c:v>
                </c:pt>
                <c:pt idx="84">
                  <c:v>1771252.3629934369</c:v>
                </c:pt>
                <c:pt idx="85">
                  <c:v>1578731.4431499443</c:v>
                </c:pt>
                <c:pt idx="86">
                  <c:v>1718429.684711043</c:v>
                </c:pt>
                <c:pt idx="87">
                  <c:v>1634548.8960724</c:v>
                </c:pt>
                <c:pt idx="88">
                  <c:v>1710871.5553103993</c:v>
                </c:pt>
                <c:pt idx="89">
                  <c:v>1843316.2089612652</c:v>
                </c:pt>
                <c:pt idx="90">
                  <c:v>1953955.8977533947</c:v>
                </c:pt>
                <c:pt idx="91">
                  <c:v>1995968.1312570628</c:v>
                </c:pt>
                <c:pt idx="92">
                  <c:v>1902957.8417070911</c:v>
                </c:pt>
                <c:pt idx="93">
                  <c:v>1787492.4157130665</c:v>
                </c:pt>
                <c:pt idx="94">
                  <c:v>1703998.8027713245</c:v>
                </c:pt>
                <c:pt idx="95">
                  <c:v>1782709.7844920363</c:v>
                </c:pt>
                <c:pt idx="96">
                  <c:v>1805968.8660061527</c:v>
                </c:pt>
                <c:pt idx="97">
                  <c:v>1607950.2167738664</c:v>
                </c:pt>
                <c:pt idx="98">
                  <c:v>1800981.9116124029</c:v>
                </c:pt>
                <c:pt idx="99">
                  <c:v>1702852.3607153764</c:v>
                </c:pt>
                <c:pt idx="100">
                  <c:v>1776412.7541159289</c:v>
                </c:pt>
                <c:pt idx="101">
                  <c:v>1797305.7001703402</c:v>
                </c:pt>
                <c:pt idx="102">
                  <c:v>2070447.3778390421</c:v>
                </c:pt>
                <c:pt idx="103">
                  <c:v>2115867.2399989348</c:v>
                </c:pt>
                <c:pt idx="104">
                  <c:v>1921017.3620603236</c:v>
                </c:pt>
                <c:pt idx="105">
                  <c:v>1812577.8486430212</c:v>
                </c:pt>
                <c:pt idx="106">
                  <c:v>1677933.6701182816</c:v>
                </c:pt>
                <c:pt idx="107">
                  <c:v>1781976.5217027264</c:v>
                </c:pt>
                <c:pt idx="108">
                  <c:v>1724576.9763551471</c:v>
                </c:pt>
                <c:pt idx="109">
                  <c:v>1577607.4927820063</c:v>
                </c:pt>
                <c:pt idx="110">
                  <c:v>1716401.5544869711</c:v>
                </c:pt>
                <c:pt idx="111">
                  <c:v>1738078.0330562284</c:v>
                </c:pt>
                <c:pt idx="112">
                  <c:v>1864349.0291889245</c:v>
                </c:pt>
                <c:pt idx="113">
                  <c:v>1862390.3708197831</c:v>
                </c:pt>
                <c:pt idx="114">
                  <c:v>2015927.5672731348</c:v>
                </c:pt>
                <c:pt idx="115">
                  <c:v>2342768.6749958829</c:v>
                </c:pt>
                <c:pt idx="116">
                  <c:v>2141286.0587843386</c:v>
                </c:pt>
                <c:pt idx="117">
                  <c:v>1883617.6908323567</c:v>
                </c:pt>
                <c:pt idx="118">
                  <c:v>1673441.631671028</c:v>
                </c:pt>
                <c:pt idx="119">
                  <c:v>1793046.1128863778</c:v>
                </c:pt>
                <c:pt idx="120">
                  <c:v>1781178.431141238</c:v>
                </c:pt>
                <c:pt idx="121">
                  <c:v>1551929.5028891072</c:v>
                </c:pt>
                <c:pt idx="122">
                  <c:v>1688220.3545854709</c:v>
                </c:pt>
                <c:pt idx="123">
                  <c:v>1710458.6930600479</c:v>
                </c:pt>
                <c:pt idx="124">
                  <c:v>1885960.3670868115</c:v>
                </c:pt>
                <c:pt idx="125">
                  <c:v>1836902.3107367484</c:v>
                </c:pt>
                <c:pt idx="126">
                  <c:v>2086662.6456489484</c:v>
                </c:pt>
                <c:pt idx="127">
                  <c:v>2077094.9211842949</c:v>
                </c:pt>
                <c:pt idx="129">
                  <c:v>1842778.7890624993</c:v>
                </c:pt>
              </c:numCache>
            </c:numRef>
          </c:val>
          <c:smooth val="0"/>
          <c:extLst>
            <c:ext xmlns:c16="http://schemas.microsoft.com/office/drawing/2014/chart" uri="{C3380CC4-5D6E-409C-BE32-E72D297353CC}">
              <c16:uniqueId val="{00000000-3AAF-4EF0-86F2-78302DBC81D7}"/>
            </c:ext>
          </c:extLst>
        </c:ser>
        <c:ser>
          <c:idx val="2"/>
          <c:order val="1"/>
          <c:tx>
            <c:strRef>
              <c:f>'Monthly NEL and Demand'!$D$1</c:f>
              <c:strCache>
                <c:ptCount val="1"/>
                <c:pt idx="0">
                  <c:v>Total Sales (30 day shift, MWh)</c:v>
                </c:pt>
              </c:strCache>
            </c:strRef>
          </c:tx>
          <c:cat>
            <c:numRef>
              <c:f>'Monthly NEL and Demand'!$B$2:$B$129</c:f>
              <c:numCache>
                <c:formatCode>m/d/yy</c:formatCode>
                <c:ptCount val="128"/>
                <c:pt idx="0">
                  <c:v>37652</c:v>
                </c:pt>
                <c:pt idx="1">
                  <c:v>37680</c:v>
                </c:pt>
                <c:pt idx="2">
                  <c:v>37711</c:v>
                </c:pt>
                <c:pt idx="3">
                  <c:v>37741</c:v>
                </c:pt>
                <c:pt idx="4">
                  <c:v>37772</c:v>
                </c:pt>
                <c:pt idx="5">
                  <c:v>37802</c:v>
                </c:pt>
                <c:pt idx="6">
                  <c:v>37833</c:v>
                </c:pt>
                <c:pt idx="7">
                  <c:v>37864</c:v>
                </c:pt>
                <c:pt idx="8">
                  <c:v>37894</c:v>
                </c:pt>
                <c:pt idx="9">
                  <c:v>37925</c:v>
                </c:pt>
                <c:pt idx="10">
                  <c:v>37955</c:v>
                </c:pt>
                <c:pt idx="11">
                  <c:v>37986</c:v>
                </c:pt>
                <c:pt idx="12">
                  <c:v>38017</c:v>
                </c:pt>
                <c:pt idx="13">
                  <c:v>38046</c:v>
                </c:pt>
                <c:pt idx="14">
                  <c:v>38077</c:v>
                </c:pt>
                <c:pt idx="15">
                  <c:v>38107</c:v>
                </c:pt>
                <c:pt idx="16">
                  <c:v>38138</c:v>
                </c:pt>
                <c:pt idx="17">
                  <c:v>38168</c:v>
                </c:pt>
                <c:pt idx="18">
                  <c:v>38199</c:v>
                </c:pt>
                <c:pt idx="19">
                  <c:v>38230</c:v>
                </c:pt>
                <c:pt idx="20">
                  <c:v>38260</c:v>
                </c:pt>
                <c:pt idx="21">
                  <c:v>38291</c:v>
                </c:pt>
                <c:pt idx="22">
                  <c:v>38321</c:v>
                </c:pt>
                <c:pt idx="23">
                  <c:v>38352</c:v>
                </c:pt>
                <c:pt idx="24">
                  <c:v>38383</c:v>
                </c:pt>
                <c:pt idx="25">
                  <c:v>38411</c:v>
                </c:pt>
                <c:pt idx="26">
                  <c:v>38442</c:v>
                </c:pt>
                <c:pt idx="27">
                  <c:v>38472</c:v>
                </c:pt>
                <c:pt idx="28">
                  <c:v>38503</c:v>
                </c:pt>
                <c:pt idx="29">
                  <c:v>38533</c:v>
                </c:pt>
                <c:pt idx="30">
                  <c:v>38564</c:v>
                </c:pt>
                <c:pt idx="31">
                  <c:v>38595</c:v>
                </c:pt>
                <c:pt idx="32">
                  <c:v>38625</c:v>
                </c:pt>
                <c:pt idx="33">
                  <c:v>38656</c:v>
                </c:pt>
                <c:pt idx="34">
                  <c:v>38686</c:v>
                </c:pt>
                <c:pt idx="35">
                  <c:v>38717</c:v>
                </c:pt>
                <c:pt idx="36">
                  <c:v>38748</c:v>
                </c:pt>
                <c:pt idx="37">
                  <c:v>38776</c:v>
                </c:pt>
                <c:pt idx="38">
                  <c:v>38807</c:v>
                </c:pt>
                <c:pt idx="39">
                  <c:v>38837</c:v>
                </c:pt>
                <c:pt idx="40">
                  <c:v>38868</c:v>
                </c:pt>
                <c:pt idx="41">
                  <c:v>38898</c:v>
                </c:pt>
                <c:pt idx="42">
                  <c:v>38929</c:v>
                </c:pt>
                <c:pt idx="43">
                  <c:v>38960</c:v>
                </c:pt>
                <c:pt idx="44">
                  <c:v>38990</c:v>
                </c:pt>
                <c:pt idx="45">
                  <c:v>39021</c:v>
                </c:pt>
                <c:pt idx="46">
                  <c:v>39051</c:v>
                </c:pt>
                <c:pt idx="47">
                  <c:v>39082</c:v>
                </c:pt>
                <c:pt idx="48">
                  <c:v>39113</c:v>
                </c:pt>
                <c:pt idx="49">
                  <c:v>39141</c:v>
                </c:pt>
                <c:pt idx="50">
                  <c:v>39172</c:v>
                </c:pt>
                <c:pt idx="51">
                  <c:v>39202</c:v>
                </c:pt>
                <c:pt idx="52">
                  <c:v>39233</c:v>
                </c:pt>
                <c:pt idx="53">
                  <c:v>39263</c:v>
                </c:pt>
                <c:pt idx="54">
                  <c:v>39294</c:v>
                </c:pt>
                <c:pt idx="55">
                  <c:v>39325</c:v>
                </c:pt>
                <c:pt idx="56">
                  <c:v>39355</c:v>
                </c:pt>
                <c:pt idx="57">
                  <c:v>39386</c:v>
                </c:pt>
                <c:pt idx="58">
                  <c:v>39416</c:v>
                </c:pt>
                <c:pt idx="59">
                  <c:v>39447</c:v>
                </c:pt>
                <c:pt idx="60">
                  <c:v>39478</c:v>
                </c:pt>
                <c:pt idx="61">
                  <c:v>39507</c:v>
                </c:pt>
                <c:pt idx="62">
                  <c:v>39538</c:v>
                </c:pt>
                <c:pt idx="63">
                  <c:v>39568</c:v>
                </c:pt>
                <c:pt idx="64">
                  <c:v>39599</c:v>
                </c:pt>
                <c:pt idx="65">
                  <c:v>39629</c:v>
                </c:pt>
                <c:pt idx="66">
                  <c:v>39660</c:v>
                </c:pt>
                <c:pt idx="67">
                  <c:v>39691</c:v>
                </c:pt>
                <c:pt idx="68">
                  <c:v>39721</c:v>
                </c:pt>
                <c:pt idx="69">
                  <c:v>39752</c:v>
                </c:pt>
                <c:pt idx="70">
                  <c:v>39782</c:v>
                </c:pt>
                <c:pt idx="71">
                  <c:v>39813</c:v>
                </c:pt>
                <c:pt idx="72">
                  <c:v>39844</c:v>
                </c:pt>
                <c:pt idx="73">
                  <c:v>39872</c:v>
                </c:pt>
                <c:pt idx="74">
                  <c:v>39903</c:v>
                </c:pt>
                <c:pt idx="75">
                  <c:v>39933</c:v>
                </c:pt>
                <c:pt idx="76">
                  <c:v>39964</c:v>
                </c:pt>
                <c:pt idx="77">
                  <c:v>39994</c:v>
                </c:pt>
                <c:pt idx="78">
                  <c:v>40025</c:v>
                </c:pt>
                <c:pt idx="79">
                  <c:v>40056</c:v>
                </c:pt>
                <c:pt idx="80">
                  <c:v>40086</c:v>
                </c:pt>
                <c:pt idx="81">
                  <c:v>40117</c:v>
                </c:pt>
                <c:pt idx="82">
                  <c:v>40147</c:v>
                </c:pt>
                <c:pt idx="83">
                  <c:v>40178</c:v>
                </c:pt>
                <c:pt idx="84">
                  <c:v>40209</c:v>
                </c:pt>
                <c:pt idx="85">
                  <c:v>40237</c:v>
                </c:pt>
                <c:pt idx="86">
                  <c:v>40268</c:v>
                </c:pt>
                <c:pt idx="87">
                  <c:v>40298</c:v>
                </c:pt>
                <c:pt idx="88">
                  <c:v>40329</c:v>
                </c:pt>
                <c:pt idx="89">
                  <c:v>40359</c:v>
                </c:pt>
                <c:pt idx="90">
                  <c:v>40390</c:v>
                </c:pt>
                <c:pt idx="91">
                  <c:v>40421</c:v>
                </c:pt>
                <c:pt idx="92">
                  <c:v>40451</c:v>
                </c:pt>
                <c:pt idx="93">
                  <c:v>40482</c:v>
                </c:pt>
                <c:pt idx="94">
                  <c:v>40512</c:v>
                </c:pt>
                <c:pt idx="95">
                  <c:v>40543</c:v>
                </c:pt>
                <c:pt idx="96">
                  <c:v>40574</c:v>
                </c:pt>
                <c:pt idx="97">
                  <c:v>40602</c:v>
                </c:pt>
                <c:pt idx="98">
                  <c:v>40633</c:v>
                </c:pt>
                <c:pt idx="99">
                  <c:v>40663</c:v>
                </c:pt>
                <c:pt idx="100">
                  <c:v>40694</c:v>
                </c:pt>
                <c:pt idx="101">
                  <c:v>40724</c:v>
                </c:pt>
                <c:pt idx="102">
                  <c:v>40755</c:v>
                </c:pt>
                <c:pt idx="103">
                  <c:v>40786</c:v>
                </c:pt>
                <c:pt idx="104">
                  <c:v>40816</c:v>
                </c:pt>
                <c:pt idx="105">
                  <c:v>40847</c:v>
                </c:pt>
                <c:pt idx="106">
                  <c:v>40877</c:v>
                </c:pt>
                <c:pt idx="107">
                  <c:v>40908</c:v>
                </c:pt>
                <c:pt idx="108">
                  <c:v>40939</c:v>
                </c:pt>
                <c:pt idx="109">
                  <c:v>40968</c:v>
                </c:pt>
                <c:pt idx="110">
                  <c:v>40999</c:v>
                </c:pt>
                <c:pt idx="111">
                  <c:v>41029</c:v>
                </c:pt>
                <c:pt idx="112">
                  <c:v>41060</c:v>
                </c:pt>
                <c:pt idx="113">
                  <c:v>41090</c:v>
                </c:pt>
                <c:pt idx="114">
                  <c:v>41121</c:v>
                </c:pt>
                <c:pt idx="115">
                  <c:v>41152</c:v>
                </c:pt>
                <c:pt idx="116">
                  <c:v>41182</c:v>
                </c:pt>
                <c:pt idx="117">
                  <c:v>41213</c:v>
                </c:pt>
                <c:pt idx="118">
                  <c:v>41243</c:v>
                </c:pt>
                <c:pt idx="119">
                  <c:v>41274</c:v>
                </c:pt>
                <c:pt idx="120">
                  <c:v>41305</c:v>
                </c:pt>
                <c:pt idx="121">
                  <c:v>41333</c:v>
                </c:pt>
                <c:pt idx="122">
                  <c:v>41364</c:v>
                </c:pt>
                <c:pt idx="123">
                  <c:v>41394</c:v>
                </c:pt>
                <c:pt idx="124">
                  <c:v>41425</c:v>
                </c:pt>
                <c:pt idx="125">
                  <c:v>41455</c:v>
                </c:pt>
                <c:pt idx="126">
                  <c:v>41486</c:v>
                </c:pt>
                <c:pt idx="127">
                  <c:v>41517</c:v>
                </c:pt>
              </c:numCache>
            </c:numRef>
          </c:cat>
          <c:val>
            <c:numRef>
              <c:f>'Monthly NEL and Demand'!$D$2:$D$139</c:f>
              <c:numCache>
                <c:formatCode>#,##0</c:formatCode>
                <c:ptCount val="138"/>
                <c:pt idx="0">
                  <c:v>1729588</c:v>
                </c:pt>
                <c:pt idx="1">
                  <c:v>1558465</c:v>
                </c:pt>
                <c:pt idx="2">
                  <c:v>1629932</c:v>
                </c:pt>
                <c:pt idx="3">
                  <c:v>1599835</c:v>
                </c:pt>
                <c:pt idx="4">
                  <c:v>1727722</c:v>
                </c:pt>
                <c:pt idx="5">
                  <c:v>1800541</c:v>
                </c:pt>
                <c:pt idx="6">
                  <c:v>2054556</c:v>
                </c:pt>
                <c:pt idx="7">
                  <c:v>2073311</c:v>
                </c:pt>
                <c:pt idx="8">
                  <c:v>1986425</c:v>
                </c:pt>
                <c:pt idx="9">
                  <c:v>1857456</c:v>
                </c:pt>
                <c:pt idx="10">
                  <c:v>1772516</c:v>
                </c:pt>
                <c:pt idx="11">
                  <c:v>1887379</c:v>
                </c:pt>
                <c:pt idx="12">
                  <c:v>1663266</c:v>
                </c:pt>
                <c:pt idx="13">
                  <c:v>1645284</c:v>
                </c:pt>
                <c:pt idx="14">
                  <c:v>1684171</c:v>
                </c:pt>
                <c:pt idx="15">
                  <c:v>1708484</c:v>
                </c:pt>
                <c:pt idx="16">
                  <c:v>1811764</c:v>
                </c:pt>
                <c:pt idx="17">
                  <c:v>1832547</c:v>
                </c:pt>
                <c:pt idx="18">
                  <c:v>1984199</c:v>
                </c:pt>
                <c:pt idx="19">
                  <c:v>1994298</c:v>
                </c:pt>
                <c:pt idx="20">
                  <c:v>1940785</c:v>
                </c:pt>
                <c:pt idx="21">
                  <c:v>1730287</c:v>
                </c:pt>
                <c:pt idx="22">
                  <c:v>1840302</c:v>
                </c:pt>
                <c:pt idx="23">
                  <c:v>1839869</c:v>
                </c:pt>
                <c:pt idx="24">
                  <c:v>1711112</c:v>
                </c:pt>
                <c:pt idx="25">
                  <c:v>1652509</c:v>
                </c:pt>
                <c:pt idx="26">
                  <c:v>1664753</c:v>
                </c:pt>
                <c:pt idx="27">
                  <c:v>1630802</c:v>
                </c:pt>
                <c:pt idx="28">
                  <c:v>1796470</c:v>
                </c:pt>
                <c:pt idx="29">
                  <c:v>1859586</c:v>
                </c:pt>
                <c:pt idx="30">
                  <c:v>2048608</c:v>
                </c:pt>
                <c:pt idx="31">
                  <c:v>2010051</c:v>
                </c:pt>
                <c:pt idx="32">
                  <c:v>1937996</c:v>
                </c:pt>
                <c:pt idx="33">
                  <c:v>1742543</c:v>
                </c:pt>
                <c:pt idx="34">
                  <c:v>1849719</c:v>
                </c:pt>
                <c:pt idx="35">
                  <c:v>1829503</c:v>
                </c:pt>
                <c:pt idx="36">
                  <c:v>1740513</c:v>
                </c:pt>
                <c:pt idx="37">
                  <c:v>1680741</c:v>
                </c:pt>
                <c:pt idx="38">
                  <c:v>1699417</c:v>
                </c:pt>
                <c:pt idx="39">
                  <c:v>1670444</c:v>
                </c:pt>
                <c:pt idx="40">
                  <c:v>1893268</c:v>
                </c:pt>
                <c:pt idx="41">
                  <c:v>2099694</c:v>
                </c:pt>
                <c:pt idx="42">
                  <c:v>2262445</c:v>
                </c:pt>
                <c:pt idx="43">
                  <c:v>2155062</c:v>
                </c:pt>
                <c:pt idx="44">
                  <c:v>1997376</c:v>
                </c:pt>
                <c:pt idx="45">
                  <c:v>1837810</c:v>
                </c:pt>
                <c:pt idx="46">
                  <c:v>1856859</c:v>
                </c:pt>
                <c:pt idx="47">
                  <c:v>1848781</c:v>
                </c:pt>
                <c:pt idx="48">
                  <c:v>1804830</c:v>
                </c:pt>
                <c:pt idx="49">
                  <c:v>1733728</c:v>
                </c:pt>
                <c:pt idx="50">
                  <c:v>1720362</c:v>
                </c:pt>
                <c:pt idx="51">
                  <c:v>1722073</c:v>
                </c:pt>
                <c:pt idx="52">
                  <c:v>1796157</c:v>
                </c:pt>
                <c:pt idx="53">
                  <c:v>2007756</c:v>
                </c:pt>
                <c:pt idx="54">
                  <c:v>2110290</c:v>
                </c:pt>
                <c:pt idx="55">
                  <c:v>2221937</c:v>
                </c:pt>
                <c:pt idx="56">
                  <c:v>2054703</c:v>
                </c:pt>
                <c:pt idx="57">
                  <c:v>1847746</c:v>
                </c:pt>
                <c:pt idx="58">
                  <c:v>1865195</c:v>
                </c:pt>
                <c:pt idx="59">
                  <c:v>1879292</c:v>
                </c:pt>
                <c:pt idx="60">
                  <c:v>1888240</c:v>
                </c:pt>
                <c:pt idx="61">
                  <c:v>1775606</c:v>
                </c:pt>
                <c:pt idx="62">
                  <c:v>1776326</c:v>
                </c:pt>
                <c:pt idx="63">
                  <c:v>1740005</c:v>
                </c:pt>
                <c:pt idx="64">
                  <c:v>1886341</c:v>
                </c:pt>
                <c:pt idx="65">
                  <c:v>2249117</c:v>
                </c:pt>
                <c:pt idx="66">
                  <c:v>2014848</c:v>
                </c:pt>
                <c:pt idx="67">
                  <c:v>2163347</c:v>
                </c:pt>
                <c:pt idx="68">
                  <c:v>2135057</c:v>
                </c:pt>
                <c:pt idx="69">
                  <c:v>1944447</c:v>
                </c:pt>
                <c:pt idx="70">
                  <c:v>1863034</c:v>
                </c:pt>
                <c:pt idx="71">
                  <c:v>1851006</c:v>
                </c:pt>
                <c:pt idx="72">
                  <c:v>1870687</c:v>
                </c:pt>
                <c:pt idx="73">
                  <c:v>1676113</c:v>
                </c:pt>
                <c:pt idx="74">
                  <c:v>1693138</c:v>
                </c:pt>
                <c:pt idx="75">
                  <c:v>1713311</c:v>
                </c:pt>
                <c:pt idx="76">
                  <c:v>1795432</c:v>
                </c:pt>
                <c:pt idx="77">
                  <c:v>1883949</c:v>
                </c:pt>
                <c:pt idx="78">
                  <c:v>1963766</c:v>
                </c:pt>
                <c:pt idx="79">
                  <c:v>2122743</c:v>
                </c:pt>
                <c:pt idx="80">
                  <c:v>2186689</c:v>
                </c:pt>
                <c:pt idx="81">
                  <c:v>1762369</c:v>
                </c:pt>
                <c:pt idx="82">
                  <c:v>1793157</c:v>
                </c:pt>
                <c:pt idx="83">
                  <c:v>1842796</c:v>
                </c:pt>
                <c:pt idx="84">
                  <c:v>1823447</c:v>
                </c:pt>
                <c:pt idx="85">
                  <c:v>1660467</c:v>
                </c:pt>
                <c:pt idx="86">
                  <c:v>1656962</c:v>
                </c:pt>
                <c:pt idx="87">
                  <c:v>1627502</c:v>
                </c:pt>
                <c:pt idx="88">
                  <c:v>1763865</c:v>
                </c:pt>
                <c:pt idx="89">
                  <c:v>1840820</c:v>
                </c:pt>
                <c:pt idx="90">
                  <c:v>1881170</c:v>
                </c:pt>
                <c:pt idx="91">
                  <c:v>1966812</c:v>
                </c:pt>
                <c:pt idx="92">
                  <c:v>2000146</c:v>
                </c:pt>
                <c:pt idx="93">
                  <c:v>1787317</c:v>
                </c:pt>
                <c:pt idx="94">
                  <c:v>1869464</c:v>
                </c:pt>
                <c:pt idx="95">
                  <c:v>1844102</c:v>
                </c:pt>
                <c:pt idx="96">
                  <c:v>1831249</c:v>
                </c:pt>
                <c:pt idx="97">
                  <c:v>1688516</c:v>
                </c:pt>
                <c:pt idx="98">
                  <c:v>1727116</c:v>
                </c:pt>
                <c:pt idx="99">
                  <c:v>1674813</c:v>
                </c:pt>
                <c:pt idx="100">
                  <c:v>1705764</c:v>
                </c:pt>
                <c:pt idx="101">
                  <c:v>1868271</c:v>
                </c:pt>
                <c:pt idx="102">
                  <c:v>1940677</c:v>
                </c:pt>
                <c:pt idx="103">
                  <c:v>2055803</c:v>
                </c:pt>
                <c:pt idx="104">
                  <c:v>1960449</c:v>
                </c:pt>
                <c:pt idx="105">
                  <c:v>1783825</c:v>
                </c:pt>
                <c:pt idx="106">
                  <c:v>1779319</c:v>
                </c:pt>
                <c:pt idx="107">
                  <c:v>1781684</c:v>
                </c:pt>
                <c:pt idx="108">
                  <c:v>1709285</c:v>
                </c:pt>
                <c:pt idx="109">
                  <c:v>1643198</c:v>
                </c:pt>
                <c:pt idx="110">
                  <c:v>1696765</c:v>
                </c:pt>
                <c:pt idx="111">
                  <c:v>1707931</c:v>
                </c:pt>
                <c:pt idx="112">
                  <c:v>1825238</c:v>
                </c:pt>
                <c:pt idx="113">
                  <c:v>1825313</c:v>
                </c:pt>
                <c:pt idx="114">
                  <c:v>1977258</c:v>
                </c:pt>
                <c:pt idx="115">
                  <c:v>2176807</c:v>
                </c:pt>
                <c:pt idx="116">
                  <c:v>2168000</c:v>
                </c:pt>
                <c:pt idx="117">
                  <c:v>1906519</c:v>
                </c:pt>
                <c:pt idx="118">
                  <c:v>1818793</c:v>
                </c:pt>
                <c:pt idx="119">
                  <c:v>1782261</c:v>
                </c:pt>
                <c:pt idx="120">
                  <c:v>1753948</c:v>
                </c:pt>
                <c:pt idx="121">
                  <c:v>1636681</c:v>
                </c:pt>
                <c:pt idx="122">
                  <c:v>1610174</c:v>
                </c:pt>
                <c:pt idx="123">
                  <c:v>1632162</c:v>
                </c:pt>
                <c:pt idx="124">
                  <c:v>1765118</c:v>
                </c:pt>
                <c:pt idx="125">
                  <c:v>1880152</c:v>
                </c:pt>
                <c:pt idx="126">
                  <c:v>1942685</c:v>
                </c:pt>
                <c:pt idx="127">
                  <c:v>1710319.2727423799</c:v>
                </c:pt>
                <c:pt idx="129">
                  <c:v>1842756.2833807999</c:v>
                </c:pt>
              </c:numCache>
            </c:numRef>
          </c:val>
          <c:smooth val="0"/>
          <c:extLst>
            <c:ext xmlns:c16="http://schemas.microsoft.com/office/drawing/2014/chart" uri="{C3380CC4-5D6E-409C-BE32-E72D297353CC}">
              <c16:uniqueId val="{00000001-3AAF-4EF0-86F2-78302DBC81D7}"/>
            </c:ext>
          </c:extLst>
        </c:ser>
        <c:dLbls>
          <c:showLegendKey val="0"/>
          <c:showVal val="0"/>
          <c:showCatName val="0"/>
          <c:showSerName val="0"/>
          <c:showPercent val="0"/>
          <c:showBubbleSize val="0"/>
        </c:dLbls>
        <c:marker val="1"/>
        <c:smooth val="0"/>
        <c:axId val="233593856"/>
        <c:axId val="233595648"/>
      </c:lineChart>
      <c:dateAx>
        <c:axId val="233593856"/>
        <c:scaling>
          <c:orientation val="minMax"/>
        </c:scaling>
        <c:delete val="0"/>
        <c:axPos val="b"/>
        <c:numFmt formatCode="m/d/yy" sourceLinked="1"/>
        <c:majorTickMark val="out"/>
        <c:minorTickMark val="none"/>
        <c:tickLblPos val="nextTo"/>
        <c:crossAx val="233595648"/>
        <c:crosses val="autoZero"/>
        <c:auto val="1"/>
        <c:lblOffset val="100"/>
        <c:baseTimeUnit val="months"/>
      </c:dateAx>
      <c:valAx>
        <c:axId val="233595648"/>
        <c:scaling>
          <c:orientation val="minMax"/>
          <c:min val="1500000"/>
        </c:scaling>
        <c:delete val="0"/>
        <c:axPos val="l"/>
        <c:majorGridlines/>
        <c:numFmt formatCode="#,##0" sourceLinked="1"/>
        <c:majorTickMark val="out"/>
        <c:minorTickMark val="none"/>
        <c:tickLblPos val="nextTo"/>
        <c:crossAx val="233593856"/>
        <c:crosses val="autoZero"/>
        <c:crossBetween val="between"/>
      </c:valAx>
    </c:plotArea>
    <c:legend>
      <c:legendPos val="r"/>
      <c:layout>
        <c:manualLayout>
          <c:xMode val="edge"/>
          <c:yMode val="edge"/>
          <c:x val="0.56602493315786517"/>
          <c:y val="0.13379208009953303"/>
          <c:w val="0.19455401408157313"/>
          <c:h val="6.8593379190088996E-2"/>
        </c:manualLayou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90" workbookViewId="0"/>
  </sheetViews>
  <pageMargins left="0.25" right="0.25" top="0.75" bottom="0.75" header="0.3" footer="0.3"/>
  <pageSetup orientation="landscape" horizontalDpi="4294967295" verticalDpi="4294967295" r:id="rId1"/>
  <headerFooter>
    <oddFooter>&amp;L&amp;D&amp;R&amp;F</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tabColor rgb="FF00B0F0"/>
  </sheetPr>
  <sheetViews>
    <sheetView workbookViewId="0"/>
  </sheetViews>
  <pageMargins left="0.7" right="0.7" top="0.75" bottom="0.75" header="0.3" footer="0.3"/>
  <pageSetup orientation="landscape" r:id="rId1"/>
  <headerFooter>
    <oddFooter>&amp;L&amp;8&amp;D&amp;R&amp;8&amp;F</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workbookViewId="0"/>
  </sheetViews>
  <pageMargins left="0.25" right="0.25"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482667" cy="628650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0.90175</cdr:x>
      <cdr:y>0.8345</cdr:y>
    </cdr:from>
    <cdr:to>
      <cdr:x>0.90175</cdr:x>
      <cdr:y>0.83499</cdr:y>
    </cdr:to>
    <cdr:sp macro="" textlink="">
      <cdr:nvSpPr>
        <cdr:cNvPr id="27653" name="Text Box 5"/>
        <cdr:cNvSpPr txBox="1">
          <a:spLocks xmlns:a="http://schemas.openxmlformats.org/drawingml/2006/main" noChangeArrowheads="1"/>
        </cdr:cNvSpPr>
      </cdr:nvSpPr>
      <cdr:spPr bwMode="auto">
        <a:xfrm xmlns:a="http://schemas.openxmlformats.org/drawingml/2006/main">
          <a:off x="9183529" y="6579985"/>
          <a:ext cx="1045282" cy="12577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25" b="0" i="0" u="sng" strike="noStrike" baseline="0">
              <a:solidFill>
                <a:srgbClr val="000000"/>
              </a:solidFill>
              <a:latin typeface="Arial"/>
              <a:cs typeface="Arial"/>
            </a:rPr>
            <a:t>For Oct 14</a:t>
          </a:r>
          <a:endParaRPr lang="en-US" sz="825" b="0" i="0" u="none" strike="noStrike" baseline="0">
            <a:solidFill>
              <a:srgbClr val="000000"/>
            </a:solidFill>
            <a:latin typeface="Arial"/>
            <a:cs typeface="Arial"/>
          </a:endParaRPr>
        </a:p>
        <a:p xmlns:a="http://schemas.openxmlformats.org/drawingml/2006/main">
          <a:pPr algn="l" rtl="0">
            <a:defRPr sz="1000"/>
          </a:pPr>
          <a:r>
            <a:rPr lang="en-US" sz="825" b="0" i="0" u="none" strike="noStrike" baseline="0">
              <a:solidFill>
                <a:srgbClr val="000000"/>
              </a:solidFill>
              <a:latin typeface="Arial"/>
              <a:cs typeface="Arial"/>
            </a:rPr>
            <a:t>DSM/RW = $..307</a:t>
          </a:r>
        </a:p>
        <a:p xmlns:a="http://schemas.openxmlformats.org/drawingml/2006/main">
          <a:pPr algn="l" rtl="0">
            <a:defRPr sz="1000"/>
          </a:pPr>
          <a:r>
            <a:rPr lang="en-US" sz="825" b="0" i="0" u="none" strike="noStrike" baseline="0">
              <a:solidFill>
                <a:srgbClr val="000000"/>
              </a:solidFill>
              <a:latin typeface="Arial"/>
              <a:cs typeface="Arial"/>
            </a:rPr>
            <a:t>WQ =$0.607</a:t>
          </a:r>
        </a:p>
        <a:p xmlns:a="http://schemas.openxmlformats.org/drawingml/2006/main">
          <a:pPr algn="l" rtl="0">
            <a:defRPr sz="1000"/>
          </a:pPr>
          <a:r>
            <a:rPr lang="en-US" sz="825" b="0" i="0" u="none" strike="noStrike" baseline="0">
              <a:solidFill>
                <a:srgbClr val="000000"/>
              </a:solidFill>
              <a:latin typeface="Arial"/>
              <a:cs typeface="Arial"/>
            </a:rPr>
            <a:t>WSec= $0.347</a:t>
          </a:r>
        </a:p>
        <a:p xmlns:a="http://schemas.openxmlformats.org/drawingml/2006/main">
          <a:pPr algn="l" rtl="0">
            <a:defRPr sz="1000"/>
          </a:pPr>
          <a:r>
            <a:rPr lang="en-US" sz="825" b="0" i="0" u="none" strike="noStrike" baseline="0">
              <a:solidFill>
                <a:srgbClr val="000000"/>
              </a:solidFill>
              <a:latin typeface="Arial"/>
              <a:cs typeface="Arial"/>
            </a:rPr>
            <a:t>PW= $2.159</a:t>
          </a:r>
        </a:p>
        <a:p xmlns:a="http://schemas.openxmlformats.org/drawingml/2006/main">
          <a:pPr algn="l" rtl="0">
            <a:defRPr sz="1000"/>
          </a:pPr>
          <a:r>
            <a:rPr lang="en-US" sz="825" b="0" i="0" u="none" strike="noStrike" baseline="0">
              <a:solidFill>
                <a:srgbClr val="000000"/>
              </a:solidFill>
              <a:latin typeface="Arial"/>
              <a:cs typeface="Arial"/>
            </a:rPr>
            <a:t>OV= $0.115</a:t>
          </a:r>
        </a:p>
        <a:p xmlns:a="http://schemas.openxmlformats.org/drawingml/2006/main">
          <a:pPr algn="l" rtl="0">
            <a:defRPr sz="1000"/>
          </a:pPr>
          <a:r>
            <a:rPr lang="en-US" sz="825" b="0" i="0" u="none" strike="noStrike" baseline="0">
              <a:solidFill>
                <a:srgbClr val="000000"/>
              </a:solidFill>
              <a:latin typeface="Arial"/>
              <a:cs typeface="Arial"/>
            </a:rPr>
            <a:t>Wtr rev=0</a:t>
          </a:r>
        </a:p>
        <a:p xmlns:a="http://schemas.openxmlformats.org/drawingml/2006/main">
          <a:pPr algn="l" rtl="0">
            <a:defRPr sz="1000"/>
          </a:pPr>
          <a:r>
            <a:rPr lang="en-US" sz="825" b="0" i="0" u="sng" strike="noStrike" baseline="0">
              <a:solidFill>
                <a:srgbClr val="000000"/>
              </a:solidFill>
              <a:latin typeface="Arial"/>
              <a:cs typeface="Arial"/>
            </a:rPr>
            <a:t>LISA= $0.107</a:t>
          </a:r>
        </a:p>
        <a:p xmlns:a="http://schemas.openxmlformats.org/drawingml/2006/main">
          <a:pPr algn="l" rtl="0">
            <a:defRPr sz="1000"/>
          </a:pPr>
          <a:r>
            <a:rPr lang="en-US" sz="825" b="0" i="0" u="none" strike="noStrike" baseline="0">
              <a:solidFill>
                <a:srgbClr val="000000"/>
              </a:solidFill>
              <a:latin typeface="Arial"/>
              <a:cs typeface="Arial"/>
            </a:rPr>
            <a:t> Total $4.963</a:t>
          </a:r>
          <a:endParaRPr lang="en-US"/>
        </a:p>
      </cdr:txBody>
    </cdr:sp>
  </cdr:relSizeAnchor>
  <cdr:relSizeAnchor xmlns:cdr="http://schemas.openxmlformats.org/drawingml/2006/chartDrawing">
    <cdr:from>
      <cdr:x>0.84677</cdr:x>
      <cdr:y>0.15425</cdr:y>
    </cdr:from>
    <cdr:to>
      <cdr:x>0.934</cdr:x>
      <cdr:y>0.21684</cdr:y>
    </cdr:to>
    <cdr:sp macro="" textlink="">
      <cdr:nvSpPr>
        <cdr:cNvPr id="12" name="TextBox 1"/>
        <cdr:cNvSpPr txBox="1"/>
      </cdr:nvSpPr>
      <cdr:spPr>
        <a:xfrm xmlns:a="http://schemas.openxmlformats.org/drawingml/2006/main">
          <a:off x="8041279" y="971144"/>
          <a:ext cx="828373" cy="394068"/>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0"/>
            <a:t>Tier 3 </a:t>
          </a:r>
        </a:p>
        <a:p xmlns:a="http://schemas.openxmlformats.org/drawingml/2006/main">
          <a:pPr algn="ctr"/>
          <a:r>
            <a:rPr lang="en-US" sz="1200" b="0"/>
            <a:t>(seasonal)</a:t>
          </a:r>
        </a:p>
      </cdr:txBody>
    </cdr:sp>
  </cdr:relSizeAnchor>
  <cdr:relSizeAnchor xmlns:cdr="http://schemas.openxmlformats.org/drawingml/2006/chartDrawing">
    <cdr:from>
      <cdr:x>0.88619</cdr:x>
      <cdr:y>0.46629</cdr:y>
    </cdr:from>
    <cdr:to>
      <cdr:x>0.94953</cdr:x>
      <cdr:y>0.50919</cdr:y>
    </cdr:to>
    <cdr:sp macro="" textlink="">
      <cdr:nvSpPr>
        <cdr:cNvPr id="13" name="TextBox 1"/>
        <cdr:cNvSpPr txBox="1"/>
      </cdr:nvSpPr>
      <cdr:spPr>
        <a:xfrm xmlns:a="http://schemas.openxmlformats.org/drawingml/2006/main">
          <a:off x="8415608" y="2935777"/>
          <a:ext cx="601504" cy="27009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0"/>
            <a:t>Tier 2</a:t>
          </a:r>
        </a:p>
      </cdr:txBody>
    </cdr:sp>
  </cdr:relSizeAnchor>
  <cdr:relSizeAnchor xmlns:cdr="http://schemas.openxmlformats.org/drawingml/2006/chartDrawing">
    <cdr:from>
      <cdr:x>0.88552</cdr:x>
      <cdr:y>0.62094</cdr:y>
    </cdr:from>
    <cdr:to>
      <cdr:x>0.95473</cdr:x>
      <cdr:y>0.6717</cdr:y>
    </cdr:to>
    <cdr:sp macro="" textlink="">
      <cdr:nvSpPr>
        <cdr:cNvPr id="16" name="TextBox 1"/>
        <cdr:cNvSpPr txBox="1"/>
      </cdr:nvSpPr>
      <cdr:spPr>
        <a:xfrm xmlns:a="http://schemas.openxmlformats.org/drawingml/2006/main">
          <a:off x="8409235" y="3909454"/>
          <a:ext cx="657247" cy="319586"/>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0"/>
            <a:t>Tier 1</a:t>
          </a:r>
        </a:p>
      </cdr:txBody>
    </cdr:sp>
  </cdr:relSizeAnchor>
  <cdr:relSizeAnchor xmlns:cdr="http://schemas.openxmlformats.org/drawingml/2006/chartDrawing">
    <cdr:from>
      <cdr:x>0.62088</cdr:x>
      <cdr:y>0.71762</cdr:y>
    </cdr:from>
    <cdr:to>
      <cdr:x>0.71981</cdr:x>
      <cdr:y>0.86459</cdr:y>
    </cdr:to>
    <cdr:sp macro="" textlink="">
      <cdr:nvSpPr>
        <cdr:cNvPr id="3" name="TextBox 2"/>
        <cdr:cNvSpPr txBox="1"/>
      </cdr:nvSpPr>
      <cdr:spPr>
        <a:xfrm xmlns:a="http://schemas.openxmlformats.org/drawingml/2006/main">
          <a:off x="5896186" y="4518135"/>
          <a:ext cx="939482" cy="92532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latin typeface="Arial" panose="020B0604020202020204" pitchFamily="34" charset="0"/>
              <a:cs typeface="Arial" panose="020B0604020202020204" pitchFamily="34" charset="0"/>
            </a:rPr>
            <a:t>Not shown:  Power Access Charges </a:t>
          </a:r>
        </a:p>
      </cdr:txBody>
    </cdr:sp>
  </cdr:relSizeAnchor>
  <cdr:relSizeAnchor xmlns:cdr="http://schemas.openxmlformats.org/drawingml/2006/chartDrawing">
    <cdr:from>
      <cdr:x>0.16774</cdr:x>
      <cdr:y>0.77247</cdr:y>
    </cdr:from>
    <cdr:to>
      <cdr:x>0.30667</cdr:x>
      <cdr:y>0.86791</cdr:y>
    </cdr:to>
    <cdr:sp macro="" textlink="">
      <cdr:nvSpPr>
        <cdr:cNvPr id="14" name="TextBox 1">
          <a:extLst xmlns:a="http://schemas.openxmlformats.org/drawingml/2006/main">
            <a:ext uri="{FF2B5EF4-FFF2-40B4-BE49-F238E27FC236}">
              <a16:creationId xmlns:a16="http://schemas.microsoft.com/office/drawing/2014/main" id="{20163C91-F1A7-4369-A5CC-955B92299761}"/>
            </a:ext>
          </a:extLst>
        </cdr:cNvPr>
        <cdr:cNvSpPr txBox="1"/>
      </cdr:nvSpPr>
      <cdr:spPr>
        <a:xfrm xmlns:a="http://schemas.openxmlformats.org/drawingml/2006/main">
          <a:off x="1592975" y="4863494"/>
          <a:ext cx="1319338" cy="600893"/>
        </a:xfrm>
        <a:prstGeom xmlns:a="http://schemas.openxmlformats.org/drawingml/2006/main" prst="rect">
          <a:avLst/>
        </a:prstGeom>
        <a:solidFill xmlns:a="http://schemas.openxmlformats.org/drawingml/2006/main">
          <a:schemeClr val="bg1"/>
        </a:solidFill>
        <a:ln xmlns:a="http://schemas.openxmlformats.org/drawingml/2006/main" w="3175">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a:t>2016 Rate Case Values Ended in June 2020</a:t>
          </a:r>
        </a:p>
      </cdr:txBody>
    </cdr:sp>
  </cdr:relSizeAnchor>
  <cdr:relSizeAnchor xmlns:cdr="http://schemas.openxmlformats.org/drawingml/2006/chartDrawing">
    <cdr:from>
      <cdr:x>0.37677</cdr:x>
      <cdr:y>0</cdr:y>
    </cdr:from>
    <cdr:to>
      <cdr:x>0.68329</cdr:x>
      <cdr:y>0.09544</cdr:y>
    </cdr:to>
    <cdr:sp macro="" textlink="">
      <cdr:nvSpPr>
        <cdr:cNvPr id="17" name="TextBox 1">
          <a:extLst xmlns:a="http://schemas.openxmlformats.org/drawingml/2006/main">
            <a:ext uri="{FF2B5EF4-FFF2-40B4-BE49-F238E27FC236}">
              <a16:creationId xmlns:a16="http://schemas.microsoft.com/office/drawing/2014/main" id="{20163C91-F1A7-4369-A5CC-955B92299761}"/>
            </a:ext>
          </a:extLst>
        </cdr:cNvPr>
        <cdr:cNvSpPr txBox="1"/>
      </cdr:nvSpPr>
      <cdr:spPr>
        <a:xfrm xmlns:a="http://schemas.openxmlformats.org/drawingml/2006/main">
          <a:off x="3576205" y="0"/>
          <a:ext cx="2909453" cy="600012"/>
        </a:xfrm>
        <a:prstGeom xmlns:a="http://schemas.openxmlformats.org/drawingml/2006/main" prst="rect">
          <a:avLst/>
        </a:prstGeom>
        <a:solidFill xmlns:a="http://schemas.openxmlformats.org/drawingml/2006/main">
          <a:schemeClr val="bg1"/>
        </a:solidFill>
        <a:ln xmlns:a="http://schemas.openxmlformats.org/drawingml/2006/main" w="3175">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800" b="1"/>
            <a:t>LADWP Schedule R-1</a:t>
          </a:r>
        </a:p>
        <a:p xmlns:a="http://schemas.openxmlformats.org/drawingml/2006/main">
          <a:pPr algn="ctr"/>
          <a:r>
            <a:rPr lang="en-US" sz="1800" b="1"/>
            <a:t>Residential Power Rates</a:t>
          </a:r>
        </a:p>
      </cdr:txBody>
    </cdr:sp>
  </cdr:relSizeAnchor>
  <cdr:relSizeAnchor xmlns:cdr="http://schemas.openxmlformats.org/drawingml/2006/chartDrawing">
    <cdr:from>
      <cdr:x>0.88055</cdr:x>
      <cdr:y>0.70081</cdr:y>
    </cdr:from>
    <cdr:to>
      <cdr:x>0.97948</cdr:x>
      <cdr:y>0.84778</cdr:y>
    </cdr:to>
    <cdr:sp macro="" textlink="">
      <cdr:nvSpPr>
        <cdr:cNvPr id="2" name="TextBox 1">
          <a:extLst xmlns:a="http://schemas.openxmlformats.org/drawingml/2006/main">
            <a:ext uri="{FF2B5EF4-FFF2-40B4-BE49-F238E27FC236}">
              <a16:creationId xmlns:a16="http://schemas.microsoft.com/office/drawing/2014/main" id="{14FCAC36-D7D2-A4BF-1815-CF4078211BC8}"/>
            </a:ext>
          </a:extLst>
        </cdr:cNvPr>
        <cdr:cNvSpPr txBox="1"/>
      </cdr:nvSpPr>
      <cdr:spPr>
        <a:xfrm xmlns:a="http://schemas.openxmlformats.org/drawingml/2006/main">
          <a:off x="8362103" y="4412302"/>
          <a:ext cx="939482" cy="92532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latin typeface="Arial" panose="020B0604020202020204" pitchFamily="34" charset="0"/>
              <a:cs typeface="Arial" panose="020B0604020202020204" pitchFamily="34" charset="0"/>
            </a:rPr>
            <a:t>The Oct-Dec rates are proposed</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39175" cy="6276975"/>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0.90175</cdr:x>
      <cdr:y>0.8345</cdr:y>
    </cdr:from>
    <cdr:to>
      <cdr:x>0.90175</cdr:x>
      <cdr:y>0.83499</cdr:y>
    </cdr:to>
    <cdr:sp macro="" textlink="">
      <cdr:nvSpPr>
        <cdr:cNvPr id="27653" name="Text Box 5"/>
        <cdr:cNvSpPr txBox="1">
          <a:spLocks xmlns:a="http://schemas.openxmlformats.org/drawingml/2006/main" noChangeArrowheads="1"/>
        </cdr:cNvSpPr>
      </cdr:nvSpPr>
      <cdr:spPr bwMode="auto">
        <a:xfrm xmlns:a="http://schemas.openxmlformats.org/drawingml/2006/main">
          <a:off x="9183529" y="6579985"/>
          <a:ext cx="1045282" cy="12577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25" b="0" i="0" u="sng" strike="noStrike" baseline="0">
              <a:solidFill>
                <a:srgbClr val="000000"/>
              </a:solidFill>
              <a:latin typeface="Arial"/>
              <a:cs typeface="Arial"/>
            </a:rPr>
            <a:t>For Oct 14</a:t>
          </a:r>
          <a:endParaRPr lang="en-US" sz="825" b="0" i="0" u="none" strike="noStrike" baseline="0">
            <a:solidFill>
              <a:srgbClr val="000000"/>
            </a:solidFill>
            <a:latin typeface="Arial"/>
            <a:cs typeface="Arial"/>
          </a:endParaRPr>
        </a:p>
        <a:p xmlns:a="http://schemas.openxmlformats.org/drawingml/2006/main">
          <a:pPr algn="l" rtl="0">
            <a:defRPr sz="1000"/>
          </a:pPr>
          <a:r>
            <a:rPr lang="en-US" sz="825" b="0" i="0" u="none" strike="noStrike" baseline="0">
              <a:solidFill>
                <a:srgbClr val="000000"/>
              </a:solidFill>
              <a:latin typeface="Arial"/>
              <a:cs typeface="Arial"/>
            </a:rPr>
            <a:t>DSM/RW = $..307</a:t>
          </a:r>
        </a:p>
        <a:p xmlns:a="http://schemas.openxmlformats.org/drawingml/2006/main">
          <a:pPr algn="l" rtl="0">
            <a:defRPr sz="1000"/>
          </a:pPr>
          <a:r>
            <a:rPr lang="en-US" sz="825" b="0" i="0" u="none" strike="noStrike" baseline="0">
              <a:solidFill>
                <a:srgbClr val="000000"/>
              </a:solidFill>
              <a:latin typeface="Arial"/>
              <a:cs typeface="Arial"/>
            </a:rPr>
            <a:t>WQ =$0.607</a:t>
          </a:r>
        </a:p>
        <a:p xmlns:a="http://schemas.openxmlformats.org/drawingml/2006/main">
          <a:pPr algn="l" rtl="0">
            <a:defRPr sz="1000"/>
          </a:pPr>
          <a:r>
            <a:rPr lang="en-US" sz="825" b="0" i="0" u="none" strike="noStrike" baseline="0">
              <a:solidFill>
                <a:srgbClr val="000000"/>
              </a:solidFill>
              <a:latin typeface="Arial"/>
              <a:cs typeface="Arial"/>
            </a:rPr>
            <a:t>WSec= $0.347</a:t>
          </a:r>
        </a:p>
        <a:p xmlns:a="http://schemas.openxmlformats.org/drawingml/2006/main">
          <a:pPr algn="l" rtl="0">
            <a:defRPr sz="1000"/>
          </a:pPr>
          <a:r>
            <a:rPr lang="en-US" sz="825" b="0" i="0" u="none" strike="noStrike" baseline="0">
              <a:solidFill>
                <a:srgbClr val="000000"/>
              </a:solidFill>
              <a:latin typeface="Arial"/>
              <a:cs typeface="Arial"/>
            </a:rPr>
            <a:t>PW= $2.159</a:t>
          </a:r>
        </a:p>
        <a:p xmlns:a="http://schemas.openxmlformats.org/drawingml/2006/main">
          <a:pPr algn="l" rtl="0">
            <a:defRPr sz="1000"/>
          </a:pPr>
          <a:r>
            <a:rPr lang="en-US" sz="825" b="0" i="0" u="none" strike="noStrike" baseline="0">
              <a:solidFill>
                <a:srgbClr val="000000"/>
              </a:solidFill>
              <a:latin typeface="Arial"/>
              <a:cs typeface="Arial"/>
            </a:rPr>
            <a:t>OV= $0.115</a:t>
          </a:r>
        </a:p>
        <a:p xmlns:a="http://schemas.openxmlformats.org/drawingml/2006/main">
          <a:pPr algn="l" rtl="0">
            <a:defRPr sz="1000"/>
          </a:pPr>
          <a:r>
            <a:rPr lang="en-US" sz="825" b="0" i="0" u="none" strike="noStrike" baseline="0">
              <a:solidFill>
                <a:srgbClr val="000000"/>
              </a:solidFill>
              <a:latin typeface="Arial"/>
              <a:cs typeface="Arial"/>
            </a:rPr>
            <a:t>Wtr rev=0</a:t>
          </a:r>
        </a:p>
        <a:p xmlns:a="http://schemas.openxmlformats.org/drawingml/2006/main">
          <a:pPr algn="l" rtl="0">
            <a:defRPr sz="1000"/>
          </a:pPr>
          <a:r>
            <a:rPr lang="en-US" sz="825" b="0" i="0" u="sng" strike="noStrike" baseline="0">
              <a:solidFill>
                <a:srgbClr val="000000"/>
              </a:solidFill>
              <a:latin typeface="Arial"/>
              <a:cs typeface="Arial"/>
            </a:rPr>
            <a:t>LISA= $0.107</a:t>
          </a:r>
        </a:p>
        <a:p xmlns:a="http://schemas.openxmlformats.org/drawingml/2006/main">
          <a:pPr algn="l" rtl="0">
            <a:defRPr sz="1000"/>
          </a:pPr>
          <a:r>
            <a:rPr lang="en-US" sz="825" b="0" i="0" u="none" strike="noStrike" baseline="0">
              <a:solidFill>
                <a:srgbClr val="000000"/>
              </a:solidFill>
              <a:latin typeface="Arial"/>
              <a:cs typeface="Arial"/>
            </a:rPr>
            <a:t> Total $4.963</a:t>
          </a:r>
          <a:endParaRPr lang="en-US"/>
        </a:p>
      </cdr:txBody>
    </cdr:sp>
  </cdr:relSizeAnchor>
  <cdr:relSizeAnchor xmlns:cdr="http://schemas.openxmlformats.org/drawingml/2006/chartDrawing">
    <cdr:from>
      <cdr:x>0.61088</cdr:x>
      <cdr:y>0.09195</cdr:y>
    </cdr:from>
    <cdr:to>
      <cdr:x>0.61281</cdr:x>
      <cdr:y>0.90635</cdr:y>
    </cdr:to>
    <cdr:cxnSp macro="">
      <cdr:nvCxnSpPr>
        <cdr:cNvPr id="8" name="Straight Connector 7">
          <a:extLst xmlns:a="http://schemas.openxmlformats.org/drawingml/2006/main">
            <a:ext uri="{FF2B5EF4-FFF2-40B4-BE49-F238E27FC236}">
              <a16:creationId xmlns:a16="http://schemas.microsoft.com/office/drawing/2014/main" id="{6FA8010A-B727-4732-A4FB-4E9C591E03FB}"/>
            </a:ext>
          </a:extLst>
        </cdr:cNvPr>
        <cdr:cNvCxnSpPr/>
      </cdr:nvCxnSpPr>
      <cdr:spPr>
        <a:xfrm xmlns:a="http://schemas.openxmlformats.org/drawingml/2006/main" flipV="1">
          <a:off x="5265834" y="575424"/>
          <a:ext cx="16637" cy="5096454"/>
        </a:xfrm>
        <a:prstGeom xmlns:a="http://schemas.openxmlformats.org/drawingml/2006/main" prst="line">
          <a:avLst/>
        </a:prstGeom>
        <a:ln xmlns:a="http://schemas.openxmlformats.org/drawingml/2006/main" w="82550">
          <a:solidFill>
            <a:srgbClr val="B8B8B8"/>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0.64309</cdr:x>
      <cdr:y>0.65753</cdr:y>
    </cdr:from>
    <cdr:to>
      <cdr:x>0.93702</cdr:x>
      <cdr:y>0.88889</cdr:y>
    </cdr:to>
    <cdr:sp macro="" textlink="">
      <cdr:nvSpPr>
        <cdr:cNvPr id="19" name="TextBox 1"/>
        <cdr:cNvSpPr txBox="1"/>
      </cdr:nvSpPr>
      <cdr:spPr>
        <a:xfrm xmlns:a="http://schemas.openxmlformats.org/drawingml/2006/main">
          <a:off x="5543551" y="4114801"/>
          <a:ext cx="2533649" cy="144780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The volumes allocated to each tier block will </a:t>
          </a:r>
          <a:r>
            <a:rPr lang="en-US" sz="1100" baseline="0"/>
            <a:t>vary by season and temperature zone. Tier 1: first 350 or 500 kWh/mo (Cool or Hot zones), Tier 2: Next 700 or 1,000 kWh (Cool &amp; Hot), Tier 3: All other use.  Fixed access and minimum charges are listed in a separate table. </a:t>
          </a:r>
        </a:p>
        <a:p xmlns:a="http://schemas.openxmlformats.org/drawingml/2006/main">
          <a:pPr algn="ctr"/>
          <a:r>
            <a:rPr lang="en-US" sz="1100" baseline="0"/>
            <a:t>kWh: kilowatt-hour</a:t>
          </a:r>
        </a:p>
        <a:p xmlns:a="http://schemas.openxmlformats.org/drawingml/2006/main">
          <a:pPr algn="ctr"/>
          <a:endParaRPr lang="en-US" sz="700">
            <a:solidFill>
              <a:srgbClr val="FF0000"/>
            </a:solidFill>
          </a:endParaRPr>
        </a:p>
      </cdr:txBody>
    </cdr:sp>
  </cdr:relSizeAnchor>
  <cdr:relSizeAnchor xmlns:cdr="http://schemas.openxmlformats.org/drawingml/2006/chartDrawing">
    <cdr:from>
      <cdr:x>0.85847</cdr:x>
      <cdr:y>0.57647</cdr:y>
    </cdr:from>
    <cdr:to>
      <cdr:x>0.92936</cdr:x>
      <cdr:y>0.60603</cdr:y>
    </cdr:to>
    <cdr:sp macro="" textlink="">
      <cdr:nvSpPr>
        <cdr:cNvPr id="21" name="TextBox 1"/>
        <cdr:cNvSpPr txBox="1"/>
      </cdr:nvSpPr>
      <cdr:spPr>
        <a:xfrm xmlns:a="http://schemas.openxmlformats.org/drawingml/2006/main">
          <a:off x="7400120" y="3607501"/>
          <a:ext cx="611080" cy="18498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Tier 1</a:t>
          </a:r>
        </a:p>
      </cdr:txBody>
    </cdr:sp>
  </cdr:relSizeAnchor>
  <cdr:relSizeAnchor xmlns:cdr="http://schemas.openxmlformats.org/drawingml/2006/chartDrawing">
    <cdr:from>
      <cdr:x>0.86504</cdr:x>
      <cdr:y>0.44854</cdr:y>
    </cdr:from>
    <cdr:to>
      <cdr:x>0.94324</cdr:x>
      <cdr:y>0.4805</cdr:y>
    </cdr:to>
    <cdr:sp macro="" textlink="">
      <cdr:nvSpPr>
        <cdr:cNvPr id="12" name="TextBox 1"/>
        <cdr:cNvSpPr txBox="1"/>
      </cdr:nvSpPr>
      <cdr:spPr>
        <a:xfrm xmlns:a="http://schemas.openxmlformats.org/drawingml/2006/main">
          <a:off x="7456763" y="2806955"/>
          <a:ext cx="674094" cy="20000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Tier 2</a:t>
          </a:r>
        </a:p>
      </cdr:txBody>
    </cdr:sp>
  </cdr:relSizeAnchor>
  <cdr:relSizeAnchor xmlns:cdr="http://schemas.openxmlformats.org/drawingml/2006/chartDrawing">
    <cdr:from>
      <cdr:x>0.86958</cdr:x>
      <cdr:y>0.13807</cdr:y>
    </cdr:from>
    <cdr:to>
      <cdr:x>0.94047</cdr:x>
      <cdr:y>0.16763</cdr:y>
    </cdr:to>
    <cdr:sp macro="" textlink="">
      <cdr:nvSpPr>
        <cdr:cNvPr id="13" name="TextBox 1"/>
        <cdr:cNvSpPr txBox="1"/>
      </cdr:nvSpPr>
      <cdr:spPr>
        <a:xfrm xmlns:a="http://schemas.openxmlformats.org/drawingml/2006/main">
          <a:off x="7495876" y="864059"/>
          <a:ext cx="611081" cy="184984"/>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Tier 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496425" cy="62960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0.86318</cdr:x>
      <cdr:y>0.57208</cdr:y>
    </cdr:from>
    <cdr:to>
      <cdr:x>0.99497</cdr:x>
      <cdr:y>0.80728</cdr:y>
    </cdr:to>
    <cdr:sp macro="" textlink="">
      <cdr:nvSpPr>
        <cdr:cNvPr id="24" name="TextBox 1"/>
        <cdr:cNvSpPr txBox="1"/>
      </cdr:nvSpPr>
      <cdr:spPr>
        <a:xfrm xmlns:a="http://schemas.openxmlformats.org/drawingml/2006/main">
          <a:off x="8172450" y="3590924"/>
          <a:ext cx="1247757" cy="147637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rot="-5400000" vertOverflow="overflow" horzOverflow="overflow"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Power Access Charge ($</a:t>
          </a:r>
          <a:r>
            <a:rPr lang="en-US" sz="1400" b="1" baseline="0"/>
            <a:t> per </a:t>
          </a:r>
          <a:r>
            <a:rPr lang="en-US" sz="1400" b="1"/>
            <a:t>month)</a:t>
          </a:r>
          <a:endParaRPr lang="en-US" sz="1000"/>
        </a:p>
      </cdr:txBody>
    </cdr:sp>
  </cdr:relSizeAnchor>
  <cdr:relSizeAnchor xmlns:cdr="http://schemas.openxmlformats.org/drawingml/2006/chartDrawing">
    <cdr:from>
      <cdr:x>0.65488</cdr:x>
      <cdr:y>0.9555</cdr:y>
    </cdr:from>
    <cdr:to>
      <cdr:x>0.74</cdr:x>
      <cdr:y>0.99015</cdr:y>
    </cdr:to>
    <cdr:sp macro="" textlink="">
      <cdr:nvSpPr>
        <cdr:cNvPr id="27651" name="Text Box 3"/>
        <cdr:cNvSpPr txBox="1">
          <a:spLocks xmlns:a="http://schemas.openxmlformats.org/drawingml/2006/main" noChangeArrowheads="1"/>
        </cdr:cNvSpPr>
      </cdr:nvSpPr>
      <cdr:spPr bwMode="auto">
        <a:xfrm xmlns:a="http://schemas.openxmlformats.org/drawingml/2006/main">
          <a:off x="6749085" y="5923294"/>
          <a:ext cx="880681" cy="202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0.90175</cdr:x>
      <cdr:y>0.8345</cdr:y>
    </cdr:from>
    <cdr:to>
      <cdr:x>0.90175</cdr:x>
      <cdr:y>0.83499</cdr:y>
    </cdr:to>
    <cdr:sp macro="" textlink="">
      <cdr:nvSpPr>
        <cdr:cNvPr id="27653" name="Text Box 5"/>
        <cdr:cNvSpPr txBox="1">
          <a:spLocks xmlns:a="http://schemas.openxmlformats.org/drawingml/2006/main" noChangeArrowheads="1"/>
        </cdr:cNvSpPr>
      </cdr:nvSpPr>
      <cdr:spPr bwMode="auto">
        <a:xfrm xmlns:a="http://schemas.openxmlformats.org/drawingml/2006/main">
          <a:off x="9183529" y="6579985"/>
          <a:ext cx="1045282" cy="12577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25" b="0" i="0" u="sng" strike="noStrike" baseline="0">
              <a:solidFill>
                <a:srgbClr val="000000"/>
              </a:solidFill>
              <a:latin typeface="Arial"/>
              <a:cs typeface="Arial"/>
            </a:rPr>
            <a:t>For Oct 14</a:t>
          </a:r>
          <a:endParaRPr lang="en-US" sz="825" b="0" i="0" u="none" strike="noStrike" baseline="0">
            <a:solidFill>
              <a:srgbClr val="000000"/>
            </a:solidFill>
            <a:latin typeface="Arial"/>
            <a:cs typeface="Arial"/>
          </a:endParaRPr>
        </a:p>
        <a:p xmlns:a="http://schemas.openxmlformats.org/drawingml/2006/main">
          <a:pPr algn="l" rtl="0">
            <a:defRPr sz="1000"/>
          </a:pPr>
          <a:r>
            <a:rPr lang="en-US" sz="825" b="0" i="0" u="none" strike="noStrike" baseline="0">
              <a:solidFill>
                <a:srgbClr val="000000"/>
              </a:solidFill>
              <a:latin typeface="Arial"/>
              <a:cs typeface="Arial"/>
            </a:rPr>
            <a:t>DSM/RW = $..307</a:t>
          </a:r>
        </a:p>
        <a:p xmlns:a="http://schemas.openxmlformats.org/drawingml/2006/main">
          <a:pPr algn="l" rtl="0">
            <a:defRPr sz="1000"/>
          </a:pPr>
          <a:r>
            <a:rPr lang="en-US" sz="825" b="0" i="0" u="none" strike="noStrike" baseline="0">
              <a:solidFill>
                <a:srgbClr val="000000"/>
              </a:solidFill>
              <a:latin typeface="Arial"/>
              <a:cs typeface="Arial"/>
            </a:rPr>
            <a:t>WQ =$0.607</a:t>
          </a:r>
        </a:p>
        <a:p xmlns:a="http://schemas.openxmlformats.org/drawingml/2006/main">
          <a:pPr algn="l" rtl="0">
            <a:defRPr sz="1000"/>
          </a:pPr>
          <a:r>
            <a:rPr lang="en-US" sz="825" b="0" i="0" u="none" strike="noStrike" baseline="0">
              <a:solidFill>
                <a:srgbClr val="000000"/>
              </a:solidFill>
              <a:latin typeface="Arial"/>
              <a:cs typeface="Arial"/>
            </a:rPr>
            <a:t>WSec= $0.347</a:t>
          </a:r>
        </a:p>
        <a:p xmlns:a="http://schemas.openxmlformats.org/drawingml/2006/main">
          <a:pPr algn="l" rtl="0">
            <a:defRPr sz="1000"/>
          </a:pPr>
          <a:r>
            <a:rPr lang="en-US" sz="825" b="0" i="0" u="none" strike="noStrike" baseline="0">
              <a:solidFill>
                <a:srgbClr val="000000"/>
              </a:solidFill>
              <a:latin typeface="Arial"/>
              <a:cs typeface="Arial"/>
            </a:rPr>
            <a:t>PW= $2.159</a:t>
          </a:r>
        </a:p>
        <a:p xmlns:a="http://schemas.openxmlformats.org/drawingml/2006/main">
          <a:pPr algn="l" rtl="0">
            <a:defRPr sz="1000"/>
          </a:pPr>
          <a:r>
            <a:rPr lang="en-US" sz="825" b="0" i="0" u="none" strike="noStrike" baseline="0">
              <a:solidFill>
                <a:srgbClr val="000000"/>
              </a:solidFill>
              <a:latin typeface="Arial"/>
              <a:cs typeface="Arial"/>
            </a:rPr>
            <a:t>OV= $0.115</a:t>
          </a:r>
        </a:p>
        <a:p xmlns:a="http://schemas.openxmlformats.org/drawingml/2006/main">
          <a:pPr algn="l" rtl="0">
            <a:defRPr sz="1000"/>
          </a:pPr>
          <a:r>
            <a:rPr lang="en-US" sz="825" b="0" i="0" u="none" strike="noStrike" baseline="0">
              <a:solidFill>
                <a:srgbClr val="000000"/>
              </a:solidFill>
              <a:latin typeface="Arial"/>
              <a:cs typeface="Arial"/>
            </a:rPr>
            <a:t>Wtr rev=0</a:t>
          </a:r>
        </a:p>
        <a:p xmlns:a="http://schemas.openxmlformats.org/drawingml/2006/main">
          <a:pPr algn="l" rtl="0">
            <a:defRPr sz="1000"/>
          </a:pPr>
          <a:r>
            <a:rPr lang="en-US" sz="825" b="0" i="0" u="sng" strike="noStrike" baseline="0">
              <a:solidFill>
                <a:srgbClr val="000000"/>
              </a:solidFill>
              <a:latin typeface="Arial"/>
              <a:cs typeface="Arial"/>
            </a:rPr>
            <a:t>LISA= $0.107</a:t>
          </a:r>
        </a:p>
        <a:p xmlns:a="http://schemas.openxmlformats.org/drawingml/2006/main">
          <a:pPr algn="l" rtl="0">
            <a:defRPr sz="1000"/>
          </a:pPr>
          <a:r>
            <a:rPr lang="en-US" sz="825" b="0" i="0" u="none" strike="noStrike" baseline="0">
              <a:solidFill>
                <a:srgbClr val="000000"/>
              </a:solidFill>
              <a:latin typeface="Arial"/>
              <a:cs typeface="Arial"/>
            </a:rPr>
            <a:t> Total $4.963</a:t>
          </a:r>
          <a:endParaRPr lang="en-US"/>
        </a:p>
      </cdr:txBody>
    </cdr:sp>
  </cdr:relSizeAnchor>
  <cdr:relSizeAnchor xmlns:cdr="http://schemas.openxmlformats.org/drawingml/2006/chartDrawing">
    <cdr:from>
      <cdr:x>0.05366</cdr:x>
      <cdr:y>0.88855</cdr:y>
    </cdr:from>
    <cdr:to>
      <cdr:x>0.94232</cdr:x>
      <cdr:y>1</cdr:y>
    </cdr:to>
    <cdr:sp macro="" textlink="">
      <cdr:nvSpPr>
        <cdr:cNvPr id="6" name="TextBox 1"/>
        <cdr:cNvSpPr txBox="1"/>
      </cdr:nvSpPr>
      <cdr:spPr>
        <a:xfrm xmlns:a="http://schemas.openxmlformats.org/drawingml/2006/main">
          <a:off x="508000" y="5577418"/>
          <a:ext cx="8413750" cy="699557"/>
        </a:xfrm>
        <a:prstGeom xmlns:a="http://schemas.openxmlformats.org/drawingml/2006/main" prst="rect">
          <a:avLst/>
        </a:prstGeom>
        <a:solidFill xmlns:a="http://schemas.openxmlformats.org/drawingml/2006/main">
          <a:srgbClr val="FFFFFF"/>
        </a:solidFill>
        <a:ln xmlns:a="http://schemas.openxmlformats.org/drawingml/2006/main">
          <a:solidFill>
            <a:srgbClr val="000000"/>
          </a:solidFill>
        </a:ln>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000" b="1"/>
            <a:t>Quarterly Adjustments added to all rates (Incremental</a:t>
          </a:r>
          <a:r>
            <a:rPr lang="en-US" sz="1000" b="1" baseline="0"/>
            <a:t> Ordinance)</a:t>
          </a:r>
          <a:r>
            <a:rPr lang="en-US" sz="1000" b="1"/>
            <a:t>: </a:t>
          </a:r>
          <a:r>
            <a:rPr kumimoji="0" lang="en-US" sz="1000" b="1" i="0" u="none" strike="noStrike" kern="0" cap="none" spc="0" normalizeH="0" baseline="0" noProof="0">
              <a:ln>
                <a:noFill/>
              </a:ln>
              <a:solidFill>
                <a:sysClr val="windowText" lastClr="000000"/>
              </a:solidFill>
              <a:effectLst/>
              <a:uLnTx/>
              <a:uFillTx/>
              <a:latin typeface="+mn-lt"/>
              <a:ea typeface="+mn-ea"/>
              <a:cs typeface="+mn-cs"/>
            </a:rPr>
            <a:t>VEA: </a:t>
          </a:r>
          <a:r>
            <a:rPr kumimoji="0" lang="en-US" sz="1000" b="0" i="0" u="none" strike="noStrike" kern="0" cap="none" spc="0" normalizeH="0" baseline="0" noProof="0">
              <a:ln>
                <a:noFill/>
              </a:ln>
              <a:solidFill>
                <a:sysClr val="windowText" lastClr="000000"/>
              </a:solidFill>
              <a:effectLst/>
              <a:uLnTx/>
              <a:uFillTx/>
              <a:latin typeface="+mn-lt"/>
              <a:ea typeface="+mn-ea"/>
              <a:cs typeface="+mn-cs"/>
            </a:rPr>
            <a:t>Variable Energy Adj; </a:t>
          </a:r>
          <a:r>
            <a:rPr kumimoji="0" lang="en-US" sz="1000" b="1" i="0" u="none" strike="noStrike" kern="0" cap="none" spc="0" normalizeH="0" baseline="0" noProof="0">
              <a:ln>
                <a:noFill/>
              </a:ln>
              <a:solidFill>
                <a:sysClr val="windowText" lastClr="000000"/>
              </a:solidFill>
              <a:effectLst/>
              <a:uLnTx/>
              <a:uFillTx/>
              <a:latin typeface="+mn-lt"/>
              <a:ea typeface="+mn-ea"/>
              <a:cs typeface="+mn-cs"/>
            </a:rPr>
            <a:t>CRPSEA: </a:t>
          </a:r>
          <a:r>
            <a:rPr kumimoji="0" lang="en-US" sz="1000" b="0" i="0" u="none" strike="noStrike" kern="0" cap="none" spc="0" normalizeH="0" baseline="0" noProof="0">
              <a:ln>
                <a:noFill/>
              </a:ln>
              <a:solidFill>
                <a:sysClr val="windowText" lastClr="000000"/>
              </a:solidFill>
              <a:effectLst/>
              <a:uLnTx/>
              <a:uFillTx/>
              <a:latin typeface="+mn-lt"/>
              <a:ea typeface="+mn-ea"/>
              <a:cs typeface="+mn-cs"/>
            </a:rPr>
            <a:t>Capped Renewable Portfolio Standard Energy Adjustment </a:t>
          </a:r>
          <a:r>
            <a:rPr kumimoji="0" lang="en-US" sz="1000" b="1" i="0" u="none" strike="noStrike" kern="0" cap="none" spc="0" normalizeH="0" baseline="0" noProof="0">
              <a:ln>
                <a:noFill/>
              </a:ln>
              <a:solidFill>
                <a:sysClr val="windowText" lastClr="000000"/>
              </a:solidFill>
              <a:effectLst/>
              <a:uLnTx/>
              <a:uFillTx/>
              <a:latin typeface="+mn-lt"/>
              <a:ea typeface="+mn-ea"/>
              <a:cs typeface="+mn-cs"/>
            </a:rPr>
            <a:t>VRPSEA: </a:t>
          </a:r>
          <a:r>
            <a:rPr kumimoji="0" lang="en-US" sz="1000" b="0" i="0" u="none" strike="noStrike" kern="0" cap="none" spc="0" normalizeH="0" baseline="0" noProof="0">
              <a:ln>
                <a:noFill/>
              </a:ln>
              <a:solidFill>
                <a:sysClr val="windowText" lastClr="000000"/>
              </a:solidFill>
              <a:effectLst/>
              <a:uLnTx/>
              <a:uFillTx/>
              <a:latin typeface="+mn-lt"/>
              <a:ea typeface="+mn-ea"/>
              <a:cs typeface="+mn-cs"/>
            </a:rPr>
            <a:t>Variable Renewable Portfolio Std Energy Adjustment; </a:t>
          </a:r>
          <a:r>
            <a:rPr kumimoji="0" lang="en-US" sz="1000" b="1" i="0" u="none" strike="noStrike" kern="0" cap="none" spc="0" normalizeH="0" baseline="0" noProof="0">
              <a:ln>
                <a:noFill/>
              </a:ln>
              <a:solidFill>
                <a:sysClr val="windowText" lastClr="000000"/>
              </a:solidFill>
              <a:effectLst/>
              <a:uLnTx/>
              <a:uFillTx/>
              <a:latin typeface="+mn-lt"/>
              <a:ea typeface="+mn-ea"/>
              <a:cs typeface="+mn-cs"/>
            </a:rPr>
            <a:t>IRCA: </a:t>
          </a:r>
          <a:r>
            <a:rPr kumimoji="0" lang="en-US" sz="1000" b="0" i="0" u="none" strike="noStrike" kern="0" cap="none" spc="0" normalizeH="0" baseline="0" noProof="0">
              <a:ln>
                <a:noFill/>
              </a:ln>
              <a:solidFill>
                <a:sysClr val="windowText" lastClr="000000"/>
              </a:solidFill>
              <a:effectLst/>
              <a:uLnTx/>
              <a:uFillTx/>
              <a:latin typeface="+mn-lt"/>
              <a:ea typeface="+mn-ea"/>
              <a:cs typeface="+mn-cs"/>
            </a:rPr>
            <a:t>Incremental Reliability Cost Adj.</a:t>
          </a:r>
        </a:p>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mn-lt"/>
              <a:ea typeface="+mn-ea"/>
              <a:cs typeface="+mn-cs"/>
            </a:rPr>
            <a:t>Capped Surcharges added to all Rates (Capped Ordinance): </a:t>
          </a:r>
          <a:r>
            <a:rPr lang="en-US" sz="1000" b="1"/>
            <a:t>ECA: </a:t>
          </a:r>
          <a:r>
            <a:rPr lang="en-US" sz="1000" b="0"/>
            <a:t>Energy Cost Adj; </a:t>
          </a:r>
          <a:r>
            <a:rPr lang="en-US" sz="1000" b="1"/>
            <a:t>ESA: </a:t>
          </a:r>
          <a:r>
            <a:rPr lang="en-US" sz="1000" b="0"/>
            <a:t>Energy Subsidy Adj; </a:t>
          </a:r>
          <a:r>
            <a:rPr lang="en-US" sz="1000" b="1"/>
            <a:t>RCA: </a:t>
          </a:r>
          <a:r>
            <a:rPr lang="en-US" sz="1000" b="0"/>
            <a:t>Reliability Cost Adj.</a:t>
          </a:r>
        </a:p>
      </cdr:txBody>
    </cdr:sp>
  </cdr:relSizeAnchor>
  <cdr:relSizeAnchor xmlns:cdr="http://schemas.openxmlformats.org/drawingml/2006/chartDrawing">
    <cdr:from>
      <cdr:x>0.10515</cdr:x>
      <cdr:y>0.62822</cdr:y>
    </cdr:from>
    <cdr:to>
      <cdr:x>0.39422</cdr:x>
      <cdr:y>0.80236</cdr:y>
    </cdr:to>
    <cdr:sp macro="" textlink="">
      <cdr:nvSpPr>
        <cdr:cNvPr id="7" name="TextBox 1"/>
        <cdr:cNvSpPr txBox="1"/>
      </cdr:nvSpPr>
      <cdr:spPr>
        <a:xfrm xmlns:a="http://schemas.openxmlformats.org/drawingml/2006/main">
          <a:off x="995799" y="3947929"/>
          <a:ext cx="2737564" cy="1094350"/>
        </a:xfrm>
        <a:prstGeom xmlns:a="http://schemas.openxmlformats.org/drawingml/2006/main" prst="rect">
          <a:avLst/>
        </a:prstGeom>
        <a:solidFill xmlns:a="http://schemas.openxmlformats.org/drawingml/2006/main">
          <a:srgbClr val="FFFFFF"/>
        </a:solidFill>
        <a:ln xmlns:a="http://schemas.openxmlformats.org/drawingml/2006/main">
          <a:solidFill>
            <a:srgbClr val="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t>Billing Tiers, Climate Zones, </a:t>
          </a:r>
          <a:r>
            <a:rPr lang="en-US" sz="1050" b="1" baseline="0"/>
            <a:t>Block </a:t>
          </a:r>
          <a:r>
            <a:rPr lang="en-US" sz="1050" b="1"/>
            <a:t>Allocations and Seasonal</a:t>
          </a:r>
          <a:r>
            <a:rPr lang="en-US" sz="1050" b="1" baseline="0"/>
            <a:t> Changes</a:t>
          </a:r>
          <a:endParaRPr lang="en-US" sz="1050" b="1"/>
        </a:p>
        <a:p xmlns:a="http://schemas.openxmlformats.org/drawingml/2006/main">
          <a:r>
            <a:rPr lang="en-US" sz="900" b="1"/>
            <a:t>Zone 1:</a:t>
          </a:r>
          <a:r>
            <a:rPr lang="en-US" sz="900"/>
            <a:t> Tier 1 - First 350 kWh/month, Tier 2 - Next 700 kWh, Tier 3 - Greater than 1050 kWh. </a:t>
          </a:r>
        </a:p>
        <a:p xmlns:a="http://schemas.openxmlformats.org/drawingml/2006/main">
          <a:r>
            <a:rPr lang="en-US" sz="900" b="1"/>
            <a:t>Zone 2: </a:t>
          </a:r>
          <a:r>
            <a:rPr lang="en-US" sz="900"/>
            <a:t>Tier 1 - First 500 kWh/mo, Tier 2 - Next 1,000 kWh,</a:t>
          </a:r>
          <a:r>
            <a:rPr lang="en-US" sz="900" baseline="0"/>
            <a:t> Tier 3 - Greater than 1500 kWh</a:t>
          </a:r>
          <a:r>
            <a:rPr lang="en-US" sz="900"/>
            <a:t>.</a:t>
          </a:r>
        </a:p>
        <a:p xmlns:a="http://schemas.openxmlformats.org/drawingml/2006/main">
          <a:r>
            <a:rPr lang="en-US" sz="900"/>
            <a:t>Tier</a:t>
          </a:r>
          <a:r>
            <a:rPr lang="en-US" sz="900" baseline="0"/>
            <a:t> 3 is seasonal from June through September only.</a:t>
          </a:r>
          <a:endParaRPr lang="en-US" sz="900"/>
        </a:p>
      </cdr:txBody>
    </cdr:sp>
  </cdr:relSizeAnchor>
  <cdr:relSizeAnchor xmlns:cdr="http://schemas.openxmlformats.org/drawingml/2006/chartDrawing">
    <cdr:from>
      <cdr:x>0.89761</cdr:x>
      <cdr:y>0.06238</cdr:y>
    </cdr:from>
    <cdr:to>
      <cdr:x>1</cdr:x>
      <cdr:y>0.1939</cdr:y>
    </cdr:to>
    <cdr:sp macro="" textlink="">
      <cdr:nvSpPr>
        <cdr:cNvPr id="14" name="TextBox 1"/>
        <cdr:cNvSpPr txBox="1"/>
      </cdr:nvSpPr>
      <cdr:spPr>
        <a:xfrm xmlns:a="http://schemas.openxmlformats.org/drawingml/2006/main">
          <a:off x="8498417" y="391583"/>
          <a:ext cx="969433" cy="825499"/>
        </a:xfrm>
        <a:prstGeom xmlns:a="http://schemas.openxmlformats.org/drawingml/2006/main" prst="rect">
          <a:avLst/>
        </a:prstGeom>
        <a:solidFill xmlns:a="http://schemas.openxmlformats.org/drawingml/2006/main">
          <a:srgbClr val="FFFFFF"/>
        </a:solidFill>
        <a:ln xmlns:a="http://schemas.openxmlformats.org/drawingml/2006/main">
          <a:solidFill>
            <a:srgbClr val="000000"/>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t>Tier 3 </a:t>
          </a:r>
          <a:r>
            <a:rPr lang="en-US" sz="800" b="1"/>
            <a:t>(seasonal)</a:t>
          </a:r>
          <a:r>
            <a:rPr lang="en-US" sz="1100" b="1"/>
            <a:t>:</a:t>
          </a:r>
          <a:r>
            <a:rPr lang="en-US" sz="1100" b="1" baseline="0"/>
            <a:t> $0.30273 per kWh (</a:t>
          </a:r>
          <a:r>
            <a:rPr lang="en-US" sz="800" b="1" baseline="0"/>
            <a:t>6/2020</a:t>
          </a:r>
          <a:r>
            <a:rPr lang="en-US" sz="1100" b="1" baseline="0"/>
            <a:t>)</a:t>
          </a:r>
          <a:endParaRPr lang="en-US" sz="1000"/>
        </a:p>
      </cdr:txBody>
    </cdr:sp>
  </cdr:relSizeAnchor>
  <cdr:relSizeAnchor xmlns:cdr="http://schemas.openxmlformats.org/drawingml/2006/chartDrawing">
    <cdr:from>
      <cdr:x>0.89314</cdr:x>
      <cdr:y>0.23148</cdr:y>
    </cdr:from>
    <cdr:to>
      <cdr:x>1</cdr:x>
      <cdr:y>0.34058</cdr:y>
    </cdr:to>
    <cdr:sp macro="" textlink="">
      <cdr:nvSpPr>
        <cdr:cNvPr id="15" name="TextBox 1"/>
        <cdr:cNvSpPr txBox="1"/>
      </cdr:nvSpPr>
      <cdr:spPr>
        <a:xfrm xmlns:a="http://schemas.openxmlformats.org/drawingml/2006/main">
          <a:off x="8456083" y="1452986"/>
          <a:ext cx="1011767" cy="684848"/>
        </a:xfrm>
        <a:prstGeom xmlns:a="http://schemas.openxmlformats.org/drawingml/2006/main" prst="rect">
          <a:avLst/>
        </a:prstGeom>
        <a:solidFill xmlns:a="http://schemas.openxmlformats.org/drawingml/2006/main">
          <a:srgbClr val="FFFFFF"/>
        </a:solidFill>
        <a:ln xmlns:a="http://schemas.openxmlformats.org/drawingml/2006/main">
          <a:solidFill>
            <a:srgbClr val="000000"/>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t>Tiers 2:</a:t>
          </a:r>
          <a:r>
            <a:rPr lang="en-US" sz="1100" b="1" baseline="0"/>
            <a:t> $0.21572 per kWh</a:t>
          </a:r>
          <a:r>
            <a:rPr lang="en-US" sz="800" b="1" baseline="0"/>
            <a:t> (6/2020)</a:t>
          </a:r>
          <a:endParaRPr lang="en-US" sz="800"/>
        </a:p>
      </cdr:txBody>
    </cdr:sp>
  </cdr:relSizeAnchor>
  <cdr:relSizeAnchor xmlns:cdr="http://schemas.openxmlformats.org/drawingml/2006/chartDrawing">
    <cdr:from>
      <cdr:x>0.89314</cdr:x>
      <cdr:y>0.38105</cdr:y>
    </cdr:from>
    <cdr:to>
      <cdr:x>1</cdr:x>
      <cdr:y>0.54728</cdr:y>
    </cdr:to>
    <cdr:sp macro="" textlink="">
      <cdr:nvSpPr>
        <cdr:cNvPr id="17" name="TextBox 1"/>
        <cdr:cNvSpPr txBox="1"/>
      </cdr:nvSpPr>
      <cdr:spPr>
        <a:xfrm xmlns:a="http://schemas.openxmlformats.org/drawingml/2006/main">
          <a:off x="8456083" y="2391834"/>
          <a:ext cx="1011767" cy="1043430"/>
        </a:xfrm>
        <a:prstGeom xmlns:a="http://schemas.openxmlformats.org/drawingml/2006/main" prst="rect">
          <a:avLst/>
        </a:prstGeom>
        <a:solidFill xmlns:a="http://schemas.openxmlformats.org/drawingml/2006/main">
          <a:srgbClr val="FFFFFF"/>
        </a:solidFill>
        <a:ln xmlns:a="http://schemas.openxmlformats.org/drawingml/2006/main">
          <a:solidFill>
            <a:srgbClr val="000000"/>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t>Tier 1 with Surcharges &amp; Adjustments:</a:t>
          </a:r>
          <a:r>
            <a:rPr lang="en-US" sz="1100" b="1" baseline="0"/>
            <a:t> $0.15713 per kWh </a:t>
          </a:r>
          <a:r>
            <a:rPr lang="en-US" sz="800" b="1" baseline="0"/>
            <a:t>(6/2020)</a:t>
          </a:r>
          <a:endParaRPr lang="en-US" sz="800"/>
        </a:p>
      </cdr:txBody>
    </cdr:sp>
  </cdr:relSizeAnchor>
  <cdr:relSizeAnchor xmlns:cdr="http://schemas.openxmlformats.org/drawingml/2006/chartDrawing">
    <cdr:from>
      <cdr:x>0.54175</cdr:x>
      <cdr:y>0.08991</cdr:y>
    </cdr:from>
    <cdr:to>
      <cdr:x>0.54603</cdr:x>
      <cdr:y>0.81487</cdr:y>
    </cdr:to>
    <cdr:cxnSp macro="">
      <cdr:nvCxnSpPr>
        <cdr:cNvPr id="8" name="Straight Connector 7">
          <a:extLst xmlns:a="http://schemas.openxmlformats.org/drawingml/2006/main">
            <a:ext uri="{FF2B5EF4-FFF2-40B4-BE49-F238E27FC236}">
              <a16:creationId xmlns:a16="http://schemas.microsoft.com/office/drawing/2014/main" id="{3EDB6FF0-1F09-4C6B-B53F-61402BE67D4C}"/>
            </a:ext>
          </a:extLst>
        </cdr:cNvPr>
        <cdr:cNvCxnSpPr/>
      </cdr:nvCxnSpPr>
      <cdr:spPr>
        <a:xfrm xmlns:a="http://schemas.openxmlformats.org/drawingml/2006/main" flipV="1">
          <a:off x="5144715" y="566069"/>
          <a:ext cx="40603" cy="4564379"/>
        </a:xfrm>
        <a:prstGeom xmlns:a="http://schemas.openxmlformats.org/drawingml/2006/main" prst="line">
          <a:avLst/>
        </a:prstGeom>
        <a:ln xmlns:a="http://schemas.openxmlformats.org/drawingml/2006/main" w="50800">
          <a:solidFill>
            <a:srgbClr val="C00000">
              <a:alpha val="58000"/>
            </a:srgb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0.86469</cdr:x>
      <cdr:y>0.05046</cdr:y>
    </cdr:from>
    <cdr:to>
      <cdr:x>0.89135</cdr:x>
      <cdr:y>0.55387</cdr:y>
    </cdr:to>
    <cdr:sp macro="" textlink="">
      <cdr:nvSpPr>
        <cdr:cNvPr id="9" name="TextBox 8"/>
        <cdr:cNvSpPr txBox="1"/>
      </cdr:nvSpPr>
      <cdr:spPr>
        <a:xfrm xmlns:a="http://schemas.openxmlformats.org/drawingml/2006/main">
          <a:off x="8186755" y="316737"/>
          <a:ext cx="252413" cy="3159888"/>
        </a:xfrm>
        <a:prstGeom xmlns:a="http://schemas.openxmlformats.org/drawingml/2006/main" prst="rect">
          <a:avLst/>
        </a:prstGeom>
        <a:solidFill xmlns:a="http://schemas.openxmlformats.org/drawingml/2006/main">
          <a:srgbClr val="FFFFFF"/>
        </a:solidFill>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ddddddddd</a:t>
          </a:r>
        </a:p>
      </cdr:txBody>
    </cdr:sp>
  </cdr:relSizeAnchor>
  <cdr:relSizeAnchor xmlns:cdr="http://schemas.openxmlformats.org/drawingml/2006/chartDrawing">
    <cdr:from>
      <cdr:x>0.84913</cdr:x>
      <cdr:y>0.1214</cdr:y>
    </cdr:from>
    <cdr:to>
      <cdr:x>0.89361</cdr:x>
      <cdr:y>0.17874</cdr:y>
    </cdr:to>
    <cdr:cxnSp macro="">
      <cdr:nvCxnSpPr>
        <cdr:cNvPr id="20" name="Straight Arrow Connector 19">
          <a:extLst xmlns:a="http://schemas.openxmlformats.org/drawingml/2006/main">
            <a:ext uri="{FF2B5EF4-FFF2-40B4-BE49-F238E27FC236}">
              <a16:creationId xmlns:a16="http://schemas.microsoft.com/office/drawing/2014/main" id="{B968F150-2B11-4B4E-B274-F92FD34A99B4}"/>
            </a:ext>
          </a:extLst>
        </cdr:cNvPr>
        <cdr:cNvCxnSpPr/>
      </cdr:nvCxnSpPr>
      <cdr:spPr>
        <a:xfrm xmlns:a="http://schemas.openxmlformats.org/drawingml/2006/main" flipH="1">
          <a:off x="8039437" y="762000"/>
          <a:ext cx="421144" cy="359947"/>
        </a:xfrm>
        <a:prstGeom xmlns:a="http://schemas.openxmlformats.org/drawingml/2006/main" prst="straightConnector1">
          <a:avLst/>
        </a:prstGeom>
        <a:ln xmlns:a="http://schemas.openxmlformats.org/drawingml/2006/main" w="22225">
          <a:tailEnd type="arrow"/>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0.84885</cdr:x>
      <cdr:y>0.42814</cdr:y>
    </cdr:from>
    <cdr:to>
      <cdr:x>0.89368</cdr:x>
      <cdr:y>0.48325</cdr:y>
    </cdr:to>
    <cdr:cxnSp macro="">
      <cdr:nvCxnSpPr>
        <cdr:cNvPr id="18" name="Straight Arrow Connector 17">
          <a:extLst xmlns:a="http://schemas.openxmlformats.org/drawingml/2006/main">
            <a:ext uri="{FF2B5EF4-FFF2-40B4-BE49-F238E27FC236}">
              <a16:creationId xmlns:a16="http://schemas.microsoft.com/office/drawing/2014/main" id="{CF998349-B81E-470D-9185-2B8F10A1B903}"/>
            </a:ext>
          </a:extLst>
        </cdr:cNvPr>
        <cdr:cNvCxnSpPr/>
      </cdr:nvCxnSpPr>
      <cdr:spPr>
        <a:xfrm xmlns:a="http://schemas.openxmlformats.org/drawingml/2006/main" flipH="1">
          <a:off x="8061049" y="2695575"/>
          <a:ext cx="425726" cy="346990"/>
        </a:xfrm>
        <a:prstGeom xmlns:a="http://schemas.openxmlformats.org/drawingml/2006/main" prst="straightConnector1">
          <a:avLst/>
        </a:prstGeom>
        <a:ln xmlns:a="http://schemas.openxmlformats.org/drawingml/2006/main" w="22225">
          <a:tailEnd type="arrow"/>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0.8491</cdr:x>
      <cdr:y>0.30673</cdr:y>
    </cdr:from>
    <cdr:to>
      <cdr:x>0.89393</cdr:x>
      <cdr:y>0.36184</cdr:y>
    </cdr:to>
    <cdr:cxnSp macro="">
      <cdr:nvCxnSpPr>
        <cdr:cNvPr id="28" name="Straight Arrow Connector 27">
          <a:extLst xmlns:a="http://schemas.openxmlformats.org/drawingml/2006/main">
            <a:ext uri="{FF2B5EF4-FFF2-40B4-BE49-F238E27FC236}">
              <a16:creationId xmlns:a16="http://schemas.microsoft.com/office/drawing/2014/main" id="{1F59C956-C345-45D6-802F-74F666EA5B73}"/>
            </a:ext>
          </a:extLst>
        </cdr:cNvPr>
        <cdr:cNvCxnSpPr/>
      </cdr:nvCxnSpPr>
      <cdr:spPr>
        <a:xfrm xmlns:a="http://schemas.openxmlformats.org/drawingml/2006/main" flipH="1">
          <a:off x="8063431" y="1931194"/>
          <a:ext cx="425726" cy="346990"/>
        </a:xfrm>
        <a:prstGeom xmlns:a="http://schemas.openxmlformats.org/drawingml/2006/main" prst="straightConnector1">
          <a:avLst/>
        </a:prstGeom>
        <a:ln xmlns:a="http://schemas.openxmlformats.org/drawingml/2006/main" w="22225">
          <a:tailEnd type="arrow"/>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0.54259</cdr:x>
      <cdr:y>0.71219</cdr:y>
    </cdr:from>
    <cdr:to>
      <cdr:x>0.85521</cdr:x>
      <cdr:y>0.71295</cdr:y>
    </cdr:to>
    <cdr:cxnSp macro="">
      <cdr:nvCxnSpPr>
        <cdr:cNvPr id="19" name="Straight Connector 18">
          <a:extLst xmlns:a="http://schemas.openxmlformats.org/drawingml/2006/main">
            <a:ext uri="{FF2B5EF4-FFF2-40B4-BE49-F238E27FC236}">
              <a16:creationId xmlns:a16="http://schemas.microsoft.com/office/drawing/2014/main" id="{C4E91522-95C2-422B-8E78-0F2F97127E49}"/>
            </a:ext>
          </a:extLst>
        </cdr:cNvPr>
        <cdr:cNvCxnSpPr/>
      </cdr:nvCxnSpPr>
      <cdr:spPr>
        <a:xfrm xmlns:a="http://schemas.openxmlformats.org/drawingml/2006/main" flipV="1">
          <a:off x="5137150" y="4470400"/>
          <a:ext cx="2959840" cy="4771"/>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0.64017</cdr:x>
      <cdr:y>0.67577</cdr:y>
    </cdr:from>
    <cdr:to>
      <cdr:x>0.84968</cdr:x>
      <cdr:y>0.70422</cdr:y>
    </cdr:to>
    <cdr:sp macro="" textlink="">
      <cdr:nvSpPr>
        <cdr:cNvPr id="21" name="TextBox 1"/>
        <cdr:cNvSpPr txBox="1"/>
      </cdr:nvSpPr>
      <cdr:spPr>
        <a:xfrm xmlns:a="http://schemas.openxmlformats.org/drawingml/2006/main">
          <a:off x="6061075" y="4241800"/>
          <a:ext cx="1983609" cy="17857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t>Min</a:t>
          </a:r>
          <a:r>
            <a:rPr lang="en-US" sz="1050" b="1" baseline="0"/>
            <a:t> Customer Charge: ($10/mo)</a:t>
          </a:r>
          <a:endParaRPr lang="en-US" sz="700"/>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276224</xdr:colOff>
      <xdr:row>2</xdr:row>
      <xdr:rowOff>123830</xdr:rowOff>
    </xdr:from>
    <xdr:to>
      <xdr:col>26</xdr:col>
      <xdr:colOff>342899</xdr:colOff>
      <xdr:row>37</xdr:row>
      <xdr:rowOff>152399</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75</xdr:col>
      <xdr:colOff>504825</xdr:colOff>
      <xdr:row>21</xdr:row>
      <xdr:rowOff>0</xdr:rowOff>
    </xdr:from>
    <xdr:to>
      <xdr:col>76</xdr:col>
      <xdr:colOff>76200</xdr:colOff>
      <xdr:row>22</xdr:row>
      <xdr:rowOff>28576</xdr:rowOff>
    </xdr:to>
    <xdr:sp macro="" textlink="">
      <xdr:nvSpPr>
        <xdr:cNvPr id="2" name="Text Box 18">
          <a:extLst>
            <a:ext uri="{FF2B5EF4-FFF2-40B4-BE49-F238E27FC236}">
              <a16:creationId xmlns:a16="http://schemas.microsoft.com/office/drawing/2014/main" id="{00000000-0008-0000-2D00-000002000000}"/>
            </a:ext>
          </a:extLst>
        </xdr:cNvPr>
        <xdr:cNvSpPr txBox="1">
          <a:spLocks noChangeArrowheads="1"/>
        </xdr:cNvSpPr>
      </xdr:nvSpPr>
      <xdr:spPr bwMode="auto">
        <a:xfrm>
          <a:off x="42852975" y="4095750"/>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75</xdr:col>
      <xdr:colOff>504825</xdr:colOff>
      <xdr:row>21</xdr:row>
      <xdr:rowOff>0</xdr:rowOff>
    </xdr:from>
    <xdr:ext cx="76200" cy="190501"/>
    <xdr:sp macro="" textlink="">
      <xdr:nvSpPr>
        <xdr:cNvPr id="3" name="Text Box 18">
          <a:extLst>
            <a:ext uri="{FF2B5EF4-FFF2-40B4-BE49-F238E27FC236}">
              <a16:creationId xmlns:a16="http://schemas.microsoft.com/office/drawing/2014/main" id="{00000000-0008-0000-2D00-000003000000}"/>
            </a:ext>
          </a:extLst>
        </xdr:cNvPr>
        <xdr:cNvSpPr txBox="1">
          <a:spLocks noChangeArrowheads="1"/>
        </xdr:cNvSpPr>
      </xdr:nvSpPr>
      <xdr:spPr bwMode="auto">
        <a:xfrm>
          <a:off x="42852975" y="4095750"/>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34</xdr:row>
      <xdr:rowOff>0</xdr:rowOff>
    </xdr:from>
    <xdr:ext cx="76200" cy="190501"/>
    <xdr:sp macro="" textlink="">
      <xdr:nvSpPr>
        <xdr:cNvPr id="4" name="Text Box 18">
          <a:extLst>
            <a:ext uri="{FF2B5EF4-FFF2-40B4-BE49-F238E27FC236}">
              <a16:creationId xmlns:a16="http://schemas.microsoft.com/office/drawing/2014/main" id="{00000000-0008-0000-2D00-000004000000}"/>
            </a:ext>
          </a:extLst>
        </xdr:cNvPr>
        <xdr:cNvSpPr txBox="1">
          <a:spLocks noChangeArrowheads="1"/>
        </xdr:cNvSpPr>
      </xdr:nvSpPr>
      <xdr:spPr bwMode="auto">
        <a:xfrm>
          <a:off x="42852975" y="631507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34</xdr:row>
      <xdr:rowOff>0</xdr:rowOff>
    </xdr:from>
    <xdr:ext cx="76200" cy="190501"/>
    <xdr:sp macro="" textlink="">
      <xdr:nvSpPr>
        <xdr:cNvPr id="5" name="Text Box 18">
          <a:extLst>
            <a:ext uri="{FF2B5EF4-FFF2-40B4-BE49-F238E27FC236}">
              <a16:creationId xmlns:a16="http://schemas.microsoft.com/office/drawing/2014/main" id="{00000000-0008-0000-2D00-000005000000}"/>
            </a:ext>
          </a:extLst>
        </xdr:cNvPr>
        <xdr:cNvSpPr txBox="1">
          <a:spLocks noChangeArrowheads="1"/>
        </xdr:cNvSpPr>
      </xdr:nvSpPr>
      <xdr:spPr bwMode="auto">
        <a:xfrm>
          <a:off x="42852975" y="631507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14</xdr:row>
      <xdr:rowOff>0</xdr:rowOff>
    </xdr:from>
    <xdr:ext cx="76200" cy="190501"/>
    <xdr:sp macro="" textlink="">
      <xdr:nvSpPr>
        <xdr:cNvPr id="6" name="Text Box 18">
          <a:extLst>
            <a:ext uri="{FF2B5EF4-FFF2-40B4-BE49-F238E27FC236}">
              <a16:creationId xmlns:a16="http://schemas.microsoft.com/office/drawing/2014/main" id="{00000000-0008-0000-2D00-000006000000}"/>
            </a:ext>
          </a:extLst>
        </xdr:cNvPr>
        <xdr:cNvSpPr txBox="1">
          <a:spLocks noChangeArrowheads="1"/>
        </xdr:cNvSpPr>
      </xdr:nvSpPr>
      <xdr:spPr bwMode="auto">
        <a:xfrm>
          <a:off x="42852975" y="288607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14</xdr:row>
      <xdr:rowOff>0</xdr:rowOff>
    </xdr:from>
    <xdr:ext cx="76200" cy="190501"/>
    <xdr:sp macro="" textlink="">
      <xdr:nvSpPr>
        <xdr:cNvPr id="7" name="Text Box 18">
          <a:extLst>
            <a:ext uri="{FF2B5EF4-FFF2-40B4-BE49-F238E27FC236}">
              <a16:creationId xmlns:a16="http://schemas.microsoft.com/office/drawing/2014/main" id="{00000000-0008-0000-2D00-000007000000}"/>
            </a:ext>
          </a:extLst>
        </xdr:cNvPr>
        <xdr:cNvSpPr txBox="1">
          <a:spLocks noChangeArrowheads="1"/>
        </xdr:cNvSpPr>
      </xdr:nvSpPr>
      <xdr:spPr bwMode="auto">
        <a:xfrm>
          <a:off x="42852975" y="288607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45</xdr:row>
      <xdr:rowOff>0</xdr:rowOff>
    </xdr:from>
    <xdr:ext cx="76200" cy="190501"/>
    <xdr:sp macro="" textlink="">
      <xdr:nvSpPr>
        <xdr:cNvPr id="8" name="Text Box 18">
          <a:extLst>
            <a:ext uri="{FF2B5EF4-FFF2-40B4-BE49-F238E27FC236}">
              <a16:creationId xmlns:a16="http://schemas.microsoft.com/office/drawing/2014/main" id="{00000000-0008-0000-2D00-000008000000}"/>
            </a:ext>
          </a:extLst>
        </xdr:cNvPr>
        <xdr:cNvSpPr txBox="1">
          <a:spLocks noChangeArrowheads="1"/>
        </xdr:cNvSpPr>
      </xdr:nvSpPr>
      <xdr:spPr bwMode="auto">
        <a:xfrm>
          <a:off x="42852975" y="816292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75</xdr:col>
      <xdr:colOff>504825</xdr:colOff>
      <xdr:row>45</xdr:row>
      <xdr:rowOff>0</xdr:rowOff>
    </xdr:from>
    <xdr:ext cx="76200" cy="190501"/>
    <xdr:sp macro="" textlink="">
      <xdr:nvSpPr>
        <xdr:cNvPr id="9" name="Text Box 18">
          <a:extLst>
            <a:ext uri="{FF2B5EF4-FFF2-40B4-BE49-F238E27FC236}">
              <a16:creationId xmlns:a16="http://schemas.microsoft.com/office/drawing/2014/main" id="{00000000-0008-0000-2D00-000009000000}"/>
            </a:ext>
          </a:extLst>
        </xdr:cNvPr>
        <xdr:cNvSpPr txBox="1">
          <a:spLocks noChangeArrowheads="1"/>
        </xdr:cNvSpPr>
      </xdr:nvSpPr>
      <xdr:spPr bwMode="auto">
        <a:xfrm>
          <a:off x="42852975" y="8162925"/>
          <a:ext cx="76200"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S226"/>
  <sheetViews>
    <sheetView showGridLines="0" zoomScale="80" zoomScaleNormal="80" workbookViewId="0">
      <pane xSplit="2" ySplit="5" topLeftCell="C79" activePane="bottomRight" state="frozen"/>
      <selection pane="topRight" activeCell="C1" sqref="C1"/>
      <selection pane="bottomLeft" activeCell="A6" sqref="A6"/>
      <selection pane="bottomRight" activeCell="C105" sqref="C105"/>
    </sheetView>
  </sheetViews>
  <sheetFormatPr baseColWidth="10" defaultColWidth="9.1640625" defaultRowHeight="13"/>
  <cols>
    <col min="1" max="1" width="2.83203125" style="143" customWidth="1"/>
    <col min="2" max="2" width="60.33203125" style="144" customWidth="1"/>
    <col min="3" max="5" width="12.5" style="143" customWidth="1"/>
    <col min="6" max="6" width="12.6640625" style="143" customWidth="1"/>
    <col min="7" max="9" width="12.5" style="143" customWidth="1"/>
    <col min="10" max="11" width="12.6640625" style="143" customWidth="1"/>
    <col min="12" max="13" width="13" style="143" customWidth="1"/>
    <col min="14" max="14" width="12.5" style="143" customWidth="1"/>
    <col min="15" max="15" width="13" style="143" customWidth="1"/>
    <col min="16" max="18" width="12.6640625" style="143" customWidth="1"/>
    <col min="19" max="20" width="13" style="143" customWidth="1"/>
    <col min="21" max="21" width="12.6640625" style="143" customWidth="1"/>
    <col min="22" max="22" width="13" style="143" customWidth="1"/>
    <col min="23" max="23" width="12.6640625" style="143" customWidth="1"/>
    <col min="24" max="24" width="13.33203125" style="143" customWidth="1"/>
    <col min="25" max="25" width="12.6640625" style="143" customWidth="1"/>
    <col min="26" max="28" width="13" style="143" customWidth="1"/>
    <col min="29" max="30" width="12.6640625" style="143" customWidth="1"/>
    <col min="31" max="32" width="13" style="143" customWidth="1"/>
    <col min="33" max="34" width="12.6640625" style="143" customWidth="1"/>
    <col min="35" max="36" width="12.83203125" style="143" customWidth="1"/>
    <col min="37" max="37" width="13" style="143" customWidth="1"/>
    <col min="38" max="38" width="12.83203125" style="143" customWidth="1"/>
    <col min="39" max="40" width="13" style="143" customWidth="1"/>
    <col min="41" max="41" width="12.83203125" style="143" customWidth="1"/>
    <col min="42" max="42" width="12.33203125" style="143" customWidth="1"/>
    <col min="43" max="43" width="13" style="143" customWidth="1"/>
    <col min="44" max="44" width="12.33203125" style="143" customWidth="1"/>
    <col min="45" max="45" width="12.6640625" style="143" customWidth="1"/>
    <col min="46" max="46" width="12.33203125" style="143" customWidth="1"/>
    <col min="47" max="47" width="13" style="143" customWidth="1"/>
    <col min="48" max="48" width="12.83203125" style="143" customWidth="1"/>
    <col min="49" max="49" width="12.5" style="143" customWidth="1"/>
    <col min="50" max="52" width="13" style="143" customWidth="1"/>
    <col min="53" max="53" width="12.6640625" style="143" customWidth="1"/>
    <col min="54" max="54" width="13" style="143" customWidth="1"/>
    <col min="55" max="56" width="12.6640625" style="143" customWidth="1"/>
    <col min="57" max="57" width="13" style="143" customWidth="1"/>
    <col min="58" max="58" width="12.6640625" style="143" customWidth="1"/>
    <col min="59" max="59" width="13" style="143" customWidth="1"/>
    <col min="60" max="60" width="12.6640625" style="143" customWidth="1"/>
    <col min="61" max="61" width="12.33203125" style="143" customWidth="1"/>
    <col min="62" max="62" width="12.5" style="143" customWidth="1"/>
    <col min="63" max="63" width="13" style="143" customWidth="1"/>
    <col min="64" max="64" width="12.83203125" style="143" customWidth="1"/>
    <col min="65" max="65" width="13" style="143" customWidth="1"/>
    <col min="66" max="66" width="12.83203125" style="143" customWidth="1"/>
    <col min="67" max="68" width="12.6640625" style="143" customWidth="1"/>
    <col min="69" max="70" width="12.33203125" style="143" customWidth="1"/>
    <col min="71" max="71" width="13" style="143" customWidth="1"/>
    <col min="72" max="72" width="12.83203125" style="143" customWidth="1"/>
    <col min="73" max="73" width="13" style="143" customWidth="1"/>
    <col min="74" max="74" width="13.33203125" style="143" customWidth="1"/>
    <col min="75" max="75" width="12.6640625" style="143" customWidth="1"/>
    <col min="76" max="76" width="13" style="143" customWidth="1"/>
    <col min="77" max="77" width="12.6640625" style="143" customWidth="1"/>
    <col min="78" max="78" width="12.33203125" style="143" customWidth="1"/>
    <col min="79" max="79" width="13" style="143" customWidth="1"/>
    <col min="80" max="80" width="12.83203125" style="143" customWidth="1"/>
    <col min="81" max="83" width="13" style="143" customWidth="1"/>
    <col min="84" max="84" width="12.83203125" style="143" customWidth="1"/>
    <col min="85" max="85" width="13" style="143" customWidth="1"/>
    <col min="86" max="88" width="12.83203125" style="143" customWidth="1"/>
    <col min="89" max="89" width="12.6640625" style="143" customWidth="1"/>
    <col min="90" max="90" width="13" style="143" customWidth="1"/>
    <col min="91" max="91" width="12.83203125" style="143" customWidth="1"/>
    <col min="92" max="97" width="12.33203125" style="143" customWidth="1"/>
    <col min="98" max="98" width="11.5" style="143" customWidth="1"/>
    <col min="99" max="104" width="11.1640625" style="143" customWidth="1"/>
    <col min="105" max="112" width="11.5" style="143" customWidth="1"/>
    <col min="113" max="115" width="10.6640625" style="143" customWidth="1"/>
    <col min="116" max="119" width="11.5" style="143" customWidth="1"/>
    <col min="120" max="121" width="11" style="143" customWidth="1"/>
    <col min="122" max="122" width="11.5" style="143" customWidth="1"/>
    <col min="123" max="124" width="11.1640625" style="143" customWidth="1"/>
    <col min="125" max="143" width="12.5" style="143" customWidth="1"/>
    <col min="144" max="179" width="12.1640625" style="143" bestFit="1" customWidth="1"/>
    <col min="180" max="180" width="11.6640625" style="169" bestFit="1" customWidth="1"/>
    <col min="181" max="184" width="10.33203125" style="143" bestFit="1" customWidth="1"/>
    <col min="185" max="185" width="10.33203125" style="143" customWidth="1"/>
    <col min="186" max="191" width="11.1640625" style="143" bestFit="1" customWidth="1"/>
    <col min="192" max="193" width="11.5" style="143" customWidth="1"/>
    <col min="194" max="196" width="12.5" style="143" customWidth="1"/>
    <col min="197" max="203" width="10.83203125" style="143" customWidth="1"/>
    <col min="204" max="208" width="11.6640625" style="143" customWidth="1"/>
    <col min="209" max="220" width="10.5" style="143" customWidth="1"/>
    <col min="221" max="223" width="11.5" style="143" customWidth="1"/>
    <col min="224" max="224" width="10.5" style="143" bestFit="1" customWidth="1"/>
    <col min="225" max="225" width="11.83203125" style="143" customWidth="1"/>
    <col min="226" max="226" width="11.1640625" style="143" customWidth="1"/>
    <col min="227" max="227" width="11.5" style="143" customWidth="1"/>
    <col min="228" max="16384" width="9.1640625" style="143"/>
  </cols>
  <sheetData>
    <row r="1" spans="1:227">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c r="ES1" s="530"/>
      <c r="ET1" s="530"/>
      <c r="EU1" s="530"/>
      <c r="EV1" s="530"/>
      <c r="EW1" s="530"/>
    </row>
    <row r="2" spans="1:227" ht="16">
      <c r="B2" s="577" t="s">
        <v>273</v>
      </c>
      <c r="CH2" s="184"/>
      <c r="CI2" s="184"/>
      <c r="CJ2" s="184"/>
      <c r="DL2" s="178"/>
      <c r="DM2" s="178"/>
      <c r="DN2" s="178"/>
      <c r="DO2" s="178"/>
      <c r="DP2" s="178"/>
      <c r="DQ2" s="178"/>
      <c r="DR2" s="178"/>
      <c r="DU2" s="308"/>
      <c r="DV2" s="308"/>
      <c r="DW2" s="308"/>
      <c r="DX2" s="308"/>
      <c r="DY2" s="308"/>
      <c r="DZ2" s="487"/>
      <c r="EA2" s="308"/>
      <c r="EB2" s="308"/>
      <c r="EC2" s="308"/>
      <c r="ED2" s="308"/>
      <c r="EE2" s="308"/>
      <c r="EF2" s="308"/>
      <c r="EG2" s="308"/>
      <c r="EH2" s="308"/>
      <c r="EI2" s="308"/>
      <c r="EJ2" s="308"/>
      <c r="EK2" s="308"/>
      <c r="EL2" s="308"/>
      <c r="EM2" s="308"/>
      <c r="EN2" s="308" t="s">
        <v>49</v>
      </c>
      <c r="EO2" s="308" t="s">
        <v>49</v>
      </c>
      <c r="EP2" s="204" t="s">
        <v>49</v>
      </c>
      <c r="EQ2" s="204"/>
      <c r="ER2" s="204"/>
      <c r="ES2" s="204"/>
      <c r="ET2" s="204"/>
      <c r="EU2" s="204"/>
      <c r="EV2" s="204" t="s">
        <v>260</v>
      </c>
      <c r="EW2" s="204" t="s">
        <v>260</v>
      </c>
      <c r="EX2" s="204" t="s">
        <v>260</v>
      </c>
      <c r="EY2" s="204" t="s">
        <v>260</v>
      </c>
      <c r="EZ2" s="204" t="s">
        <v>260</v>
      </c>
      <c r="FA2" s="204" t="s">
        <v>260</v>
      </c>
      <c r="FB2" s="204" t="s">
        <v>260</v>
      </c>
      <c r="FC2" s="204" t="s">
        <v>260</v>
      </c>
      <c r="FD2" s="204" t="s">
        <v>260</v>
      </c>
      <c r="FE2" s="204" t="s">
        <v>260</v>
      </c>
      <c r="FF2" s="204" t="s">
        <v>260</v>
      </c>
      <c r="FG2" s="204" t="s">
        <v>260</v>
      </c>
      <c r="FH2" s="204" t="s">
        <v>260</v>
      </c>
      <c r="FI2" s="204" t="s">
        <v>260</v>
      </c>
      <c r="FJ2" s="204" t="s">
        <v>260</v>
      </c>
      <c r="FK2" s="204" t="s">
        <v>260</v>
      </c>
      <c r="FL2" s="204" t="s">
        <v>260</v>
      </c>
      <c r="FM2" s="204" t="s">
        <v>260</v>
      </c>
      <c r="FN2" s="204" t="s">
        <v>260</v>
      </c>
      <c r="FO2" s="204" t="s">
        <v>260</v>
      </c>
      <c r="FP2" s="204" t="s">
        <v>260</v>
      </c>
      <c r="FQ2" s="204" t="s">
        <v>260</v>
      </c>
      <c r="FR2" s="204" t="s">
        <v>260</v>
      </c>
      <c r="FS2" s="204" t="s">
        <v>260</v>
      </c>
      <c r="FT2" s="204" t="s">
        <v>260</v>
      </c>
      <c r="FU2" s="204" t="s">
        <v>260</v>
      </c>
      <c r="FV2" s="204" t="s">
        <v>260</v>
      </c>
      <c r="FW2" s="204" t="s">
        <v>260</v>
      </c>
      <c r="FX2" s="204" t="s">
        <v>260</v>
      </c>
      <c r="FY2" s="204" t="s">
        <v>260</v>
      </c>
      <c r="FZ2" s="204" t="s">
        <v>260</v>
      </c>
      <c r="GA2" s="204" t="s">
        <v>260</v>
      </c>
      <c r="GB2" s="204" t="s">
        <v>260</v>
      </c>
      <c r="GC2" s="204" t="s">
        <v>260</v>
      </c>
      <c r="GD2" s="204" t="s">
        <v>260</v>
      </c>
      <c r="GE2" s="204" t="s">
        <v>260</v>
      </c>
      <c r="GF2" s="204" t="s">
        <v>260</v>
      </c>
      <c r="GG2" s="204" t="s">
        <v>260</v>
      </c>
      <c r="GH2" s="204" t="s">
        <v>260</v>
      </c>
      <c r="GI2" s="204" t="s">
        <v>260</v>
      </c>
      <c r="GJ2" s="204" t="s">
        <v>260</v>
      </c>
      <c r="GK2" s="204" t="s">
        <v>260</v>
      </c>
      <c r="GL2" s="204" t="s">
        <v>260</v>
      </c>
      <c r="GM2" s="204" t="s">
        <v>260</v>
      </c>
      <c r="GN2" s="204" t="s">
        <v>260</v>
      </c>
      <c r="GO2" s="204" t="s">
        <v>260</v>
      </c>
      <c r="GP2" s="204" t="s">
        <v>260</v>
      </c>
      <c r="GQ2" s="204" t="s">
        <v>260</v>
      </c>
      <c r="GR2" s="204" t="s">
        <v>260</v>
      </c>
      <c r="GS2" s="204" t="s">
        <v>260</v>
      </c>
      <c r="GT2" s="204" t="s">
        <v>260</v>
      </c>
      <c r="GU2" s="204" t="s">
        <v>260</v>
      </c>
      <c r="GV2" s="204" t="s">
        <v>260</v>
      </c>
      <c r="GW2" s="204" t="s">
        <v>260</v>
      </c>
      <c r="GX2" s="204" t="s">
        <v>260</v>
      </c>
      <c r="GY2" s="204" t="s">
        <v>260</v>
      </c>
      <c r="GZ2" s="204" t="s">
        <v>260</v>
      </c>
      <c r="HA2" s="204" t="s">
        <v>260</v>
      </c>
      <c r="HB2" s="204" t="s">
        <v>260</v>
      </c>
      <c r="HC2" s="204" t="s">
        <v>260</v>
      </c>
      <c r="HD2" s="204" t="s">
        <v>260</v>
      </c>
      <c r="HE2" s="204" t="s">
        <v>260</v>
      </c>
      <c r="HF2" s="204" t="s">
        <v>260</v>
      </c>
      <c r="HG2" s="204" t="s">
        <v>260</v>
      </c>
      <c r="HH2" s="204" t="s">
        <v>260</v>
      </c>
      <c r="HI2" s="204" t="s">
        <v>260</v>
      </c>
      <c r="HJ2" s="204" t="s">
        <v>260</v>
      </c>
      <c r="HK2" s="204" t="s">
        <v>260</v>
      </c>
      <c r="HL2" s="204" t="s">
        <v>260</v>
      </c>
      <c r="HM2" s="204" t="s">
        <v>260</v>
      </c>
      <c r="HN2" s="204" t="s">
        <v>260</v>
      </c>
      <c r="HO2" s="204" t="s">
        <v>260</v>
      </c>
      <c r="HP2" s="204" t="s">
        <v>260</v>
      </c>
      <c r="HQ2" s="204" t="s">
        <v>274</v>
      </c>
      <c r="HR2" s="204" t="s">
        <v>274</v>
      </c>
      <c r="HS2" s="204" t="s">
        <v>274</v>
      </c>
    </row>
    <row r="3" spans="1:227" ht="36.75" customHeight="1" thickBot="1">
      <c r="A3" s="523"/>
      <c r="B3" s="207"/>
      <c r="EQ3" s="525"/>
      <c r="ER3" s="525"/>
      <c r="EU3" s="313"/>
      <c r="FX3" s="143"/>
    </row>
    <row r="4" spans="1:227" s="148" customFormat="1" ht="21.75" customHeight="1">
      <c r="B4" s="210"/>
      <c r="C4" s="533"/>
      <c r="D4" s="533"/>
      <c r="E4" s="533"/>
      <c r="F4" s="533"/>
      <c r="G4" s="533"/>
      <c r="H4" s="533"/>
      <c r="I4" s="533"/>
      <c r="J4" s="533"/>
      <c r="K4" s="533"/>
      <c r="L4" s="533"/>
      <c r="M4" s="533"/>
      <c r="N4" s="533"/>
      <c r="O4" s="533"/>
      <c r="P4" s="533"/>
      <c r="Q4" s="533"/>
      <c r="R4" s="533"/>
      <c r="S4" s="533"/>
      <c r="T4" s="533"/>
      <c r="U4" s="533"/>
      <c r="V4" s="533"/>
      <c r="W4" s="533"/>
      <c r="X4" s="533"/>
      <c r="Y4" s="533"/>
      <c r="Z4" s="533"/>
      <c r="AA4" s="533"/>
      <c r="AB4" s="533"/>
      <c r="AC4" s="533"/>
      <c r="AD4" s="533"/>
      <c r="AE4" s="533"/>
      <c r="AF4" s="533"/>
      <c r="AG4" s="533"/>
      <c r="AH4" s="533"/>
      <c r="AI4" s="533"/>
      <c r="AJ4" s="533"/>
      <c r="AK4" s="533"/>
      <c r="AL4" s="533"/>
      <c r="AM4" s="533"/>
      <c r="AN4" s="533"/>
      <c r="AO4" s="533"/>
      <c r="AP4" s="533"/>
      <c r="AQ4" s="533"/>
      <c r="AR4" s="533"/>
      <c r="AS4" s="533"/>
      <c r="AT4" s="533"/>
      <c r="AU4" s="533"/>
      <c r="AV4" s="533"/>
      <c r="AW4" s="533"/>
      <c r="AX4" s="534" t="s">
        <v>123</v>
      </c>
      <c r="AY4" s="535" t="s">
        <v>64</v>
      </c>
      <c r="AZ4" s="535" t="s">
        <v>64</v>
      </c>
      <c r="BA4" s="535" t="s">
        <v>64</v>
      </c>
      <c r="BB4" s="535" t="s">
        <v>64</v>
      </c>
      <c r="BC4" s="535" t="s">
        <v>64</v>
      </c>
      <c r="BD4" s="535" t="s">
        <v>64</v>
      </c>
      <c r="BE4" s="535" t="s">
        <v>64</v>
      </c>
      <c r="BF4" s="535" t="s">
        <v>64</v>
      </c>
      <c r="BG4" s="535" t="s">
        <v>63</v>
      </c>
      <c r="BH4" s="535" t="s">
        <v>63</v>
      </c>
      <c r="BI4" s="535" t="s">
        <v>63</v>
      </c>
      <c r="BJ4" s="535" t="s">
        <v>63</v>
      </c>
      <c r="BK4" s="535" t="s">
        <v>64</v>
      </c>
      <c r="BL4" s="535" t="s">
        <v>64</v>
      </c>
      <c r="BM4" s="535" t="s">
        <v>64</v>
      </c>
      <c r="BN4" s="535" t="s">
        <v>64</v>
      </c>
      <c r="BO4" s="535" t="s">
        <v>64</v>
      </c>
      <c r="BP4" s="535" t="s">
        <v>64</v>
      </c>
      <c r="BQ4" s="535" t="s">
        <v>64</v>
      </c>
      <c r="BR4" s="535" t="s">
        <v>64</v>
      </c>
      <c r="BS4" s="535" t="s">
        <v>63</v>
      </c>
      <c r="BT4" s="535" t="s">
        <v>63</v>
      </c>
      <c r="BU4" s="535" t="s">
        <v>63</v>
      </c>
      <c r="BV4" s="535" t="s">
        <v>63</v>
      </c>
      <c r="BW4" s="535" t="s">
        <v>64</v>
      </c>
      <c r="BX4" s="535" t="s">
        <v>64</v>
      </c>
      <c r="BY4" s="535" t="s">
        <v>64</v>
      </c>
      <c r="BZ4" s="535" t="s">
        <v>64</v>
      </c>
      <c r="CA4" s="535" t="s">
        <v>64</v>
      </c>
      <c r="CB4" s="535" t="s">
        <v>64</v>
      </c>
      <c r="CC4" s="535" t="s">
        <v>64</v>
      </c>
      <c r="CD4" s="535" t="s">
        <v>64</v>
      </c>
      <c r="CE4" s="535" t="s">
        <v>63</v>
      </c>
      <c r="CF4" s="535" t="s">
        <v>63</v>
      </c>
      <c r="CG4" s="535" t="s">
        <v>63</v>
      </c>
      <c r="CH4" s="535" t="s">
        <v>63</v>
      </c>
      <c r="CI4" s="535" t="s">
        <v>64</v>
      </c>
      <c r="CJ4" s="535" t="s">
        <v>64</v>
      </c>
      <c r="CK4" s="535" t="s">
        <v>64</v>
      </c>
      <c r="CL4" s="535" t="s">
        <v>64</v>
      </c>
      <c r="CM4" s="535" t="s">
        <v>64</v>
      </c>
      <c r="CN4" s="535" t="s">
        <v>64</v>
      </c>
      <c r="CO4" s="535" t="s">
        <v>64</v>
      </c>
      <c r="CP4" s="535" t="s">
        <v>64</v>
      </c>
      <c r="CQ4" s="535" t="s">
        <v>63</v>
      </c>
      <c r="CR4" s="535" t="s">
        <v>63</v>
      </c>
      <c r="CS4" s="535" t="s">
        <v>63</v>
      </c>
      <c r="CT4" s="535" t="s">
        <v>63</v>
      </c>
      <c r="CU4" s="535" t="s">
        <v>64</v>
      </c>
      <c r="CV4" s="535" t="s">
        <v>64</v>
      </c>
      <c r="CW4" s="535" t="s">
        <v>64</v>
      </c>
      <c r="CX4" s="535" t="s">
        <v>64</v>
      </c>
      <c r="CY4" s="535" t="s">
        <v>64</v>
      </c>
      <c r="CZ4" s="535" t="s">
        <v>64</v>
      </c>
      <c r="DA4" s="535" t="s">
        <v>64</v>
      </c>
      <c r="DB4" s="535" t="s">
        <v>64</v>
      </c>
      <c r="DC4" s="535" t="s">
        <v>63</v>
      </c>
      <c r="DD4" s="535" t="s">
        <v>63</v>
      </c>
      <c r="DE4" s="535" t="s">
        <v>63</v>
      </c>
      <c r="DF4" s="535" t="s">
        <v>63</v>
      </c>
      <c r="DG4" s="535" t="s">
        <v>64</v>
      </c>
      <c r="DH4" s="535" t="s">
        <v>64</v>
      </c>
      <c r="DI4" s="535" t="s">
        <v>64</v>
      </c>
      <c r="DJ4" s="535" t="s">
        <v>64</v>
      </c>
      <c r="DK4" s="535" t="s">
        <v>64</v>
      </c>
      <c r="DL4" s="535" t="s">
        <v>64</v>
      </c>
      <c r="DM4" s="535" t="s">
        <v>64</v>
      </c>
      <c r="DN4" s="535" t="s">
        <v>64</v>
      </c>
      <c r="DO4" s="535" t="s">
        <v>63</v>
      </c>
      <c r="DP4" s="535" t="s">
        <v>63</v>
      </c>
      <c r="DQ4" s="535" t="s">
        <v>63</v>
      </c>
      <c r="DR4" s="535" t="s">
        <v>63</v>
      </c>
      <c r="DS4" s="535" t="s">
        <v>64</v>
      </c>
      <c r="DT4" s="535" t="s">
        <v>64</v>
      </c>
      <c r="DU4" s="535" t="s">
        <v>64</v>
      </c>
      <c r="DV4" s="535" t="s">
        <v>64</v>
      </c>
      <c r="DW4" s="535" t="s">
        <v>64</v>
      </c>
      <c r="DX4" s="535" t="s">
        <v>64</v>
      </c>
      <c r="DY4" s="535" t="s">
        <v>64</v>
      </c>
      <c r="DZ4" s="535" t="s">
        <v>64</v>
      </c>
      <c r="EA4" s="535" t="s">
        <v>63</v>
      </c>
      <c r="EB4" s="535" t="s">
        <v>63</v>
      </c>
      <c r="EC4" s="535" t="s">
        <v>63</v>
      </c>
      <c r="ED4" s="535" t="s">
        <v>63</v>
      </c>
      <c r="EE4" s="535" t="s">
        <v>64</v>
      </c>
      <c r="EF4" s="535" t="s">
        <v>64</v>
      </c>
      <c r="EG4" s="535" t="s">
        <v>64</v>
      </c>
      <c r="EH4" s="535" t="s">
        <v>64</v>
      </c>
      <c r="EI4" s="535" t="s">
        <v>64</v>
      </c>
      <c r="EJ4" s="535" t="s">
        <v>64</v>
      </c>
      <c r="EK4" s="535" t="s">
        <v>64</v>
      </c>
      <c r="EL4" s="535" t="s">
        <v>64</v>
      </c>
      <c r="EM4" s="535" t="s">
        <v>63</v>
      </c>
      <c r="EN4" s="535" t="s">
        <v>63</v>
      </c>
      <c r="EO4" s="535" t="s">
        <v>63</v>
      </c>
      <c r="EP4" s="535" t="s">
        <v>63</v>
      </c>
      <c r="EQ4" s="535" t="s">
        <v>64</v>
      </c>
      <c r="ER4" s="535" t="s">
        <v>64</v>
      </c>
      <c r="ES4" s="535" t="s">
        <v>64</v>
      </c>
      <c r="ET4" s="535" t="s">
        <v>64</v>
      </c>
      <c r="EU4" s="535" t="s">
        <v>64</v>
      </c>
      <c r="EV4" s="535" t="s">
        <v>64</v>
      </c>
      <c r="EW4" s="535" t="s">
        <v>64</v>
      </c>
      <c r="EX4" s="535" t="s">
        <v>64</v>
      </c>
      <c r="EY4" s="535" t="s">
        <v>63</v>
      </c>
      <c r="EZ4" s="535" t="s">
        <v>63</v>
      </c>
      <c r="FA4" s="535" t="s">
        <v>63</v>
      </c>
      <c r="FB4" s="535" t="s">
        <v>63</v>
      </c>
      <c r="FC4" s="535" t="s">
        <v>64</v>
      </c>
      <c r="FD4" s="535" t="s">
        <v>64</v>
      </c>
      <c r="FE4" s="535" t="s">
        <v>64</v>
      </c>
      <c r="FF4" s="535" t="s">
        <v>64</v>
      </c>
      <c r="FG4" s="535" t="s">
        <v>64</v>
      </c>
      <c r="FH4" s="535" t="s">
        <v>64</v>
      </c>
      <c r="FI4" s="535" t="s">
        <v>64</v>
      </c>
      <c r="FJ4" s="535" t="s">
        <v>64</v>
      </c>
      <c r="FK4" s="535" t="s">
        <v>63</v>
      </c>
      <c r="FL4" s="535" t="s">
        <v>63</v>
      </c>
      <c r="FM4" s="535" t="s">
        <v>63</v>
      </c>
      <c r="FN4" s="535" t="s">
        <v>63</v>
      </c>
      <c r="FO4" s="535" t="s">
        <v>64</v>
      </c>
      <c r="FP4" s="535" t="s">
        <v>64</v>
      </c>
      <c r="FQ4" s="535" t="s">
        <v>64</v>
      </c>
      <c r="FR4" s="535" t="s">
        <v>64</v>
      </c>
      <c r="FS4" s="535" t="s">
        <v>64</v>
      </c>
      <c r="FT4" s="535" t="s">
        <v>64</v>
      </c>
      <c r="FU4" s="535" t="s">
        <v>64</v>
      </c>
      <c r="FV4" s="535" t="s">
        <v>64</v>
      </c>
      <c r="FW4" s="535" t="s">
        <v>63</v>
      </c>
      <c r="FX4" s="535" t="s">
        <v>63</v>
      </c>
      <c r="FY4" s="535" t="s">
        <v>63</v>
      </c>
      <c r="FZ4" s="535" t="s">
        <v>63</v>
      </c>
      <c r="GA4" s="535" t="s">
        <v>64</v>
      </c>
      <c r="GB4" s="535" t="s">
        <v>64</v>
      </c>
      <c r="GC4" s="535" t="s">
        <v>64</v>
      </c>
      <c r="GD4" s="535" t="s">
        <v>64</v>
      </c>
      <c r="GE4" s="535" t="s">
        <v>64</v>
      </c>
      <c r="GF4" s="535" t="s">
        <v>64</v>
      </c>
      <c r="GG4" s="535" t="s">
        <v>64</v>
      </c>
      <c r="GH4" s="535" t="s">
        <v>64</v>
      </c>
      <c r="GI4" s="535" t="s">
        <v>63</v>
      </c>
      <c r="GJ4" s="535" t="s">
        <v>63</v>
      </c>
      <c r="GK4" s="535" t="s">
        <v>63</v>
      </c>
      <c r="GL4" s="535" t="s">
        <v>63</v>
      </c>
      <c r="GM4" s="535" t="s">
        <v>64</v>
      </c>
      <c r="GN4" s="535" t="s">
        <v>64</v>
      </c>
      <c r="GO4" s="535" t="s">
        <v>64</v>
      </c>
      <c r="GP4" s="535" t="s">
        <v>64</v>
      </c>
      <c r="GQ4" s="535" t="s">
        <v>64</v>
      </c>
      <c r="GR4" s="535" t="s">
        <v>64</v>
      </c>
      <c r="GS4" s="535" t="s">
        <v>64</v>
      </c>
      <c r="GT4" s="535" t="s">
        <v>64</v>
      </c>
      <c r="GU4" s="535" t="s">
        <v>63</v>
      </c>
      <c r="GV4" s="535" t="s">
        <v>63</v>
      </c>
      <c r="GW4" s="535" t="s">
        <v>63</v>
      </c>
      <c r="GX4" s="535" t="s">
        <v>63</v>
      </c>
      <c r="GY4" s="535" t="s">
        <v>64</v>
      </c>
      <c r="GZ4" s="535" t="s">
        <v>64</v>
      </c>
      <c r="HA4" s="535" t="s">
        <v>64</v>
      </c>
      <c r="HB4" s="535" t="s">
        <v>64</v>
      </c>
      <c r="HC4" s="535" t="s">
        <v>64</v>
      </c>
      <c r="HD4" s="535" t="s">
        <v>64</v>
      </c>
      <c r="HE4" s="535" t="s">
        <v>64</v>
      </c>
      <c r="HF4" s="535" t="s">
        <v>64</v>
      </c>
      <c r="HG4" s="535" t="s">
        <v>63</v>
      </c>
      <c r="HH4" s="535" t="s">
        <v>63</v>
      </c>
      <c r="HI4" s="535" t="s">
        <v>63</v>
      </c>
      <c r="HJ4" s="535" t="s">
        <v>63</v>
      </c>
      <c r="HK4" s="535" t="s">
        <v>64</v>
      </c>
      <c r="HL4" s="535" t="s">
        <v>64</v>
      </c>
      <c r="HM4" s="535" t="s">
        <v>64</v>
      </c>
      <c r="HN4" s="535" t="s">
        <v>64</v>
      </c>
      <c r="HO4" s="535" t="s">
        <v>64</v>
      </c>
      <c r="HP4" s="535" t="s">
        <v>64</v>
      </c>
      <c r="HQ4" s="535" t="s">
        <v>64</v>
      </c>
      <c r="HR4" s="535" t="s">
        <v>64</v>
      </c>
      <c r="HS4" s="535" t="s">
        <v>63</v>
      </c>
    </row>
    <row r="5" spans="1:227" s="148" customFormat="1" ht="14" thickBot="1">
      <c r="B5" s="208" t="s">
        <v>0</v>
      </c>
      <c r="C5" s="208">
        <v>38626</v>
      </c>
      <c r="D5" s="208">
        <v>38657</v>
      </c>
      <c r="E5" s="208">
        <v>38687</v>
      </c>
      <c r="F5" s="208">
        <v>38718</v>
      </c>
      <c r="G5" s="208">
        <v>38749</v>
      </c>
      <c r="H5" s="208">
        <v>38777</v>
      </c>
      <c r="I5" s="208">
        <v>38808</v>
      </c>
      <c r="J5" s="208">
        <v>38838</v>
      </c>
      <c r="K5" s="208">
        <v>38869</v>
      </c>
      <c r="L5" s="208">
        <v>38899</v>
      </c>
      <c r="M5" s="208">
        <v>38930</v>
      </c>
      <c r="N5" s="208">
        <v>38961</v>
      </c>
      <c r="O5" s="208">
        <v>38991</v>
      </c>
      <c r="P5" s="208">
        <v>39022</v>
      </c>
      <c r="Q5" s="208">
        <v>39052</v>
      </c>
      <c r="R5" s="208">
        <v>39083</v>
      </c>
      <c r="S5" s="208">
        <v>39114</v>
      </c>
      <c r="T5" s="208">
        <v>39142</v>
      </c>
      <c r="U5" s="208">
        <v>39173</v>
      </c>
      <c r="V5" s="208">
        <v>39203</v>
      </c>
      <c r="W5" s="208">
        <v>39234</v>
      </c>
      <c r="X5" s="208">
        <v>39264</v>
      </c>
      <c r="Y5" s="208">
        <v>39295</v>
      </c>
      <c r="Z5" s="208">
        <v>39326</v>
      </c>
      <c r="AA5" s="208">
        <v>39356</v>
      </c>
      <c r="AB5" s="208">
        <v>39387</v>
      </c>
      <c r="AC5" s="208">
        <v>39417</v>
      </c>
      <c r="AD5" s="208">
        <v>39448</v>
      </c>
      <c r="AE5" s="208">
        <v>39479</v>
      </c>
      <c r="AF5" s="208">
        <v>39508</v>
      </c>
      <c r="AG5" s="208">
        <v>39539</v>
      </c>
      <c r="AH5" s="208">
        <v>39569</v>
      </c>
      <c r="AI5" s="208">
        <v>39600</v>
      </c>
      <c r="AJ5" s="208">
        <v>39630</v>
      </c>
      <c r="AK5" s="208">
        <v>39661</v>
      </c>
      <c r="AL5" s="208">
        <v>39692</v>
      </c>
      <c r="AM5" s="208">
        <v>39722</v>
      </c>
      <c r="AN5" s="208">
        <v>39753</v>
      </c>
      <c r="AO5" s="208">
        <v>39783</v>
      </c>
      <c r="AP5" s="208">
        <v>39814</v>
      </c>
      <c r="AQ5" s="208">
        <v>39845</v>
      </c>
      <c r="AR5" s="208">
        <v>39873</v>
      </c>
      <c r="AS5" s="208">
        <v>39904</v>
      </c>
      <c r="AT5" s="208">
        <v>39934</v>
      </c>
      <c r="AU5" s="208">
        <v>39965</v>
      </c>
      <c r="AV5" s="208">
        <v>39995</v>
      </c>
      <c r="AW5" s="208">
        <v>40026</v>
      </c>
      <c r="AX5" s="208">
        <v>40057</v>
      </c>
      <c r="AY5" s="208">
        <v>40087</v>
      </c>
      <c r="AZ5" s="208">
        <v>40118</v>
      </c>
      <c r="BA5" s="208">
        <v>40148</v>
      </c>
      <c r="BB5" s="208">
        <v>40179</v>
      </c>
      <c r="BC5" s="208">
        <v>40210</v>
      </c>
      <c r="BD5" s="208">
        <v>40238</v>
      </c>
      <c r="BE5" s="208">
        <v>40269</v>
      </c>
      <c r="BF5" s="208">
        <v>40299</v>
      </c>
      <c r="BG5" s="208">
        <v>40330</v>
      </c>
      <c r="BH5" s="208">
        <v>40360</v>
      </c>
      <c r="BI5" s="208">
        <v>40391</v>
      </c>
      <c r="BJ5" s="208">
        <v>40422</v>
      </c>
      <c r="BK5" s="208">
        <v>40452</v>
      </c>
      <c r="BL5" s="208">
        <v>40483</v>
      </c>
      <c r="BM5" s="208">
        <v>40513</v>
      </c>
      <c r="BN5" s="208">
        <v>40544</v>
      </c>
      <c r="BO5" s="208">
        <v>40575</v>
      </c>
      <c r="BP5" s="208">
        <v>40603</v>
      </c>
      <c r="BQ5" s="208">
        <v>40634</v>
      </c>
      <c r="BR5" s="208">
        <v>40664</v>
      </c>
      <c r="BS5" s="208">
        <v>40695</v>
      </c>
      <c r="BT5" s="208">
        <v>40725</v>
      </c>
      <c r="BU5" s="208">
        <v>40756</v>
      </c>
      <c r="BV5" s="208">
        <v>40787</v>
      </c>
      <c r="BW5" s="208">
        <v>40817</v>
      </c>
      <c r="BX5" s="208">
        <v>40848</v>
      </c>
      <c r="BY5" s="208">
        <v>40878</v>
      </c>
      <c r="BZ5" s="208">
        <v>40909</v>
      </c>
      <c r="CA5" s="208">
        <v>40940</v>
      </c>
      <c r="CB5" s="208">
        <v>40969</v>
      </c>
      <c r="CC5" s="208">
        <v>41000</v>
      </c>
      <c r="CD5" s="208">
        <v>41030</v>
      </c>
      <c r="CE5" s="208">
        <v>41061</v>
      </c>
      <c r="CF5" s="208">
        <v>41091</v>
      </c>
      <c r="CG5" s="208">
        <v>41122</v>
      </c>
      <c r="CH5" s="208">
        <v>41153</v>
      </c>
      <c r="CI5" s="208">
        <v>41183</v>
      </c>
      <c r="CJ5" s="208">
        <v>41224</v>
      </c>
      <c r="CK5" s="208">
        <v>41244</v>
      </c>
      <c r="CL5" s="208">
        <v>41275</v>
      </c>
      <c r="CM5" s="208">
        <v>41306</v>
      </c>
      <c r="CN5" s="208">
        <v>41334</v>
      </c>
      <c r="CO5" s="208">
        <v>41365</v>
      </c>
      <c r="CP5" s="208">
        <v>41395</v>
      </c>
      <c r="CQ5" s="208">
        <v>41426</v>
      </c>
      <c r="CR5" s="208">
        <v>41456</v>
      </c>
      <c r="CS5" s="208">
        <v>41487</v>
      </c>
      <c r="CT5" s="208">
        <v>41518</v>
      </c>
      <c r="CU5" s="208">
        <v>41548</v>
      </c>
      <c r="CV5" s="208">
        <v>41579</v>
      </c>
      <c r="CW5" s="208">
        <v>41609</v>
      </c>
      <c r="CX5" s="208">
        <v>41640</v>
      </c>
      <c r="CY5" s="208">
        <v>41671</v>
      </c>
      <c r="CZ5" s="208">
        <v>41699</v>
      </c>
      <c r="DA5" s="208">
        <v>41730</v>
      </c>
      <c r="DB5" s="208">
        <v>41760</v>
      </c>
      <c r="DC5" s="208">
        <v>41791</v>
      </c>
      <c r="DD5" s="208">
        <v>41821</v>
      </c>
      <c r="DE5" s="208">
        <v>41852</v>
      </c>
      <c r="DF5" s="208">
        <v>41883</v>
      </c>
      <c r="DG5" s="208">
        <v>41913</v>
      </c>
      <c r="DH5" s="208">
        <v>41944</v>
      </c>
      <c r="DI5" s="208">
        <v>41974</v>
      </c>
      <c r="DJ5" s="208">
        <v>42005</v>
      </c>
      <c r="DK5" s="208">
        <v>42036</v>
      </c>
      <c r="DL5" s="208">
        <v>42064</v>
      </c>
      <c r="DM5" s="208">
        <v>42095</v>
      </c>
      <c r="DN5" s="208">
        <v>42125</v>
      </c>
      <c r="DO5" s="208">
        <v>42156</v>
      </c>
      <c r="DP5" s="208">
        <v>42186</v>
      </c>
      <c r="DQ5" s="208">
        <v>42217</v>
      </c>
      <c r="DR5" s="208">
        <v>42248</v>
      </c>
      <c r="DS5" s="208">
        <v>42278</v>
      </c>
      <c r="DT5" s="208">
        <v>42309</v>
      </c>
      <c r="DU5" s="208">
        <v>42339</v>
      </c>
      <c r="DV5" s="208">
        <v>42370</v>
      </c>
      <c r="DW5" s="208">
        <v>42401</v>
      </c>
      <c r="DX5" s="208">
        <v>42430</v>
      </c>
      <c r="DY5" s="208">
        <v>42461</v>
      </c>
      <c r="DZ5" s="208">
        <v>42491</v>
      </c>
      <c r="EA5" s="208">
        <v>42522</v>
      </c>
      <c r="EB5" s="208">
        <v>42552</v>
      </c>
      <c r="EC5" s="208">
        <v>42583</v>
      </c>
      <c r="ED5" s="208">
        <v>42614</v>
      </c>
      <c r="EE5" s="208">
        <v>42644</v>
      </c>
      <c r="EF5" s="208">
        <v>42675</v>
      </c>
      <c r="EG5" s="208">
        <v>42705</v>
      </c>
      <c r="EH5" s="208">
        <v>42736</v>
      </c>
      <c r="EI5" s="208">
        <v>42767</v>
      </c>
      <c r="EJ5" s="208">
        <v>42795</v>
      </c>
      <c r="EK5" s="208">
        <v>42826</v>
      </c>
      <c r="EL5" s="208">
        <v>42856</v>
      </c>
      <c r="EM5" s="208">
        <v>42887</v>
      </c>
      <c r="EN5" s="208">
        <v>42917</v>
      </c>
      <c r="EO5" s="208">
        <v>42948</v>
      </c>
      <c r="EP5" s="208">
        <v>42979</v>
      </c>
      <c r="EQ5" s="208">
        <v>43009</v>
      </c>
      <c r="ER5" s="208">
        <v>43040</v>
      </c>
      <c r="ES5" s="208">
        <v>43070</v>
      </c>
      <c r="ET5" s="208">
        <v>43101</v>
      </c>
      <c r="EU5" s="208">
        <v>43132</v>
      </c>
      <c r="EV5" s="208">
        <v>43160</v>
      </c>
      <c r="EW5" s="208">
        <v>43191</v>
      </c>
      <c r="EX5" s="208">
        <v>43221</v>
      </c>
      <c r="EY5" s="208">
        <v>43252</v>
      </c>
      <c r="EZ5" s="208">
        <v>43282</v>
      </c>
      <c r="FA5" s="208">
        <v>43313</v>
      </c>
      <c r="FB5" s="208">
        <v>43344</v>
      </c>
      <c r="FC5" s="208">
        <v>43374</v>
      </c>
      <c r="FD5" s="208">
        <v>43405</v>
      </c>
      <c r="FE5" s="208">
        <v>43435</v>
      </c>
      <c r="FF5" s="208">
        <v>43466</v>
      </c>
      <c r="FG5" s="208">
        <v>43497</v>
      </c>
      <c r="FH5" s="208">
        <v>43525</v>
      </c>
      <c r="FI5" s="208">
        <v>43556</v>
      </c>
      <c r="FJ5" s="208">
        <v>43586</v>
      </c>
      <c r="FK5" s="208">
        <v>43617</v>
      </c>
      <c r="FL5" s="208">
        <v>43647</v>
      </c>
      <c r="FM5" s="208">
        <v>43678</v>
      </c>
      <c r="FN5" s="208">
        <v>43709</v>
      </c>
      <c r="FO5" s="208">
        <v>43739</v>
      </c>
      <c r="FP5" s="208">
        <v>43770</v>
      </c>
      <c r="FQ5" s="208">
        <v>43800</v>
      </c>
      <c r="FR5" s="208">
        <v>43831</v>
      </c>
      <c r="FS5" s="208">
        <v>43862</v>
      </c>
      <c r="FT5" s="208">
        <v>43891</v>
      </c>
      <c r="FU5" s="208">
        <v>43922</v>
      </c>
      <c r="FV5" s="208">
        <v>43952</v>
      </c>
      <c r="FW5" s="208">
        <v>43983</v>
      </c>
      <c r="FX5" s="208">
        <v>44013</v>
      </c>
      <c r="FY5" s="208">
        <v>44044</v>
      </c>
      <c r="FZ5" s="208">
        <v>44075</v>
      </c>
      <c r="GA5" s="208">
        <v>44105</v>
      </c>
      <c r="GB5" s="208">
        <v>44136</v>
      </c>
      <c r="GC5" s="208">
        <v>44166</v>
      </c>
      <c r="GD5" s="208">
        <v>44197</v>
      </c>
      <c r="GE5" s="208">
        <v>44228</v>
      </c>
      <c r="GF5" s="208">
        <v>44256</v>
      </c>
      <c r="GG5" s="208">
        <v>44287</v>
      </c>
      <c r="GH5" s="208">
        <v>44317</v>
      </c>
      <c r="GI5" s="208">
        <v>44348</v>
      </c>
      <c r="GJ5" s="208">
        <v>44378</v>
      </c>
      <c r="GK5" s="208">
        <v>44409</v>
      </c>
      <c r="GL5" s="208">
        <v>44440</v>
      </c>
      <c r="GM5" s="208">
        <v>44470</v>
      </c>
      <c r="GN5" s="208">
        <v>44501</v>
      </c>
      <c r="GO5" s="208">
        <v>44531</v>
      </c>
      <c r="GP5" s="208">
        <v>44562</v>
      </c>
      <c r="GQ5" s="208">
        <v>44593</v>
      </c>
      <c r="GR5" s="208">
        <v>44621</v>
      </c>
      <c r="GS5" s="208">
        <v>44652</v>
      </c>
      <c r="GT5" s="208">
        <v>44682</v>
      </c>
      <c r="GU5" s="208">
        <v>44713</v>
      </c>
      <c r="GV5" s="208">
        <v>44743</v>
      </c>
      <c r="GW5" s="208">
        <v>44774</v>
      </c>
      <c r="GX5" s="208">
        <v>44805</v>
      </c>
      <c r="GY5" s="208">
        <v>44835</v>
      </c>
      <c r="GZ5" s="208">
        <v>44866</v>
      </c>
      <c r="HA5" s="208">
        <v>44896</v>
      </c>
      <c r="HB5" s="208">
        <v>44927</v>
      </c>
      <c r="HC5" s="208">
        <v>44958</v>
      </c>
      <c r="HD5" s="208">
        <v>44986</v>
      </c>
      <c r="HE5" s="208">
        <v>45017</v>
      </c>
      <c r="HF5" s="208">
        <v>45047</v>
      </c>
      <c r="HG5" s="208">
        <v>45078</v>
      </c>
      <c r="HH5" s="208">
        <v>45108</v>
      </c>
      <c r="HI5" s="208">
        <v>45139</v>
      </c>
      <c r="HJ5" s="208">
        <v>45170</v>
      </c>
      <c r="HK5" s="208">
        <v>45200</v>
      </c>
      <c r="HL5" s="208">
        <v>45231</v>
      </c>
      <c r="HM5" s="208">
        <v>45261</v>
      </c>
      <c r="HN5" s="208">
        <v>45292</v>
      </c>
      <c r="HO5" s="208">
        <v>45323</v>
      </c>
      <c r="HP5" s="208">
        <v>45352</v>
      </c>
      <c r="HQ5" s="208">
        <v>45383</v>
      </c>
      <c r="HR5" s="208">
        <v>45413</v>
      </c>
      <c r="HS5" s="208">
        <v>45444</v>
      </c>
    </row>
    <row r="6" spans="1:227" ht="9.75" customHeight="1">
      <c r="FX6" s="143"/>
    </row>
    <row r="7" spans="1:227" s="157" customFormat="1" ht="22.5" customHeight="1">
      <c r="B7" s="151" t="s">
        <v>267</v>
      </c>
      <c r="FX7" s="406"/>
      <c r="FY7" s="143"/>
      <c r="FZ7" s="143"/>
      <c r="GA7" s="143"/>
      <c r="GB7" s="143"/>
      <c r="GC7" s="143"/>
      <c r="GD7" s="143"/>
      <c r="GE7" s="143"/>
      <c r="GF7" s="143"/>
      <c r="GG7" s="143"/>
      <c r="GH7" s="143"/>
      <c r="GI7" s="143"/>
      <c r="GJ7" s="406"/>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row>
    <row r="8" spans="1:227" s="157" customFormat="1" ht="15" thickBot="1">
      <c r="B8" s="153" t="s">
        <v>51</v>
      </c>
      <c r="C8" s="190"/>
      <c r="D8" s="190"/>
      <c r="E8" s="190"/>
      <c r="F8" s="190"/>
      <c r="G8" s="190"/>
      <c r="H8" s="190"/>
      <c r="I8" s="190"/>
      <c r="J8" s="190"/>
      <c r="K8" s="190"/>
      <c r="L8" s="190"/>
      <c r="M8" s="190"/>
      <c r="N8" s="190"/>
      <c r="O8" s="190">
        <v>7.288E-2</v>
      </c>
      <c r="P8" s="190">
        <v>7.288E-2</v>
      </c>
      <c r="Q8" s="190">
        <v>7.288E-2</v>
      </c>
      <c r="R8" s="190">
        <v>7.288E-2</v>
      </c>
      <c r="S8" s="190">
        <v>7.288E-2</v>
      </c>
      <c r="T8" s="190">
        <v>7.288E-2</v>
      </c>
      <c r="U8" s="190">
        <v>7.288E-2</v>
      </c>
      <c r="V8" s="190">
        <v>7.288E-2</v>
      </c>
      <c r="W8" s="190">
        <v>7.288E-2</v>
      </c>
      <c r="X8" s="190">
        <v>7.288E-2</v>
      </c>
      <c r="Y8" s="190">
        <v>7.288E-2</v>
      </c>
      <c r="Z8" s="190">
        <v>7.288E-2</v>
      </c>
      <c r="AA8" s="190">
        <v>7.288E-2</v>
      </c>
      <c r="AB8" s="190">
        <v>7.288E-2</v>
      </c>
      <c r="AC8" s="190">
        <v>7.288E-2</v>
      </c>
      <c r="AD8" s="190">
        <v>7.288E-2</v>
      </c>
      <c r="AE8" s="190">
        <v>7.288E-2</v>
      </c>
      <c r="AF8" s="190">
        <v>7.288E-2</v>
      </c>
      <c r="AG8" s="190">
        <v>7.288E-2</v>
      </c>
      <c r="AH8" s="190">
        <v>7.288E-2</v>
      </c>
      <c r="AI8" s="190">
        <v>7.288E-2</v>
      </c>
      <c r="AJ8" s="190">
        <v>7.288E-2</v>
      </c>
      <c r="AK8" s="190">
        <v>7.288E-2</v>
      </c>
      <c r="AL8" s="190">
        <v>7.288E-2</v>
      </c>
      <c r="AM8" s="190">
        <v>7.288E-2</v>
      </c>
      <c r="AN8" s="190">
        <v>7.288E-2</v>
      </c>
      <c r="AO8" s="190">
        <v>7.288E-2</v>
      </c>
      <c r="AP8" s="190">
        <v>7.288E-2</v>
      </c>
      <c r="AQ8" s="190">
        <v>7.288E-2</v>
      </c>
      <c r="AR8" s="190">
        <v>7.288E-2</v>
      </c>
      <c r="AS8" s="190">
        <v>7.288E-2</v>
      </c>
      <c r="AT8" s="190">
        <v>7.288E-2</v>
      </c>
      <c r="AU8" s="190">
        <v>7.288E-2</v>
      </c>
      <c r="AV8" s="190">
        <v>7.0199999999999999E-2</v>
      </c>
      <c r="AW8" s="190">
        <v>7.0199999999999999E-2</v>
      </c>
      <c r="AX8" s="190">
        <v>7.0199999999999999E-2</v>
      </c>
      <c r="AY8" s="190">
        <v>7.0199999999999999E-2</v>
      </c>
      <c r="AZ8" s="190">
        <v>7.0199999999999999E-2</v>
      </c>
      <c r="BA8" s="190">
        <v>7.0199999999999999E-2</v>
      </c>
      <c r="BB8" s="190">
        <v>7.0199999999999999E-2</v>
      </c>
      <c r="BC8" s="190">
        <v>7.0199999999999999E-2</v>
      </c>
      <c r="BD8" s="190">
        <v>7.0199999999999999E-2</v>
      </c>
      <c r="BE8" s="190">
        <v>7.0199999999999999E-2</v>
      </c>
      <c r="BF8" s="190">
        <v>7.0199999999999999E-2</v>
      </c>
      <c r="BG8" s="190">
        <v>7.0199999999999999E-2</v>
      </c>
      <c r="BH8" s="190">
        <v>7.0199999999999999E-2</v>
      </c>
      <c r="BI8" s="190">
        <v>7.0199999999999999E-2</v>
      </c>
      <c r="BJ8" s="190">
        <v>7.0199999999999999E-2</v>
      </c>
      <c r="BK8" s="190">
        <v>7.0199999999999999E-2</v>
      </c>
      <c r="BL8" s="190">
        <v>7.0199999999999999E-2</v>
      </c>
      <c r="BM8" s="190">
        <v>7.0199999999999999E-2</v>
      </c>
      <c r="BN8" s="190">
        <v>7.0199999999999999E-2</v>
      </c>
      <c r="BO8" s="190">
        <v>7.0199999999999999E-2</v>
      </c>
      <c r="BP8" s="190">
        <v>7.0199999999999999E-2</v>
      </c>
      <c r="BQ8" s="190">
        <v>7.0199999999999999E-2</v>
      </c>
      <c r="BR8" s="190">
        <v>7.0199999999999999E-2</v>
      </c>
      <c r="BS8" s="190">
        <v>7.0199999999999999E-2</v>
      </c>
      <c r="BT8" s="190">
        <v>7.0199999999999999E-2</v>
      </c>
      <c r="BU8" s="190">
        <v>7.0199999999999999E-2</v>
      </c>
      <c r="BV8" s="190">
        <v>7.0199999999999999E-2</v>
      </c>
      <c r="BW8" s="190">
        <v>7.0199999999999999E-2</v>
      </c>
      <c r="BX8" s="190">
        <v>7.0199999999999999E-2</v>
      </c>
      <c r="BY8" s="190">
        <v>7.0199999999999999E-2</v>
      </c>
      <c r="BZ8" s="190">
        <v>7.0199999999999999E-2</v>
      </c>
      <c r="CA8" s="190">
        <v>7.0199999999999999E-2</v>
      </c>
      <c r="CB8" s="190">
        <v>7.0199999999999999E-2</v>
      </c>
      <c r="CC8" s="190">
        <v>7.0199999999999999E-2</v>
      </c>
      <c r="CD8" s="190">
        <v>7.0199999999999999E-2</v>
      </c>
      <c r="CE8" s="190">
        <v>7.0199999999999999E-2</v>
      </c>
      <c r="CF8" s="190">
        <v>7.0199999999999999E-2</v>
      </c>
      <c r="CG8" s="190">
        <v>7.0199999999999999E-2</v>
      </c>
      <c r="CH8" s="190">
        <v>7.0199999999999999E-2</v>
      </c>
      <c r="CI8" s="190">
        <v>7.0199999999999999E-2</v>
      </c>
      <c r="CJ8" s="190">
        <v>7.0199999999999985E-2</v>
      </c>
      <c r="CK8" s="190">
        <v>7.0199999999999985E-2</v>
      </c>
      <c r="CL8" s="190">
        <v>7.0199999999999985E-2</v>
      </c>
      <c r="CM8" s="190">
        <v>7.0199999999999985E-2</v>
      </c>
      <c r="CN8" s="190">
        <v>7.0199999999999985E-2</v>
      </c>
      <c r="CO8" s="190">
        <v>7.0199999999999985E-2</v>
      </c>
      <c r="CP8" s="190">
        <v>7.0199999999999985E-2</v>
      </c>
      <c r="CQ8" s="190">
        <v>7.0199999999999985E-2</v>
      </c>
      <c r="CR8" s="190">
        <v>7.0199999999999985E-2</v>
      </c>
      <c r="CS8" s="190">
        <v>7.0199999999999985E-2</v>
      </c>
      <c r="CT8" s="190">
        <v>7.0199999999999985E-2</v>
      </c>
      <c r="CU8" s="190">
        <v>7.0199999999999985E-2</v>
      </c>
      <c r="CV8" s="190">
        <v>7.0199999999999985E-2</v>
      </c>
      <c r="CW8" s="190">
        <v>7.0199999999999985E-2</v>
      </c>
      <c r="CX8" s="190">
        <v>7.0199999999999985E-2</v>
      </c>
      <c r="CY8" s="190">
        <v>7.0199999999999985E-2</v>
      </c>
      <c r="CZ8" s="190">
        <v>7.0199999999999985E-2</v>
      </c>
      <c r="DA8" s="190">
        <v>7.0199999999999985E-2</v>
      </c>
      <c r="DB8" s="190">
        <v>7.0199999999999985E-2</v>
      </c>
      <c r="DC8" s="190">
        <v>7.0199999999999985E-2</v>
      </c>
      <c r="DD8" s="190">
        <v>7.0199999999999985E-2</v>
      </c>
      <c r="DE8" s="190">
        <v>7.0199999999999985E-2</v>
      </c>
      <c r="DF8" s="190">
        <v>7.0199999999999985E-2</v>
      </c>
      <c r="DG8" s="190">
        <v>7.0199999999999985E-2</v>
      </c>
      <c r="DH8" s="190">
        <v>7.0199999999999985E-2</v>
      </c>
      <c r="DI8" s="190">
        <v>7.0199999999999985E-2</v>
      </c>
      <c r="DJ8" s="190">
        <v>7.0199999999999985E-2</v>
      </c>
      <c r="DK8" s="190">
        <v>7.0199999999999985E-2</v>
      </c>
      <c r="DL8" s="191">
        <v>7.0199999999999985E-2</v>
      </c>
      <c r="DM8" s="191">
        <v>7.0199999999999985E-2</v>
      </c>
      <c r="DN8" s="191">
        <v>7.0199999999999985E-2</v>
      </c>
      <c r="DO8" s="191">
        <v>7.0199999999999985E-2</v>
      </c>
      <c r="DP8" s="191">
        <v>7.0199999999999985E-2</v>
      </c>
      <c r="DQ8" s="191">
        <v>7.0199999999999985E-2</v>
      </c>
      <c r="DR8" s="192">
        <v>7.0199999999999985E-2</v>
      </c>
      <c r="DS8" s="192">
        <v>7.0199999999999985E-2</v>
      </c>
      <c r="DT8" s="192">
        <v>7.0199999999999985E-2</v>
      </c>
      <c r="DU8" s="442">
        <v>7.0199999999999985E-2</v>
      </c>
      <c r="DV8" s="442">
        <v>7.0199999999999985E-2</v>
      </c>
      <c r="DW8" s="442">
        <v>7.0199999999999985E-2</v>
      </c>
      <c r="DX8" s="442">
        <v>7.0199999999999985E-2</v>
      </c>
      <c r="DY8" s="442">
        <v>7.0199999999999999E-2</v>
      </c>
      <c r="DZ8" s="442">
        <v>7.0199999999999999E-2</v>
      </c>
      <c r="EA8" s="442">
        <v>7.0199999999999999E-2</v>
      </c>
      <c r="EB8" s="442">
        <v>7.0199999999999999E-2</v>
      </c>
      <c r="EC8" s="442">
        <v>7.0199999999999999E-2</v>
      </c>
      <c r="ED8" s="443">
        <v>7.0199999999999999E-2</v>
      </c>
      <c r="EE8" s="443">
        <v>7.0199999999999999E-2</v>
      </c>
      <c r="EF8" s="443">
        <v>7.0199999999999999E-2</v>
      </c>
      <c r="EG8" s="443">
        <v>7.0199999999999999E-2</v>
      </c>
      <c r="EH8" s="443">
        <v>7.0199999999999999E-2</v>
      </c>
      <c r="EI8" s="443">
        <v>7.0199999999999999E-2</v>
      </c>
      <c r="EJ8" s="443">
        <v>7.0199999999999999E-2</v>
      </c>
      <c r="EK8" s="443">
        <v>7.0199999999999999E-2</v>
      </c>
      <c r="EL8" s="442">
        <v>7.0199999999999999E-2</v>
      </c>
      <c r="EM8" s="442">
        <v>7.0199999999999999E-2</v>
      </c>
      <c r="EN8" s="442">
        <v>7.0199999999999999E-2</v>
      </c>
      <c r="EO8" s="442">
        <v>7.0199999999999999E-2</v>
      </c>
      <c r="EP8" s="443">
        <v>7.0199999999999999E-2</v>
      </c>
      <c r="EQ8" s="443">
        <v>7.0199999999999999E-2</v>
      </c>
      <c r="ER8" s="443">
        <v>7.0199999999999999E-2</v>
      </c>
      <c r="ES8" s="443">
        <v>7.0199999999999999E-2</v>
      </c>
      <c r="ET8" s="443">
        <v>7.0199999999999999E-2</v>
      </c>
      <c r="EU8" s="443">
        <v>7.0199999999999999E-2</v>
      </c>
      <c r="EV8" s="443">
        <v>7.0199999999999999E-2</v>
      </c>
      <c r="EW8" s="443">
        <v>7.0199999999999999E-2</v>
      </c>
      <c r="EX8" s="443">
        <v>7.0199999999999999E-2</v>
      </c>
      <c r="EY8" s="443">
        <v>7.0199999999999999E-2</v>
      </c>
      <c r="EZ8" s="442">
        <v>7.0199999999999999E-2</v>
      </c>
      <c r="FA8" s="442">
        <v>7.0199999999999999E-2</v>
      </c>
      <c r="FB8" s="443">
        <v>7.0199999999999999E-2</v>
      </c>
      <c r="FC8" s="443">
        <v>7.0199999999999999E-2</v>
      </c>
      <c r="FD8" s="443">
        <v>7.0199999999999999E-2</v>
      </c>
      <c r="FE8" s="443">
        <v>7.0199999999999999E-2</v>
      </c>
      <c r="FF8" s="443">
        <v>7.0199999999999999E-2</v>
      </c>
      <c r="FG8" s="443">
        <v>7.0199999999999999E-2</v>
      </c>
      <c r="FH8" s="443">
        <v>7.0199999999999999E-2</v>
      </c>
      <c r="FI8" s="443">
        <v>7.0199999999999999E-2</v>
      </c>
      <c r="FJ8" s="442">
        <v>7.0199999999999999E-2</v>
      </c>
      <c r="FK8" s="442">
        <v>7.0199999999999999E-2</v>
      </c>
      <c r="FL8" s="442">
        <v>7.0199999999999999E-2</v>
      </c>
      <c r="FM8" s="442">
        <v>7.0199999999999999E-2</v>
      </c>
      <c r="FN8" s="442">
        <v>7.0199999999999999E-2</v>
      </c>
      <c r="FO8" s="443">
        <v>7.0199999999999999E-2</v>
      </c>
      <c r="FP8" s="443">
        <v>7.0199999999999999E-2</v>
      </c>
      <c r="FQ8" s="443">
        <v>7.0199999999999999E-2</v>
      </c>
      <c r="FR8" s="443">
        <v>7.0199999999999999E-2</v>
      </c>
      <c r="FS8" s="443">
        <v>7.0199999999999999E-2</v>
      </c>
      <c r="FT8" s="443">
        <v>7.0199999999999999E-2</v>
      </c>
      <c r="FU8" s="443">
        <v>7.0199999999999999E-2</v>
      </c>
      <c r="FV8" s="443">
        <v>7.0199999999999999E-2</v>
      </c>
      <c r="FW8" s="442">
        <v>7.0199999999999999E-2</v>
      </c>
      <c r="FX8" s="442">
        <v>7.0199999999999999E-2</v>
      </c>
      <c r="FY8" s="442">
        <v>7.0199999999999999E-2</v>
      </c>
      <c r="FZ8" s="442">
        <v>7.0199999999999999E-2</v>
      </c>
      <c r="GA8" s="442">
        <v>7.0199999999999999E-2</v>
      </c>
      <c r="GB8" s="442">
        <v>7.0199999999999999E-2</v>
      </c>
      <c r="GC8" s="442">
        <v>7.0199999999999999E-2</v>
      </c>
      <c r="GD8" s="443">
        <v>7.0199999999999999E-2</v>
      </c>
      <c r="GE8" s="443">
        <v>7.0199999999999999E-2</v>
      </c>
      <c r="GF8" s="443">
        <v>7.0199999999999999E-2</v>
      </c>
      <c r="GG8" s="443">
        <v>7.0199999999999999E-2</v>
      </c>
      <c r="GH8" s="443">
        <v>7.0199999999999999E-2</v>
      </c>
      <c r="GI8" s="442">
        <v>7.0199999999999999E-2</v>
      </c>
      <c r="GJ8" s="442">
        <v>7.0199999999999999E-2</v>
      </c>
      <c r="GK8" s="442">
        <v>7.0199999999999999E-2</v>
      </c>
      <c r="GL8" s="442">
        <v>7.0199999999999999E-2</v>
      </c>
      <c r="GM8" s="442">
        <v>7.0199999999999999E-2</v>
      </c>
      <c r="GN8" s="442">
        <v>7.0199999999999999E-2</v>
      </c>
      <c r="GO8" s="442">
        <v>7.0199999999999999E-2</v>
      </c>
      <c r="GP8" s="442">
        <v>7.0199999999999999E-2</v>
      </c>
      <c r="GQ8" s="442">
        <v>7.0199999999999999E-2</v>
      </c>
      <c r="GR8" s="442">
        <v>7.0199999999999999E-2</v>
      </c>
      <c r="GS8" s="442">
        <v>7.0199999999999999E-2</v>
      </c>
      <c r="GT8" s="443">
        <v>7.0199999999999999E-2</v>
      </c>
      <c r="GU8" s="442">
        <v>7.0199999999999999E-2</v>
      </c>
      <c r="GV8" s="442">
        <v>7.0199999999999999E-2</v>
      </c>
      <c r="GW8" s="442">
        <v>7.0199999999999999E-2</v>
      </c>
      <c r="GX8" s="442">
        <v>7.0199999999999999E-2</v>
      </c>
      <c r="GY8" s="442">
        <v>7.0199999999999999E-2</v>
      </c>
      <c r="GZ8" s="442">
        <v>7.0199999999999999E-2</v>
      </c>
      <c r="HA8" s="442">
        <v>7.0199999999999999E-2</v>
      </c>
      <c r="HB8" s="442">
        <v>7.0199999999999999E-2</v>
      </c>
      <c r="HC8" s="442">
        <v>7.0199999999999999E-2</v>
      </c>
      <c r="HD8" s="442">
        <v>7.0199999999999999E-2</v>
      </c>
      <c r="HE8" s="442">
        <v>7.0199999999999999E-2</v>
      </c>
      <c r="HF8" s="443">
        <v>7.0199999999999999E-2</v>
      </c>
      <c r="HG8" s="442">
        <v>7.0199999999999999E-2</v>
      </c>
      <c r="HH8" s="442">
        <v>7.0199999999999999E-2</v>
      </c>
      <c r="HI8" s="442">
        <v>7.0199999999999999E-2</v>
      </c>
      <c r="HJ8" s="442">
        <v>7.0199999999999999E-2</v>
      </c>
      <c r="HK8" s="443">
        <v>7.0199999999999999E-2</v>
      </c>
      <c r="HL8" s="443">
        <v>7.0199999999999999E-2</v>
      </c>
      <c r="HM8" s="443">
        <v>7.0199999999999999E-2</v>
      </c>
      <c r="HN8" s="443">
        <v>7.0199999999999999E-2</v>
      </c>
      <c r="HO8" s="443">
        <v>7.0199999999999999E-2</v>
      </c>
      <c r="HP8" s="443">
        <v>7.0199999999999999E-2</v>
      </c>
      <c r="HQ8" s="443">
        <v>7.0199999999999999E-2</v>
      </c>
      <c r="HR8" s="443">
        <v>7.0199999999999999E-2</v>
      </c>
      <c r="HS8" s="443">
        <v>7.0199999999999999E-2</v>
      </c>
    </row>
    <row r="9" spans="1:227" s="157" customFormat="1" ht="15" thickBot="1">
      <c r="B9" s="153" t="s">
        <v>52</v>
      </c>
      <c r="C9" s="190"/>
      <c r="D9" s="190"/>
      <c r="E9" s="190"/>
      <c r="F9" s="190"/>
      <c r="G9" s="190"/>
      <c r="H9" s="190"/>
      <c r="I9" s="190"/>
      <c r="J9" s="190"/>
      <c r="K9" s="190"/>
      <c r="L9" s="190"/>
      <c r="M9" s="190"/>
      <c r="N9" s="190"/>
      <c r="O9" s="190">
        <f t="shared" ref="O9:BF10" si="0">+O8</f>
        <v>7.288E-2</v>
      </c>
      <c r="P9" s="190">
        <f t="shared" si="0"/>
        <v>7.288E-2</v>
      </c>
      <c r="Q9" s="190">
        <f t="shared" si="0"/>
        <v>7.288E-2</v>
      </c>
      <c r="R9" s="190">
        <f t="shared" si="0"/>
        <v>7.288E-2</v>
      </c>
      <c r="S9" s="190">
        <f t="shared" si="0"/>
        <v>7.288E-2</v>
      </c>
      <c r="T9" s="190">
        <f t="shared" si="0"/>
        <v>7.288E-2</v>
      </c>
      <c r="U9" s="190">
        <f t="shared" si="0"/>
        <v>7.288E-2</v>
      </c>
      <c r="V9" s="190">
        <f t="shared" si="0"/>
        <v>7.288E-2</v>
      </c>
      <c r="W9" s="190">
        <f t="shared" si="0"/>
        <v>7.288E-2</v>
      </c>
      <c r="X9" s="190">
        <f t="shared" si="0"/>
        <v>7.288E-2</v>
      </c>
      <c r="Y9" s="190">
        <f t="shared" si="0"/>
        <v>7.288E-2</v>
      </c>
      <c r="Z9" s="190">
        <f t="shared" si="0"/>
        <v>7.288E-2</v>
      </c>
      <c r="AA9" s="190">
        <f t="shared" si="0"/>
        <v>7.288E-2</v>
      </c>
      <c r="AB9" s="190">
        <f t="shared" si="0"/>
        <v>7.288E-2</v>
      </c>
      <c r="AC9" s="190">
        <f t="shared" si="0"/>
        <v>7.288E-2</v>
      </c>
      <c r="AD9" s="190">
        <f t="shared" si="0"/>
        <v>7.288E-2</v>
      </c>
      <c r="AE9" s="190">
        <f t="shared" si="0"/>
        <v>7.288E-2</v>
      </c>
      <c r="AF9" s="190">
        <f t="shared" si="0"/>
        <v>7.288E-2</v>
      </c>
      <c r="AG9" s="190">
        <f t="shared" si="0"/>
        <v>7.288E-2</v>
      </c>
      <c r="AH9" s="190">
        <f t="shared" si="0"/>
        <v>7.288E-2</v>
      </c>
      <c r="AI9" s="190">
        <f t="shared" si="0"/>
        <v>7.288E-2</v>
      </c>
      <c r="AJ9" s="190">
        <f t="shared" si="0"/>
        <v>7.288E-2</v>
      </c>
      <c r="AK9" s="190">
        <f t="shared" si="0"/>
        <v>7.288E-2</v>
      </c>
      <c r="AL9" s="190">
        <f t="shared" si="0"/>
        <v>7.288E-2</v>
      </c>
      <c r="AM9" s="190">
        <f t="shared" si="0"/>
        <v>7.288E-2</v>
      </c>
      <c r="AN9" s="190">
        <f t="shared" si="0"/>
        <v>7.288E-2</v>
      </c>
      <c r="AO9" s="190">
        <f t="shared" si="0"/>
        <v>7.288E-2</v>
      </c>
      <c r="AP9" s="190">
        <f t="shared" si="0"/>
        <v>7.288E-2</v>
      </c>
      <c r="AQ9" s="190">
        <f t="shared" si="0"/>
        <v>7.288E-2</v>
      </c>
      <c r="AR9" s="190">
        <f t="shared" si="0"/>
        <v>7.288E-2</v>
      </c>
      <c r="AS9" s="190">
        <f t="shared" si="0"/>
        <v>7.288E-2</v>
      </c>
      <c r="AT9" s="190">
        <f t="shared" si="0"/>
        <v>7.288E-2</v>
      </c>
      <c r="AU9" s="190">
        <f t="shared" si="0"/>
        <v>7.288E-2</v>
      </c>
      <c r="AV9" s="190">
        <f t="shared" si="0"/>
        <v>7.0199999999999999E-2</v>
      </c>
      <c r="AW9" s="190">
        <f t="shared" si="0"/>
        <v>7.0199999999999999E-2</v>
      </c>
      <c r="AX9" s="190">
        <f t="shared" si="0"/>
        <v>7.0199999999999999E-2</v>
      </c>
      <c r="AY9" s="190">
        <f t="shared" si="0"/>
        <v>7.0199999999999999E-2</v>
      </c>
      <c r="AZ9" s="190">
        <f t="shared" si="0"/>
        <v>7.0199999999999999E-2</v>
      </c>
      <c r="BA9" s="190">
        <f t="shared" si="0"/>
        <v>7.0199999999999999E-2</v>
      </c>
      <c r="BB9" s="190">
        <f t="shared" si="0"/>
        <v>7.0199999999999999E-2</v>
      </c>
      <c r="BC9" s="190">
        <f t="shared" si="0"/>
        <v>7.0199999999999999E-2</v>
      </c>
      <c r="BD9" s="190">
        <f t="shared" si="0"/>
        <v>7.0199999999999999E-2</v>
      </c>
      <c r="BE9" s="190">
        <f t="shared" si="0"/>
        <v>7.0199999999999999E-2</v>
      </c>
      <c r="BF9" s="190">
        <f t="shared" si="0"/>
        <v>7.0199999999999999E-2</v>
      </c>
      <c r="BG9" s="190">
        <v>8.5199999999999998E-2</v>
      </c>
      <c r="BH9" s="190">
        <v>8.5199999999999998E-2</v>
      </c>
      <c r="BI9" s="190">
        <v>8.5199999999999998E-2</v>
      </c>
      <c r="BJ9" s="190">
        <v>8.5199999999999998E-2</v>
      </c>
      <c r="BK9" s="190">
        <v>7.0199999999999999E-2</v>
      </c>
      <c r="BL9" s="190">
        <v>7.0199999999999999E-2</v>
      </c>
      <c r="BM9" s="190">
        <v>7.0199999999999999E-2</v>
      </c>
      <c r="BN9" s="190">
        <v>7.0199999999999999E-2</v>
      </c>
      <c r="BO9" s="190">
        <v>7.0199999999999999E-2</v>
      </c>
      <c r="BP9" s="190">
        <v>7.0199999999999999E-2</v>
      </c>
      <c r="BQ9" s="190">
        <v>7.0199999999999999E-2</v>
      </c>
      <c r="BR9" s="190">
        <v>7.0199999999999999E-2</v>
      </c>
      <c r="BS9" s="190">
        <v>8.5199999999999998E-2</v>
      </c>
      <c r="BT9" s="190">
        <v>8.5199999999999998E-2</v>
      </c>
      <c r="BU9" s="190">
        <v>8.5199999999999998E-2</v>
      </c>
      <c r="BV9" s="190">
        <v>8.5199999999999998E-2</v>
      </c>
      <c r="BW9" s="190">
        <v>7.0199999999999999E-2</v>
      </c>
      <c r="BX9" s="190">
        <v>7.0199999999999999E-2</v>
      </c>
      <c r="BY9" s="190">
        <v>7.0199999999999999E-2</v>
      </c>
      <c r="BZ9" s="190">
        <v>7.0199999999999999E-2</v>
      </c>
      <c r="CA9" s="190">
        <v>7.0199999999999999E-2</v>
      </c>
      <c r="CB9" s="190">
        <v>7.0199999999999999E-2</v>
      </c>
      <c r="CC9" s="190">
        <v>7.0199999999999999E-2</v>
      </c>
      <c r="CD9" s="190">
        <v>7.0199999999999999E-2</v>
      </c>
      <c r="CE9" s="190">
        <v>8.5199999999999998E-2</v>
      </c>
      <c r="CF9" s="190">
        <v>8.5199999999999998E-2</v>
      </c>
      <c r="CG9" s="190">
        <v>8.5199999999999998E-2</v>
      </c>
      <c r="CH9" s="190">
        <v>8.5199999999999998E-2</v>
      </c>
      <c r="CI9" s="190">
        <v>7.0199999999999999E-2</v>
      </c>
      <c r="CJ9" s="190">
        <v>7.0199999999999985E-2</v>
      </c>
      <c r="CK9" s="190">
        <v>7.0199999999999985E-2</v>
      </c>
      <c r="CL9" s="190">
        <v>7.0199999999999985E-2</v>
      </c>
      <c r="CM9" s="190">
        <v>7.0199999999999985E-2</v>
      </c>
      <c r="CN9" s="190">
        <v>7.0199999999999985E-2</v>
      </c>
      <c r="CO9" s="190">
        <v>7.0199999999999985E-2</v>
      </c>
      <c r="CP9" s="190">
        <v>7.0199999999999985E-2</v>
      </c>
      <c r="CQ9" s="190">
        <v>8.5199999999999984E-2</v>
      </c>
      <c r="CR9" s="190">
        <v>8.5199999999999984E-2</v>
      </c>
      <c r="CS9" s="190">
        <v>8.5199999999999984E-2</v>
      </c>
      <c r="CT9" s="190">
        <v>8.5199999999999984E-2</v>
      </c>
      <c r="CU9" s="190">
        <v>7.0199999999999985E-2</v>
      </c>
      <c r="CV9" s="190">
        <v>7.0199999999999985E-2</v>
      </c>
      <c r="CW9" s="190">
        <v>7.0199999999999985E-2</v>
      </c>
      <c r="CX9" s="190">
        <v>7.0199999999999985E-2</v>
      </c>
      <c r="CY9" s="190">
        <v>7.0199999999999985E-2</v>
      </c>
      <c r="CZ9" s="190">
        <v>7.0199999999999985E-2</v>
      </c>
      <c r="DA9" s="190">
        <v>7.0199999999999985E-2</v>
      </c>
      <c r="DB9" s="190">
        <v>7.0199999999999985E-2</v>
      </c>
      <c r="DC9" s="190">
        <v>8.5199999999999984E-2</v>
      </c>
      <c r="DD9" s="190">
        <v>8.5199999999999984E-2</v>
      </c>
      <c r="DE9" s="190">
        <v>8.5199999999999984E-2</v>
      </c>
      <c r="DF9" s="190">
        <v>8.5199999999999984E-2</v>
      </c>
      <c r="DG9" s="190">
        <v>7.0199999999999985E-2</v>
      </c>
      <c r="DH9" s="190">
        <v>7.0199999999999985E-2</v>
      </c>
      <c r="DI9" s="190">
        <v>7.0199999999999985E-2</v>
      </c>
      <c r="DJ9" s="190">
        <v>7.0199999999999985E-2</v>
      </c>
      <c r="DK9" s="190">
        <v>7.0199999999999985E-2</v>
      </c>
      <c r="DL9" s="191">
        <v>7.0199999999999985E-2</v>
      </c>
      <c r="DM9" s="191">
        <v>7.0199999999999985E-2</v>
      </c>
      <c r="DN9" s="191">
        <v>7.0199999999999985E-2</v>
      </c>
      <c r="DO9" s="191">
        <v>8.5199999999999984E-2</v>
      </c>
      <c r="DP9" s="191">
        <v>8.5199999999999984E-2</v>
      </c>
      <c r="DQ9" s="191">
        <v>8.5199999999999984E-2</v>
      </c>
      <c r="DR9" s="192">
        <v>8.5199999999999984E-2</v>
      </c>
      <c r="DS9" s="192">
        <v>7.0199999999999985E-2</v>
      </c>
      <c r="DT9" s="192">
        <v>7.0199999999999985E-2</v>
      </c>
      <c r="DU9" s="442">
        <v>7.0199999999999985E-2</v>
      </c>
      <c r="DV9" s="442">
        <v>7.0199999999999985E-2</v>
      </c>
      <c r="DW9" s="442">
        <v>7.0199999999999985E-2</v>
      </c>
      <c r="DX9" s="442">
        <v>7.0199999999999985E-2</v>
      </c>
      <c r="DY9" s="442">
        <v>7.0199999999999999E-2</v>
      </c>
      <c r="DZ9" s="442">
        <v>7.0199999999999999E-2</v>
      </c>
      <c r="EA9" s="442">
        <v>8.5199999999999998E-2</v>
      </c>
      <c r="EB9" s="442">
        <v>8.5199999999999998E-2</v>
      </c>
      <c r="EC9" s="442">
        <v>8.5199999999999998E-2</v>
      </c>
      <c r="ED9" s="443">
        <v>8.5199999999999998E-2</v>
      </c>
      <c r="EE9" s="443">
        <v>7.0199999999999999E-2</v>
      </c>
      <c r="EF9" s="443">
        <v>7.0199999999999999E-2</v>
      </c>
      <c r="EG9" s="443">
        <v>7.0199999999999999E-2</v>
      </c>
      <c r="EH9" s="443">
        <v>7.0199999999999999E-2</v>
      </c>
      <c r="EI9" s="443">
        <v>7.0199999999999999E-2</v>
      </c>
      <c r="EJ9" s="443">
        <v>7.0199999999999999E-2</v>
      </c>
      <c r="EK9" s="443">
        <v>7.0199999999999999E-2</v>
      </c>
      <c r="EL9" s="442">
        <v>7.0199999999999999E-2</v>
      </c>
      <c r="EM9" s="442">
        <v>8.5199999999999998E-2</v>
      </c>
      <c r="EN9" s="442">
        <v>8.5199999999999998E-2</v>
      </c>
      <c r="EO9" s="442">
        <v>8.5199999999999998E-2</v>
      </c>
      <c r="EP9" s="443">
        <v>8.5199999999999998E-2</v>
      </c>
      <c r="EQ9" s="443">
        <v>7.0199999999999999E-2</v>
      </c>
      <c r="ER9" s="443">
        <v>7.0199999999999999E-2</v>
      </c>
      <c r="ES9" s="443">
        <v>7.0199999999999999E-2</v>
      </c>
      <c r="ET9" s="443">
        <v>7.0199999999999999E-2</v>
      </c>
      <c r="EU9" s="443">
        <v>7.0199999999999999E-2</v>
      </c>
      <c r="EV9" s="443">
        <v>7.0199999999999999E-2</v>
      </c>
      <c r="EW9" s="443">
        <v>7.0199999999999999E-2</v>
      </c>
      <c r="EX9" s="443">
        <v>7.0199999999999999E-2</v>
      </c>
      <c r="EY9" s="443">
        <v>8.5199999999999998E-2</v>
      </c>
      <c r="EZ9" s="442">
        <v>8.5199999999999998E-2</v>
      </c>
      <c r="FA9" s="442">
        <v>8.5199999999999998E-2</v>
      </c>
      <c r="FB9" s="443">
        <v>8.5199999999999998E-2</v>
      </c>
      <c r="FC9" s="443">
        <v>7.0199999999999999E-2</v>
      </c>
      <c r="FD9" s="443">
        <v>7.0199999999999999E-2</v>
      </c>
      <c r="FE9" s="443">
        <v>7.0199999999999999E-2</v>
      </c>
      <c r="FF9" s="443">
        <v>7.0199999999999999E-2</v>
      </c>
      <c r="FG9" s="443">
        <v>7.0199999999999999E-2</v>
      </c>
      <c r="FH9" s="443">
        <v>7.0199999999999999E-2</v>
      </c>
      <c r="FI9" s="443">
        <v>7.0199999999999999E-2</v>
      </c>
      <c r="FJ9" s="442">
        <v>7.0199999999999999E-2</v>
      </c>
      <c r="FK9" s="442">
        <v>8.5199999999999998E-2</v>
      </c>
      <c r="FL9" s="442">
        <v>8.5199999999999998E-2</v>
      </c>
      <c r="FM9" s="442">
        <v>8.5199999999999998E-2</v>
      </c>
      <c r="FN9" s="442">
        <v>8.5199999999999998E-2</v>
      </c>
      <c r="FO9" s="443">
        <v>7.0199999999999999E-2</v>
      </c>
      <c r="FP9" s="443">
        <v>7.0199999999999999E-2</v>
      </c>
      <c r="FQ9" s="443">
        <v>7.0199999999999999E-2</v>
      </c>
      <c r="FR9" s="443">
        <v>7.0199999999999999E-2</v>
      </c>
      <c r="FS9" s="443">
        <v>7.0199999999999999E-2</v>
      </c>
      <c r="FT9" s="443">
        <v>7.0199999999999999E-2</v>
      </c>
      <c r="FU9" s="443">
        <v>7.0199999999999999E-2</v>
      </c>
      <c r="FV9" s="443">
        <v>7.0199999999999999E-2</v>
      </c>
      <c r="FW9" s="442">
        <v>8.5199999999999998E-2</v>
      </c>
      <c r="FX9" s="442">
        <v>8.5199999999999998E-2</v>
      </c>
      <c r="FY9" s="442">
        <v>8.5199999999999998E-2</v>
      </c>
      <c r="FZ9" s="442">
        <v>8.5199999999999998E-2</v>
      </c>
      <c r="GA9" s="442">
        <v>7.0199999999999999E-2</v>
      </c>
      <c r="GB9" s="442">
        <v>7.0199999999999999E-2</v>
      </c>
      <c r="GC9" s="442">
        <v>7.0199999999999999E-2</v>
      </c>
      <c r="GD9" s="443">
        <v>7.0199999999999999E-2</v>
      </c>
      <c r="GE9" s="443">
        <v>7.0199999999999999E-2</v>
      </c>
      <c r="GF9" s="443">
        <v>7.0199999999999999E-2</v>
      </c>
      <c r="GG9" s="443">
        <v>7.0199999999999999E-2</v>
      </c>
      <c r="GH9" s="606">
        <v>7.0199999999999999E-2</v>
      </c>
      <c r="GI9" s="607">
        <v>8.5199999999999998E-2</v>
      </c>
      <c r="GJ9" s="442">
        <v>8.5199999999999998E-2</v>
      </c>
      <c r="GK9" s="442">
        <v>8.5199999999999998E-2</v>
      </c>
      <c r="GL9" s="608">
        <v>8.5199999999999998E-2</v>
      </c>
      <c r="GM9" s="614">
        <v>7.0199999999999999E-2</v>
      </c>
      <c r="GN9" s="443">
        <v>7.0199999999999999E-2</v>
      </c>
      <c r="GO9" s="443">
        <v>7.0199999999999999E-2</v>
      </c>
      <c r="GP9" s="443">
        <v>7.0199999999999999E-2</v>
      </c>
      <c r="GQ9" s="443">
        <v>7.0199999999999999E-2</v>
      </c>
      <c r="GR9" s="443">
        <v>7.0199999999999999E-2</v>
      </c>
      <c r="GS9" s="443">
        <v>7.0199999999999999E-2</v>
      </c>
      <c r="GT9" s="443">
        <v>7.0199999999999999E-2</v>
      </c>
      <c r="GU9" s="442">
        <v>8.5199999999999998E-2</v>
      </c>
      <c r="GV9" s="442">
        <v>8.5199999999999998E-2</v>
      </c>
      <c r="GW9" s="442">
        <v>8.5199999999999998E-2</v>
      </c>
      <c r="GX9" s="442">
        <v>8.5199999999999998E-2</v>
      </c>
      <c r="GY9" s="443">
        <v>7.0199999999999999E-2</v>
      </c>
      <c r="GZ9" s="443">
        <v>7.0199999999999999E-2</v>
      </c>
      <c r="HA9" s="443">
        <v>7.0199999999999999E-2</v>
      </c>
      <c r="HB9" s="443">
        <v>7.0199999999999999E-2</v>
      </c>
      <c r="HC9" s="443">
        <v>7.0199999999999999E-2</v>
      </c>
      <c r="HD9" s="443">
        <v>7.0199999999999999E-2</v>
      </c>
      <c r="HE9" s="443">
        <v>7.0199999999999999E-2</v>
      </c>
      <c r="HF9" s="443">
        <v>7.0199999999999999E-2</v>
      </c>
      <c r="HG9" s="442">
        <v>8.5199999999999998E-2</v>
      </c>
      <c r="HH9" s="442">
        <v>8.5199999999999998E-2</v>
      </c>
      <c r="HI9" s="442">
        <v>8.5199999999999998E-2</v>
      </c>
      <c r="HJ9" s="442">
        <v>8.5199999999999998E-2</v>
      </c>
      <c r="HK9" s="443">
        <v>7.0199999999999999E-2</v>
      </c>
      <c r="HL9" s="443">
        <v>7.0199999999999999E-2</v>
      </c>
      <c r="HM9" s="443">
        <v>7.0199999999999999E-2</v>
      </c>
      <c r="HN9" s="443">
        <v>7.0199999999999999E-2</v>
      </c>
      <c r="HO9" s="443">
        <v>7.0199999999999999E-2</v>
      </c>
      <c r="HP9" s="443">
        <v>7.0199999999999999E-2</v>
      </c>
      <c r="HQ9" s="443">
        <v>7.0199999999999999E-2</v>
      </c>
      <c r="HR9" s="443">
        <v>7.0199999999999999E-2</v>
      </c>
      <c r="HS9" s="442">
        <v>8.5199999999999998E-2</v>
      </c>
    </row>
    <row r="10" spans="1:227" s="157" customFormat="1" ht="15" thickBot="1">
      <c r="B10" s="153" t="s">
        <v>53</v>
      </c>
      <c r="C10" s="190"/>
      <c r="D10" s="190"/>
      <c r="E10" s="190"/>
      <c r="F10" s="190"/>
      <c r="G10" s="190"/>
      <c r="H10" s="190"/>
      <c r="I10" s="190"/>
      <c r="J10" s="190"/>
      <c r="K10" s="190"/>
      <c r="L10" s="190"/>
      <c r="M10" s="190"/>
      <c r="N10" s="190"/>
      <c r="O10" s="190">
        <f t="shared" si="0"/>
        <v>7.288E-2</v>
      </c>
      <c r="P10" s="190">
        <f t="shared" si="0"/>
        <v>7.288E-2</v>
      </c>
      <c r="Q10" s="190">
        <f t="shared" si="0"/>
        <v>7.288E-2</v>
      </c>
      <c r="R10" s="190">
        <f t="shared" si="0"/>
        <v>7.288E-2</v>
      </c>
      <c r="S10" s="190">
        <f t="shared" si="0"/>
        <v>7.288E-2</v>
      </c>
      <c r="T10" s="190">
        <f t="shared" si="0"/>
        <v>7.288E-2</v>
      </c>
      <c r="U10" s="190">
        <f t="shared" si="0"/>
        <v>7.288E-2</v>
      </c>
      <c r="V10" s="190">
        <f t="shared" si="0"/>
        <v>7.288E-2</v>
      </c>
      <c r="W10" s="190">
        <f t="shared" si="0"/>
        <v>7.288E-2</v>
      </c>
      <c r="X10" s="190">
        <f t="shared" si="0"/>
        <v>7.288E-2</v>
      </c>
      <c r="Y10" s="190">
        <f t="shared" si="0"/>
        <v>7.288E-2</v>
      </c>
      <c r="Z10" s="190">
        <f t="shared" si="0"/>
        <v>7.288E-2</v>
      </c>
      <c r="AA10" s="190">
        <f t="shared" si="0"/>
        <v>7.288E-2</v>
      </c>
      <c r="AB10" s="190">
        <f t="shared" si="0"/>
        <v>7.288E-2</v>
      </c>
      <c r="AC10" s="190">
        <f t="shared" si="0"/>
        <v>7.288E-2</v>
      </c>
      <c r="AD10" s="190">
        <f t="shared" si="0"/>
        <v>7.288E-2</v>
      </c>
      <c r="AE10" s="190">
        <f t="shared" si="0"/>
        <v>7.288E-2</v>
      </c>
      <c r="AF10" s="190">
        <f t="shared" si="0"/>
        <v>7.288E-2</v>
      </c>
      <c r="AG10" s="190">
        <f t="shared" si="0"/>
        <v>7.288E-2</v>
      </c>
      <c r="AH10" s="190">
        <f t="shared" si="0"/>
        <v>7.288E-2</v>
      </c>
      <c r="AI10" s="190">
        <f t="shared" si="0"/>
        <v>7.288E-2</v>
      </c>
      <c r="AJ10" s="190">
        <f t="shared" si="0"/>
        <v>7.288E-2</v>
      </c>
      <c r="AK10" s="190">
        <f t="shared" si="0"/>
        <v>7.288E-2</v>
      </c>
      <c r="AL10" s="190">
        <f t="shared" si="0"/>
        <v>7.288E-2</v>
      </c>
      <c r="AM10" s="190">
        <f t="shared" si="0"/>
        <v>7.288E-2</v>
      </c>
      <c r="AN10" s="190">
        <f t="shared" si="0"/>
        <v>7.288E-2</v>
      </c>
      <c r="AO10" s="190">
        <f t="shared" si="0"/>
        <v>7.288E-2</v>
      </c>
      <c r="AP10" s="190">
        <f t="shared" si="0"/>
        <v>7.288E-2</v>
      </c>
      <c r="AQ10" s="190">
        <f t="shared" si="0"/>
        <v>7.288E-2</v>
      </c>
      <c r="AR10" s="190">
        <f t="shared" si="0"/>
        <v>7.288E-2</v>
      </c>
      <c r="AS10" s="190">
        <f t="shared" si="0"/>
        <v>7.288E-2</v>
      </c>
      <c r="AT10" s="190">
        <f t="shared" si="0"/>
        <v>7.288E-2</v>
      </c>
      <c r="AU10" s="190">
        <f t="shared" si="0"/>
        <v>7.288E-2</v>
      </c>
      <c r="AV10" s="190">
        <f t="shared" si="0"/>
        <v>7.0199999999999999E-2</v>
      </c>
      <c r="AW10" s="190">
        <f t="shared" si="0"/>
        <v>7.0199999999999999E-2</v>
      </c>
      <c r="AX10" s="190">
        <f t="shared" si="0"/>
        <v>7.0199999999999999E-2</v>
      </c>
      <c r="AY10" s="190">
        <f t="shared" si="0"/>
        <v>7.0199999999999999E-2</v>
      </c>
      <c r="AZ10" s="190">
        <f t="shared" si="0"/>
        <v>7.0199999999999999E-2</v>
      </c>
      <c r="BA10" s="190">
        <f t="shared" si="0"/>
        <v>7.0199999999999999E-2</v>
      </c>
      <c r="BB10" s="190">
        <f t="shared" si="0"/>
        <v>7.0199999999999999E-2</v>
      </c>
      <c r="BC10" s="190">
        <f t="shared" si="0"/>
        <v>7.0199999999999999E-2</v>
      </c>
      <c r="BD10" s="190">
        <f t="shared" si="0"/>
        <v>7.0199999999999999E-2</v>
      </c>
      <c r="BE10" s="190">
        <f t="shared" si="0"/>
        <v>7.0199999999999999E-2</v>
      </c>
      <c r="BF10" s="190">
        <f t="shared" si="0"/>
        <v>7.0199999999999999E-2</v>
      </c>
      <c r="BG10" s="190">
        <v>0.12</v>
      </c>
      <c r="BH10" s="190">
        <v>0.12</v>
      </c>
      <c r="BI10" s="190">
        <v>0.12</v>
      </c>
      <c r="BJ10" s="190">
        <v>0.12</v>
      </c>
      <c r="BK10" s="190">
        <v>7.0199999999999999E-2</v>
      </c>
      <c r="BL10" s="190">
        <v>7.0199999999999999E-2</v>
      </c>
      <c r="BM10" s="190">
        <v>7.0199999999999999E-2</v>
      </c>
      <c r="BN10" s="190">
        <v>7.0199999999999999E-2</v>
      </c>
      <c r="BO10" s="190">
        <v>7.0199999999999999E-2</v>
      </c>
      <c r="BP10" s="190">
        <v>7.0199999999999999E-2</v>
      </c>
      <c r="BQ10" s="190">
        <v>7.0199999999999999E-2</v>
      </c>
      <c r="BR10" s="190">
        <v>7.0199999999999999E-2</v>
      </c>
      <c r="BS10" s="190">
        <v>0.12</v>
      </c>
      <c r="BT10" s="190">
        <v>0.12</v>
      </c>
      <c r="BU10" s="190">
        <v>0.12</v>
      </c>
      <c r="BV10" s="190">
        <v>0.12</v>
      </c>
      <c r="BW10" s="190">
        <v>7.0199999999999999E-2</v>
      </c>
      <c r="BX10" s="190">
        <v>7.0199999999999999E-2</v>
      </c>
      <c r="BY10" s="190">
        <v>7.0199999999999999E-2</v>
      </c>
      <c r="BZ10" s="190">
        <v>7.0199999999999999E-2</v>
      </c>
      <c r="CA10" s="190">
        <v>7.0199999999999999E-2</v>
      </c>
      <c r="CB10" s="190">
        <v>7.0199999999999999E-2</v>
      </c>
      <c r="CC10" s="190">
        <v>7.0199999999999999E-2</v>
      </c>
      <c r="CD10" s="190">
        <v>7.0199999999999999E-2</v>
      </c>
      <c r="CE10" s="190">
        <v>0.12</v>
      </c>
      <c r="CF10" s="190">
        <v>0.12</v>
      </c>
      <c r="CG10" s="190">
        <v>0.12</v>
      </c>
      <c r="CH10" s="190">
        <v>0.12</v>
      </c>
      <c r="CI10" s="190">
        <v>7.0199999999999999E-2</v>
      </c>
      <c r="CJ10" s="190">
        <v>7.0199999999999985E-2</v>
      </c>
      <c r="CK10" s="190">
        <v>7.0199999999999985E-2</v>
      </c>
      <c r="CL10" s="190">
        <v>7.0199999999999985E-2</v>
      </c>
      <c r="CM10" s="190">
        <v>7.0199999999999985E-2</v>
      </c>
      <c r="CN10" s="190">
        <v>7.0199999999999985E-2</v>
      </c>
      <c r="CO10" s="190">
        <v>7.0199999999999985E-2</v>
      </c>
      <c r="CP10" s="190">
        <v>7.0199999999999985E-2</v>
      </c>
      <c r="CQ10" s="190">
        <v>0.11999999999999998</v>
      </c>
      <c r="CR10" s="190">
        <v>0.12</v>
      </c>
      <c r="CS10" s="190">
        <v>0.12</v>
      </c>
      <c r="CT10" s="190">
        <v>0.12</v>
      </c>
      <c r="CU10" s="190">
        <v>7.0199999999999985E-2</v>
      </c>
      <c r="CV10" s="190">
        <v>7.0199999999999985E-2</v>
      </c>
      <c r="CW10" s="190">
        <v>7.0199999999999985E-2</v>
      </c>
      <c r="CX10" s="190">
        <v>7.0199999999999985E-2</v>
      </c>
      <c r="CY10" s="190">
        <v>7.0199999999999985E-2</v>
      </c>
      <c r="CZ10" s="190">
        <v>7.0199999999999985E-2</v>
      </c>
      <c r="DA10" s="190">
        <v>7.0199999999999985E-2</v>
      </c>
      <c r="DB10" s="190">
        <v>7.0199999999999985E-2</v>
      </c>
      <c r="DC10" s="190">
        <v>0.12</v>
      </c>
      <c r="DD10" s="190">
        <v>0.12</v>
      </c>
      <c r="DE10" s="190">
        <v>0.12</v>
      </c>
      <c r="DF10" s="190">
        <v>0.12</v>
      </c>
      <c r="DG10" s="190">
        <v>7.0199999999999985E-2</v>
      </c>
      <c r="DH10" s="190">
        <v>7.0199999999999985E-2</v>
      </c>
      <c r="DI10" s="190">
        <v>7.0199999999999985E-2</v>
      </c>
      <c r="DJ10" s="190">
        <v>7.0199999999999985E-2</v>
      </c>
      <c r="DK10" s="190">
        <v>7.0199999999999985E-2</v>
      </c>
      <c r="DL10" s="191">
        <v>7.0199999999999985E-2</v>
      </c>
      <c r="DM10" s="191">
        <v>7.0199999999999985E-2</v>
      </c>
      <c r="DN10" s="191">
        <v>7.0199999999999985E-2</v>
      </c>
      <c r="DO10" s="191">
        <v>0.12</v>
      </c>
      <c r="DP10" s="191">
        <v>0.12</v>
      </c>
      <c r="DQ10" s="191">
        <v>0.12</v>
      </c>
      <c r="DR10" s="192">
        <v>0.12</v>
      </c>
      <c r="DS10" s="192">
        <v>7.0199999999999985E-2</v>
      </c>
      <c r="DT10" s="192">
        <v>7.0199999999999985E-2</v>
      </c>
      <c r="DU10" s="442">
        <v>7.0199999999999985E-2</v>
      </c>
      <c r="DV10" s="442">
        <v>7.0199999999999985E-2</v>
      </c>
      <c r="DW10" s="442">
        <v>7.0199999999999985E-2</v>
      </c>
      <c r="DX10" s="442">
        <v>7.0199999999999985E-2</v>
      </c>
      <c r="DY10" s="442">
        <v>7.0199999999999999E-2</v>
      </c>
      <c r="DZ10" s="442">
        <v>7.0199999999999999E-2</v>
      </c>
      <c r="EA10" s="442">
        <v>0.12</v>
      </c>
      <c r="EB10" s="442">
        <v>0.12</v>
      </c>
      <c r="EC10" s="442">
        <v>0.12</v>
      </c>
      <c r="ED10" s="443">
        <v>0.12</v>
      </c>
      <c r="EE10" s="443">
        <v>7.0199999999999999E-2</v>
      </c>
      <c r="EF10" s="443">
        <v>7.0199999999999999E-2</v>
      </c>
      <c r="EG10" s="443">
        <v>7.0199999999999999E-2</v>
      </c>
      <c r="EH10" s="443">
        <v>7.0199999999999999E-2</v>
      </c>
      <c r="EI10" s="443">
        <v>7.0199999999999999E-2</v>
      </c>
      <c r="EJ10" s="443">
        <v>7.0199999999999999E-2</v>
      </c>
      <c r="EK10" s="443">
        <v>7.0199999999999999E-2</v>
      </c>
      <c r="EL10" s="442">
        <v>7.0199999999999999E-2</v>
      </c>
      <c r="EM10" s="442">
        <v>0.12</v>
      </c>
      <c r="EN10" s="442">
        <v>0.12</v>
      </c>
      <c r="EO10" s="442">
        <v>0.12</v>
      </c>
      <c r="EP10" s="443">
        <v>0.12</v>
      </c>
      <c r="EQ10" s="443">
        <v>7.0199999999999999E-2</v>
      </c>
      <c r="ER10" s="443">
        <v>7.0199999999999999E-2</v>
      </c>
      <c r="ES10" s="443">
        <v>7.0199999999999999E-2</v>
      </c>
      <c r="ET10" s="443">
        <v>7.0199999999999999E-2</v>
      </c>
      <c r="EU10" s="443">
        <v>7.0199999999999999E-2</v>
      </c>
      <c r="EV10" s="443">
        <v>7.0199999999999999E-2</v>
      </c>
      <c r="EW10" s="443">
        <v>7.0199999999999999E-2</v>
      </c>
      <c r="EX10" s="443">
        <v>7.0199999999999999E-2</v>
      </c>
      <c r="EY10" s="443">
        <v>0.12</v>
      </c>
      <c r="EZ10" s="442">
        <v>0.12</v>
      </c>
      <c r="FA10" s="442">
        <v>0.12</v>
      </c>
      <c r="FB10" s="443">
        <v>0.12</v>
      </c>
      <c r="FC10" s="443">
        <v>7.0199999999999999E-2</v>
      </c>
      <c r="FD10" s="443">
        <v>7.0199999999999999E-2</v>
      </c>
      <c r="FE10" s="443">
        <v>7.0199999999999999E-2</v>
      </c>
      <c r="FF10" s="443">
        <v>7.0199999999999999E-2</v>
      </c>
      <c r="FG10" s="443">
        <v>7.0199999999999999E-2</v>
      </c>
      <c r="FH10" s="443">
        <v>7.0199999999999999E-2</v>
      </c>
      <c r="FI10" s="443">
        <v>7.0199999999999999E-2</v>
      </c>
      <c r="FJ10" s="442">
        <v>7.0199999999999999E-2</v>
      </c>
      <c r="FK10" s="442">
        <v>0.12</v>
      </c>
      <c r="FL10" s="442">
        <v>0.12</v>
      </c>
      <c r="FM10" s="442">
        <v>0.12</v>
      </c>
      <c r="FN10" s="442">
        <v>0.12</v>
      </c>
      <c r="FO10" s="443">
        <v>7.0199999999999999E-2</v>
      </c>
      <c r="FP10" s="443">
        <v>7.0199999999999999E-2</v>
      </c>
      <c r="FQ10" s="443">
        <v>7.0199999999999999E-2</v>
      </c>
      <c r="FR10" s="443">
        <v>7.0199999999999999E-2</v>
      </c>
      <c r="FS10" s="443">
        <v>7.0199999999999999E-2</v>
      </c>
      <c r="FT10" s="443">
        <v>7.0199999999999999E-2</v>
      </c>
      <c r="FU10" s="443">
        <v>7.0199999999999999E-2</v>
      </c>
      <c r="FV10" s="443">
        <v>7.0199999999999999E-2</v>
      </c>
      <c r="FW10" s="442">
        <v>0.12</v>
      </c>
      <c r="FX10" s="442">
        <v>0.12</v>
      </c>
      <c r="FY10" s="442">
        <v>0.12</v>
      </c>
      <c r="FZ10" s="442">
        <v>0.12</v>
      </c>
      <c r="GA10" s="442">
        <v>7.0199999999999999E-2</v>
      </c>
      <c r="GB10" s="442">
        <v>7.0199999999999999E-2</v>
      </c>
      <c r="GC10" s="442">
        <v>7.0199999999999999E-2</v>
      </c>
      <c r="GD10" s="443">
        <v>7.0199999999999999E-2</v>
      </c>
      <c r="GE10" s="443">
        <v>7.0199999999999999E-2</v>
      </c>
      <c r="GF10" s="443">
        <v>7.0199999999999999E-2</v>
      </c>
      <c r="GG10" s="443">
        <v>7.0199999999999999E-2</v>
      </c>
      <c r="GH10" s="443">
        <v>7.0199999999999999E-2</v>
      </c>
      <c r="GI10" s="442">
        <v>0.12</v>
      </c>
      <c r="GJ10" s="442">
        <v>0.12</v>
      </c>
      <c r="GK10" s="442">
        <v>0.12</v>
      </c>
      <c r="GL10" s="612">
        <v>0.12</v>
      </c>
      <c r="GM10" s="615">
        <v>7.0199999999999999E-2</v>
      </c>
      <c r="GN10" s="443">
        <v>7.0199999999999999E-2</v>
      </c>
      <c r="GO10" s="443">
        <v>7.0199999999999999E-2</v>
      </c>
      <c r="GP10" s="443">
        <v>7.0199999999999999E-2</v>
      </c>
      <c r="GQ10" s="443">
        <v>7.0199999999999999E-2</v>
      </c>
      <c r="GR10" s="443">
        <v>7.0199999999999999E-2</v>
      </c>
      <c r="GS10" s="443">
        <v>7.0199999999999999E-2</v>
      </c>
      <c r="GT10" s="443">
        <v>7.0199999999999999E-2</v>
      </c>
      <c r="GU10" s="442">
        <v>0.12</v>
      </c>
      <c r="GV10" s="442">
        <v>0.12</v>
      </c>
      <c r="GW10" s="442">
        <v>0.12</v>
      </c>
      <c r="GX10" s="442">
        <v>0.12</v>
      </c>
      <c r="GY10" s="443">
        <v>7.0199999999999999E-2</v>
      </c>
      <c r="GZ10" s="443">
        <v>7.0199999999999999E-2</v>
      </c>
      <c r="HA10" s="443">
        <v>7.0199999999999999E-2</v>
      </c>
      <c r="HB10" s="443">
        <v>7.0199999999999999E-2</v>
      </c>
      <c r="HC10" s="443">
        <v>7.0199999999999999E-2</v>
      </c>
      <c r="HD10" s="443">
        <v>7.0199999999999999E-2</v>
      </c>
      <c r="HE10" s="443">
        <v>7.0199999999999999E-2</v>
      </c>
      <c r="HF10" s="443">
        <v>7.0199999999999999E-2</v>
      </c>
      <c r="HG10" s="442">
        <v>0.12</v>
      </c>
      <c r="HH10" s="442">
        <v>0.12</v>
      </c>
      <c r="HI10" s="442">
        <v>0.12</v>
      </c>
      <c r="HJ10" s="442">
        <v>0.12</v>
      </c>
      <c r="HK10" s="443">
        <v>7.0199999999999999E-2</v>
      </c>
      <c r="HL10" s="443">
        <v>7.0199999999999999E-2</v>
      </c>
      <c r="HM10" s="443">
        <v>7.0199999999999999E-2</v>
      </c>
      <c r="HN10" s="443">
        <v>7.0199999999999999E-2</v>
      </c>
      <c r="HO10" s="443">
        <v>7.0199999999999999E-2</v>
      </c>
      <c r="HP10" s="443">
        <v>7.0199999999999999E-2</v>
      </c>
      <c r="HQ10" s="443">
        <v>7.0199999999999999E-2</v>
      </c>
      <c r="HR10" s="443">
        <v>7.0199999999999999E-2</v>
      </c>
      <c r="HS10" s="442">
        <v>0.12</v>
      </c>
    </row>
    <row r="11" spans="1:227" s="157" customFormat="1" ht="23.25" customHeight="1" thickBot="1">
      <c r="B11" s="151" t="s">
        <v>279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43"/>
      <c r="GN11" s="143"/>
      <c r="GO11" s="143"/>
      <c r="GP11" s="143"/>
      <c r="GQ11" s="143"/>
      <c r="GR11" s="143"/>
      <c r="GS11" s="143"/>
      <c r="GT11" s="143"/>
      <c r="GU11" s="185"/>
      <c r="GV11" s="185"/>
      <c r="GW11" s="185"/>
      <c r="GX11" s="185"/>
      <c r="GY11" s="143"/>
      <c r="GZ11" s="143"/>
      <c r="HA11" s="143"/>
      <c r="HB11" s="143"/>
      <c r="HC11" s="143"/>
      <c r="HD11" s="143"/>
      <c r="HE11" s="143"/>
      <c r="HF11" s="143"/>
      <c r="HG11" s="185"/>
      <c r="HH11" s="185"/>
      <c r="HI11" s="185"/>
      <c r="HJ11" s="185"/>
      <c r="HK11" s="143"/>
      <c r="HL11" s="143"/>
      <c r="HM11" s="143"/>
      <c r="HN11" s="143"/>
      <c r="HO11" s="143"/>
      <c r="HP11" s="143"/>
      <c r="HQ11" s="143"/>
      <c r="HR11" s="143"/>
      <c r="HS11" s="185"/>
    </row>
    <row r="12" spans="1:227" s="157" customFormat="1" ht="15" thickBot="1">
      <c r="B12" s="153" t="s">
        <v>51</v>
      </c>
      <c r="C12" s="154"/>
      <c r="D12" s="154"/>
      <c r="E12" s="154"/>
      <c r="F12" s="154"/>
      <c r="G12" s="154"/>
      <c r="H12" s="154"/>
      <c r="I12" s="154"/>
      <c r="J12" s="154"/>
      <c r="K12" s="154"/>
      <c r="L12" s="154"/>
      <c r="M12" s="154"/>
      <c r="N12" s="154"/>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t="s">
        <v>1</v>
      </c>
      <c r="CJ12" s="190">
        <v>1.6100000000000001E-3</v>
      </c>
      <c r="CK12" s="190">
        <v>1.6100000000000001E-3</v>
      </c>
      <c r="CL12" s="190">
        <v>1.6100000000000001E-3</v>
      </c>
      <c r="CM12" s="190">
        <v>1.6100000000000001E-3</v>
      </c>
      <c r="CN12" s="190">
        <v>1.6100000000000001E-3</v>
      </c>
      <c r="CO12" s="190">
        <v>1.6100000000000001E-3</v>
      </c>
      <c r="CP12" s="190">
        <v>1.6100000000000001E-3</v>
      </c>
      <c r="CQ12" s="190">
        <v>1.6100000000000001E-3</v>
      </c>
      <c r="CR12" s="190">
        <v>9.7000000000000005E-4</v>
      </c>
      <c r="CS12" s="190">
        <v>9.7000000000000005E-4</v>
      </c>
      <c r="CT12" s="190">
        <v>9.7000000000000005E-4</v>
      </c>
      <c r="CU12" s="190">
        <v>9.7000000000000005E-4</v>
      </c>
      <c r="CV12" s="190">
        <v>9.7000000000000005E-4</v>
      </c>
      <c r="CW12" s="190">
        <v>9.7000000000000005E-4</v>
      </c>
      <c r="CX12" s="190">
        <v>9.7000000000000005E-4</v>
      </c>
      <c r="CY12" s="190">
        <v>9.7000000000000005E-4</v>
      </c>
      <c r="CZ12" s="190">
        <v>9.7000000000000005E-4</v>
      </c>
      <c r="DA12" s="190">
        <v>9.7000000000000005E-4</v>
      </c>
      <c r="DB12" s="190">
        <v>9.7000000000000005E-4</v>
      </c>
      <c r="DC12" s="190">
        <v>9.7000000000000005E-4</v>
      </c>
      <c r="DD12" s="190">
        <v>9.7000000000000005E-4</v>
      </c>
      <c r="DE12" s="190">
        <v>9.7000000000000005E-4</v>
      </c>
      <c r="DF12" s="190">
        <v>9.7000000000000005E-4</v>
      </c>
      <c r="DG12" s="190">
        <v>9.7000000000000005E-4</v>
      </c>
      <c r="DH12" s="190">
        <v>9.7000000000000005E-4</v>
      </c>
      <c r="DI12" s="190">
        <v>9.7000000000000005E-4</v>
      </c>
      <c r="DJ12" s="190">
        <v>9.7000000000000005E-4</v>
      </c>
      <c r="DK12" s="190">
        <v>9.7000000000000005E-4</v>
      </c>
      <c r="DL12" s="191">
        <v>9.7000000000000005E-4</v>
      </c>
      <c r="DM12" s="191">
        <v>9.7000000000000005E-4</v>
      </c>
      <c r="DN12" s="191">
        <v>9.7000000000000005E-4</v>
      </c>
      <c r="DO12" s="191">
        <v>9.7000000000000005E-4</v>
      </c>
      <c r="DP12" s="191">
        <v>9.7000000000000005E-4</v>
      </c>
      <c r="DQ12" s="191">
        <v>9.7000000000000005E-4</v>
      </c>
      <c r="DR12" s="192">
        <v>9.7000000000000005E-4</v>
      </c>
      <c r="DS12" s="192">
        <v>9.7000000000000005E-4</v>
      </c>
      <c r="DT12" s="192">
        <v>9.7000000000000005E-4</v>
      </c>
      <c r="DU12" s="442">
        <v>9.7000000000000005E-4</v>
      </c>
      <c r="DV12" s="442">
        <v>9.7000000000000005E-4</v>
      </c>
      <c r="DW12" s="442">
        <v>9.7000000000000005E-4</v>
      </c>
      <c r="DX12" s="442">
        <v>9.7000000000000005E-4</v>
      </c>
      <c r="DY12" s="442">
        <v>-4.0000000000000002E-4</v>
      </c>
      <c r="DZ12" s="442">
        <v>-4.0000000000000002E-4</v>
      </c>
      <c r="EA12" s="443">
        <v>-4.0000000000000002E-4</v>
      </c>
      <c r="EB12" s="442">
        <v>4.5700000000000003E-3</v>
      </c>
      <c r="EC12" s="442">
        <v>4.5700000000000003E-3</v>
      </c>
      <c r="ED12" s="443">
        <v>4.5700000000000003E-3</v>
      </c>
      <c r="EE12" s="443">
        <v>4.5700000000000003E-3</v>
      </c>
      <c r="EF12" s="443">
        <v>4.5700000000000003E-3</v>
      </c>
      <c r="EG12" s="443">
        <v>4.5700000000000003E-3</v>
      </c>
      <c r="EH12" s="443">
        <v>4.5700000000000003E-3</v>
      </c>
      <c r="EI12" s="443">
        <v>4.5700000000000003E-3</v>
      </c>
      <c r="EJ12" s="443">
        <v>4.5700000000000003E-3</v>
      </c>
      <c r="EK12" s="443">
        <v>4.5700000000000003E-3</v>
      </c>
      <c r="EL12" s="442">
        <v>4.5700000000000003E-3</v>
      </c>
      <c r="EM12" s="442">
        <v>4.5700000000000003E-3</v>
      </c>
      <c r="EN12" s="442">
        <v>2.9499999999999999E-3</v>
      </c>
      <c r="EO12" s="442">
        <v>2.9499999999999999E-3</v>
      </c>
      <c r="EP12" s="443">
        <v>2.9499999999999999E-3</v>
      </c>
      <c r="EQ12" s="443">
        <v>2.9499999999999999E-3</v>
      </c>
      <c r="ER12" s="443">
        <v>2.9499999999999999E-3</v>
      </c>
      <c r="ES12" s="443">
        <v>2.9499999999999999E-3</v>
      </c>
      <c r="ET12" s="443">
        <v>2.9499999999999999E-3</v>
      </c>
      <c r="EU12" s="443">
        <v>2.9499999999999999E-3</v>
      </c>
      <c r="EV12" s="443">
        <v>2.9499999999999999E-3</v>
      </c>
      <c r="EW12" s="443">
        <v>2.9499999999999999E-3</v>
      </c>
      <c r="EX12" s="443">
        <v>2.9499999999999999E-3</v>
      </c>
      <c r="EY12" s="443">
        <v>2.9499999999999999E-3</v>
      </c>
      <c r="EZ12" s="442">
        <v>2.33E-3</v>
      </c>
      <c r="FA12" s="442">
        <v>2.33E-3</v>
      </c>
      <c r="FB12" s="443">
        <v>2.33E-3</v>
      </c>
      <c r="FC12" s="443">
        <v>2.33E-3</v>
      </c>
      <c r="FD12" s="443">
        <v>2.33E-3</v>
      </c>
      <c r="FE12" s="443">
        <v>2.33E-3</v>
      </c>
      <c r="FF12" s="443">
        <v>2.33E-3</v>
      </c>
      <c r="FG12" s="443">
        <v>2.33E-3</v>
      </c>
      <c r="FH12" s="443">
        <v>2.33E-3</v>
      </c>
      <c r="FI12" s="443">
        <v>2.33E-3</v>
      </c>
      <c r="FJ12" s="442">
        <v>2.33E-3</v>
      </c>
      <c r="FK12" s="608">
        <v>2.33E-3</v>
      </c>
      <c r="FL12" s="609">
        <v>1.2199999999999999E-3</v>
      </c>
      <c r="FM12" s="539">
        <v>1.2199999999999999E-3</v>
      </c>
      <c r="FN12" s="539">
        <v>1.2199999999999999E-3</v>
      </c>
      <c r="FO12" s="526">
        <v>1.2199999999999999E-3</v>
      </c>
      <c r="FP12" s="526">
        <v>1.2199999999999999E-3</v>
      </c>
      <c r="FQ12" s="526">
        <v>1.2199999999999999E-3</v>
      </c>
      <c r="FR12" s="526">
        <v>1.2199999999999999E-3</v>
      </c>
      <c r="FS12" s="526">
        <v>1.2199999999999999E-3</v>
      </c>
      <c r="FT12" s="526">
        <v>1.2199999999999999E-3</v>
      </c>
      <c r="FU12" s="526">
        <v>1.2199999999999999E-3</v>
      </c>
      <c r="FV12" s="526">
        <v>1.2199999999999999E-3</v>
      </c>
      <c r="FW12" s="539">
        <v>1.2199999999999999E-3</v>
      </c>
      <c r="FX12" s="539">
        <v>1.2199999999999999E-3</v>
      </c>
      <c r="FY12" s="539">
        <v>1.2199999999999999E-3</v>
      </c>
      <c r="FZ12" s="539">
        <v>1.2199999999999999E-3</v>
      </c>
      <c r="GA12" s="539">
        <v>1.2199999999999999E-3</v>
      </c>
      <c r="GB12" s="539">
        <v>1.2199999999999999E-3</v>
      </c>
      <c r="GC12" s="539">
        <v>1.2199999999999999E-3</v>
      </c>
      <c r="GD12" s="526">
        <v>1.2199999999999999E-3</v>
      </c>
      <c r="GE12" s="526">
        <v>1.2199999999999999E-3</v>
      </c>
      <c r="GF12" s="526">
        <v>1.2199999999999999E-3</v>
      </c>
      <c r="GG12" s="526">
        <v>1.2199999999999999E-3</v>
      </c>
      <c r="GH12" s="526">
        <v>1.2199999999999999E-3</v>
      </c>
      <c r="GI12" s="539">
        <v>1.2199999999999999E-3</v>
      </c>
      <c r="GJ12" s="539">
        <v>1.2199999999999999E-3</v>
      </c>
      <c r="GK12" s="539">
        <v>1.2199999999999999E-3</v>
      </c>
      <c r="GL12" s="539">
        <v>1.2199999999999999E-3</v>
      </c>
      <c r="GM12" s="539">
        <v>1.2199999999999999E-3</v>
      </c>
      <c r="GN12" s="539">
        <v>1.2199999999999999E-3</v>
      </c>
      <c r="GO12" s="539">
        <v>1.2199999999999999E-3</v>
      </c>
      <c r="GP12" s="539">
        <v>1.2199999999999999E-3</v>
      </c>
      <c r="GQ12" s="539">
        <v>1.2199999999999999E-3</v>
      </c>
      <c r="GR12" s="539">
        <v>1.2199999999999999E-3</v>
      </c>
      <c r="GS12" s="539">
        <v>1.2199999999999999E-3</v>
      </c>
      <c r="GT12" s="526">
        <v>1.2199999999999999E-3</v>
      </c>
      <c r="GU12" s="539">
        <v>1.2199999999999999E-3</v>
      </c>
      <c r="GV12" s="539">
        <v>1.2199999999999999E-3</v>
      </c>
      <c r="GW12" s="539">
        <v>1.2199999999999999E-3</v>
      </c>
      <c r="GX12" s="539">
        <v>1.2199999999999999E-3</v>
      </c>
      <c r="GY12" s="539">
        <v>1.2199999999999999E-3</v>
      </c>
      <c r="GZ12" s="539">
        <v>1.2199999999999999E-3</v>
      </c>
      <c r="HA12" s="539">
        <v>1.2199999999999999E-3</v>
      </c>
      <c r="HB12" s="539">
        <v>1.2199999999999999E-3</v>
      </c>
      <c r="HC12" s="539">
        <v>1.2199999999999999E-3</v>
      </c>
      <c r="HD12" s="539">
        <v>1.2199999999999999E-3</v>
      </c>
      <c r="HE12" s="539">
        <v>1.2199999999999999E-3</v>
      </c>
      <c r="HF12" s="526">
        <v>1.2199999999999999E-3</v>
      </c>
      <c r="HG12" s="539">
        <v>1.2199999999999999E-3</v>
      </c>
      <c r="HH12" s="539">
        <v>1.2199999999999999E-3</v>
      </c>
      <c r="HI12" s="539">
        <v>1.2199999999999999E-3</v>
      </c>
      <c r="HJ12" s="539">
        <v>1.2199999999999999E-3</v>
      </c>
      <c r="HK12" s="526">
        <v>1.2199999999999999E-3</v>
      </c>
      <c r="HL12" s="526">
        <v>1.2199999999999999E-3</v>
      </c>
      <c r="HM12" s="526">
        <v>1.2199999999999999E-3</v>
      </c>
      <c r="HN12" s="526">
        <v>1.2199999999999999E-3</v>
      </c>
      <c r="HO12" s="526">
        <v>1.2199999999999999E-3</v>
      </c>
      <c r="HP12" s="526">
        <v>1.2199999999999999E-3</v>
      </c>
      <c r="HQ12" s="526">
        <v>1.2199999999999999E-3</v>
      </c>
      <c r="HR12" s="526">
        <v>1.2199999999999999E-3</v>
      </c>
      <c r="HS12" s="526">
        <v>1.2199999999999999E-3</v>
      </c>
    </row>
    <row r="13" spans="1:227" s="157" customFormat="1" ht="14">
      <c r="B13" s="153" t="s">
        <v>52</v>
      </c>
      <c r="C13" s="154"/>
      <c r="D13" s="154"/>
      <c r="E13" s="154"/>
      <c r="F13" s="154"/>
      <c r="G13" s="154"/>
      <c r="H13" s="154"/>
      <c r="I13" s="154"/>
      <c r="J13" s="154"/>
      <c r="K13" s="154"/>
      <c r="L13" s="154"/>
      <c r="M13" s="154"/>
      <c r="N13" s="154"/>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0"/>
      <c r="CE13" s="190"/>
      <c r="CF13" s="190"/>
      <c r="CG13" s="190"/>
      <c r="CH13" s="190"/>
      <c r="CI13" s="190" t="s">
        <v>1</v>
      </c>
      <c r="CJ13" s="190">
        <v>1.7510000000000001E-2</v>
      </c>
      <c r="CK13" s="190">
        <v>1.7510000000000001E-2</v>
      </c>
      <c r="CL13" s="190">
        <v>1.7510000000000001E-2</v>
      </c>
      <c r="CM13" s="190">
        <v>1.7510000000000001E-2</v>
      </c>
      <c r="CN13" s="190">
        <v>1.7510000000000001E-2</v>
      </c>
      <c r="CO13" s="190">
        <v>1.7510000000000001E-2</v>
      </c>
      <c r="CP13" s="190">
        <v>1.7510000000000001E-2</v>
      </c>
      <c r="CQ13" s="190">
        <v>2.5100000000000001E-3</v>
      </c>
      <c r="CR13" s="190">
        <v>1.397E-2</v>
      </c>
      <c r="CS13" s="190">
        <v>1.397E-2</v>
      </c>
      <c r="CT13" s="190">
        <v>1.397E-2</v>
      </c>
      <c r="CU13" s="190">
        <v>2.8969999999999999E-2</v>
      </c>
      <c r="CV13" s="190">
        <v>2.8969999999999999E-2</v>
      </c>
      <c r="CW13" s="190">
        <v>2.8969999999999999E-2</v>
      </c>
      <c r="CX13" s="190">
        <v>2.8969999999999999E-2</v>
      </c>
      <c r="CY13" s="190">
        <v>2.8969999999999999E-2</v>
      </c>
      <c r="CZ13" s="190">
        <v>2.8969999999999999E-2</v>
      </c>
      <c r="DA13" s="190">
        <v>2.8969999999999999E-2</v>
      </c>
      <c r="DB13" s="190">
        <v>2.8969999999999999E-2</v>
      </c>
      <c r="DC13" s="190">
        <v>1.397E-2</v>
      </c>
      <c r="DD13" s="190">
        <v>1.397E-2</v>
      </c>
      <c r="DE13" s="190">
        <v>1.397E-2</v>
      </c>
      <c r="DF13" s="190">
        <v>1.397E-2</v>
      </c>
      <c r="DG13" s="190">
        <v>2.8969999999999999E-2</v>
      </c>
      <c r="DH13" s="190">
        <v>2.8969999999999999E-2</v>
      </c>
      <c r="DI13" s="190">
        <v>2.8969999999999999E-2</v>
      </c>
      <c r="DJ13" s="190">
        <v>2.8969999999999999E-2</v>
      </c>
      <c r="DK13" s="190">
        <v>2.8969999999999999E-2</v>
      </c>
      <c r="DL13" s="191">
        <v>2.8969999999999999E-2</v>
      </c>
      <c r="DM13" s="191">
        <v>2.8969999999999999E-2</v>
      </c>
      <c r="DN13" s="191">
        <v>2.8969999999999999E-2</v>
      </c>
      <c r="DO13" s="191">
        <v>1.397E-2</v>
      </c>
      <c r="DP13" s="191">
        <v>1.397E-2</v>
      </c>
      <c r="DQ13" s="191">
        <v>1.397E-2</v>
      </c>
      <c r="DR13" s="192">
        <v>1.397E-2</v>
      </c>
      <c r="DS13" s="192">
        <v>2.8969999999999999E-2</v>
      </c>
      <c r="DT13" s="192">
        <v>2.8969999999999999E-2</v>
      </c>
      <c r="DU13" s="442">
        <v>2.8969999999999999E-2</v>
      </c>
      <c r="DV13" s="442">
        <v>2.8969999999999999E-2</v>
      </c>
      <c r="DW13" s="442">
        <v>2.8969999999999999E-2</v>
      </c>
      <c r="DX13" s="442">
        <v>2.8969999999999999E-2</v>
      </c>
      <c r="DY13" s="442">
        <v>3.1780000000000003E-2</v>
      </c>
      <c r="DZ13" s="442">
        <v>3.1780000000000003E-2</v>
      </c>
      <c r="EA13" s="443">
        <v>1.678E-2</v>
      </c>
      <c r="EB13" s="442">
        <v>2.486E-2</v>
      </c>
      <c r="EC13" s="442">
        <v>2.486E-2</v>
      </c>
      <c r="ED13" s="443">
        <v>2.486E-2</v>
      </c>
      <c r="EE13" s="443">
        <v>3.986E-2</v>
      </c>
      <c r="EF13" s="443">
        <v>3.986E-2</v>
      </c>
      <c r="EG13" s="443">
        <v>3.986E-2</v>
      </c>
      <c r="EH13" s="443">
        <v>3.986E-2</v>
      </c>
      <c r="EI13" s="443">
        <v>3.986E-2</v>
      </c>
      <c r="EJ13" s="443">
        <v>3.986E-2</v>
      </c>
      <c r="EK13" s="443">
        <v>3.986E-2</v>
      </c>
      <c r="EL13" s="442">
        <v>3.986E-2</v>
      </c>
      <c r="EM13" s="442">
        <v>2.486E-2</v>
      </c>
      <c r="EN13" s="442">
        <v>2.8230000000000002E-2</v>
      </c>
      <c r="EO13" s="442">
        <v>2.8230000000000002E-2</v>
      </c>
      <c r="EP13" s="443">
        <v>2.8230000000000002E-2</v>
      </c>
      <c r="EQ13" s="443">
        <v>4.3229999999999998E-2</v>
      </c>
      <c r="ER13" s="443">
        <v>4.3229999999999998E-2</v>
      </c>
      <c r="ES13" s="443">
        <v>4.3229999999999998E-2</v>
      </c>
      <c r="ET13" s="443">
        <v>4.3229999999999998E-2</v>
      </c>
      <c r="EU13" s="443">
        <v>4.3229999999999998E-2</v>
      </c>
      <c r="EV13" s="443">
        <v>4.3229999999999998E-2</v>
      </c>
      <c r="EW13" s="443">
        <v>4.3229999999999998E-2</v>
      </c>
      <c r="EX13" s="443">
        <v>4.3229999999999998E-2</v>
      </c>
      <c r="EY13" s="443">
        <v>2.8230000000000002E-2</v>
      </c>
      <c r="EZ13" s="442">
        <v>3.5659999999999997E-2</v>
      </c>
      <c r="FA13" s="442">
        <v>3.5659999999999997E-2</v>
      </c>
      <c r="FB13" s="443">
        <v>3.5659999999999997E-2</v>
      </c>
      <c r="FC13" s="443">
        <v>5.0659999999999997E-2</v>
      </c>
      <c r="FD13" s="443">
        <v>5.0659999999999997E-2</v>
      </c>
      <c r="FE13" s="443">
        <v>5.0659999999999997E-2</v>
      </c>
      <c r="FF13" s="443">
        <v>5.0659999999999997E-2</v>
      </c>
      <c r="FG13" s="443">
        <v>5.0659999999999997E-2</v>
      </c>
      <c r="FH13" s="443">
        <v>5.0659999999999997E-2</v>
      </c>
      <c r="FI13" s="443">
        <v>5.0659999999999997E-2</v>
      </c>
      <c r="FJ13" s="442">
        <v>5.0659999999999997E-2</v>
      </c>
      <c r="FK13" s="610">
        <v>3.5659999999999997E-2</v>
      </c>
      <c r="FL13" s="611">
        <v>4.4810000000000003E-2</v>
      </c>
      <c r="FM13" s="539">
        <v>4.4810000000000003E-2</v>
      </c>
      <c r="FN13" s="539">
        <v>4.4810000000000003E-2</v>
      </c>
      <c r="FO13" s="526">
        <v>5.9810000000000002E-2</v>
      </c>
      <c r="FP13" s="526">
        <v>5.9810000000000002E-2</v>
      </c>
      <c r="FQ13" s="526">
        <v>5.9810000000000002E-2</v>
      </c>
      <c r="FR13" s="526">
        <v>5.9810000000000002E-2</v>
      </c>
      <c r="FS13" s="526">
        <v>5.9810000000000002E-2</v>
      </c>
      <c r="FT13" s="526">
        <v>5.9810000000000002E-2</v>
      </c>
      <c r="FU13" s="526">
        <v>5.9810000000000002E-2</v>
      </c>
      <c r="FV13" s="526">
        <v>5.9810000000000002E-2</v>
      </c>
      <c r="FW13" s="539">
        <v>4.4810000000000003E-2</v>
      </c>
      <c r="FX13" s="539">
        <v>4.4810000000000003E-2</v>
      </c>
      <c r="FY13" s="539">
        <v>4.4810000000000003E-2</v>
      </c>
      <c r="FZ13" s="539">
        <v>4.4810000000000003E-2</v>
      </c>
      <c r="GA13" s="539">
        <v>5.9810000000000002E-2</v>
      </c>
      <c r="GB13" s="539">
        <v>5.9810000000000002E-2</v>
      </c>
      <c r="GC13" s="539">
        <v>5.9810000000000002E-2</v>
      </c>
      <c r="GD13" s="526">
        <v>5.9810000000000002E-2</v>
      </c>
      <c r="GE13" s="526">
        <v>5.9810000000000002E-2</v>
      </c>
      <c r="GF13" s="526">
        <v>5.9810000000000002E-2</v>
      </c>
      <c r="GG13" s="526">
        <v>5.9810000000000002E-2</v>
      </c>
      <c r="GH13" s="526">
        <v>5.9810000000000002E-2</v>
      </c>
      <c r="GI13" s="539">
        <v>4.4810000000000003E-2</v>
      </c>
      <c r="GJ13" s="539">
        <v>4.4810000000000003E-2</v>
      </c>
      <c r="GK13" s="539">
        <v>4.4810000000000003E-2</v>
      </c>
      <c r="GL13" s="616">
        <v>4.4810000000000003E-2</v>
      </c>
      <c r="GM13" s="617">
        <v>5.9810000000000002E-2</v>
      </c>
      <c r="GN13" s="526">
        <v>5.9810000000000002E-2</v>
      </c>
      <c r="GO13" s="526">
        <v>5.9810000000000002E-2</v>
      </c>
      <c r="GP13" s="526">
        <v>5.9810000000000002E-2</v>
      </c>
      <c r="GQ13" s="526">
        <v>5.9810000000000002E-2</v>
      </c>
      <c r="GR13" s="526">
        <v>5.9810000000000002E-2</v>
      </c>
      <c r="GS13" s="526">
        <v>5.9810000000000002E-2</v>
      </c>
      <c r="GT13" s="526">
        <v>5.9810000000000002E-2</v>
      </c>
      <c r="GU13" s="539">
        <v>4.4810000000000003E-2</v>
      </c>
      <c r="GV13" s="539">
        <v>4.4810000000000003E-2</v>
      </c>
      <c r="GW13" s="539">
        <v>4.4810000000000003E-2</v>
      </c>
      <c r="GX13" s="539">
        <v>4.4810000000000003E-2</v>
      </c>
      <c r="GY13" s="526">
        <v>5.9810000000000002E-2</v>
      </c>
      <c r="GZ13" s="526">
        <v>5.9810000000000002E-2</v>
      </c>
      <c r="HA13" s="526">
        <v>5.9810000000000002E-2</v>
      </c>
      <c r="HB13" s="526">
        <v>5.9810000000000002E-2</v>
      </c>
      <c r="HC13" s="526">
        <v>5.9810000000000002E-2</v>
      </c>
      <c r="HD13" s="526">
        <v>5.9810000000000002E-2</v>
      </c>
      <c r="HE13" s="526">
        <v>5.9810000000000002E-2</v>
      </c>
      <c r="HF13" s="526">
        <v>5.9810000000000002E-2</v>
      </c>
      <c r="HG13" s="539">
        <v>4.4810000000000003E-2</v>
      </c>
      <c r="HH13" s="539">
        <v>4.4810000000000003E-2</v>
      </c>
      <c r="HI13" s="539">
        <v>4.4810000000000003E-2</v>
      </c>
      <c r="HJ13" s="539">
        <v>4.4810000000000003E-2</v>
      </c>
      <c r="HK13" s="526">
        <v>5.9810000000000002E-2</v>
      </c>
      <c r="HL13" s="526">
        <v>5.9810000000000002E-2</v>
      </c>
      <c r="HM13" s="526">
        <v>5.9810000000000002E-2</v>
      </c>
      <c r="HN13" s="526">
        <v>5.9810000000000002E-2</v>
      </c>
      <c r="HO13" s="526">
        <v>5.9810000000000002E-2</v>
      </c>
      <c r="HP13" s="526">
        <v>5.9810000000000002E-2</v>
      </c>
      <c r="HQ13" s="526">
        <v>5.9810000000000002E-2</v>
      </c>
      <c r="HR13" s="526">
        <v>5.9810000000000002E-2</v>
      </c>
      <c r="HS13" s="526">
        <v>5.9810000000000002E-2</v>
      </c>
    </row>
    <row r="14" spans="1:227" s="157" customFormat="1" ht="15" thickBot="1">
      <c r="B14" s="153" t="s">
        <v>53</v>
      </c>
      <c r="C14" s="154"/>
      <c r="D14" s="154"/>
      <c r="E14" s="154"/>
      <c r="F14" s="154"/>
      <c r="G14" s="154"/>
      <c r="H14" s="154"/>
      <c r="I14" s="154"/>
      <c r="J14" s="154"/>
      <c r="K14" s="154"/>
      <c r="L14" s="154"/>
      <c r="M14" s="154"/>
      <c r="N14" s="154"/>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0"/>
      <c r="CE14" s="190"/>
      <c r="CF14" s="190"/>
      <c r="CG14" s="190"/>
      <c r="CH14" s="190"/>
      <c r="CI14" s="190" t="s">
        <v>1</v>
      </c>
      <c r="CJ14" s="190">
        <v>1.7510000000000001E-2</v>
      </c>
      <c r="CK14" s="190">
        <v>1.7510000000000001E-2</v>
      </c>
      <c r="CL14" s="190">
        <v>1.7510000000000001E-2</v>
      </c>
      <c r="CM14" s="190">
        <v>1.7510000000000001E-2</v>
      </c>
      <c r="CN14" s="190">
        <v>1.7510000000000001E-2</v>
      </c>
      <c r="CO14" s="190">
        <v>1.7510000000000001E-2</v>
      </c>
      <c r="CP14" s="190">
        <v>1.7510000000000001E-2</v>
      </c>
      <c r="CQ14" s="190">
        <v>4.5100000000000001E-3</v>
      </c>
      <c r="CR14" s="190">
        <v>2.087E-2</v>
      </c>
      <c r="CS14" s="190">
        <v>2.087E-2</v>
      </c>
      <c r="CT14" s="190">
        <v>2.087E-2</v>
      </c>
      <c r="CU14" s="190">
        <v>2.8969999999999999E-2</v>
      </c>
      <c r="CV14" s="190">
        <v>2.8969999999999999E-2</v>
      </c>
      <c r="CW14" s="190">
        <v>2.8969999999999999E-2</v>
      </c>
      <c r="CX14" s="190">
        <v>2.8969999999999999E-2</v>
      </c>
      <c r="CY14" s="190">
        <v>2.8969999999999999E-2</v>
      </c>
      <c r="CZ14" s="190">
        <v>2.8969999999999999E-2</v>
      </c>
      <c r="DA14" s="190">
        <v>2.8969999999999999E-2</v>
      </c>
      <c r="DB14" s="190">
        <v>2.8969999999999999E-2</v>
      </c>
      <c r="DC14" s="190">
        <v>2.087E-2</v>
      </c>
      <c r="DD14" s="190">
        <v>2.087E-2</v>
      </c>
      <c r="DE14" s="190">
        <v>2.087E-2</v>
      </c>
      <c r="DF14" s="190">
        <v>2.087E-2</v>
      </c>
      <c r="DG14" s="190">
        <v>2.8969999999999999E-2</v>
      </c>
      <c r="DH14" s="190">
        <v>2.8969999999999999E-2</v>
      </c>
      <c r="DI14" s="190">
        <v>2.8969999999999999E-2</v>
      </c>
      <c r="DJ14" s="190">
        <v>2.8969999999999999E-2</v>
      </c>
      <c r="DK14" s="190">
        <v>2.8969999999999999E-2</v>
      </c>
      <c r="DL14" s="191">
        <v>2.8969999999999999E-2</v>
      </c>
      <c r="DM14" s="191">
        <v>2.8969999999999999E-2</v>
      </c>
      <c r="DN14" s="191">
        <v>2.8969999999999999E-2</v>
      </c>
      <c r="DO14" s="191">
        <v>2.087E-2</v>
      </c>
      <c r="DP14" s="191">
        <v>2.087E-2</v>
      </c>
      <c r="DQ14" s="191">
        <v>2.087E-2</v>
      </c>
      <c r="DR14" s="192">
        <v>2.087E-2</v>
      </c>
      <c r="DS14" s="192">
        <v>2.8969999999999999E-2</v>
      </c>
      <c r="DT14" s="192">
        <v>2.8969999999999999E-2</v>
      </c>
      <c r="DU14" s="442">
        <v>2.8969999999999999E-2</v>
      </c>
      <c r="DV14" s="442">
        <v>2.8969999999999999E-2</v>
      </c>
      <c r="DW14" s="442">
        <v>2.8969999999999999E-2</v>
      </c>
      <c r="DX14" s="442">
        <v>2.8969999999999999E-2</v>
      </c>
      <c r="DY14" s="442">
        <v>3.1780000000000003E-2</v>
      </c>
      <c r="DZ14" s="442">
        <v>3.1780000000000003E-2</v>
      </c>
      <c r="EA14" s="443">
        <v>3.0939999999999999E-2</v>
      </c>
      <c r="EB14" s="442">
        <v>4.5830000000000003E-2</v>
      </c>
      <c r="EC14" s="442">
        <v>4.5830000000000003E-2</v>
      </c>
      <c r="ED14" s="443">
        <v>4.5830000000000003E-2</v>
      </c>
      <c r="EE14" s="443">
        <v>3.986E-2</v>
      </c>
      <c r="EF14" s="443">
        <v>3.986E-2</v>
      </c>
      <c r="EG14" s="443">
        <v>3.986E-2</v>
      </c>
      <c r="EH14" s="443">
        <v>3.986E-2</v>
      </c>
      <c r="EI14" s="443">
        <v>3.986E-2</v>
      </c>
      <c r="EJ14" s="443">
        <v>3.986E-2</v>
      </c>
      <c r="EK14" s="443">
        <v>3.986E-2</v>
      </c>
      <c r="EL14" s="442">
        <v>3.986E-2</v>
      </c>
      <c r="EM14" s="442">
        <v>4.5830000000000003E-2</v>
      </c>
      <c r="EN14" s="442">
        <v>6.1280000000000001E-2</v>
      </c>
      <c r="EO14" s="442">
        <v>6.1280000000000001E-2</v>
      </c>
      <c r="EP14" s="443">
        <v>6.1280000000000001E-2</v>
      </c>
      <c r="EQ14" s="443">
        <v>4.3229999999999998E-2</v>
      </c>
      <c r="ER14" s="443">
        <v>4.3229999999999998E-2</v>
      </c>
      <c r="ES14" s="443">
        <v>4.3229999999999998E-2</v>
      </c>
      <c r="ET14" s="443">
        <v>4.3229999999999998E-2</v>
      </c>
      <c r="EU14" s="443">
        <v>4.3229999999999998E-2</v>
      </c>
      <c r="EV14" s="443">
        <v>4.3229999999999998E-2</v>
      </c>
      <c r="EW14" s="443">
        <v>4.3229999999999998E-2</v>
      </c>
      <c r="EX14" s="443">
        <v>4.3229999999999998E-2</v>
      </c>
      <c r="EY14" s="443">
        <v>6.1280000000000001E-2</v>
      </c>
      <c r="EZ14" s="442">
        <v>7.6960000000000001E-2</v>
      </c>
      <c r="FA14" s="442">
        <v>7.6960000000000001E-2</v>
      </c>
      <c r="FB14" s="443">
        <v>7.6960000000000001E-2</v>
      </c>
      <c r="FC14" s="443">
        <v>5.0659999999999997E-2</v>
      </c>
      <c r="FD14" s="443">
        <v>5.0659999999999997E-2</v>
      </c>
      <c r="FE14" s="443">
        <v>5.0659999999999997E-2</v>
      </c>
      <c r="FF14" s="443">
        <v>5.0659999999999997E-2</v>
      </c>
      <c r="FG14" s="443">
        <v>5.0659999999999997E-2</v>
      </c>
      <c r="FH14" s="443">
        <v>5.0659999999999997E-2</v>
      </c>
      <c r="FI14" s="443">
        <v>5.0659999999999997E-2</v>
      </c>
      <c r="FJ14" s="442">
        <v>5.0659999999999997E-2</v>
      </c>
      <c r="FK14" s="612">
        <v>7.6960000000000001E-2</v>
      </c>
      <c r="FL14" s="613">
        <v>9.7019999999999995E-2</v>
      </c>
      <c r="FM14" s="539">
        <v>9.7019999999999995E-2</v>
      </c>
      <c r="FN14" s="539">
        <v>9.7019999999999995E-2</v>
      </c>
      <c r="FO14" s="526">
        <v>5.9810000000000002E-2</v>
      </c>
      <c r="FP14" s="526">
        <v>5.9810000000000002E-2</v>
      </c>
      <c r="FQ14" s="526">
        <v>5.9810000000000002E-2</v>
      </c>
      <c r="FR14" s="526">
        <v>5.9810000000000002E-2</v>
      </c>
      <c r="FS14" s="526">
        <v>5.9810000000000002E-2</v>
      </c>
      <c r="FT14" s="526">
        <v>5.9810000000000002E-2</v>
      </c>
      <c r="FU14" s="526">
        <v>5.9810000000000002E-2</v>
      </c>
      <c r="FV14" s="526">
        <v>5.9810000000000002E-2</v>
      </c>
      <c r="FW14" s="539">
        <v>9.7019999999999995E-2</v>
      </c>
      <c r="FX14" s="539">
        <v>9.7019999999999995E-2</v>
      </c>
      <c r="FY14" s="539">
        <v>9.7019999999999995E-2</v>
      </c>
      <c r="FZ14" s="539">
        <v>9.7019999999999995E-2</v>
      </c>
      <c r="GA14" s="539">
        <v>5.9810000000000002E-2</v>
      </c>
      <c r="GB14" s="539">
        <v>5.9810000000000002E-2</v>
      </c>
      <c r="GC14" s="539">
        <v>5.9810000000000002E-2</v>
      </c>
      <c r="GD14" s="526">
        <v>5.9810000000000002E-2</v>
      </c>
      <c r="GE14" s="526">
        <v>5.9810000000000002E-2</v>
      </c>
      <c r="GF14" s="526">
        <v>5.9810000000000002E-2</v>
      </c>
      <c r="GG14" s="526">
        <v>5.9810000000000002E-2</v>
      </c>
      <c r="GH14" s="526">
        <v>5.9810000000000002E-2</v>
      </c>
      <c r="GI14" s="539">
        <v>9.7019999999999995E-2</v>
      </c>
      <c r="GJ14" s="539">
        <v>9.7019999999999995E-2</v>
      </c>
      <c r="GK14" s="539">
        <v>9.7019999999999995E-2</v>
      </c>
      <c r="GL14" s="618">
        <v>9.7019999999999995E-2</v>
      </c>
      <c r="GM14" s="619">
        <v>5.9810000000000002E-2</v>
      </c>
      <c r="GN14" s="526">
        <v>5.9810000000000002E-2</v>
      </c>
      <c r="GO14" s="526">
        <v>5.9810000000000002E-2</v>
      </c>
      <c r="GP14" s="526">
        <v>5.9810000000000002E-2</v>
      </c>
      <c r="GQ14" s="526">
        <v>5.9810000000000002E-2</v>
      </c>
      <c r="GR14" s="526">
        <v>5.9810000000000002E-2</v>
      </c>
      <c r="GS14" s="526">
        <v>5.9810000000000002E-2</v>
      </c>
      <c r="GT14" s="526">
        <v>5.9810000000000002E-2</v>
      </c>
      <c r="GU14" s="539">
        <v>9.7019999999999995E-2</v>
      </c>
      <c r="GV14" s="539">
        <v>9.7019999999999995E-2</v>
      </c>
      <c r="GW14" s="539">
        <v>9.7019999999999995E-2</v>
      </c>
      <c r="GX14" s="539">
        <v>9.7019999999999995E-2</v>
      </c>
      <c r="GY14" s="526">
        <v>5.9810000000000002E-2</v>
      </c>
      <c r="GZ14" s="526">
        <v>5.9810000000000002E-2</v>
      </c>
      <c r="HA14" s="526">
        <v>5.9810000000000002E-2</v>
      </c>
      <c r="HB14" s="526">
        <v>5.9810000000000002E-2</v>
      </c>
      <c r="HC14" s="526">
        <v>5.9810000000000002E-2</v>
      </c>
      <c r="HD14" s="526">
        <v>5.9810000000000002E-2</v>
      </c>
      <c r="HE14" s="526">
        <v>5.9810000000000002E-2</v>
      </c>
      <c r="HF14" s="526">
        <v>5.9810000000000002E-2</v>
      </c>
      <c r="HG14" s="539">
        <v>9.7019999999999995E-2</v>
      </c>
      <c r="HH14" s="539">
        <v>9.7019999999999995E-2</v>
      </c>
      <c r="HI14" s="539">
        <v>9.7019999999999995E-2</v>
      </c>
      <c r="HJ14" s="539">
        <v>9.7019999999999995E-2</v>
      </c>
      <c r="HK14" s="526">
        <v>5.9810000000000002E-2</v>
      </c>
      <c r="HL14" s="526">
        <v>5.9810000000000002E-2</v>
      </c>
      <c r="HM14" s="526">
        <v>5.9810000000000002E-2</v>
      </c>
      <c r="HN14" s="526">
        <v>5.9810000000000002E-2</v>
      </c>
      <c r="HO14" s="526">
        <v>5.9810000000000002E-2</v>
      </c>
      <c r="HP14" s="526">
        <v>5.9810000000000002E-2</v>
      </c>
      <c r="HQ14" s="526">
        <v>5.9810000000000002E-2</v>
      </c>
      <c r="HR14" s="526">
        <v>5.9810000000000002E-2</v>
      </c>
      <c r="HS14" s="526">
        <v>5.9810000000000002E-2</v>
      </c>
    </row>
    <row r="15" spans="1:227" s="157" customFormat="1" ht="14.25" customHeight="1">
      <c r="B15" s="151" t="s">
        <v>127</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DC15" s="154"/>
      <c r="DD15" s="154"/>
      <c r="DE15" s="154"/>
      <c r="DF15" s="154"/>
      <c r="DG15" s="154"/>
      <c r="DH15" s="154"/>
      <c r="DI15" s="154"/>
      <c r="DJ15" s="154"/>
      <c r="DK15" s="154"/>
      <c r="DL15" s="154"/>
      <c r="DM15" s="154"/>
      <c r="DN15" s="154"/>
      <c r="DO15" s="154"/>
      <c r="DP15" s="154"/>
      <c r="DQ15" s="154"/>
      <c r="DR15" s="154"/>
      <c r="DS15" s="154"/>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row>
    <row r="16" spans="1:227" s="157" customFormat="1" ht="14">
      <c r="B16" s="153" t="s">
        <v>51</v>
      </c>
      <c r="C16" s="196">
        <v>7.288E-2</v>
      </c>
      <c r="D16" s="196">
        <v>7.288E-2</v>
      </c>
      <c r="E16" s="196">
        <v>7.288E-2</v>
      </c>
      <c r="F16" s="196">
        <v>7.288E-2</v>
      </c>
      <c r="G16" s="196">
        <v>7.288E-2</v>
      </c>
      <c r="H16" s="196">
        <v>7.288E-2</v>
      </c>
      <c r="I16" s="196">
        <v>7.288E-2</v>
      </c>
      <c r="J16" s="196">
        <v>7.288E-2</v>
      </c>
      <c r="K16" s="196">
        <v>7.288E-2</v>
      </c>
      <c r="L16" s="196">
        <v>7.288E-2</v>
      </c>
      <c r="M16" s="196">
        <v>7.288E-2</v>
      </c>
      <c r="N16" s="196">
        <v>7.288E-2</v>
      </c>
      <c r="O16" s="159">
        <f t="shared" ref="O16:BZ18" si="1">+O8+O12</f>
        <v>7.288E-2</v>
      </c>
      <c r="P16" s="159">
        <f t="shared" si="1"/>
        <v>7.288E-2</v>
      </c>
      <c r="Q16" s="159">
        <f t="shared" si="1"/>
        <v>7.288E-2</v>
      </c>
      <c r="R16" s="159">
        <f t="shared" si="1"/>
        <v>7.288E-2</v>
      </c>
      <c r="S16" s="159">
        <f t="shared" si="1"/>
        <v>7.288E-2</v>
      </c>
      <c r="T16" s="159">
        <f t="shared" si="1"/>
        <v>7.288E-2</v>
      </c>
      <c r="U16" s="159">
        <f t="shared" si="1"/>
        <v>7.288E-2</v>
      </c>
      <c r="V16" s="159">
        <f t="shared" si="1"/>
        <v>7.288E-2</v>
      </c>
      <c r="W16" s="159">
        <f t="shared" si="1"/>
        <v>7.288E-2</v>
      </c>
      <c r="X16" s="159">
        <f t="shared" si="1"/>
        <v>7.288E-2</v>
      </c>
      <c r="Y16" s="159">
        <f t="shared" si="1"/>
        <v>7.288E-2</v>
      </c>
      <c r="Z16" s="159">
        <f t="shared" si="1"/>
        <v>7.288E-2</v>
      </c>
      <c r="AA16" s="159">
        <f t="shared" si="1"/>
        <v>7.288E-2</v>
      </c>
      <c r="AB16" s="159">
        <f t="shared" si="1"/>
        <v>7.288E-2</v>
      </c>
      <c r="AC16" s="159">
        <f t="shared" si="1"/>
        <v>7.288E-2</v>
      </c>
      <c r="AD16" s="159">
        <f t="shared" si="1"/>
        <v>7.288E-2</v>
      </c>
      <c r="AE16" s="159">
        <f t="shared" si="1"/>
        <v>7.288E-2</v>
      </c>
      <c r="AF16" s="159">
        <f t="shared" si="1"/>
        <v>7.288E-2</v>
      </c>
      <c r="AG16" s="159">
        <f t="shared" si="1"/>
        <v>7.288E-2</v>
      </c>
      <c r="AH16" s="159">
        <f t="shared" si="1"/>
        <v>7.288E-2</v>
      </c>
      <c r="AI16" s="159">
        <f t="shared" si="1"/>
        <v>7.288E-2</v>
      </c>
      <c r="AJ16" s="159">
        <f t="shared" si="1"/>
        <v>7.288E-2</v>
      </c>
      <c r="AK16" s="159">
        <f t="shared" si="1"/>
        <v>7.288E-2</v>
      </c>
      <c r="AL16" s="159">
        <f t="shared" si="1"/>
        <v>7.288E-2</v>
      </c>
      <c r="AM16" s="159">
        <f t="shared" si="1"/>
        <v>7.288E-2</v>
      </c>
      <c r="AN16" s="159">
        <f t="shared" si="1"/>
        <v>7.288E-2</v>
      </c>
      <c r="AO16" s="159">
        <f t="shared" si="1"/>
        <v>7.288E-2</v>
      </c>
      <c r="AP16" s="159">
        <f t="shared" si="1"/>
        <v>7.288E-2</v>
      </c>
      <c r="AQ16" s="159">
        <f t="shared" si="1"/>
        <v>7.288E-2</v>
      </c>
      <c r="AR16" s="159">
        <f t="shared" si="1"/>
        <v>7.288E-2</v>
      </c>
      <c r="AS16" s="159">
        <f t="shared" si="1"/>
        <v>7.288E-2</v>
      </c>
      <c r="AT16" s="159">
        <f t="shared" si="1"/>
        <v>7.288E-2</v>
      </c>
      <c r="AU16" s="159">
        <f t="shared" si="1"/>
        <v>7.288E-2</v>
      </c>
      <c r="AV16" s="159">
        <f t="shared" si="1"/>
        <v>7.0199999999999999E-2</v>
      </c>
      <c r="AW16" s="159">
        <f t="shared" si="1"/>
        <v>7.0199999999999999E-2</v>
      </c>
      <c r="AX16" s="159">
        <f t="shared" si="1"/>
        <v>7.0199999999999999E-2</v>
      </c>
      <c r="AY16" s="159">
        <f t="shared" si="1"/>
        <v>7.0199999999999999E-2</v>
      </c>
      <c r="AZ16" s="159">
        <f t="shared" si="1"/>
        <v>7.0199999999999999E-2</v>
      </c>
      <c r="BA16" s="159">
        <f t="shared" si="1"/>
        <v>7.0199999999999999E-2</v>
      </c>
      <c r="BB16" s="159">
        <f t="shared" si="1"/>
        <v>7.0199999999999999E-2</v>
      </c>
      <c r="BC16" s="159">
        <f t="shared" si="1"/>
        <v>7.0199999999999999E-2</v>
      </c>
      <c r="BD16" s="159">
        <f t="shared" si="1"/>
        <v>7.0199999999999999E-2</v>
      </c>
      <c r="BE16" s="159">
        <f t="shared" si="1"/>
        <v>7.0199999999999999E-2</v>
      </c>
      <c r="BF16" s="159">
        <f t="shared" si="1"/>
        <v>7.0199999999999999E-2</v>
      </c>
      <c r="BG16" s="159">
        <f t="shared" si="1"/>
        <v>7.0199999999999999E-2</v>
      </c>
      <c r="BH16" s="159">
        <f t="shared" si="1"/>
        <v>7.0199999999999999E-2</v>
      </c>
      <c r="BI16" s="159">
        <f t="shared" si="1"/>
        <v>7.0199999999999999E-2</v>
      </c>
      <c r="BJ16" s="159">
        <f t="shared" si="1"/>
        <v>7.0199999999999999E-2</v>
      </c>
      <c r="BK16" s="159">
        <f t="shared" si="1"/>
        <v>7.0199999999999999E-2</v>
      </c>
      <c r="BL16" s="159">
        <f t="shared" si="1"/>
        <v>7.0199999999999999E-2</v>
      </c>
      <c r="BM16" s="159">
        <f t="shared" si="1"/>
        <v>7.0199999999999999E-2</v>
      </c>
      <c r="BN16" s="159">
        <f t="shared" si="1"/>
        <v>7.0199999999999999E-2</v>
      </c>
      <c r="BO16" s="159">
        <f t="shared" si="1"/>
        <v>7.0199999999999999E-2</v>
      </c>
      <c r="BP16" s="159">
        <f t="shared" si="1"/>
        <v>7.0199999999999999E-2</v>
      </c>
      <c r="BQ16" s="159">
        <f t="shared" si="1"/>
        <v>7.0199999999999999E-2</v>
      </c>
      <c r="BR16" s="159">
        <f t="shared" si="1"/>
        <v>7.0199999999999999E-2</v>
      </c>
      <c r="BS16" s="159">
        <f t="shared" si="1"/>
        <v>7.0199999999999999E-2</v>
      </c>
      <c r="BT16" s="159">
        <f t="shared" si="1"/>
        <v>7.0199999999999999E-2</v>
      </c>
      <c r="BU16" s="159">
        <f t="shared" si="1"/>
        <v>7.0199999999999999E-2</v>
      </c>
      <c r="BV16" s="159">
        <f t="shared" si="1"/>
        <v>7.0199999999999999E-2</v>
      </c>
      <c r="BW16" s="159">
        <f t="shared" si="1"/>
        <v>7.0199999999999999E-2</v>
      </c>
      <c r="BX16" s="159">
        <f t="shared" si="1"/>
        <v>7.0199999999999999E-2</v>
      </c>
      <c r="BY16" s="159">
        <f t="shared" si="1"/>
        <v>7.0199999999999999E-2</v>
      </c>
      <c r="BZ16" s="159">
        <f t="shared" si="1"/>
        <v>7.0199999999999999E-2</v>
      </c>
      <c r="CA16" s="159">
        <f t="shared" ref="CA16:CH18" si="2">+CA8+CA12</f>
        <v>7.0199999999999999E-2</v>
      </c>
      <c r="CB16" s="159">
        <f t="shared" si="2"/>
        <v>7.0199999999999999E-2</v>
      </c>
      <c r="CC16" s="159">
        <f t="shared" si="2"/>
        <v>7.0199999999999999E-2</v>
      </c>
      <c r="CD16" s="159">
        <f t="shared" si="2"/>
        <v>7.0199999999999999E-2</v>
      </c>
      <c r="CE16" s="159">
        <f t="shared" si="2"/>
        <v>7.0199999999999999E-2</v>
      </c>
      <c r="CF16" s="159">
        <f t="shared" si="2"/>
        <v>7.0199999999999999E-2</v>
      </c>
      <c r="CG16" s="159">
        <f t="shared" si="2"/>
        <v>7.0199999999999999E-2</v>
      </c>
      <c r="CH16" s="159">
        <f t="shared" si="2"/>
        <v>7.0199999999999999E-2</v>
      </c>
      <c r="CI16" s="159">
        <f>SUM(+CI8,CI12)</f>
        <v>7.0199999999999999E-2</v>
      </c>
      <c r="CJ16" s="159">
        <f t="shared" ref="CJ16:DX18" si="3">+CJ8+CJ12</f>
        <v>7.1809999999999985E-2</v>
      </c>
      <c r="CK16" s="159">
        <f t="shared" si="3"/>
        <v>7.1809999999999985E-2</v>
      </c>
      <c r="CL16" s="159">
        <f t="shared" si="3"/>
        <v>7.1809999999999985E-2</v>
      </c>
      <c r="CM16" s="159">
        <f t="shared" si="3"/>
        <v>7.1809999999999985E-2</v>
      </c>
      <c r="CN16" s="159">
        <f t="shared" si="3"/>
        <v>7.1809999999999985E-2</v>
      </c>
      <c r="CO16" s="159">
        <f t="shared" si="3"/>
        <v>7.1809999999999985E-2</v>
      </c>
      <c r="CP16" s="159">
        <f t="shared" si="3"/>
        <v>7.1809999999999985E-2</v>
      </c>
      <c r="CQ16" s="159">
        <f t="shared" si="3"/>
        <v>7.1809999999999985E-2</v>
      </c>
      <c r="CR16" s="159">
        <f t="shared" si="3"/>
        <v>7.1169999999999983E-2</v>
      </c>
      <c r="CS16" s="159">
        <f t="shared" si="3"/>
        <v>7.1169999999999983E-2</v>
      </c>
      <c r="CT16" s="159">
        <f t="shared" si="3"/>
        <v>7.1169999999999983E-2</v>
      </c>
      <c r="CU16" s="159">
        <f t="shared" si="3"/>
        <v>7.1169999999999983E-2</v>
      </c>
      <c r="CV16" s="159">
        <f t="shared" si="3"/>
        <v>7.1169999999999983E-2</v>
      </c>
      <c r="CW16" s="159">
        <f t="shared" si="3"/>
        <v>7.1169999999999983E-2</v>
      </c>
      <c r="CX16" s="159">
        <f t="shared" si="3"/>
        <v>7.1169999999999983E-2</v>
      </c>
      <c r="CY16" s="159">
        <f t="shared" si="3"/>
        <v>7.1169999999999983E-2</v>
      </c>
      <c r="CZ16" s="159">
        <f t="shared" si="3"/>
        <v>7.1169999999999983E-2</v>
      </c>
      <c r="DA16" s="159">
        <f t="shared" si="3"/>
        <v>7.1169999999999983E-2</v>
      </c>
      <c r="DB16" s="159">
        <f t="shared" si="3"/>
        <v>7.1169999999999983E-2</v>
      </c>
      <c r="DC16" s="159">
        <f t="shared" si="3"/>
        <v>7.1169999999999983E-2</v>
      </c>
      <c r="DD16" s="159">
        <f t="shared" si="3"/>
        <v>7.1169999999999983E-2</v>
      </c>
      <c r="DE16" s="159">
        <f t="shared" si="3"/>
        <v>7.1169999999999983E-2</v>
      </c>
      <c r="DF16" s="159">
        <f t="shared" si="3"/>
        <v>7.1169999999999983E-2</v>
      </c>
      <c r="DG16" s="159">
        <f t="shared" si="3"/>
        <v>7.1169999999999983E-2</v>
      </c>
      <c r="DH16" s="159">
        <f t="shared" si="3"/>
        <v>7.1169999999999983E-2</v>
      </c>
      <c r="DI16" s="159">
        <f t="shared" si="3"/>
        <v>7.1169999999999983E-2</v>
      </c>
      <c r="DJ16" s="159">
        <f t="shared" si="3"/>
        <v>7.1169999999999983E-2</v>
      </c>
      <c r="DK16" s="159">
        <f t="shared" si="3"/>
        <v>7.1169999999999983E-2</v>
      </c>
      <c r="DL16" s="187">
        <f t="shared" si="3"/>
        <v>7.1169999999999983E-2</v>
      </c>
      <c r="DM16" s="187">
        <f t="shared" si="3"/>
        <v>7.1169999999999983E-2</v>
      </c>
      <c r="DN16" s="187">
        <f t="shared" si="3"/>
        <v>7.1169999999999983E-2</v>
      </c>
      <c r="DO16" s="187">
        <f t="shared" si="3"/>
        <v>7.1169999999999983E-2</v>
      </c>
      <c r="DP16" s="187">
        <f t="shared" si="3"/>
        <v>7.1169999999999983E-2</v>
      </c>
      <c r="DQ16" s="187">
        <f t="shared" si="3"/>
        <v>7.1169999999999983E-2</v>
      </c>
      <c r="DR16" s="193">
        <f t="shared" si="3"/>
        <v>7.1169999999999983E-2</v>
      </c>
      <c r="DS16" s="193">
        <f t="shared" si="3"/>
        <v>7.1169999999999983E-2</v>
      </c>
      <c r="DT16" s="193">
        <f t="shared" si="3"/>
        <v>7.1169999999999983E-2</v>
      </c>
      <c r="DU16" s="446">
        <f t="shared" si="3"/>
        <v>7.1169999999999983E-2</v>
      </c>
      <c r="DV16" s="446">
        <f t="shared" si="3"/>
        <v>7.1169999999999983E-2</v>
      </c>
      <c r="DW16" s="446">
        <f t="shared" si="3"/>
        <v>7.1169999999999983E-2</v>
      </c>
      <c r="DX16" s="446">
        <f t="shared" si="3"/>
        <v>7.1169999999999983E-2</v>
      </c>
      <c r="DY16" s="446">
        <f t="shared" ref="DY16:FW18" si="4">DY8+DY12</f>
        <v>6.9800000000000001E-2</v>
      </c>
      <c r="DZ16" s="445">
        <f t="shared" si="4"/>
        <v>6.9800000000000001E-2</v>
      </c>
      <c r="EA16" s="446">
        <f t="shared" si="4"/>
        <v>6.9800000000000001E-2</v>
      </c>
      <c r="EB16" s="446">
        <f t="shared" si="4"/>
        <v>7.4770000000000003E-2</v>
      </c>
      <c r="EC16" s="446">
        <f t="shared" si="4"/>
        <v>7.4770000000000003E-2</v>
      </c>
      <c r="ED16" s="445">
        <f t="shared" si="4"/>
        <v>7.4770000000000003E-2</v>
      </c>
      <c r="EE16" s="445">
        <f t="shared" si="4"/>
        <v>7.4770000000000003E-2</v>
      </c>
      <c r="EF16" s="445">
        <f t="shared" si="4"/>
        <v>7.4770000000000003E-2</v>
      </c>
      <c r="EG16" s="445">
        <f t="shared" si="4"/>
        <v>7.4770000000000003E-2</v>
      </c>
      <c r="EH16" s="445">
        <f t="shared" si="4"/>
        <v>7.4770000000000003E-2</v>
      </c>
      <c r="EI16" s="445">
        <f t="shared" si="4"/>
        <v>7.4770000000000003E-2</v>
      </c>
      <c r="EJ16" s="445">
        <f t="shared" si="4"/>
        <v>7.4770000000000003E-2</v>
      </c>
      <c r="EK16" s="445">
        <f t="shared" si="4"/>
        <v>7.4770000000000003E-2</v>
      </c>
      <c r="EL16" s="446">
        <f t="shared" si="4"/>
        <v>7.4770000000000003E-2</v>
      </c>
      <c r="EM16" s="446">
        <f t="shared" si="4"/>
        <v>7.4770000000000003E-2</v>
      </c>
      <c r="EN16" s="446">
        <f t="shared" si="4"/>
        <v>7.3149999999999993E-2</v>
      </c>
      <c r="EO16" s="446">
        <f t="shared" si="4"/>
        <v>7.3149999999999993E-2</v>
      </c>
      <c r="EP16" s="445">
        <f t="shared" si="4"/>
        <v>7.3149999999999993E-2</v>
      </c>
      <c r="EQ16" s="445">
        <f t="shared" si="4"/>
        <v>7.3149999999999993E-2</v>
      </c>
      <c r="ER16" s="445">
        <f t="shared" si="4"/>
        <v>7.3149999999999993E-2</v>
      </c>
      <c r="ES16" s="445">
        <f t="shared" si="4"/>
        <v>7.3149999999999993E-2</v>
      </c>
      <c r="ET16" s="445">
        <f t="shared" si="4"/>
        <v>7.3149999999999993E-2</v>
      </c>
      <c r="EU16" s="445">
        <f t="shared" si="4"/>
        <v>7.3149999999999993E-2</v>
      </c>
      <c r="EV16" s="445">
        <f t="shared" si="4"/>
        <v>7.3149999999999993E-2</v>
      </c>
      <c r="EW16" s="445">
        <f t="shared" si="4"/>
        <v>7.3149999999999993E-2</v>
      </c>
      <c r="EX16" s="445">
        <f t="shared" si="4"/>
        <v>7.3149999999999993E-2</v>
      </c>
      <c r="EY16" s="445">
        <f t="shared" si="4"/>
        <v>7.3149999999999993E-2</v>
      </c>
      <c r="EZ16" s="446">
        <f t="shared" si="4"/>
        <v>7.2529999999999997E-2</v>
      </c>
      <c r="FA16" s="446">
        <f t="shared" si="4"/>
        <v>7.2529999999999997E-2</v>
      </c>
      <c r="FB16" s="445">
        <f t="shared" si="4"/>
        <v>7.2529999999999997E-2</v>
      </c>
      <c r="FC16" s="445">
        <f t="shared" si="4"/>
        <v>7.2529999999999997E-2</v>
      </c>
      <c r="FD16" s="445">
        <f t="shared" si="4"/>
        <v>7.2529999999999997E-2</v>
      </c>
      <c r="FE16" s="445">
        <f t="shared" si="4"/>
        <v>7.2529999999999997E-2</v>
      </c>
      <c r="FF16" s="445">
        <f t="shared" si="4"/>
        <v>7.2529999999999997E-2</v>
      </c>
      <c r="FG16" s="445">
        <f t="shared" si="4"/>
        <v>7.2529999999999997E-2</v>
      </c>
      <c r="FH16" s="445">
        <f t="shared" si="4"/>
        <v>7.2529999999999997E-2</v>
      </c>
      <c r="FI16" s="445">
        <f t="shared" si="4"/>
        <v>7.2529999999999997E-2</v>
      </c>
      <c r="FJ16" s="446">
        <f t="shared" si="4"/>
        <v>7.2529999999999997E-2</v>
      </c>
      <c r="FK16" s="446">
        <f t="shared" si="4"/>
        <v>7.2529999999999997E-2</v>
      </c>
      <c r="FL16" s="446">
        <f t="shared" si="4"/>
        <v>7.1419999999999997E-2</v>
      </c>
      <c r="FM16" s="446">
        <f t="shared" si="4"/>
        <v>7.1419999999999997E-2</v>
      </c>
      <c r="FN16" s="446">
        <f t="shared" si="4"/>
        <v>7.1419999999999997E-2</v>
      </c>
      <c r="FO16" s="445">
        <f t="shared" si="4"/>
        <v>7.1419999999999997E-2</v>
      </c>
      <c r="FP16" s="445">
        <f t="shared" si="4"/>
        <v>7.1419999999999997E-2</v>
      </c>
      <c r="FQ16" s="445">
        <f t="shared" si="4"/>
        <v>7.1419999999999997E-2</v>
      </c>
      <c r="FR16" s="445">
        <f t="shared" si="4"/>
        <v>7.1419999999999997E-2</v>
      </c>
      <c r="FS16" s="445">
        <f t="shared" si="4"/>
        <v>7.1419999999999997E-2</v>
      </c>
      <c r="FT16" s="445">
        <f t="shared" si="4"/>
        <v>7.1419999999999997E-2</v>
      </c>
      <c r="FU16" s="445">
        <f t="shared" si="4"/>
        <v>7.1419999999999997E-2</v>
      </c>
      <c r="FV16" s="445">
        <f t="shared" si="4"/>
        <v>7.1419999999999997E-2</v>
      </c>
      <c r="FW16" s="446">
        <f t="shared" si="4"/>
        <v>7.1419999999999997E-2</v>
      </c>
      <c r="FX16" s="446">
        <f t="shared" ref="FX16:GI16" si="5">FX8+FX12</f>
        <v>7.1419999999999997E-2</v>
      </c>
      <c r="FY16" s="446">
        <f t="shared" si="5"/>
        <v>7.1419999999999997E-2</v>
      </c>
      <c r="FZ16" s="446">
        <f t="shared" si="5"/>
        <v>7.1419999999999997E-2</v>
      </c>
      <c r="GA16" s="446">
        <f t="shared" si="5"/>
        <v>7.1419999999999997E-2</v>
      </c>
      <c r="GB16" s="446">
        <f t="shared" si="5"/>
        <v>7.1419999999999997E-2</v>
      </c>
      <c r="GC16" s="446">
        <f t="shared" si="5"/>
        <v>7.1419999999999997E-2</v>
      </c>
      <c r="GD16" s="446">
        <f t="shared" si="5"/>
        <v>7.1419999999999997E-2</v>
      </c>
      <c r="GE16" s="446">
        <f t="shared" si="5"/>
        <v>7.1419999999999997E-2</v>
      </c>
      <c r="GF16" s="446">
        <f t="shared" si="5"/>
        <v>7.1419999999999997E-2</v>
      </c>
      <c r="GG16" s="446">
        <f t="shared" si="5"/>
        <v>7.1419999999999997E-2</v>
      </c>
      <c r="GH16" s="446">
        <f t="shared" si="5"/>
        <v>7.1419999999999997E-2</v>
      </c>
      <c r="GI16" s="446">
        <f t="shared" si="5"/>
        <v>7.1419999999999997E-2</v>
      </c>
      <c r="GJ16" s="446">
        <f t="shared" ref="GJ16:GL16" si="6">GJ8+GJ12</f>
        <v>7.1419999999999997E-2</v>
      </c>
      <c r="GK16" s="446">
        <f t="shared" si="6"/>
        <v>7.1419999999999997E-2</v>
      </c>
      <c r="GL16" s="446">
        <f t="shared" si="6"/>
        <v>7.1419999999999997E-2</v>
      </c>
      <c r="GM16" s="446">
        <f t="shared" ref="GM16:GO16" si="7">GM8+GM12</f>
        <v>7.1419999999999997E-2</v>
      </c>
      <c r="GN16" s="446">
        <f t="shared" si="7"/>
        <v>7.1419999999999997E-2</v>
      </c>
      <c r="GO16" s="446">
        <f t="shared" si="7"/>
        <v>7.1419999999999997E-2</v>
      </c>
      <c r="GP16" s="446">
        <f t="shared" ref="GP16:GU16" si="8">GP8+GP12</f>
        <v>7.1419999999999997E-2</v>
      </c>
      <c r="GQ16" s="446">
        <f t="shared" si="8"/>
        <v>7.1419999999999997E-2</v>
      </c>
      <c r="GR16" s="446">
        <f t="shared" si="8"/>
        <v>7.1419999999999997E-2</v>
      </c>
      <c r="GS16" s="446">
        <f t="shared" si="8"/>
        <v>7.1419999999999997E-2</v>
      </c>
      <c r="GT16" s="446">
        <f t="shared" si="8"/>
        <v>7.1419999999999997E-2</v>
      </c>
      <c r="GU16" s="446">
        <f t="shared" si="8"/>
        <v>7.1419999999999997E-2</v>
      </c>
      <c r="GV16" s="446">
        <f t="shared" ref="GV16:GX16" si="9">GV8+GV12</f>
        <v>7.1419999999999997E-2</v>
      </c>
      <c r="GW16" s="446">
        <f t="shared" si="9"/>
        <v>7.1419999999999997E-2</v>
      </c>
      <c r="GX16" s="446">
        <f t="shared" si="9"/>
        <v>7.1419999999999997E-2</v>
      </c>
      <c r="GY16" s="446">
        <f t="shared" ref="GY16:HA16" si="10">GY8+GY12</f>
        <v>7.1419999999999997E-2</v>
      </c>
      <c r="GZ16" s="446">
        <f t="shared" si="10"/>
        <v>7.1419999999999997E-2</v>
      </c>
      <c r="HA16" s="446">
        <f t="shared" si="10"/>
        <v>7.1419999999999997E-2</v>
      </c>
      <c r="HB16" s="446">
        <f t="shared" ref="HB16:HG16" si="11">HB8+HB12</f>
        <v>7.1419999999999997E-2</v>
      </c>
      <c r="HC16" s="446">
        <f t="shared" si="11"/>
        <v>7.1419999999999997E-2</v>
      </c>
      <c r="HD16" s="446">
        <f t="shared" si="11"/>
        <v>7.1419999999999997E-2</v>
      </c>
      <c r="HE16" s="446">
        <f t="shared" si="11"/>
        <v>7.1419999999999997E-2</v>
      </c>
      <c r="HF16" s="446">
        <f t="shared" si="11"/>
        <v>7.1419999999999997E-2</v>
      </c>
      <c r="HG16" s="446">
        <f t="shared" si="11"/>
        <v>7.1419999999999997E-2</v>
      </c>
      <c r="HH16" s="446">
        <f t="shared" ref="HH16:HK16" si="12">HH8+HH12</f>
        <v>7.1419999999999997E-2</v>
      </c>
      <c r="HI16" s="446">
        <f t="shared" si="12"/>
        <v>7.1419999999999997E-2</v>
      </c>
      <c r="HJ16" s="446">
        <f t="shared" si="12"/>
        <v>7.1419999999999997E-2</v>
      </c>
      <c r="HK16" s="446">
        <f t="shared" si="12"/>
        <v>7.1419999999999997E-2</v>
      </c>
      <c r="HL16" s="446">
        <f t="shared" ref="HL16:HM16" si="13">HL8+HL12</f>
        <v>7.1419999999999997E-2</v>
      </c>
      <c r="HM16" s="446">
        <f t="shared" si="13"/>
        <v>7.1419999999999997E-2</v>
      </c>
      <c r="HN16" s="446">
        <f t="shared" ref="HN16:HS16" si="14">HN8+HN12</f>
        <v>7.1419999999999997E-2</v>
      </c>
      <c r="HO16" s="446">
        <f t="shared" si="14"/>
        <v>7.1419999999999997E-2</v>
      </c>
      <c r="HP16" s="446">
        <f t="shared" si="14"/>
        <v>7.1419999999999997E-2</v>
      </c>
      <c r="HQ16" s="446">
        <f t="shared" si="14"/>
        <v>7.1419999999999997E-2</v>
      </c>
      <c r="HR16" s="446">
        <f t="shared" si="14"/>
        <v>7.1419999999999997E-2</v>
      </c>
      <c r="HS16" s="446">
        <f t="shared" si="14"/>
        <v>7.1419999999999997E-2</v>
      </c>
    </row>
    <row r="17" spans="1:227" s="157" customFormat="1" ht="14">
      <c r="B17" s="153" t="s">
        <v>52</v>
      </c>
      <c r="C17" s="155">
        <f t="shared" ref="C17:N18" si="15">+C16</f>
        <v>7.288E-2</v>
      </c>
      <c r="D17" s="155">
        <f t="shared" si="15"/>
        <v>7.288E-2</v>
      </c>
      <c r="E17" s="155">
        <f t="shared" si="15"/>
        <v>7.288E-2</v>
      </c>
      <c r="F17" s="155">
        <f t="shared" si="15"/>
        <v>7.288E-2</v>
      </c>
      <c r="G17" s="155">
        <f t="shared" si="15"/>
        <v>7.288E-2</v>
      </c>
      <c r="H17" s="155">
        <f t="shared" si="15"/>
        <v>7.288E-2</v>
      </c>
      <c r="I17" s="155">
        <f t="shared" si="15"/>
        <v>7.288E-2</v>
      </c>
      <c r="J17" s="155">
        <f t="shared" si="15"/>
        <v>7.288E-2</v>
      </c>
      <c r="K17" s="155">
        <f t="shared" si="15"/>
        <v>7.288E-2</v>
      </c>
      <c r="L17" s="155">
        <f t="shared" si="15"/>
        <v>7.288E-2</v>
      </c>
      <c r="M17" s="155">
        <f t="shared" si="15"/>
        <v>7.288E-2</v>
      </c>
      <c r="N17" s="155">
        <f t="shared" si="15"/>
        <v>7.288E-2</v>
      </c>
      <c r="O17" s="155">
        <f t="shared" si="1"/>
        <v>7.288E-2</v>
      </c>
      <c r="P17" s="155">
        <f t="shared" si="1"/>
        <v>7.288E-2</v>
      </c>
      <c r="Q17" s="155">
        <f t="shared" si="1"/>
        <v>7.288E-2</v>
      </c>
      <c r="R17" s="155">
        <f t="shared" si="1"/>
        <v>7.288E-2</v>
      </c>
      <c r="S17" s="155">
        <f t="shared" si="1"/>
        <v>7.288E-2</v>
      </c>
      <c r="T17" s="155">
        <f t="shared" si="1"/>
        <v>7.288E-2</v>
      </c>
      <c r="U17" s="155">
        <f t="shared" si="1"/>
        <v>7.288E-2</v>
      </c>
      <c r="V17" s="155">
        <f t="shared" si="1"/>
        <v>7.288E-2</v>
      </c>
      <c r="W17" s="155">
        <f t="shared" si="1"/>
        <v>7.288E-2</v>
      </c>
      <c r="X17" s="155">
        <f t="shared" si="1"/>
        <v>7.288E-2</v>
      </c>
      <c r="Y17" s="155">
        <f t="shared" si="1"/>
        <v>7.288E-2</v>
      </c>
      <c r="Z17" s="155">
        <f t="shared" si="1"/>
        <v>7.288E-2</v>
      </c>
      <c r="AA17" s="155">
        <f t="shared" si="1"/>
        <v>7.288E-2</v>
      </c>
      <c r="AB17" s="155">
        <f t="shared" si="1"/>
        <v>7.288E-2</v>
      </c>
      <c r="AC17" s="155">
        <f t="shared" si="1"/>
        <v>7.288E-2</v>
      </c>
      <c r="AD17" s="155">
        <f t="shared" si="1"/>
        <v>7.288E-2</v>
      </c>
      <c r="AE17" s="155">
        <f t="shared" si="1"/>
        <v>7.288E-2</v>
      </c>
      <c r="AF17" s="155">
        <f t="shared" si="1"/>
        <v>7.288E-2</v>
      </c>
      <c r="AG17" s="155">
        <f t="shared" si="1"/>
        <v>7.288E-2</v>
      </c>
      <c r="AH17" s="155">
        <f t="shared" si="1"/>
        <v>7.288E-2</v>
      </c>
      <c r="AI17" s="155">
        <f t="shared" si="1"/>
        <v>7.288E-2</v>
      </c>
      <c r="AJ17" s="155">
        <f t="shared" si="1"/>
        <v>7.288E-2</v>
      </c>
      <c r="AK17" s="155">
        <f t="shared" si="1"/>
        <v>7.288E-2</v>
      </c>
      <c r="AL17" s="155">
        <f t="shared" si="1"/>
        <v>7.288E-2</v>
      </c>
      <c r="AM17" s="155">
        <f t="shared" si="1"/>
        <v>7.288E-2</v>
      </c>
      <c r="AN17" s="155">
        <f t="shared" si="1"/>
        <v>7.288E-2</v>
      </c>
      <c r="AO17" s="155">
        <f t="shared" si="1"/>
        <v>7.288E-2</v>
      </c>
      <c r="AP17" s="155">
        <f t="shared" si="1"/>
        <v>7.288E-2</v>
      </c>
      <c r="AQ17" s="155">
        <f t="shared" si="1"/>
        <v>7.288E-2</v>
      </c>
      <c r="AR17" s="155">
        <f t="shared" si="1"/>
        <v>7.288E-2</v>
      </c>
      <c r="AS17" s="155">
        <f t="shared" si="1"/>
        <v>7.288E-2</v>
      </c>
      <c r="AT17" s="155">
        <f t="shared" si="1"/>
        <v>7.288E-2</v>
      </c>
      <c r="AU17" s="155">
        <f t="shared" si="1"/>
        <v>7.288E-2</v>
      </c>
      <c r="AV17" s="155">
        <f t="shared" si="1"/>
        <v>7.0199999999999999E-2</v>
      </c>
      <c r="AW17" s="155">
        <f t="shared" si="1"/>
        <v>7.0199999999999999E-2</v>
      </c>
      <c r="AX17" s="155">
        <f t="shared" si="1"/>
        <v>7.0199999999999999E-2</v>
      </c>
      <c r="AY17" s="155">
        <f t="shared" si="1"/>
        <v>7.0199999999999999E-2</v>
      </c>
      <c r="AZ17" s="155">
        <f t="shared" si="1"/>
        <v>7.0199999999999999E-2</v>
      </c>
      <c r="BA17" s="155">
        <f t="shared" si="1"/>
        <v>7.0199999999999999E-2</v>
      </c>
      <c r="BB17" s="155">
        <f t="shared" si="1"/>
        <v>7.0199999999999999E-2</v>
      </c>
      <c r="BC17" s="155">
        <f t="shared" si="1"/>
        <v>7.0199999999999999E-2</v>
      </c>
      <c r="BD17" s="155">
        <f t="shared" si="1"/>
        <v>7.0199999999999999E-2</v>
      </c>
      <c r="BE17" s="155">
        <f t="shared" si="1"/>
        <v>7.0199999999999999E-2</v>
      </c>
      <c r="BF17" s="155">
        <f t="shared" si="1"/>
        <v>7.0199999999999999E-2</v>
      </c>
      <c r="BG17" s="155">
        <f t="shared" si="1"/>
        <v>8.5199999999999998E-2</v>
      </c>
      <c r="BH17" s="155">
        <f t="shared" si="1"/>
        <v>8.5199999999999998E-2</v>
      </c>
      <c r="BI17" s="155">
        <f t="shared" si="1"/>
        <v>8.5199999999999998E-2</v>
      </c>
      <c r="BJ17" s="155">
        <f t="shared" si="1"/>
        <v>8.5199999999999998E-2</v>
      </c>
      <c r="BK17" s="155">
        <f t="shared" si="1"/>
        <v>7.0199999999999999E-2</v>
      </c>
      <c r="BL17" s="155">
        <f t="shared" si="1"/>
        <v>7.0199999999999999E-2</v>
      </c>
      <c r="BM17" s="155">
        <f t="shared" si="1"/>
        <v>7.0199999999999999E-2</v>
      </c>
      <c r="BN17" s="155">
        <f t="shared" si="1"/>
        <v>7.0199999999999999E-2</v>
      </c>
      <c r="BO17" s="155">
        <f t="shared" si="1"/>
        <v>7.0199999999999999E-2</v>
      </c>
      <c r="BP17" s="155">
        <f t="shared" si="1"/>
        <v>7.0199999999999999E-2</v>
      </c>
      <c r="BQ17" s="155">
        <f t="shared" si="1"/>
        <v>7.0199999999999999E-2</v>
      </c>
      <c r="BR17" s="155">
        <f t="shared" si="1"/>
        <v>7.0199999999999999E-2</v>
      </c>
      <c r="BS17" s="155">
        <f t="shared" si="1"/>
        <v>8.5199999999999998E-2</v>
      </c>
      <c r="BT17" s="155">
        <f t="shared" si="1"/>
        <v>8.5199999999999998E-2</v>
      </c>
      <c r="BU17" s="155">
        <f t="shared" si="1"/>
        <v>8.5199999999999998E-2</v>
      </c>
      <c r="BV17" s="155">
        <f t="shared" si="1"/>
        <v>8.5199999999999998E-2</v>
      </c>
      <c r="BW17" s="155">
        <f t="shared" si="1"/>
        <v>7.0199999999999999E-2</v>
      </c>
      <c r="BX17" s="155">
        <f t="shared" si="1"/>
        <v>7.0199999999999999E-2</v>
      </c>
      <c r="BY17" s="155">
        <f t="shared" si="1"/>
        <v>7.0199999999999999E-2</v>
      </c>
      <c r="BZ17" s="155">
        <f t="shared" si="1"/>
        <v>7.0199999999999999E-2</v>
      </c>
      <c r="CA17" s="155">
        <f t="shared" si="2"/>
        <v>7.0199999999999999E-2</v>
      </c>
      <c r="CB17" s="155">
        <f t="shared" si="2"/>
        <v>7.0199999999999999E-2</v>
      </c>
      <c r="CC17" s="155">
        <f t="shared" si="2"/>
        <v>7.0199999999999999E-2</v>
      </c>
      <c r="CD17" s="155">
        <f t="shared" si="2"/>
        <v>7.0199999999999999E-2</v>
      </c>
      <c r="CE17" s="155">
        <f t="shared" si="2"/>
        <v>8.5199999999999998E-2</v>
      </c>
      <c r="CF17" s="155">
        <f t="shared" si="2"/>
        <v>8.5199999999999998E-2</v>
      </c>
      <c r="CG17" s="155">
        <f t="shared" si="2"/>
        <v>8.5199999999999998E-2</v>
      </c>
      <c r="CH17" s="155">
        <f t="shared" si="2"/>
        <v>8.5199999999999998E-2</v>
      </c>
      <c r="CI17" s="155">
        <f>SUM(+CI9,CI13)</f>
        <v>7.0199999999999999E-2</v>
      </c>
      <c r="CJ17" s="155">
        <f t="shared" si="3"/>
        <v>8.7709999999999982E-2</v>
      </c>
      <c r="CK17" s="155">
        <f t="shared" si="3"/>
        <v>8.7709999999999982E-2</v>
      </c>
      <c r="CL17" s="155">
        <f t="shared" si="3"/>
        <v>8.7709999999999982E-2</v>
      </c>
      <c r="CM17" s="155">
        <f t="shared" si="3"/>
        <v>8.7709999999999982E-2</v>
      </c>
      <c r="CN17" s="155">
        <f t="shared" si="3"/>
        <v>8.7709999999999982E-2</v>
      </c>
      <c r="CO17" s="155">
        <f t="shared" si="3"/>
        <v>8.7709999999999982E-2</v>
      </c>
      <c r="CP17" s="155">
        <f t="shared" si="3"/>
        <v>8.7709999999999982E-2</v>
      </c>
      <c r="CQ17" s="155">
        <f t="shared" si="3"/>
        <v>8.7709999999999982E-2</v>
      </c>
      <c r="CR17" s="155">
        <f t="shared" si="3"/>
        <v>9.916999999999998E-2</v>
      </c>
      <c r="CS17" s="155">
        <f t="shared" si="3"/>
        <v>9.916999999999998E-2</v>
      </c>
      <c r="CT17" s="155">
        <f t="shared" si="3"/>
        <v>9.916999999999998E-2</v>
      </c>
      <c r="CU17" s="155">
        <f t="shared" si="3"/>
        <v>9.916999999999998E-2</v>
      </c>
      <c r="CV17" s="155">
        <f t="shared" si="3"/>
        <v>9.916999999999998E-2</v>
      </c>
      <c r="CW17" s="155">
        <f t="shared" si="3"/>
        <v>9.916999999999998E-2</v>
      </c>
      <c r="CX17" s="155">
        <f t="shared" si="3"/>
        <v>9.916999999999998E-2</v>
      </c>
      <c r="CY17" s="155">
        <f t="shared" si="3"/>
        <v>9.916999999999998E-2</v>
      </c>
      <c r="CZ17" s="155">
        <f t="shared" si="3"/>
        <v>9.916999999999998E-2</v>
      </c>
      <c r="DA17" s="155">
        <f t="shared" si="3"/>
        <v>9.916999999999998E-2</v>
      </c>
      <c r="DB17" s="155">
        <f t="shared" si="3"/>
        <v>9.916999999999998E-2</v>
      </c>
      <c r="DC17" s="155">
        <f t="shared" si="3"/>
        <v>9.916999999999998E-2</v>
      </c>
      <c r="DD17" s="155">
        <f t="shared" si="3"/>
        <v>9.916999999999998E-2</v>
      </c>
      <c r="DE17" s="155">
        <f t="shared" si="3"/>
        <v>9.916999999999998E-2</v>
      </c>
      <c r="DF17" s="155">
        <f t="shared" si="3"/>
        <v>9.916999999999998E-2</v>
      </c>
      <c r="DG17" s="155">
        <f t="shared" si="3"/>
        <v>9.916999999999998E-2</v>
      </c>
      <c r="DH17" s="155">
        <f t="shared" si="3"/>
        <v>9.916999999999998E-2</v>
      </c>
      <c r="DI17" s="155">
        <f t="shared" si="3"/>
        <v>9.916999999999998E-2</v>
      </c>
      <c r="DJ17" s="155">
        <f t="shared" si="3"/>
        <v>9.916999999999998E-2</v>
      </c>
      <c r="DK17" s="155">
        <f t="shared" si="3"/>
        <v>9.916999999999998E-2</v>
      </c>
      <c r="DL17" s="194">
        <f t="shared" si="3"/>
        <v>9.916999999999998E-2</v>
      </c>
      <c r="DM17" s="194">
        <f t="shared" si="3"/>
        <v>9.916999999999998E-2</v>
      </c>
      <c r="DN17" s="194">
        <f t="shared" si="3"/>
        <v>9.916999999999998E-2</v>
      </c>
      <c r="DO17" s="194">
        <f t="shared" si="3"/>
        <v>9.916999999999998E-2</v>
      </c>
      <c r="DP17" s="194">
        <f t="shared" si="3"/>
        <v>9.916999999999998E-2</v>
      </c>
      <c r="DQ17" s="194">
        <f t="shared" si="3"/>
        <v>9.916999999999998E-2</v>
      </c>
      <c r="DR17" s="188">
        <f t="shared" si="3"/>
        <v>9.916999999999998E-2</v>
      </c>
      <c r="DS17" s="188">
        <f t="shared" si="3"/>
        <v>9.916999999999998E-2</v>
      </c>
      <c r="DT17" s="188">
        <f t="shared" si="3"/>
        <v>9.916999999999998E-2</v>
      </c>
      <c r="DU17" s="449">
        <f t="shared" si="3"/>
        <v>9.916999999999998E-2</v>
      </c>
      <c r="DV17" s="449">
        <f t="shared" si="3"/>
        <v>9.916999999999998E-2</v>
      </c>
      <c r="DW17" s="449">
        <f t="shared" si="3"/>
        <v>9.916999999999998E-2</v>
      </c>
      <c r="DX17" s="449">
        <f t="shared" si="3"/>
        <v>9.916999999999998E-2</v>
      </c>
      <c r="DY17" s="449">
        <f t="shared" si="4"/>
        <v>0.10198</v>
      </c>
      <c r="DZ17" s="448">
        <f t="shared" si="4"/>
        <v>0.10198</v>
      </c>
      <c r="EA17" s="449">
        <f t="shared" si="4"/>
        <v>0.10198</v>
      </c>
      <c r="EB17" s="449">
        <f t="shared" si="4"/>
        <v>0.11005999999999999</v>
      </c>
      <c r="EC17" s="449">
        <f t="shared" si="4"/>
        <v>0.11005999999999999</v>
      </c>
      <c r="ED17" s="448">
        <f t="shared" si="4"/>
        <v>0.11005999999999999</v>
      </c>
      <c r="EE17" s="448">
        <f t="shared" si="4"/>
        <v>0.11005999999999999</v>
      </c>
      <c r="EF17" s="448">
        <f t="shared" si="4"/>
        <v>0.11005999999999999</v>
      </c>
      <c r="EG17" s="448">
        <f t="shared" si="4"/>
        <v>0.11005999999999999</v>
      </c>
      <c r="EH17" s="448">
        <f t="shared" si="4"/>
        <v>0.11005999999999999</v>
      </c>
      <c r="EI17" s="448">
        <f t="shared" si="4"/>
        <v>0.11005999999999999</v>
      </c>
      <c r="EJ17" s="448">
        <f t="shared" si="4"/>
        <v>0.11005999999999999</v>
      </c>
      <c r="EK17" s="448">
        <f t="shared" si="4"/>
        <v>0.11005999999999999</v>
      </c>
      <c r="EL17" s="449">
        <f t="shared" si="4"/>
        <v>0.11005999999999999</v>
      </c>
      <c r="EM17" s="449">
        <f t="shared" si="4"/>
        <v>0.11005999999999999</v>
      </c>
      <c r="EN17" s="449">
        <f t="shared" si="4"/>
        <v>0.11343</v>
      </c>
      <c r="EO17" s="449">
        <f t="shared" si="4"/>
        <v>0.11343</v>
      </c>
      <c r="EP17" s="448">
        <f t="shared" si="4"/>
        <v>0.11343</v>
      </c>
      <c r="EQ17" s="448">
        <f t="shared" si="4"/>
        <v>0.11343</v>
      </c>
      <c r="ER17" s="448">
        <f t="shared" si="4"/>
        <v>0.11343</v>
      </c>
      <c r="ES17" s="448">
        <f t="shared" si="4"/>
        <v>0.11343</v>
      </c>
      <c r="ET17" s="448">
        <f t="shared" si="4"/>
        <v>0.11343</v>
      </c>
      <c r="EU17" s="448">
        <f t="shared" si="4"/>
        <v>0.11343</v>
      </c>
      <c r="EV17" s="448">
        <f t="shared" si="4"/>
        <v>0.11343</v>
      </c>
      <c r="EW17" s="448">
        <f t="shared" si="4"/>
        <v>0.11343</v>
      </c>
      <c r="EX17" s="448">
        <f t="shared" si="4"/>
        <v>0.11343</v>
      </c>
      <c r="EY17" s="448">
        <f t="shared" si="4"/>
        <v>0.11343</v>
      </c>
      <c r="EZ17" s="449">
        <f t="shared" si="4"/>
        <v>0.12086</v>
      </c>
      <c r="FA17" s="449">
        <f t="shared" si="4"/>
        <v>0.12086</v>
      </c>
      <c r="FB17" s="448">
        <f t="shared" si="4"/>
        <v>0.12086</v>
      </c>
      <c r="FC17" s="448">
        <f t="shared" si="4"/>
        <v>0.12086</v>
      </c>
      <c r="FD17" s="448">
        <f t="shared" si="4"/>
        <v>0.12086</v>
      </c>
      <c r="FE17" s="448">
        <f t="shared" si="4"/>
        <v>0.12086</v>
      </c>
      <c r="FF17" s="448">
        <f t="shared" si="4"/>
        <v>0.12086</v>
      </c>
      <c r="FG17" s="448">
        <f t="shared" si="4"/>
        <v>0.12086</v>
      </c>
      <c r="FH17" s="448">
        <f t="shared" si="4"/>
        <v>0.12086</v>
      </c>
      <c r="FI17" s="448">
        <f t="shared" si="4"/>
        <v>0.12086</v>
      </c>
      <c r="FJ17" s="449">
        <f t="shared" si="4"/>
        <v>0.12086</v>
      </c>
      <c r="FK17" s="449">
        <f t="shared" si="4"/>
        <v>0.12086</v>
      </c>
      <c r="FL17" s="449">
        <f t="shared" si="4"/>
        <v>0.13001000000000001</v>
      </c>
      <c r="FM17" s="449">
        <f t="shared" si="4"/>
        <v>0.13001000000000001</v>
      </c>
      <c r="FN17" s="449">
        <f t="shared" si="4"/>
        <v>0.13001000000000001</v>
      </c>
      <c r="FO17" s="448">
        <f t="shared" si="4"/>
        <v>0.13001000000000001</v>
      </c>
      <c r="FP17" s="448">
        <f t="shared" si="4"/>
        <v>0.13001000000000001</v>
      </c>
      <c r="FQ17" s="448">
        <f t="shared" si="4"/>
        <v>0.13001000000000001</v>
      </c>
      <c r="FR17" s="448">
        <f t="shared" si="4"/>
        <v>0.13001000000000001</v>
      </c>
      <c r="FS17" s="448">
        <f t="shared" si="4"/>
        <v>0.13001000000000001</v>
      </c>
      <c r="FT17" s="448">
        <f t="shared" si="4"/>
        <v>0.13001000000000001</v>
      </c>
      <c r="FU17" s="448">
        <f t="shared" si="4"/>
        <v>0.13001000000000001</v>
      </c>
      <c r="FV17" s="448">
        <f t="shared" si="4"/>
        <v>0.13001000000000001</v>
      </c>
      <c r="FW17" s="449">
        <f t="shared" si="4"/>
        <v>0.13001000000000001</v>
      </c>
      <c r="FX17" s="449">
        <f t="shared" ref="FX17:GI17" si="16">FX9+FX13</f>
        <v>0.13001000000000001</v>
      </c>
      <c r="FY17" s="449">
        <f t="shared" si="16"/>
        <v>0.13001000000000001</v>
      </c>
      <c r="FZ17" s="449">
        <f t="shared" si="16"/>
        <v>0.13001000000000001</v>
      </c>
      <c r="GA17" s="449">
        <f t="shared" si="16"/>
        <v>0.13001000000000001</v>
      </c>
      <c r="GB17" s="449">
        <f t="shared" si="16"/>
        <v>0.13001000000000001</v>
      </c>
      <c r="GC17" s="449">
        <f t="shared" si="16"/>
        <v>0.13001000000000001</v>
      </c>
      <c r="GD17" s="449">
        <f t="shared" si="16"/>
        <v>0.13001000000000001</v>
      </c>
      <c r="GE17" s="449">
        <f t="shared" si="16"/>
        <v>0.13001000000000001</v>
      </c>
      <c r="GF17" s="449">
        <f t="shared" si="16"/>
        <v>0.13001000000000001</v>
      </c>
      <c r="GG17" s="449">
        <f t="shared" si="16"/>
        <v>0.13001000000000001</v>
      </c>
      <c r="GH17" s="449">
        <f t="shared" si="16"/>
        <v>0.13001000000000001</v>
      </c>
      <c r="GI17" s="449">
        <f t="shared" si="16"/>
        <v>0.13001000000000001</v>
      </c>
      <c r="GJ17" s="449">
        <f t="shared" ref="GJ17:GL17" si="17">GJ9+GJ13</f>
        <v>0.13001000000000001</v>
      </c>
      <c r="GK17" s="449">
        <f t="shared" si="17"/>
        <v>0.13001000000000001</v>
      </c>
      <c r="GL17" s="449">
        <f t="shared" si="17"/>
        <v>0.13001000000000001</v>
      </c>
      <c r="GM17" s="449">
        <f t="shared" ref="GM17:GO17" si="18">GM9+GM13</f>
        <v>0.13001000000000001</v>
      </c>
      <c r="GN17" s="449">
        <f t="shared" si="18"/>
        <v>0.13001000000000001</v>
      </c>
      <c r="GO17" s="449">
        <f t="shared" si="18"/>
        <v>0.13001000000000001</v>
      </c>
      <c r="GP17" s="449">
        <f t="shared" ref="GP17:GU17" si="19">GP9+GP13</f>
        <v>0.13001000000000001</v>
      </c>
      <c r="GQ17" s="449">
        <f t="shared" si="19"/>
        <v>0.13001000000000001</v>
      </c>
      <c r="GR17" s="449">
        <f t="shared" si="19"/>
        <v>0.13001000000000001</v>
      </c>
      <c r="GS17" s="449">
        <f t="shared" si="19"/>
        <v>0.13001000000000001</v>
      </c>
      <c r="GT17" s="449">
        <f t="shared" si="19"/>
        <v>0.13001000000000001</v>
      </c>
      <c r="GU17" s="449">
        <f t="shared" si="19"/>
        <v>0.13001000000000001</v>
      </c>
      <c r="GV17" s="449">
        <f t="shared" ref="GV17:GX17" si="20">GV9+GV13</f>
        <v>0.13001000000000001</v>
      </c>
      <c r="GW17" s="449">
        <f t="shared" si="20"/>
        <v>0.13001000000000001</v>
      </c>
      <c r="GX17" s="449">
        <f t="shared" si="20"/>
        <v>0.13001000000000001</v>
      </c>
      <c r="GY17" s="449">
        <f t="shared" ref="GY17:HA17" si="21">GY9+GY13</f>
        <v>0.13001000000000001</v>
      </c>
      <c r="GZ17" s="449">
        <f t="shared" si="21"/>
        <v>0.13001000000000001</v>
      </c>
      <c r="HA17" s="449">
        <f t="shared" si="21"/>
        <v>0.13001000000000001</v>
      </c>
      <c r="HB17" s="449">
        <f t="shared" ref="HB17:HG17" si="22">HB9+HB13</f>
        <v>0.13001000000000001</v>
      </c>
      <c r="HC17" s="449">
        <f t="shared" si="22"/>
        <v>0.13001000000000001</v>
      </c>
      <c r="HD17" s="449">
        <f t="shared" si="22"/>
        <v>0.13001000000000001</v>
      </c>
      <c r="HE17" s="449">
        <f t="shared" si="22"/>
        <v>0.13001000000000001</v>
      </c>
      <c r="HF17" s="449">
        <f t="shared" si="22"/>
        <v>0.13001000000000001</v>
      </c>
      <c r="HG17" s="449">
        <f t="shared" si="22"/>
        <v>0.13001000000000001</v>
      </c>
      <c r="HH17" s="449">
        <f t="shared" ref="HH17:HK17" si="23">HH9+HH13</f>
        <v>0.13001000000000001</v>
      </c>
      <c r="HI17" s="449">
        <f t="shared" si="23"/>
        <v>0.13001000000000001</v>
      </c>
      <c r="HJ17" s="449">
        <f>HS9+HJ13</f>
        <v>0.13001000000000001</v>
      </c>
      <c r="HK17" s="449">
        <f t="shared" si="23"/>
        <v>0.13001000000000001</v>
      </c>
      <c r="HL17" s="449">
        <f t="shared" ref="HL17:HM17" si="24">HL9+HL13</f>
        <v>0.13001000000000001</v>
      </c>
      <c r="HM17" s="449">
        <f t="shared" si="24"/>
        <v>0.13001000000000001</v>
      </c>
      <c r="HN17" s="449">
        <f t="shared" ref="HN17:HS17" si="25">HN9+HN13</f>
        <v>0.13001000000000001</v>
      </c>
      <c r="HO17" s="449">
        <f t="shared" si="25"/>
        <v>0.13001000000000001</v>
      </c>
      <c r="HP17" s="449">
        <f t="shared" si="25"/>
        <v>0.13001000000000001</v>
      </c>
      <c r="HQ17" s="449">
        <f t="shared" si="25"/>
        <v>0.13001000000000001</v>
      </c>
      <c r="HR17" s="449">
        <f t="shared" si="25"/>
        <v>0.13001000000000001</v>
      </c>
      <c r="HS17" s="449">
        <f t="shared" si="25"/>
        <v>0.14501</v>
      </c>
    </row>
    <row r="18" spans="1:227" s="157" customFormat="1" ht="14">
      <c r="B18" s="153" t="s">
        <v>53</v>
      </c>
      <c r="C18" s="155">
        <f t="shared" si="15"/>
        <v>7.288E-2</v>
      </c>
      <c r="D18" s="155">
        <f t="shared" si="15"/>
        <v>7.288E-2</v>
      </c>
      <c r="E18" s="155">
        <f t="shared" si="15"/>
        <v>7.288E-2</v>
      </c>
      <c r="F18" s="155">
        <f t="shared" si="15"/>
        <v>7.288E-2</v>
      </c>
      <c r="G18" s="155">
        <f t="shared" si="15"/>
        <v>7.288E-2</v>
      </c>
      <c r="H18" s="155">
        <f t="shared" si="15"/>
        <v>7.288E-2</v>
      </c>
      <c r="I18" s="155">
        <f t="shared" si="15"/>
        <v>7.288E-2</v>
      </c>
      <c r="J18" s="155">
        <f t="shared" si="15"/>
        <v>7.288E-2</v>
      </c>
      <c r="K18" s="155">
        <f t="shared" si="15"/>
        <v>7.288E-2</v>
      </c>
      <c r="L18" s="155">
        <f t="shared" si="15"/>
        <v>7.288E-2</v>
      </c>
      <c r="M18" s="155">
        <f t="shared" si="15"/>
        <v>7.288E-2</v>
      </c>
      <c r="N18" s="155">
        <f t="shared" si="15"/>
        <v>7.288E-2</v>
      </c>
      <c r="O18" s="155">
        <f t="shared" si="1"/>
        <v>7.288E-2</v>
      </c>
      <c r="P18" s="155">
        <f t="shared" si="1"/>
        <v>7.288E-2</v>
      </c>
      <c r="Q18" s="155">
        <f t="shared" si="1"/>
        <v>7.288E-2</v>
      </c>
      <c r="R18" s="155">
        <f t="shared" si="1"/>
        <v>7.288E-2</v>
      </c>
      <c r="S18" s="155">
        <f t="shared" si="1"/>
        <v>7.288E-2</v>
      </c>
      <c r="T18" s="155">
        <f t="shared" si="1"/>
        <v>7.288E-2</v>
      </c>
      <c r="U18" s="155">
        <f t="shared" si="1"/>
        <v>7.288E-2</v>
      </c>
      <c r="V18" s="155">
        <f t="shared" si="1"/>
        <v>7.288E-2</v>
      </c>
      <c r="W18" s="155">
        <f t="shared" si="1"/>
        <v>7.288E-2</v>
      </c>
      <c r="X18" s="155">
        <f t="shared" si="1"/>
        <v>7.288E-2</v>
      </c>
      <c r="Y18" s="155">
        <f t="shared" si="1"/>
        <v>7.288E-2</v>
      </c>
      <c r="Z18" s="155">
        <f t="shared" si="1"/>
        <v>7.288E-2</v>
      </c>
      <c r="AA18" s="155">
        <f t="shared" si="1"/>
        <v>7.288E-2</v>
      </c>
      <c r="AB18" s="155">
        <f t="shared" si="1"/>
        <v>7.288E-2</v>
      </c>
      <c r="AC18" s="155">
        <f t="shared" si="1"/>
        <v>7.288E-2</v>
      </c>
      <c r="AD18" s="155">
        <f t="shared" si="1"/>
        <v>7.288E-2</v>
      </c>
      <c r="AE18" s="155">
        <f t="shared" si="1"/>
        <v>7.288E-2</v>
      </c>
      <c r="AF18" s="155">
        <f t="shared" si="1"/>
        <v>7.288E-2</v>
      </c>
      <c r="AG18" s="155">
        <f t="shared" si="1"/>
        <v>7.288E-2</v>
      </c>
      <c r="AH18" s="155">
        <f t="shared" si="1"/>
        <v>7.288E-2</v>
      </c>
      <c r="AI18" s="155">
        <f t="shared" si="1"/>
        <v>7.288E-2</v>
      </c>
      <c r="AJ18" s="155">
        <f t="shared" si="1"/>
        <v>7.288E-2</v>
      </c>
      <c r="AK18" s="155">
        <f t="shared" si="1"/>
        <v>7.288E-2</v>
      </c>
      <c r="AL18" s="155">
        <f t="shared" si="1"/>
        <v>7.288E-2</v>
      </c>
      <c r="AM18" s="155">
        <f t="shared" si="1"/>
        <v>7.288E-2</v>
      </c>
      <c r="AN18" s="155">
        <f t="shared" si="1"/>
        <v>7.288E-2</v>
      </c>
      <c r="AO18" s="155">
        <f t="shared" si="1"/>
        <v>7.288E-2</v>
      </c>
      <c r="AP18" s="155">
        <f t="shared" si="1"/>
        <v>7.288E-2</v>
      </c>
      <c r="AQ18" s="155">
        <f t="shared" si="1"/>
        <v>7.288E-2</v>
      </c>
      <c r="AR18" s="155">
        <f t="shared" si="1"/>
        <v>7.288E-2</v>
      </c>
      <c r="AS18" s="155">
        <f t="shared" si="1"/>
        <v>7.288E-2</v>
      </c>
      <c r="AT18" s="155">
        <f t="shared" si="1"/>
        <v>7.288E-2</v>
      </c>
      <c r="AU18" s="155">
        <f t="shared" si="1"/>
        <v>7.288E-2</v>
      </c>
      <c r="AV18" s="155">
        <f t="shared" si="1"/>
        <v>7.0199999999999999E-2</v>
      </c>
      <c r="AW18" s="155">
        <f t="shared" si="1"/>
        <v>7.0199999999999999E-2</v>
      </c>
      <c r="AX18" s="155">
        <f t="shared" si="1"/>
        <v>7.0199999999999999E-2</v>
      </c>
      <c r="AY18" s="155">
        <f t="shared" si="1"/>
        <v>7.0199999999999999E-2</v>
      </c>
      <c r="AZ18" s="155">
        <f t="shared" si="1"/>
        <v>7.0199999999999999E-2</v>
      </c>
      <c r="BA18" s="155">
        <f t="shared" si="1"/>
        <v>7.0199999999999999E-2</v>
      </c>
      <c r="BB18" s="155">
        <f t="shared" si="1"/>
        <v>7.0199999999999999E-2</v>
      </c>
      <c r="BC18" s="155">
        <f t="shared" si="1"/>
        <v>7.0199999999999999E-2</v>
      </c>
      <c r="BD18" s="155">
        <f t="shared" si="1"/>
        <v>7.0199999999999999E-2</v>
      </c>
      <c r="BE18" s="155">
        <f t="shared" si="1"/>
        <v>7.0199999999999999E-2</v>
      </c>
      <c r="BF18" s="155">
        <f t="shared" si="1"/>
        <v>7.0199999999999999E-2</v>
      </c>
      <c r="BG18" s="155">
        <f t="shared" si="1"/>
        <v>0.12</v>
      </c>
      <c r="BH18" s="155">
        <f t="shared" si="1"/>
        <v>0.12</v>
      </c>
      <c r="BI18" s="155">
        <f t="shared" si="1"/>
        <v>0.12</v>
      </c>
      <c r="BJ18" s="155">
        <f t="shared" si="1"/>
        <v>0.12</v>
      </c>
      <c r="BK18" s="155">
        <f t="shared" si="1"/>
        <v>7.0199999999999999E-2</v>
      </c>
      <c r="BL18" s="155">
        <f t="shared" si="1"/>
        <v>7.0199999999999999E-2</v>
      </c>
      <c r="BM18" s="155">
        <f t="shared" si="1"/>
        <v>7.0199999999999999E-2</v>
      </c>
      <c r="BN18" s="155">
        <f t="shared" si="1"/>
        <v>7.0199999999999999E-2</v>
      </c>
      <c r="BO18" s="155">
        <f t="shared" si="1"/>
        <v>7.0199999999999999E-2</v>
      </c>
      <c r="BP18" s="155">
        <f t="shared" si="1"/>
        <v>7.0199999999999999E-2</v>
      </c>
      <c r="BQ18" s="155">
        <f t="shared" si="1"/>
        <v>7.0199999999999999E-2</v>
      </c>
      <c r="BR18" s="155">
        <f t="shared" si="1"/>
        <v>7.0199999999999999E-2</v>
      </c>
      <c r="BS18" s="155">
        <f t="shared" si="1"/>
        <v>0.12</v>
      </c>
      <c r="BT18" s="155">
        <f t="shared" si="1"/>
        <v>0.12</v>
      </c>
      <c r="BU18" s="155">
        <f t="shared" si="1"/>
        <v>0.12</v>
      </c>
      <c r="BV18" s="155">
        <f t="shared" si="1"/>
        <v>0.12</v>
      </c>
      <c r="BW18" s="155">
        <f t="shared" si="1"/>
        <v>7.0199999999999999E-2</v>
      </c>
      <c r="BX18" s="155">
        <f t="shared" si="1"/>
        <v>7.0199999999999999E-2</v>
      </c>
      <c r="BY18" s="155">
        <f t="shared" si="1"/>
        <v>7.0199999999999999E-2</v>
      </c>
      <c r="BZ18" s="155">
        <f t="shared" si="1"/>
        <v>7.0199999999999999E-2</v>
      </c>
      <c r="CA18" s="155">
        <f t="shared" si="2"/>
        <v>7.0199999999999999E-2</v>
      </c>
      <c r="CB18" s="155">
        <f t="shared" si="2"/>
        <v>7.0199999999999999E-2</v>
      </c>
      <c r="CC18" s="155">
        <f t="shared" si="2"/>
        <v>7.0199999999999999E-2</v>
      </c>
      <c r="CD18" s="155">
        <f t="shared" si="2"/>
        <v>7.0199999999999999E-2</v>
      </c>
      <c r="CE18" s="155">
        <f t="shared" si="2"/>
        <v>0.12</v>
      </c>
      <c r="CF18" s="155">
        <f t="shared" si="2"/>
        <v>0.12</v>
      </c>
      <c r="CG18" s="155">
        <f t="shared" si="2"/>
        <v>0.12</v>
      </c>
      <c r="CH18" s="155">
        <f t="shared" si="2"/>
        <v>0.12</v>
      </c>
      <c r="CI18" s="155">
        <f>SUM(+CI10,CI14)</f>
        <v>7.0199999999999999E-2</v>
      </c>
      <c r="CJ18" s="155">
        <f t="shared" si="3"/>
        <v>8.7709999999999982E-2</v>
      </c>
      <c r="CK18" s="155">
        <f t="shared" si="3"/>
        <v>8.7709999999999982E-2</v>
      </c>
      <c r="CL18" s="155">
        <f t="shared" si="3"/>
        <v>8.7709999999999982E-2</v>
      </c>
      <c r="CM18" s="155">
        <f t="shared" si="3"/>
        <v>8.7709999999999982E-2</v>
      </c>
      <c r="CN18" s="155">
        <f t="shared" si="3"/>
        <v>8.7709999999999982E-2</v>
      </c>
      <c r="CO18" s="155">
        <f t="shared" si="3"/>
        <v>8.7709999999999982E-2</v>
      </c>
      <c r="CP18" s="155">
        <f t="shared" si="3"/>
        <v>8.7709999999999982E-2</v>
      </c>
      <c r="CQ18" s="155">
        <f t="shared" si="3"/>
        <v>0.12450999999999998</v>
      </c>
      <c r="CR18" s="155">
        <f t="shared" si="3"/>
        <v>0.14087</v>
      </c>
      <c r="CS18" s="155">
        <f t="shared" si="3"/>
        <v>0.14087</v>
      </c>
      <c r="CT18" s="155">
        <f t="shared" si="3"/>
        <v>0.14087</v>
      </c>
      <c r="CU18" s="155">
        <f t="shared" si="3"/>
        <v>9.916999999999998E-2</v>
      </c>
      <c r="CV18" s="155">
        <f t="shared" si="3"/>
        <v>9.916999999999998E-2</v>
      </c>
      <c r="CW18" s="155">
        <f t="shared" si="3"/>
        <v>9.916999999999998E-2</v>
      </c>
      <c r="CX18" s="155">
        <f t="shared" si="3"/>
        <v>9.916999999999998E-2</v>
      </c>
      <c r="CY18" s="155">
        <f t="shared" si="3"/>
        <v>9.916999999999998E-2</v>
      </c>
      <c r="CZ18" s="155">
        <f t="shared" si="3"/>
        <v>9.916999999999998E-2</v>
      </c>
      <c r="DA18" s="155">
        <f t="shared" si="3"/>
        <v>9.916999999999998E-2</v>
      </c>
      <c r="DB18" s="155">
        <f t="shared" si="3"/>
        <v>9.916999999999998E-2</v>
      </c>
      <c r="DC18" s="155">
        <f t="shared" si="3"/>
        <v>0.14087</v>
      </c>
      <c r="DD18" s="155">
        <f t="shared" si="3"/>
        <v>0.14087</v>
      </c>
      <c r="DE18" s="155">
        <f t="shared" si="3"/>
        <v>0.14087</v>
      </c>
      <c r="DF18" s="155">
        <f t="shared" si="3"/>
        <v>0.14087</v>
      </c>
      <c r="DG18" s="155">
        <f t="shared" si="3"/>
        <v>9.916999999999998E-2</v>
      </c>
      <c r="DH18" s="155">
        <f t="shared" si="3"/>
        <v>9.916999999999998E-2</v>
      </c>
      <c r="DI18" s="155">
        <f t="shared" si="3"/>
        <v>9.916999999999998E-2</v>
      </c>
      <c r="DJ18" s="155">
        <f t="shared" si="3"/>
        <v>9.916999999999998E-2</v>
      </c>
      <c r="DK18" s="155">
        <f t="shared" si="3"/>
        <v>9.916999999999998E-2</v>
      </c>
      <c r="DL18" s="194">
        <f t="shared" si="3"/>
        <v>9.916999999999998E-2</v>
      </c>
      <c r="DM18" s="194">
        <f t="shared" si="3"/>
        <v>9.916999999999998E-2</v>
      </c>
      <c r="DN18" s="194">
        <f t="shared" si="3"/>
        <v>9.916999999999998E-2</v>
      </c>
      <c r="DO18" s="194">
        <f t="shared" si="3"/>
        <v>0.14087</v>
      </c>
      <c r="DP18" s="194">
        <f t="shared" si="3"/>
        <v>0.14087</v>
      </c>
      <c r="DQ18" s="194">
        <f t="shared" si="3"/>
        <v>0.14087</v>
      </c>
      <c r="DR18" s="188">
        <f t="shared" si="3"/>
        <v>0.14087</v>
      </c>
      <c r="DS18" s="188">
        <f t="shared" si="3"/>
        <v>9.916999999999998E-2</v>
      </c>
      <c r="DT18" s="188">
        <f t="shared" si="3"/>
        <v>9.916999999999998E-2</v>
      </c>
      <c r="DU18" s="449">
        <f t="shared" si="3"/>
        <v>9.916999999999998E-2</v>
      </c>
      <c r="DV18" s="449">
        <f t="shared" si="3"/>
        <v>9.916999999999998E-2</v>
      </c>
      <c r="DW18" s="449">
        <f t="shared" si="3"/>
        <v>9.916999999999998E-2</v>
      </c>
      <c r="DX18" s="449">
        <f t="shared" si="3"/>
        <v>9.916999999999998E-2</v>
      </c>
      <c r="DY18" s="449">
        <f t="shared" si="4"/>
        <v>0.10198</v>
      </c>
      <c r="DZ18" s="448">
        <f t="shared" si="4"/>
        <v>0.10198</v>
      </c>
      <c r="EA18" s="449">
        <f t="shared" si="4"/>
        <v>0.15093999999999999</v>
      </c>
      <c r="EB18" s="449">
        <f t="shared" si="4"/>
        <v>0.16583000000000001</v>
      </c>
      <c r="EC18" s="449">
        <f t="shared" si="4"/>
        <v>0.16583000000000001</v>
      </c>
      <c r="ED18" s="448">
        <f t="shared" si="4"/>
        <v>0.16583000000000001</v>
      </c>
      <c r="EE18" s="448">
        <f t="shared" si="4"/>
        <v>0.11005999999999999</v>
      </c>
      <c r="EF18" s="448">
        <f t="shared" si="4"/>
        <v>0.11005999999999999</v>
      </c>
      <c r="EG18" s="448">
        <f t="shared" si="4"/>
        <v>0.11005999999999999</v>
      </c>
      <c r="EH18" s="448">
        <f t="shared" si="4"/>
        <v>0.11005999999999999</v>
      </c>
      <c r="EI18" s="448">
        <f t="shared" si="4"/>
        <v>0.11005999999999999</v>
      </c>
      <c r="EJ18" s="448">
        <f t="shared" si="4"/>
        <v>0.11005999999999999</v>
      </c>
      <c r="EK18" s="448">
        <f t="shared" si="4"/>
        <v>0.11005999999999999</v>
      </c>
      <c r="EL18" s="449">
        <f t="shared" si="4"/>
        <v>0.11005999999999999</v>
      </c>
      <c r="EM18" s="449">
        <f t="shared" si="4"/>
        <v>0.16583000000000001</v>
      </c>
      <c r="EN18" s="449">
        <f t="shared" si="4"/>
        <v>0.18128</v>
      </c>
      <c r="EO18" s="449">
        <f t="shared" si="4"/>
        <v>0.18128</v>
      </c>
      <c r="EP18" s="448">
        <f t="shared" si="4"/>
        <v>0.18128</v>
      </c>
      <c r="EQ18" s="448">
        <f t="shared" si="4"/>
        <v>0.11343</v>
      </c>
      <c r="ER18" s="448">
        <f t="shared" si="4"/>
        <v>0.11343</v>
      </c>
      <c r="ES18" s="448">
        <f t="shared" si="4"/>
        <v>0.11343</v>
      </c>
      <c r="ET18" s="448">
        <f t="shared" si="4"/>
        <v>0.11343</v>
      </c>
      <c r="EU18" s="448">
        <f t="shared" si="4"/>
        <v>0.11343</v>
      </c>
      <c r="EV18" s="448">
        <f t="shared" si="4"/>
        <v>0.11343</v>
      </c>
      <c r="EW18" s="448">
        <f t="shared" si="4"/>
        <v>0.11343</v>
      </c>
      <c r="EX18" s="448">
        <f t="shared" si="4"/>
        <v>0.11343</v>
      </c>
      <c r="EY18" s="448">
        <f t="shared" si="4"/>
        <v>0.18128</v>
      </c>
      <c r="EZ18" s="449">
        <f t="shared" si="4"/>
        <v>0.19696</v>
      </c>
      <c r="FA18" s="449">
        <f t="shared" si="4"/>
        <v>0.19696</v>
      </c>
      <c r="FB18" s="448">
        <f t="shared" si="4"/>
        <v>0.19696</v>
      </c>
      <c r="FC18" s="448">
        <f t="shared" si="4"/>
        <v>0.12086</v>
      </c>
      <c r="FD18" s="448">
        <f t="shared" si="4"/>
        <v>0.12086</v>
      </c>
      <c r="FE18" s="448">
        <f t="shared" si="4"/>
        <v>0.12086</v>
      </c>
      <c r="FF18" s="448">
        <f t="shared" si="4"/>
        <v>0.12086</v>
      </c>
      <c r="FG18" s="448">
        <f t="shared" si="4"/>
        <v>0.12086</v>
      </c>
      <c r="FH18" s="448">
        <f t="shared" si="4"/>
        <v>0.12086</v>
      </c>
      <c r="FI18" s="448">
        <f t="shared" si="4"/>
        <v>0.12086</v>
      </c>
      <c r="FJ18" s="449">
        <f t="shared" si="4"/>
        <v>0.12086</v>
      </c>
      <c r="FK18" s="449">
        <f t="shared" si="4"/>
        <v>0.19696</v>
      </c>
      <c r="FL18" s="449">
        <f t="shared" si="4"/>
        <v>0.21701999999999999</v>
      </c>
      <c r="FM18" s="449">
        <f t="shared" si="4"/>
        <v>0.21701999999999999</v>
      </c>
      <c r="FN18" s="449">
        <f t="shared" si="4"/>
        <v>0.21701999999999999</v>
      </c>
      <c r="FO18" s="448">
        <f t="shared" si="4"/>
        <v>0.13001000000000001</v>
      </c>
      <c r="FP18" s="448">
        <f t="shared" si="4"/>
        <v>0.13001000000000001</v>
      </c>
      <c r="FQ18" s="448">
        <f t="shared" si="4"/>
        <v>0.13001000000000001</v>
      </c>
      <c r="FR18" s="448">
        <f t="shared" si="4"/>
        <v>0.13001000000000001</v>
      </c>
      <c r="FS18" s="448">
        <f t="shared" si="4"/>
        <v>0.13001000000000001</v>
      </c>
      <c r="FT18" s="448">
        <f t="shared" si="4"/>
        <v>0.13001000000000001</v>
      </c>
      <c r="FU18" s="448">
        <f t="shared" si="4"/>
        <v>0.13001000000000001</v>
      </c>
      <c r="FV18" s="448">
        <f t="shared" si="4"/>
        <v>0.13001000000000001</v>
      </c>
      <c r="FW18" s="449">
        <f t="shared" si="4"/>
        <v>0.21701999999999999</v>
      </c>
      <c r="FX18" s="449">
        <f t="shared" ref="FX18:GI18" si="26">FX10+FX14</f>
        <v>0.21701999999999999</v>
      </c>
      <c r="FY18" s="449">
        <f t="shared" si="26"/>
        <v>0.21701999999999999</v>
      </c>
      <c r="FZ18" s="449">
        <f t="shared" si="26"/>
        <v>0.21701999999999999</v>
      </c>
      <c r="GA18" s="449">
        <f t="shared" si="26"/>
        <v>0.13001000000000001</v>
      </c>
      <c r="GB18" s="449">
        <f t="shared" si="26"/>
        <v>0.13001000000000001</v>
      </c>
      <c r="GC18" s="449">
        <f t="shared" si="26"/>
        <v>0.13001000000000001</v>
      </c>
      <c r="GD18" s="449">
        <f t="shared" si="26"/>
        <v>0.13001000000000001</v>
      </c>
      <c r="GE18" s="449">
        <f t="shared" si="26"/>
        <v>0.13001000000000001</v>
      </c>
      <c r="GF18" s="449">
        <f t="shared" si="26"/>
        <v>0.13001000000000001</v>
      </c>
      <c r="GG18" s="449">
        <f t="shared" si="26"/>
        <v>0.13001000000000001</v>
      </c>
      <c r="GH18" s="449">
        <f t="shared" si="26"/>
        <v>0.13001000000000001</v>
      </c>
      <c r="GI18" s="449">
        <f t="shared" si="26"/>
        <v>0.21701999999999999</v>
      </c>
      <c r="GJ18" s="449">
        <f t="shared" ref="GJ18:GL18" si="27">GJ10+GJ14</f>
        <v>0.21701999999999999</v>
      </c>
      <c r="GK18" s="449">
        <f t="shared" si="27"/>
        <v>0.21701999999999999</v>
      </c>
      <c r="GL18" s="449">
        <f t="shared" si="27"/>
        <v>0.21701999999999999</v>
      </c>
      <c r="GM18" s="449">
        <f t="shared" ref="GM18:GO18" si="28">GM10+GM14</f>
        <v>0.13001000000000001</v>
      </c>
      <c r="GN18" s="449">
        <f t="shared" si="28"/>
        <v>0.13001000000000001</v>
      </c>
      <c r="GO18" s="449">
        <f t="shared" si="28"/>
        <v>0.13001000000000001</v>
      </c>
      <c r="GP18" s="449">
        <f t="shared" ref="GP18:GU18" si="29">GP10+GP14</f>
        <v>0.13001000000000001</v>
      </c>
      <c r="GQ18" s="449">
        <f t="shared" si="29"/>
        <v>0.13001000000000001</v>
      </c>
      <c r="GR18" s="449">
        <f t="shared" si="29"/>
        <v>0.13001000000000001</v>
      </c>
      <c r="GS18" s="449">
        <f t="shared" si="29"/>
        <v>0.13001000000000001</v>
      </c>
      <c r="GT18" s="449">
        <f t="shared" si="29"/>
        <v>0.13001000000000001</v>
      </c>
      <c r="GU18" s="449">
        <f t="shared" si="29"/>
        <v>0.21701999999999999</v>
      </c>
      <c r="GV18" s="449">
        <f t="shared" ref="GV18:GX18" si="30">GV10+GV14</f>
        <v>0.21701999999999999</v>
      </c>
      <c r="GW18" s="449">
        <f t="shared" si="30"/>
        <v>0.21701999999999999</v>
      </c>
      <c r="GX18" s="449">
        <f t="shared" si="30"/>
        <v>0.21701999999999999</v>
      </c>
      <c r="GY18" s="449">
        <f t="shared" ref="GY18:HA18" si="31">GY10+GY14</f>
        <v>0.13001000000000001</v>
      </c>
      <c r="GZ18" s="449">
        <f t="shared" si="31"/>
        <v>0.13001000000000001</v>
      </c>
      <c r="HA18" s="449">
        <f t="shared" si="31"/>
        <v>0.13001000000000001</v>
      </c>
      <c r="HB18" s="449">
        <f t="shared" ref="HB18:HG18" si="32">HB10+HB14</f>
        <v>0.13001000000000001</v>
      </c>
      <c r="HC18" s="449">
        <f t="shared" si="32"/>
        <v>0.13001000000000001</v>
      </c>
      <c r="HD18" s="449">
        <f t="shared" si="32"/>
        <v>0.13001000000000001</v>
      </c>
      <c r="HE18" s="449">
        <f t="shared" si="32"/>
        <v>0.13001000000000001</v>
      </c>
      <c r="HF18" s="449">
        <f t="shared" si="32"/>
        <v>0.13001000000000001</v>
      </c>
      <c r="HG18" s="449">
        <f t="shared" si="32"/>
        <v>0.21701999999999999</v>
      </c>
      <c r="HH18" s="449">
        <f t="shared" ref="HH18:HK18" si="33">HH10+HH14</f>
        <v>0.21701999999999999</v>
      </c>
      <c r="HI18" s="449">
        <f t="shared" si="33"/>
        <v>0.21701999999999999</v>
      </c>
      <c r="HJ18" s="449">
        <f t="shared" si="33"/>
        <v>0.21701999999999999</v>
      </c>
      <c r="HK18" s="449">
        <f t="shared" si="33"/>
        <v>0.13001000000000001</v>
      </c>
      <c r="HL18" s="449">
        <f t="shared" ref="HL18:HM18" si="34">HL10+HL14</f>
        <v>0.13001000000000001</v>
      </c>
      <c r="HM18" s="449">
        <f t="shared" si="34"/>
        <v>0.13001000000000001</v>
      </c>
      <c r="HN18" s="449">
        <f t="shared" ref="HN18:HS18" si="35">HN10+HN14</f>
        <v>0.13001000000000001</v>
      </c>
      <c r="HO18" s="449">
        <f t="shared" si="35"/>
        <v>0.13001000000000001</v>
      </c>
      <c r="HP18" s="449">
        <f t="shared" si="35"/>
        <v>0.13001000000000001</v>
      </c>
      <c r="HQ18" s="449">
        <f t="shared" si="35"/>
        <v>0.13001000000000001</v>
      </c>
      <c r="HR18" s="449">
        <f t="shared" si="35"/>
        <v>0.13001000000000001</v>
      </c>
      <c r="HS18" s="449">
        <f t="shared" si="35"/>
        <v>0.17981</v>
      </c>
    </row>
    <row r="19" spans="1:227" s="157" customFormat="1" ht="24" customHeight="1">
      <c r="B19" s="163" t="s">
        <v>110</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U19" s="185"/>
      <c r="DV19" s="185"/>
      <c r="DW19" s="185"/>
      <c r="DX19" s="185"/>
      <c r="DY19" s="18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185"/>
      <c r="FY19" s="185"/>
      <c r="FZ19" s="185"/>
      <c r="GA19" s="185"/>
      <c r="GB19" s="185"/>
      <c r="GC19" s="185"/>
      <c r="GD19" s="185"/>
      <c r="GE19" s="185"/>
      <c r="GF19" s="185"/>
      <c r="GG19" s="185"/>
      <c r="GH19" s="185"/>
      <c r="GI19" s="185"/>
      <c r="GJ19" s="406"/>
      <c r="GK19" s="143"/>
      <c r="GL19" s="143"/>
      <c r="GM19" s="143"/>
      <c r="GN19" s="143"/>
      <c r="GO19" s="143"/>
      <c r="GP19" s="143"/>
      <c r="GQ19" s="143"/>
      <c r="GR19" s="143"/>
      <c r="GS19" s="143"/>
      <c r="GT19" s="143"/>
      <c r="GU19" s="143"/>
      <c r="GV19" s="143"/>
      <c r="GW19" s="143"/>
      <c r="GX19" s="143"/>
      <c r="GY19" s="143"/>
      <c r="GZ19" s="143"/>
      <c r="HA19" s="143"/>
      <c r="HB19" s="143"/>
      <c r="HC19" s="143"/>
      <c r="HD19" s="143"/>
      <c r="HE19" s="143"/>
      <c r="HF19" s="143"/>
      <c r="HG19" s="143"/>
      <c r="HH19" s="143"/>
      <c r="HI19" s="143"/>
    </row>
    <row r="20" spans="1:227" s="196" customFormat="1" ht="14">
      <c r="B20" s="164" t="s">
        <v>275</v>
      </c>
      <c r="C20" s="196">
        <v>2.9399999999999999E-2</v>
      </c>
      <c r="D20" s="196">
        <v>2.9399999999999999E-2</v>
      </c>
      <c r="E20" s="196">
        <v>2.9399999999999999E-2</v>
      </c>
      <c r="F20" s="196">
        <v>2.9399999999999999E-2</v>
      </c>
      <c r="G20" s="196">
        <v>2.9399999999999999E-2</v>
      </c>
      <c r="H20" s="196">
        <v>2.9399999999999999E-2</v>
      </c>
      <c r="I20" s="196">
        <v>2.9399999999999999E-2</v>
      </c>
      <c r="J20" s="196">
        <v>2.9399999999999999E-2</v>
      </c>
      <c r="K20" s="196">
        <v>2.9399999999999999E-2</v>
      </c>
      <c r="L20" s="196">
        <v>2.9399999999999999E-2</v>
      </c>
      <c r="M20" s="196">
        <v>2.9399999999999999E-2</v>
      </c>
      <c r="N20" s="196">
        <v>2.9399999999999999E-2</v>
      </c>
      <c r="O20" s="196">
        <v>3.04E-2</v>
      </c>
      <c r="P20" s="196">
        <v>3.04E-2</v>
      </c>
      <c r="Q20" s="196">
        <v>3.04E-2</v>
      </c>
      <c r="R20" s="196">
        <v>3.1399999999999997E-2</v>
      </c>
      <c r="S20" s="196">
        <v>3.1399999999999997E-2</v>
      </c>
      <c r="T20" s="196">
        <v>3.1399999999999997E-2</v>
      </c>
      <c r="U20" s="196">
        <v>3.2399999999999998E-2</v>
      </c>
      <c r="V20" s="196">
        <v>3.2399999999999998E-2</v>
      </c>
      <c r="W20" s="196">
        <v>3.2399999999999998E-2</v>
      </c>
      <c r="X20" s="196">
        <v>3.3399999999999999E-2</v>
      </c>
      <c r="Y20" s="196">
        <v>3.3399999999999999E-2</v>
      </c>
      <c r="Z20" s="196">
        <v>3.3399999999999999E-2</v>
      </c>
      <c r="AA20" s="196">
        <v>3.44E-2</v>
      </c>
      <c r="AB20" s="196">
        <v>3.44E-2</v>
      </c>
      <c r="AC20" s="196">
        <v>3.44E-2</v>
      </c>
      <c r="AD20" s="196">
        <v>3.5400000000000001E-2</v>
      </c>
      <c r="AE20" s="196">
        <v>3.5400000000000001E-2</v>
      </c>
      <c r="AF20" s="196">
        <v>3.5400000000000001E-2</v>
      </c>
      <c r="AG20" s="196">
        <v>3.6400000000000002E-2</v>
      </c>
      <c r="AH20" s="196">
        <v>3.8899999999999997E-2</v>
      </c>
      <c r="AI20" s="196">
        <v>3.8899999999999997E-2</v>
      </c>
      <c r="AJ20" s="196">
        <v>4.24E-2</v>
      </c>
      <c r="AK20" s="196">
        <v>4.24E-2</v>
      </c>
      <c r="AL20" s="196">
        <v>4.24E-2</v>
      </c>
      <c r="AM20" s="196">
        <v>4.3400000000000001E-2</v>
      </c>
      <c r="AN20" s="196">
        <v>4.3400000000000001E-2</v>
      </c>
      <c r="AO20" s="196">
        <v>4.3400000000000001E-2</v>
      </c>
      <c r="AP20" s="196">
        <v>4.4400000000000002E-2</v>
      </c>
      <c r="AQ20" s="196">
        <v>4.4400000000000002E-2</v>
      </c>
      <c r="AR20" s="196">
        <v>4.4400000000000002E-2</v>
      </c>
      <c r="AS20" s="196">
        <v>4.5400000000000003E-2</v>
      </c>
      <c r="AT20" s="196">
        <v>4.5400000000000003E-2</v>
      </c>
      <c r="AU20" s="196">
        <v>4.5400000000000003E-2</v>
      </c>
      <c r="AV20" s="196">
        <v>4.8899999999999999E-2</v>
      </c>
      <c r="AW20" s="196">
        <v>4.8899999999999999E-2</v>
      </c>
      <c r="AX20" s="196">
        <v>4.8899999999999999E-2</v>
      </c>
      <c r="AY20" s="196">
        <v>4.99E-2</v>
      </c>
      <c r="AZ20" s="196">
        <v>4.99E-2</v>
      </c>
      <c r="BA20" s="196">
        <v>4.99E-2</v>
      </c>
      <c r="BB20" s="196">
        <v>5.0900000000000001E-2</v>
      </c>
      <c r="BC20" s="196">
        <v>5.0900000000000001E-2</v>
      </c>
      <c r="BD20" s="196">
        <v>5.0900000000000001E-2</v>
      </c>
      <c r="BE20" s="196">
        <v>5.0900000000000001E-2</v>
      </c>
      <c r="BF20" s="196">
        <v>5.0900000000000001E-2</v>
      </c>
      <c r="BG20" s="196">
        <v>5.0900000000000001E-2</v>
      </c>
      <c r="BH20" s="196">
        <v>5.6899999999999999E-2</v>
      </c>
      <c r="BI20" s="196">
        <v>5.6899999999999999E-2</v>
      </c>
      <c r="BJ20" s="196">
        <v>5.6899999999999999E-2</v>
      </c>
      <c r="BK20" s="196">
        <v>5.6899999999999999E-2</v>
      </c>
      <c r="BL20" s="196">
        <v>5.6899999999999999E-2</v>
      </c>
      <c r="BM20" s="196">
        <v>5.6899999999999999E-2</v>
      </c>
      <c r="BN20" s="196">
        <v>5.6899999999999999E-2</v>
      </c>
      <c r="BO20" s="196">
        <v>5.6899999999999999E-2</v>
      </c>
      <c r="BP20" s="196">
        <v>5.6899999999999999E-2</v>
      </c>
      <c r="BQ20" s="196">
        <v>5.6899999999999999E-2</v>
      </c>
      <c r="BR20" s="196">
        <v>5.6899999999999999E-2</v>
      </c>
      <c r="BS20" s="196">
        <v>5.6899999999999999E-2</v>
      </c>
      <c r="BT20" s="196">
        <v>5.6899999999999999E-2</v>
      </c>
      <c r="BU20" s="196">
        <v>5.6899999999999999E-2</v>
      </c>
      <c r="BV20" s="196">
        <v>5.6899999999999999E-2</v>
      </c>
      <c r="BW20" s="196">
        <v>5.6899999999999999E-2</v>
      </c>
      <c r="BX20" s="196">
        <v>5.6899999999999999E-2</v>
      </c>
      <c r="BY20" s="196">
        <v>5.6899999999999999E-2</v>
      </c>
      <c r="BZ20" s="196">
        <v>5.6899999999999999E-2</v>
      </c>
      <c r="CA20" s="196">
        <v>5.6899999999999999E-2</v>
      </c>
      <c r="CB20" s="196">
        <v>5.6899999999999999E-2</v>
      </c>
      <c r="CC20" s="196">
        <v>5.6899999999999999E-2</v>
      </c>
      <c r="CD20" s="196">
        <v>5.6899999999999999E-2</v>
      </c>
      <c r="CE20" s="196">
        <v>5.6899999999999999E-2</v>
      </c>
      <c r="CF20" s="196">
        <v>5.6899999999999999E-2</v>
      </c>
      <c r="CG20" s="196">
        <v>5.6899999999999999E-2</v>
      </c>
      <c r="CH20" s="196">
        <v>5.6899999999999999E-2</v>
      </c>
      <c r="CI20" s="196">
        <v>5.6899999999999999E-2</v>
      </c>
      <c r="CJ20" s="196">
        <v>5.6899999999999999E-2</v>
      </c>
      <c r="CK20" s="196">
        <v>5.6899999999999999E-2</v>
      </c>
      <c r="CL20" s="196">
        <v>5.6899999999999999E-2</v>
      </c>
      <c r="CM20" s="196">
        <v>5.6899999999999999E-2</v>
      </c>
      <c r="CN20" s="196">
        <v>5.6899999999999999E-2</v>
      </c>
      <c r="CO20" s="196">
        <v>5.6899999999999999E-2</v>
      </c>
      <c r="CP20" s="196">
        <v>5.6899999999999999E-2</v>
      </c>
      <c r="CQ20" s="196">
        <v>5.6899999999999999E-2</v>
      </c>
      <c r="CR20" s="196">
        <v>5.6899999999999999E-2</v>
      </c>
      <c r="CS20" s="196">
        <v>5.6899999999999999E-2</v>
      </c>
      <c r="CT20" s="196">
        <v>5.6899999999999999E-2</v>
      </c>
      <c r="CU20" s="196">
        <v>5.6899999999999999E-2</v>
      </c>
      <c r="CV20" s="196">
        <v>5.6899999999999999E-2</v>
      </c>
      <c r="CW20" s="196">
        <v>5.6899999999999999E-2</v>
      </c>
      <c r="CX20" s="196">
        <v>5.6899999999999999E-2</v>
      </c>
      <c r="CY20" s="196">
        <v>5.6899999999999999E-2</v>
      </c>
      <c r="CZ20" s="196">
        <v>5.6899999999999999E-2</v>
      </c>
      <c r="DA20" s="196">
        <v>5.6899999999999999E-2</v>
      </c>
      <c r="DB20" s="196">
        <v>5.6899999999999999E-2</v>
      </c>
      <c r="DC20" s="196">
        <v>5.6899999999999999E-2</v>
      </c>
      <c r="DD20" s="196">
        <v>5.6899999999999999E-2</v>
      </c>
      <c r="DE20" s="196">
        <v>5.6899999999999999E-2</v>
      </c>
      <c r="DF20" s="196">
        <v>5.6899999999999999E-2</v>
      </c>
      <c r="DG20" s="196">
        <v>5.6899999999999999E-2</v>
      </c>
      <c r="DH20" s="196">
        <v>5.6899999999999999E-2</v>
      </c>
      <c r="DI20" s="196">
        <v>5.6899999999999999E-2</v>
      </c>
      <c r="DJ20" s="196">
        <v>5.6899999999999999E-2</v>
      </c>
      <c r="DK20" s="196">
        <v>5.6899999999999999E-2</v>
      </c>
      <c r="DL20" s="196">
        <v>5.6899999999999999E-2</v>
      </c>
      <c r="DM20" s="196">
        <v>5.6899999999999999E-2</v>
      </c>
      <c r="DN20" s="196">
        <v>5.6899999999999999E-2</v>
      </c>
      <c r="DO20" s="196">
        <v>5.6899999999999999E-2</v>
      </c>
      <c r="DP20" s="196">
        <v>5.6899999999999999E-2</v>
      </c>
      <c r="DQ20" s="196">
        <v>5.6899999999999999E-2</v>
      </c>
      <c r="DR20" s="196">
        <v>5.6899999999999999E-2</v>
      </c>
      <c r="DS20" s="196">
        <v>5.6899999999999999E-2</v>
      </c>
      <c r="DT20" s="196">
        <v>5.6899999999999999E-2</v>
      </c>
      <c r="DU20" s="328">
        <v>5.6899999999999999E-2</v>
      </c>
      <c r="DV20" s="328">
        <v>5.6899999999999999E-2</v>
      </c>
      <c r="DW20" s="328">
        <v>5.6899999999999999E-2</v>
      </c>
      <c r="DX20" s="328">
        <v>5.6899999999999999E-2</v>
      </c>
      <c r="DY20" s="328">
        <v>5.6899999999999999E-2</v>
      </c>
      <c r="DZ20" s="328">
        <v>5.6899999999999999E-2</v>
      </c>
      <c r="EA20" s="328">
        <v>5.6899999999999999E-2</v>
      </c>
      <c r="EB20" s="328">
        <v>5.6899999999999999E-2</v>
      </c>
      <c r="EC20" s="328">
        <v>5.6899999999999999E-2</v>
      </c>
      <c r="ED20" s="328">
        <v>5.6899999999999999E-2</v>
      </c>
      <c r="EE20" s="328">
        <v>5.6899999999999999E-2</v>
      </c>
      <c r="EF20" s="328">
        <v>5.6899999999999999E-2</v>
      </c>
      <c r="EG20" s="328">
        <v>5.6899999999999999E-2</v>
      </c>
      <c r="EH20" s="328">
        <v>5.6899999999999999E-2</v>
      </c>
      <c r="EI20" s="328">
        <v>5.6899999999999999E-2</v>
      </c>
      <c r="EJ20" s="328">
        <v>5.6899999999999999E-2</v>
      </c>
      <c r="EK20" s="328">
        <v>5.6899999999999999E-2</v>
      </c>
      <c r="EL20" s="328">
        <v>5.6899999999999999E-2</v>
      </c>
      <c r="EM20" s="328">
        <v>5.6899999999999999E-2</v>
      </c>
      <c r="EN20" s="328">
        <v>5.6899999999999999E-2</v>
      </c>
      <c r="EO20" s="328">
        <v>5.6899999999999999E-2</v>
      </c>
      <c r="EP20" s="328">
        <v>5.6899999999999999E-2</v>
      </c>
      <c r="EQ20" s="328">
        <v>5.6899999999999999E-2</v>
      </c>
      <c r="ER20" s="328">
        <v>5.6899999999999999E-2</v>
      </c>
      <c r="ES20" s="328">
        <v>5.6899999999999999E-2</v>
      </c>
      <c r="ET20" s="328">
        <v>5.6899999999999999E-2</v>
      </c>
      <c r="EU20" s="328">
        <v>5.6899999999999999E-2</v>
      </c>
      <c r="EV20" s="328">
        <v>5.6899999999999999E-2</v>
      </c>
      <c r="EW20" s="328">
        <v>5.6899999999999999E-2</v>
      </c>
      <c r="EX20" s="328">
        <v>5.6899999999999999E-2</v>
      </c>
      <c r="EY20" s="328">
        <v>5.6899999999999999E-2</v>
      </c>
      <c r="EZ20" s="328">
        <v>5.6899999999999999E-2</v>
      </c>
      <c r="FA20" s="328">
        <v>5.6899999999999999E-2</v>
      </c>
      <c r="FB20" s="328">
        <v>5.6899999999999999E-2</v>
      </c>
      <c r="FC20" s="328">
        <v>5.6899999999999999E-2</v>
      </c>
      <c r="FD20" s="328">
        <v>5.6899999999999999E-2</v>
      </c>
      <c r="FE20" s="328">
        <v>5.6899999999999999E-2</v>
      </c>
      <c r="FF20" s="328">
        <v>5.6899999999999999E-2</v>
      </c>
      <c r="FG20" s="328">
        <v>5.6899999999999999E-2</v>
      </c>
      <c r="FH20" s="328">
        <v>5.6899999999999999E-2</v>
      </c>
      <c r="FI20" s="328">
        <v>5.6899999999999999E-2</v>
      </c>
      <c r="FJ20" s="328">
        <v>5.6899999999999999E-2</v>
      </c>
      <c r="FK20" s="328">
        <v>5.6899999999999999E-2</v>
      </c>
      <c r="FL20" s="328">
        <v>5.6899999999999999E-2</v>
      </c>
      <c r="FM20" s="328">
        <v>5.6899999999999999E-2</v>
      </c>
      <c r="FN20" s="328">
        <v>5.6899999999999999E-2</v>
      </c>
      <c r="FO20" s="328">
        <v>5.6899999999999999E-2</v>
      </c>
      <c r="FP20" s="328">
        <v>5.6899999999999999E-2</v>
      </c>
      <c r="FQ20" s="328">
        <v>5.6899999999999999E-2</v>
      </c>
      <c r="FR20" s="328">
        <v>5.6899999999999999E-2</v>
      </c>
      <c r="FS20" s="328">
        <v>5.6899999999999999E-2</v>
      </c>
      <c r="FT20" s="328">
        <v>5.6899999999999999E-2</v>
      </c>
      <c r="FU20" s="328">
        <v>5.6899999999999999E-2</v>
      </c>
      <c r="FV20" s="328">
        <v>5.6899999999999999E-2</v>
      </c>
      <c r="FW20" s="328">
        <v>5.6899999999999999E-2</v>
      </c>
      <c r="FX20" s="328">
        <v>5.6899999999999999E-2</v>
      </c>
      <c r="FY20" s="328">
        <v>5.6899999999999999E-2</v>
      </c>
      <c r="FZ20" s="328">
        <v>5.6899999999999999E-2</v>
      </c>
      <c r="GA20" s="328">
        <v>5.6899999999999999E-2</v>
      </c>
      <c r="GB20" s="328">
        <v>5.6899999999999999E-2</v>
      </c>
      <c r="GC20" s="328">
        <v>5.6899999999999999E-2</v>
      </c>
      <c r="GD20" s="328">
        <v>5.6899999999999999E-2</v>
      </c>
      <c r="GE20" s="328">
        <v>5.6899999999999999E-2</v>
      </c>
      <c r="GF20" s="328">
        <v>5.6899999999999999E-2</v>
      </c>
      <c r="GG20" s="454">
        <v>5.6899999999999999E-2</v>
      </c>
      <c r="GH20" s="454">
        <v>5.6899999999999999E-2</v>
      </c>
      <c r="GI20" s="454">
        <v>5.6899999999999999E-2</v>
      </c>
      <c r="GJ20" s="454">
        <v>5.6899999999999999E-2</v>
      </c>
      <c r="GK20" s="454">
        <v>5.6899999999999999E-2</v>
      </c>
      <c r="GL20" s="454">
        <v>5.6899999999999999E-2</v>
      </c>
      <c r="GM20" s="454">
        <v>5.6899999999999999E-2</v>
      </c>
      <c r="GN20" s="454">
        <v>5.6899999999999999E-2</v>
      </c>
      <c r="GO20" s="454">
        <v>5.6899999999999999E-2</v>
      </c>
      <c r="GP20" s="454">
        <v>5.6899999999999999E-2</v>
      </c>
      <c r="GQ20" s="454">
        <v>5.6899999999999999E-2</v>
      </c>
      <c r="GR20" s="454">
        <v>5.6899999999999999E-2</v>
      </c>
      <c r="GS20" s="454">
        <v>5.6899999999999999E-2</v>
      </c>
      <c r="GT20" s="454">
        <v>5.6899999999999999E-2</v>
      </c>
      <c r="GU20" s="454">
        <v>5.6899999999999999E-2</v>
      </c>
      <c r="GV20" s="454">
        <v>5.6899999999999999E-2</v>
      </c>
      <c r="GW20" s="454">
        <v>5.6899999999999999E-2</v>
      </c>
      <c r="GX20" s="454">
        <v>5.6899999999999999E-2</v>
      </c>
      <c r="GY20" s="454">
        <v>5.6899999999999999E-2</v>
      </c>
      <c r="GZ20" s="454">
        <v>5.6899999999999999E-2</v>
      </c>
      <c r="HA20" s="454">
        <v>5.6899999999999999E-2</v>
      </c>
      <c r="HB20" s="454">
        <v>5.6899999999999999E-2</v>
      </c>
      <c r="HC20" s="454">
        <v>5.6899999999999999E-2</v>
      </c>
      <c r="HD20" s="454">
        <v>5.6899999999999999E-2</v>
      </c>
      <c r="HE20" s="454">
        <v>5.6899999999999999E-2</v>
      </c>
      <c r="HF20" s="454">
        <v>5.6899999999999999E-2</v>
      </c>
      <c r="HG20" s="454">
        <v>5.6899999999999999E-2</v>
      </c>
      <c r="HH20" s="454">
        <v>5.6899999999999999E-2</v>
      </c>
      <c r="HI20" s="454">
        <v>5.6899999999999999E-2</v>
      </c>
      <c r="HJ20" s="454">
        <v>5.6899999999999999E-2</v>
      </c>
      <c r="HK20" s="454">
        <v>5.6899999999999999E-2</v>
      </c>
      <c r="HL20" s="454">
        <v>5.6899999999999999E-2</v>
      </c>
      <c r="HM20" s="454">
        <v>5.6899999999999999E-2</v>
      </c>
      <c r="HN20" s="454">
        <v>5.6899999999999999E-2</v>
      </c>
      <c r="HO20" s="454">
        <v>5.6899999999999999E-2</v>
      </c>
      <c r="HP20" s="454">
        <v>5.6899999999999999E-2</v>
      </c>
      <c r="HQ20" s="454">
        <v>5.6899999999999999E-2</v>
      </c>
      <c r="HR20" s="454">
        <v>5.6899999999999999E-2</v>
      </c>
      <c r="HS20" s="454">
        <v>5.6899999999999999E-2</v>
      </c>
    </row>
    <row r="21" spans="1:227" s="196" customFormat="1" ht="14">
      <c r="B21" s="164" t="s">
        <v>192</v>
      </c>
      <c r="C21" s="196">
        <v>1.47E-3</v>
      </c>
      <c r="D21" s="196">
        <v>1.47E-3</v>
      </c>
      <c r="E21" s="196">
        <v>1.47E-3</v>
      </c>
      <c r="F21" s="196">
        <v>1.47E-3</v>
      </c>
      <c r="G21" s="196">
        <v>1.47E-3</v>
      </c>
      <c r="H21" s="196">
        <v>1.47E-3</v>
      </c>
      <c r="I21" s="196">
        <v>1.47E-3</v>
      </c>
      <c r="J21" s="196">
        <v>1.47E-3</v>
      </c>
      <c r="K21" s="196">
        <v>1.47E-3</v>
      </c>
      <c r="L21" s="196">
        <v>1.47E-3</v>
      </c>
      <c r="M21" s="196">
        <v>1.47E-3</v>
      </c>
      <c r="N21" s="196">
        <v>1.47E-3</v>
      </c>
      <c r="O21" s="196">
        <v>1.47E-3</v>
      </c>
      <c r="P21" s="196">
        <v>1.47E-3</v>
      </c>
      <c r="Q21" s="196">
        <v>1.47E-3</v>
      </c>
      <c r="R21" s="196">
        <v>1.47E-3</v>
      </c>
      <c r="S21" s="196">
        <v>1.47E-3</v>
      </c>
      <c r="T21" s="196">
        <v>1.47E-3</v>
      </c>
      <c r="U21" s="196">
        <v>1.47E-3</v>
      </c>
      <c r="V21" s="196">
        <v>1.47E-3</v>
      </c>
      <c r="W21" s="196">
        <v>1.47E-3</v>
      </c>
      <c r="X21" s="196">
        <v>1.47E-3</v>
      </c>
      <c r="Y21" s="196">
        <v>1.47E-3</v>
      </c>
      <c r="Z21" s="196">
        <v>1.47E-3</v>
      </c>
      <c r="AA21" s="196">
        <v>1.47E-3</v>
      </c>
      <c r="AB21" s="196">
        <v>1.47E-3</v>
      </c>
      <c r="AC21" s="196">
        <v>1.47E-3</v>
      </c>
      <c r="AD21" s="196">
        <v>1.47E-3</v>
      </c>
      <c r="AE21" s="196">
        <v>1.47E-3</v>
      </c>
      <c r="AF21" s="196">
        <v>1.47E-3</v>
      </c>
      <c r="AG21" s="196">
        <v>1.47E-3</v>
      </c>
      <c r="AH21" s="196">
        <v>1.47E-3</v>
      </c>
      <c r="AI21" s="196">
        <v>1.47E-3</v>
      </c>
      <c r="AJ21" s="196">
        <v>1.47E-3</v>
      </c>
      <c r="AK21" s="196">
        <v>1.47E-3</v>
      </c>
      <c r="AL21" s="196">
        <v>1.47E-3</v>
      </c>
      <c r="AM21" s="196">
        <v>1.47E-3</v>
      </c>
      <c r="AN21" s="196">
        <v>1.47E-3</v>
      </c>
      <c r="AO21" s="196">
        <v>1.47E-3</v>
      </c>
      <c r="AP21" s="196">
        <v>1.47E-3</v>
      </c>
      <c r="AQ21" s="196">
        <v>1.47E-3</v>
      </c>
      <c r="AR21" s="196">
        <v>1.47E-3</v>
      </c>
      <c r="AS21" s="196">
        <v>1.47E-3</v>
      </c>
      <c r="AT21" s="196">
        <v>1.47E-3</v>
      </c>
      <c r="AU21" s="196">
        <v>1.47E-3</v>
      </c>
      <c r="AV21" s="196">
        <v>1.47E-3</v>
      </c>
      <c r="AW21" s="196">
        <v>1.47E-3</v>
      </c>
      <c r="AX21" s="196">
        <v>1.47E-3</v>
      </c>
      <c r="AY21" s="196">
        <v>1.47E-3</v>
      </c>
      <c r="AZ21" s="196">
        <v>1.47E-3</v>
      </c>
      <c r="BA21" s="196">
        <v>1.47E-3</v>
      </c>
      <c r="BB21" s="196">
        <v>1.47E-3</v>
      </c>
      <c r="BC21" s="196">
        <v>1.47E-3</v>
      </c>
      <c r="BD21" s="196">
        <v>1.47E-3</v>
      </c>
      <c r="BE21" s="196">
        <v>1.47E-3</v>
      </c>
      <c r="BF21" s="196">
        <v>1.47E-3</v>
      </c>
      <c r="BG21" s="196">
        <v>1.47E-3</v>
      </c>
      <c r="BH21" s="196">
        <v>1.47E-3</v>
      </c>
      <c r="BI21" s="196">
        <v>1.47E-3</v>
      </c>
      <c r="BJ21" s="196">
        <v>1.47E-3</v>
      </c>
      <c r="BK21" s="196">
        <v>1.47E-3</v>
      </c>
      <c r="BL21" s="196">
        <v>1.47E-3</v>
      </c>
      <c r="BM21" s="196">
        <v>1.47E-3</v>
      </c>
      <c r="BN21" s="196">
        <v>1.47E-3</v>
      </c>
      <c r="BO21" s="196">
        <v>1.47E-3</v>
      </c>
      <c r="BP21" s="196">
        <v>1.47E-3</v>
      </c>
      <c r="BQ21" s="196">
        <v>1.47E-3</v>
      </c>
      <c r="BR21" s="196">
        <v>1.47E-3</v>
      </c>
      <c r="BS21" s="196">
        <v>1.47E-3</v>
      </c>
      <c r="BT21" s="196">
        <v>1.47E-3</v>
      </c>
      <c r="BU21" s="196">
        <v>1.47E-3</v>
      </c>
      <c r="BV21" s="196">
        <v>1.47E-3</v>
      </c>
      <c r="BW21" s="196">
        <v>1.47E-3</v>
      </c>
      <c r="BX21" s="196">
        <v>1.47E-3</v>
      </c>
      <c r="BY21" s="196">
        <v>1.47E-3</v>
      </c>
      <c r="BZ21" s="196">
        <v>1.47E-3</v>
      </c>
      <c r="CA21" s="196">
        <v>1.47E-3</v>
      </c>
      <c r="CB21" s="196">
        <v>1.47E-3</v>
      </c>
      <c r="CC21" s="196">
        <v>1.47E-3</v>
      </c>
      <c r="CD21" s="196">
        <v>1.47E-3</v>
      </c>
      <c r="CE21" s="196">
        <v>1.47E-3</v>
      </c>
      <c r="CF21" s="196">
        <v>1.47E-3</v>
      </c>
      <c r="CG21" s="196">
        <v>1.47E-3</v>
      </c>
      <c r="CH21" s="196">
        <v>1.47E-3</v>
      </c>
      <c r="CI21" s="196">
        <v>1.47E-3</v>
      </c>
      <c r="CJ21" s="196">
        <v>1.47E-3</v>
      </c>
      <c r="CK21" s="196">
        <v>1.47E-3</v>
      </c>
      <c r="CL21" s="196">
        <v>1.47E-3</v>
      </c>
      <c r="CM21" s="196">
        <v>1.47E-3</v>
      </c>
      <c r="CN21" s="196">
        <v>1.47E-3</v>
      </c>
      <c r="CO21" s="196">
        <v>1.47E-3</v>
      </c>
      <c r="CP21" s="196">
        <v>1.47E-3</v>
      </c>
      <c r="CQ21" s="196">
        <v>1.47E-3</v>
      </c>
      <c r="CR21" s="196">
        <v>1.47E-3</v>
      </c>
      <c r="CS21" s="196">
        <v>1.47E-3</v>
      </c>
      <c r="CT21" s="196">
        <v>1.47E-3</v>
      </c>
      <c r="CU21" s="196">
        <v>1.47E-3</v>
      </c>
      <c r="CV21" s="196">
        <v>1.47E-3</v>
      </c>
      <c r="CW21" s="196">
        <v>1.47E-3</v>
      </c>
      <c r="CX21" s="196">
        <v>1.47E-3</v>
      </c>
      <c r="CY21" s="196">
        <v>1.47E-3</v>
      </c>
      <c r="CZ21" s="196">
        <v>1.47E-3</v>
      </c>
      <c r="DA21" s="196">
        <v>1.47E-3</v>
      </c>
      <c r="DB21" s="196">
        <v>1.47E-3</v>
      </c>
      <c r="DC21" s="196">
        <v>1.47E-3</v>
      </c>
      <c r="DD21" s="196">
        <v>1.47E-3</v>
      </c>
      <c r="DE21" s="196">
        <v>1.47E-3</v>
      </c>
      <c r="DF21" s="196">
        <v>1.47E-3</v>
      </c>
      <c r="DG21" s="196">
        <v>1.47E-3</v>
      </c>
      <c r="DH21" s="196">
        <v>1.47E-3</v>
      </c>
      <c r="DI21" s="196">
        <v>1.47E-3</v>
      </c>
      <c r="DJ21" s="196">
        <v>1.47E-3</v>
      </c>
      <c r="DK21" s="196">
        <v>1.47E-3</v>
      </c>
      <c r="DL21" s="196">
        <v>1.47E-3</v>
      </c>
      <c r="DM21" s="196">
        <v>1.47E-3</v>
      </c>
      <c r="DN21" s="196">
        <v>1.47E-3</v>
      </c>
      <c r="DO21" s="196">
        <v>1.47E-3</v>
      </c>
      <c r="DP21" s="196">
        <v>1.47E-3</v>
      </c>
      <c r="DQ21" s="196">
        <v>1.47E-3</v>
      </c>
      <c r="DR21" s="196">
        <v>1.47E-3</v>
      </c>
      <c r="DS21" s="196">
        <v>1.47E-3</v>
      </c>
      <c r="DT21" s="196">
        <v>1.47E-3</v>
      </c>
      <c r="DU21" s="328">
        <v>1.47E-3</v>
      </c>
      <c r="DV21" s="328">
        <v>1.47E-3</v>
      </c>
      <c r="DW21" s="328">
        <v>1.47E-3</v>
      </c>
      <c r="DX21" s="328">
        <v>1.47E-3</v>
      </c>
      <c r="DY21" s="328">
        <v>1.47E-3</v>
      </c>
      <c r="DZ21" s="328">
        <v>1.47E-3</v>
      </c>
      <c r="EA21" s="328">
        <v>1.47E-3</v>
      </c>
      <c r="EB21" s="328">
        <v>1.47E-3</v>
      </c>
      <c r="EC21" s="328">
        <v>1.47E-3</v>
      </c>
      <c r="ED21" s="328">
        <v>1.47E-3</v>
      </c>
      <c r="EE21" s="328">
        <v>1.47E-3</v>
      </c>
      <c r="EF21" s="328">
        <v>1.47E-3</v>
      </c>
      <c r="EG21" s="328">
        <v>1.47E-3</v>
      </c>
      <c r="EH21" s="328">
        <v>1.47E-3</v>
      </c>
      <c r="EI21" s="328">
        <v>1.47E-3</v>
      </c>
      <c r="EJ21" s="328">
        <v>1.47E-3</v>
      </c>
      <c r="EK21" s="328">
        <v>1.47E-3</v>
      </c>
      <c r="EL21" s="328">
        <v>1.47E-3</v>
      </c>
      <c r="EM21" s="328">
        <v>1.47E-3</v>
      </c>
      <c r="EN21" s="328">
        <v>1.47E-3</v>
      </c>
      <c r="EO21" s="328">
        <v>1.47E-3</v>
      </c>
      <c r="EP21" s="328">
        <v>1.47E-3</v>
      </c>
      <c r="EQ21" s="328">
        <v>1.47E-3</v>
      </c>
      <c r="ER21" s="328">
        <v>1.47E-3</v>
      </c>
      <c r="ES21" s="328">
        <v>1.47E-3</v>
      </c>
      <c r="ET21" s="328">
        <v>1.47E-3</v>
      </c>
      <c r="EU21" s="328">
        <v>1.47E-3</v>
      </c>
      <c r="EV21" s="328">
        <v>1.47E-3</v>
      </c>
      <c r="EW21" s="328">
        <v>1.47E-3</v>
      </c>
      <c r="EX21" s="328">
        <v>1.47E-3</v>
      </c>
      <c r="EY21" s="328">
        <v>1.47E-3</v>
      </c>
      <c r="EZ21" s="328">
        <v>1.47E-3</v>
      </c>
      <c r="FA21" s="328">
        <v>1.47E-3</v>
      </c>
      <c r="FB21" s="328">
        <v>1.47E-3</v>
      </c>
      <c r="FC21" s="328">
        <v>1.47E-3</v>
      </c>
      <c r="FD21" s="328">
        <v>1.47E-3</v>
      </c>
      <c r="FE21" s="328">
        <v>1.47E-3</v>
      </c>
      <c r="FF21" s="328">
        <v>1.47E-3</v>
      </c>
      <c r="FG21" s="328">
        <v>1.47E-3</v>
      </c>
      <c r="FH21" s="328">
        <v>1.47E-3</v>
      </c>
      <c r="FI21" s="328">
        <v>1.47E-3</v>
      </c>
      <c r="FJ21" s="328">
        <v>1.47E-3</v>
      </c>
      <c r="FK21" s="328">
        <v>1.47E-3</v>
      </c>
      <c r="FL21" s="328">
        <v>1.47E-3</v>
      </c>
      <c r="FM21" s="328">
        <v>1.47E-3</v>
      </c>
      <c r="FN21" s="328">
        <v>1.47E-3</v>
      </c>
      <c r="FO21" s="328">
        <v>1.47E-3</v>
      </c>
      <c r="FP21" s="328">
        <v>1.47E-3</v>
      </c>
      <c r="FQ21" s="328">
        <v>1.47E-3</v>
      </c>
      <c r="FR21" s="328">
        <v>1.47E-3</v>
      </c>
      <c r="FS21" s="328">
        <v>1.47E-3</v>
      </c>
      <c r="FT21" s="328">
        <v>1.47E-3</v>
      </c>
      <c r="FU21" s="328">
        <v>1.47E-3</v>
      </c>
      <c r="FV21" s="328">
        <v>1.47E-3</v>
      </c>
      <c r="FW21" s="328">
        <v>1.47E-3</v>
      </c>
      <c r="FX21" s="328">
        <v>1.47E-3</v>
      </c>
      <c r="FY21" s="328">
        <v>1.47E-3</v>
      </c>
      <c r="FZ21" s="328">
        <v>1.47E-3</v>
      </c>
      <c r="GA21" s="328">
        <v>1.47E-3</v>
      </c>
      <c r="GB21" s="328">
        <v>1.47E-3</v>
      </c>
      <c r="GC21" s="328">
        <v>1.47E-3</v>
      </c>
      <c r="GD21" s="328">
        <v>1.47E-3</v>
      </c>
      <c r="GE21" s="328">
        <v>1.47E-3</v>
      </c>
      <c r="GF21" s="328">
        <v>1.47E-3</v>
      </c>
      <c r="GG21" s="328">
        <v>1.47E-3</v>
      </c>
      <c r="GH21" s="328">
        <v>1.47E-3</v>
      </c>
      <c r="GI21" s="328">
        <v>1.47E-3</v>
      </c>
      <c r="GJ21" s="328">
        <v>1.47E-3</v>
      </c>
      <c r="GK21" s="328">
        <v>1.47E-3</v>
      </c>
      <c r="GL21" s="328">
        <v>1.47E-3</v>
      </c>
      <c r="GM21" s="328">
        <v>1.47E-3</v>
      </c>
      <c r="GN21" s="328">
        <v>1.47E-3</v>
      </c>
      <c r="GO21" s="328">
        <v>1.47E-3</v>
      </c>
      <c r="GP21" s="328">
        <v>1.47E-3</v>
      </c>
      <c r="GQ21" s="328">
        <v>1.47E-3</v>
      </c>
      <c r="GR21" s="328">
        <v>1.47E-3</v>
      </c>
      <c r="GS21" s="328">
        <v>1.47E-3</v>
      </c>
      <c r="GT21" s="328">
        <v>1.47E-3</v>
      </c>
      <c r="GU21" s="328">
        <v>1.47E-3</v>
      </c>
      <c r="GV21" s="328">
        <v>1.47E-3</v>
      </c>
      <c r="GW21" s="328">
        <v>1.47E-3</v>
      </c>
      <c r="GX21" s="328">
        <v>1.47E-3</v>
      </c>
      <c r="GY21" s="328">
        <v>1.47E-3</v>
      </c>
      <c r="GZ21" s="328">
        <v>1.47E-3</v>
      </c>
      <c r="HA21" s="328">
        <v>1.47E-3</v>
      </c>
      <c r="HB21" s="328">
        <v>1.47E-3</v>
      </c>
      <c r="HC21" s="328">
        <v>1.47E-3</v>
      </c>
      <c r="HD21" s="328">
        <v>1.47E-3</v>
      </c>
      <c r="HE21" s="328">
        <v>1.47E-3</v>
      </c>
      <c r="HF21" s="328">
        <v>1.47E-3</v>
      </c>
      <c r="HG21" s="328">
        <v>1.47E-3</v>
      </c>
      <c r="HH21" s="328">
        <v>1.47E-3</v>
      </c>
      <c r="HI21" s="328">
        <v>1.47E-3</v>
      </c>
      <c r="HJ21" s="328">
        <v>1.47E-3</v>
      </c>
      <c r="HK21" s="328">
        <v>1.47E-3</v>
      </c>
      <c r="HL21" s="328">
        <v>1.47E-3</v>
      </c>
      <c r="HM21" s="328">
        <v>1.47E-3</v>
      </c>
      <c r="HN21" s="328">
        <v>1.47E-3</v>
      </c>
      <c r="HO21" s="328">
        <v>1.47E-3</v>
      </c>
      <c r="HP21" s="328">
        <v>1.47E-3</v>
      </c>
      <c r="HQ21" s="328">
        <v>1.47E-3</v>
      </c>
      <c r="HR21" s="328">
        <v>1.47E-3</v>
      </c>
      <c r="HS21" s="328">
        <v>1.47E-3</v>
      </c>
    </row>
    <row r="22" spans="1:227" s="196" customFormat="1" ht="14">
      <c r="B22" s="164" t="s">
        <v>262</v>
      </c>
      <c r="C22" s="196" t="s">
        <v>1</v>
      </c>
      <c r="D22" s="196" t="s">
        <v>1</v>
      </c>
      <c r="E22" s="196" t="s">
        <v>1</v>
      </c>
      <c r="F22" s="196" t="s">
        <v>1</v>
      </c>
      <c r="G22" s="196" t="s">
        <v>1</v>
      </c>
      <c r="H22" s="196" t="s">
        <v>1</v>
      </c>
      <c r="I22" s="196" t="s">
        <v>1</v>
      </c>
      <c r="J22" s="196" t="s">
        <v>1</v>
      </c>
      <c r="K22" s="196" t="s">
        <v>1</v>
      </c>
      <c r="AG22" s="196" t="s">
        <v>1</v>
      </c>
      <c r="AH22" s="196">
        <v>1E-3</v>
      </c>
      <c r="AI22" s="196">
        <v>1E-3</v>
      </c>
      <c r="AJ22" s="196">
        <v>2E-3</v>
      </c>
      <c r="AK22" s="196">
        <v>2E-3</v>
      </c>
      <c r="AL22" s="196">
        <v>2E-3</v>
      </c>
      <c r="AM22" s="196">
        <v>2E-3</v>
      </c>
      <c r="AN22" s="196">
        <v>2E-3</v>
      </c>
      <c r="AO22" s="196">
        <v>2E-3</v>
      </c>
      <c r="AP22" s="196">
        <v>2E-3</v>
      </c>
      <c r="AQ22" s="196">
        <v>2E-3</v>
      </c>
      <c r="AR22" s="196">
        <v>2E-3</v>
      </c>
      <c r="AS22" s="196">
        <v>2E-3</v>
      </c>
      <c r="AT22" s="196">
        <v>2E-3</v>
      </c>
      <c r="AU22" s="196">
        <v>2E-3</v>
      </c>
      <c r="AV22" s="196">
        <v>3.0000000000000001E-3</v>
      </c>
      <c r="AW22" s="196">
        <v>3.0000000000000001E-3</v>
      </c>
      <c r="AX22" s="196">
        <v>3.0000000000000001E-3</v>
      </c>
      <c r="AY22" s="196">
        <v>3.0000000000000001E-3</v>
      </c>
      <c r="AZ22" s="196">
        <v>3.0000000000000001E-3</v>
      </c>
      <c r="BA22" s="196">
        <v>3.0000000000000001E-3</v>
      </c>
      <c r="BB22" s="196">
        <v>3.0000000000000001E-3</v>
      </c>
      <c r="BC22" s="196">
        <v>3.0000000000000001E-3</v>
      </c>
      <c r="BD22" s="196">
        <v>3.0000000000000001E-3</v>
      </c>
      <c r="BE22" s="196">
        <v>3.0000000000000001E-3</v>
      </c>
      <c r="BF22" s="196">
        <v>3.0000000000000001E-3</v>
      </c>
      <c r="BG22" s="196">
        <v>3.0000000000000001E-3</v>
      </c>
      <c r="BH22" s="196">
        <v>3.0000000000000001E-3</v>
      </c>
      <c r="BI22" s="196">
        <v>3.0000000000000001E-3</v>
      </c>
      <c r="BJ22" s="196">
        <v>3.0000000000000001E-3</v>
      </c>
      <c r="BK22" s="196">
        <v>3.0000000000000001E-3</v>
      </c>
      <c r="BL22" s="196">
        <v>3.0000000000000001E-3</v>
      </c>
      <c r="BM22" s="196">
        <v>3.0000000000000001E-3</v>
      </c>
      <c r="BN22" s="196">
        <v>3.0000000000000001E-3</v>
      </c>
      <c r="BO22" s="196">
        <v>3.0000000000000001E-3</v>
      </c>
      <c r="BP22" s="196">
        <v>3.0000000000000001E-3</v>
      </c>
      <c r="BQ22" s="196">
        <v>3.0000000000000001E-3</v>
      </c>
      <c r="BR22" s="196">
        <v>3.0000000000000001E-3</v>
      </c>
      <c r="BS22" s="196">
        <v>3.0000000000000001E-3</v>
      </c>
      <c r="BT22" s="196">
        <v>3.0000000000000001E-3</v>
      </c>
      <c r="BU22" s="196">
        <v>3.0000000000000001E-3</v>
      </c>
      <c r="BV22" s="196">
        <v>3.0000000000000001E-3</v>
      </c>
      <c r="BW22" s="196">
        <v>3.0000000000000001E-3</v>
      </c>
      <c r="BX22" s="196">
        <v>3.0000000000000001E-3</v>
      </c>
      <c r="BY22" s="196">
        <v>3.0000000000000001E-3</v>
      </c>
      <c r="BZ22" s="196">
        <v>3.0000000000000001E-3</v>
      </c>
      <c r="CA22" s="196">
        <v>3.0000000000000001E-3</v>
      </c>
      <c r="CB22" s="196">
        <v>3.0000000000000001E-3</v>
      </c>
      <c r="CC22" s="196">
        <v>3.0000000000000001E-3</v>
      </c>
      <c r="CD22" s="196">
        <v>3.0000000000000001E-3</v>
      </c>
      <c r="CE22" s="196">
        <v>3.0000000000000001E-3</v>
      </c>
      <c r="CF22" s="196">
        <v>3.0000000000000001E-3</v>
      </c>
      <c r="CG22" s="196">
        <v>3.0000000000000001E-3</v>
      </c>
      <c r="CH22" s="196">
        <v>3.0000000000000001E-3</v>
      </c>
      <c r="CI22" s="196">
        <v>3.0000000000000001E-3</v>
      </c>
      <c r="CJ22" s="196">
        <v>3.0000000000000001E-3</v>
      </c>
      <c r="CK22" s="196">
        <v>3.0000000000000001E-3</v>
      </c>
      <c r="CL22" s="196">
        <v>3.0000000000000001E-3</v>
      </c>
      <c r="CM22" s="196">
        <v>3.0000000000000001E-3</v>
      </c>
      <c r="CN22" s="196">
        <v>3.0000000000000001E-3</v>
      </c>
      <c r="CO22" s="196">
        <v>3.0000000000000001E-3</v>
      </c>
      <c r="CP22" s="196">
        <v>3.0000000000000001E-3</v>
      </c>
      <c r="CQ22" s="196">
        <v>3.0000000000000001E-3</v>
      </c>
      <c r="CR22" s="196">
        <v>3.0000000000000001E-3</v>
      </c>
      <c r="CS22" s="196">
        <v>3.0000000000000001E-3</v>
      </c>
      <c r="CT22" s="196">
        <v>3.0000000000000001E-3</v>
      </c>
      <c r="CU22" s="196">
        <v>3.0000000000000001E-3</v>
      </c>
      <c r="CV22" s="196">
        <v>3.0000000000000001E-3</v>
      </c>
      <c r="CW22" s="196">
        <v>3.0000000000000001E-3</v>
      </c>
      <c r="CX22" s="196">
        <v>3.0000000000000001E-3</v>
      </c>
      <c r="CY22" s="196">
        <v>3.0000000000000001E-3</v>
      </c>
      <c r="CZ22" s="196">
        <v>3.0000000000000001E-3</v>
      </c>
      <c r="DA22" s="196">
        <v>3.0000000000000001E-3</v>
      </c>
      <c r="DB22" s="196">
        <v>3.0000000000000001E-3</v>
      </c>
      <c r="DC22" s="196">
        <v>3.0000000000000001E-3</v>
      </c>
      <c r="DD22" s="196">
        <v>3.0000000000000001E-3</v>
      </c>
      <c r="DE22" s="196">
        <v>3.0000000000000001E-3</v>
      </c>
      <c r="DF22" s="196">
        <v>3.0000000000000001E-3</v>
      </c>
      <c r="DG22" s="196">
        <v>3.0000000000000001E-3</v>
      </c>
      <c r="DH22" s="196">
        <v>3.0000000000000001E-3</v>
      </c>
      <c r="DI22" s="196">
        <v>3.0000000000000001E-3</v>
      </c>
      <c r="DJ22" s="196">
        <v>3.0000000000000001E-3</v>
      </c>
      <c r="DK22" s="196">
        <v>3.0000000000000001E-3</v>
      </c>
      <c r="DL22" s="196">
        <v>3.0000000000000001E-3</v>
      </c>
      <c r="DM22" s="196">
        <v>3.0000000000000001E-3</v>
      </c>
      <c r="DN22" s="196">
        <v>3.0000000000000001E-3</v>
      </c>
      <c r="DO22" s="196">
        <v>3.0000000000000001E-3</v>
      </c>
      <c r="DP22" s="196">
        <v>3.0000000000000001E-3</v>
      </c>
      <c r="DQ22" s="196">
        <v>3.0000000000000001E-3</v>
      </c>
      <c r="DR22" s="196">
        <v>3.0000000000000001E-3</v>
      </c>
      <c r="DS22" s="196">
        <v>3.0000000000000001E-3</v>
      </c>
      <c r="DT22" s="196">
        <v>3.0000000000000001E-3</v>
      </c>
      <c r="DU22" s="328">
        <v>3.0000000000000001E-3</v>
      </c>
      <c r="DV22" s="328">
        <v>3.0000000000000001E-3</v>
      </c>
      <c r="DW22" s="328">
        <v>3.0000000000000001E-3</v>
      </c>
      <c r="DX22" s="328">
        <v>3.0000000000000001E-3</v>
      </c>
      <c r="DY22" s="328">
        <v>3.0000000000000001E-3</v>
      </c>
      <c r="DZ22" s="328">
        <v>3.0000000000000001E-3</v>
      </c>
      <c r="EA22" s="328">
        <v>3.0000000000000001E-3</v>
      </c>
      <c r="EB22" s="328">
        <v>3.0000000000000001E-3</v>
      </c>
      <c r="EC22" s="328">
        <v>3.0000000000000001E-3</v>
      </c>
      <c r="ED22" s="328">
        <v>3.0000000000000001E-3</v>
      </c>
      <c r="EE22" s="328">
        <v>3.0000000000000001E-3</v>
      </c>
      <c r="EF22" s="328">
        <v>3.0000000000000001E-3</v>
      </c>
      <c r="EG22" s="328">
        <v>3.0000000000000001E-3</v>
      </c>
      <c r="EH22" s="328">
        <v>3.0000000000000001E-3</v>
      </c>
      <c r="EI22" s="328">
        <v>3.0000000000000001E-3</v>
      </c>
      <c r="EJ22" s="328">
        <v>3.0000000000000001E-3</v>
      </c>
      <c r="EK22" s="328">
        <v>3.0000000000000001E-3</v>
      </c>
      <c r="EL22" s="328">
        <v>3.0000000000000001E-3</v>
      </c>
      <c r="EM22" s="328">
        <v>3.0000000000000001E-3</v>
      </c>
      <c r="EN22" s="328">
        <v>3.0000000000000001E-3</v>
      </c>
      <c r="EO22" s="328">
        <v>3.0000000000000001E-3</v>
      </c>
      <c r="EP22" s="328">
        <v>3.0000000000000001E-3</v>
      </c>
      <c r="EQ22" s="328">
        <v>3.0000000000000001E-3</v>
      </c>
      <c r="ER22" s="328">
        <v>3.0000000000000001E-3</v>
      </c>
      <c r="ES22" s="328">
        <v>3.0000000000000001E-3</v>
      </c>
      <c r="ET22" s="328">
        <v>3.0000000000000001E-3</v>
      </c>
      <c r="EU22" s="328">
        <v>3.0000000000000001E-3</v>
      </c>
      <c r="EV22" s="328">
        <v>3.0000000000000001E-3</v>
      </c>
      <c r="EW22" s="328">
        <v>3.0000000000000001E-3</v>
      </c>
      <c r="EX22" s="328">
        <v>3.0000000000000001E-3</v>
      </c>
      <c r="EY22" s="328">
        <v>3.0000000000000001E-3</v>
      </c>
      <c r="EZ22" s="328">
        <v>3.0000000000000001E-3</v>
      </c>
      <c r="FA22" s="328">
        <v>3.0000000000000001E-3</v>
      </c>
      <c r="FB22" s="328">
        <v>3.0000000000000001E-3</v>
      </c>
      <c r="FC22" s="328">
        <v>3.0000000000000001E-3</v>
      </c>
      <c r="FD22" s="328">
        <v>3.0000000000000001E-3</v>
      </c>
      <c r="FE22" s="328">
        <v>3.0000000000000001E-3</v>
      </c>
      <c r="FF22" s="328">
        <v>3.0000000000000001E-3</v>
      </c>
      <c r="FG22" s="328">
        <v>3.0000000000000001E-3</v>
      </c>
      <c r="FH22" s="328">
        <v>3.0000000000000001E-3</v>
      </c>
      <c r="FI22" s="328">
        <v>3.0000000000000001E-3</v>
      </c>
      <c r="FJ22" s="328">
        <v>3.0000000000000001E-3</v>
      </c>
      <c r="FK22" s="328">
        <v>3.0000000000000001E-3</v>
      </c>
      <c r="FL22" s="328">
        <v>3.0000000000000001E-3</v>
      </c>
      <c r="FM22" s="328">
        <v>3.0000000000000001E-3</v>
      </c>
      <c r="FN22" s="328">
        <v>3.0000000000000001E-3</v>
      </c>
      <c r="FO22" s="328">
        <v>3.0000000000000001E-3</v>
      </c>
      <c r="FP22" s="328">
        <v>3.0000000000000001E-3</v>
      </c>
      <c r="FQ22" s="328">
        <v>3.0000000000000001E-3</v>
      </c>
      <c r="FR22" s="328">
        <v>3.0000000000000001E-3</v>
      </c>
      <c r="FS22" s="328">
        <v>3.0000000000000001E-3</v>
      </c>
      <c r="FT22" s="328">
        <v>3.0000000000000001E-3</v>
      </c>
      <c r="FU22" s="328">
        <v>3.0000000000000001E-3</v>
      </c>
      <c r="FV22" s="328">
        <v>3.0000000000000001E-3</v>
      </c>
      <c r="FW22" s="328">
        <v>3.0000000000000001E-3</v>
      </c>
      <c r="FX22" s="328">
        <v>3.0000000000000001E-3</v>
      </c>
      <c r="FY22" s="328">
        <v>3.0000000000000001E-3</v>
      </c>
      <c r="FZ22" s="328">
        <v>3.0000000000000001E-3</v>
      </c>
      <c r="GA22" s="328">
        <v>3.0000000000000001E-3</v>
      </c>
      <c r="GB22" s="328">
        <v>3.0000000000000001E-3</v>
      </c>
      <c r="GC22" s="328">
        <v>3.0000000000000001E-3</v>
      </c>
      <c r="GD22" s="328">
        <v>3.0000000000000001E-3</v>
      </c>
      <c r="GE22" s="328">
        <v>3.0000000000000001E-3</v>
      </c>
      <c r="GF22" s="328">
        <v>3.0000000000000001E-3</v>
      </c>
      <c r="GG22" s="328">
        <v>3.0000000000000001E-3</v>
      </c>
      <c r="GH22" s="328">
        <v>3.0000000000000001E-3</v>
      </c>
      <c r="GI22" s="328">
        <v>3.0000000000000001E-3</v>
      </c>
      <c r="GJ22" s="328">
        <v>3.0000000000000001E-3</v>
      </c>
      <c r="GK22" s="328">
        <v>3.0000000000000001E-3</v>
      </c>
      <c r="GL22" s="328">
        <v>3.0000000000000001E-3</v>
      </c>
      <c r="GM22" s="328">
        <v>3.0000000000000001E-3</v>
      </c>
      <c r="GN22" s="328">
        <v>3.0000000000000001E-3</v>
      </c>
      <c r="GO22" s="328">
        <v>3.0000000000000001E-3</v>
      </c>
      <c r="GP22" s="328">
        <v>3.0000000000000001E-3</v>
      </c>
      <c r="GQ22" s="328">
        <v>3.0000000000000001E-3</v>
      </c>
      <c r="GR22" s="328">
        <v>3.0000000000000001E-3</v>
      </c>
      <c r="GS22" s="328">
        <v>3.0000000000000001E-3</v>
      </c>
      <c r="GT22" s="328">
        <v>3.0000000000000001E-3</v>
      </c>
      <c r="GU22" s="328">
        <v>3.0000000000000001E-3</v>
      </c>
      <c r="GV22" s="328">
        <v>3.0000000000000001E-3</v>
      </c>
      <c r="GW22" s="328">
        <v>3.0000000000000001E-3</v>
      </c>
      <c r="GX22" s="328">
        <v>3.0000000000000001E-3</v>
      </c>
      <c r="GY22" s="328">
        <v>3.0000000000000001E-3</v>
      </c>
      <c r="GZ22" s="328">
        <v>3.0000000000000001E-3</v>
      </c>
      <c r="HA22" s="328">
        <v>3.0000000000000001E-3</v>
      </c>
      <c r="HB22" s="328">
        <v>3.0000000000000001E-3</v>
      </c>
      <c r="HC22" s="328">
        <v>3.0000000000000001E-3</v>
      </c>
      <c r="HD22" s="328">
        <v>3.0000000000000001E-3</v>
      </c>
      <c r="HE22" s="328">
        <v>3.0000000000000001E-3</v>
      </c>
      <c r="HF22" s="328">
        <v>3.0000000000000001E-3</v>
      </c>
      <c r="HG22" s="328">
        <v>3.0000000000000001E-3</v>
      </c>
      <c r="HH22" s="328">
        <v>3.0000000000000001E-3</v>
      </c>
      <c r="HI22" s="328">
        <v>3.0000000000000001E-3</v>
      </c>
      <c r="HJ22" s="328">
        <v>3.0000000000000001E-3</v>
      </c>
      <c r="HK22" s="328">
        <v>3.0000000000000001E-3</v>
      </c>
      <c r="HL22" s="328">
        <v>3.0000000000000001E-3</v>
      </c>
      <c r="HM22" s="328">
        <v>3.0000000000000001E-3</v>
      </c>
      <c r="HN22" s="328">
        <v>3.0000000000000001E-3</v>
      </c>
      <c r="HO22" s="328">
        <v>3.0000000000000001E-3</v>
      </c>
      <c r="HP22" s="328">
        <v>3.0000000000000001E-3</v>
      </c>
      <c r="HQ22" s="328">
        <v>3.0000000000000001E-3</v>
      </c>
      <c r="HR22" s="328">
        <v>3.0000000000000001E-3</v>
      </c>
      <c r="HS22" s="328">
        <v>3.0000000000000001E-3</v>
      </c>
    </row>
    <row r="23" spans="1:227" s="157" customFormat="1" ht="14">
      <c r="B23" s="164" t="s">
        <v>54</v>
      </c>
      <c r="C23" s="159">
        <f t="shared" ref="C23:AH23" si="36">SUM(C20:C22)</f>
        <v>3.0869999999999998E-2</v>
      </c>
      <c r="D23" s="159">
        <f t="shared" si="36"/>
        <v>3.0869999999999998E-2</v>
      </c>
      <c r="E23" s="159">
        <f t="shared" si="36"/>
        <v>3.0869999999999998E-2</v>
      </c>
      <c r="F23" s="159">
        <f t="shared" si="36"/>
        <v>3.0869999999999998E-2</v>
      </c>
      <c r="G23" s="159">
        <f t="shared" si="36"/>
        <v>3.0869999999999998E-2</v>
      </c>
      <c r="H23" s="159">
        <f t="shared" si="36"/>
        <v>3.0869999999999998E-2</v>
      </c>
      <c r="I23" s="159">
        <f t="shared" si="36"/>
        <v>3.0869999999999998E-2</v>
      </c>
      <c r="J23" s="159">
        <f t="shared" si="36"/>
        <v>3.0869999999999998E-2</v>
      </c>
      <c r="K23" s="159">
        <f t="shared" si="36"/>
        <v>3.0869999999999998E-2</v>
      </c>
      <c r="L23" s="159">
        <f t="shared" si="36"/>
        <v>3.0869999999999998E-2</v>
      </c>
      <c r="M23" s="159">
        <f t="shared" si="36"/>
        <v>3.0869999999999998E-2</v>
      </c>
      <c r="N23" s="159">
        <f t="shared" si="36"/>
        <v>3.0869999999999998E-2</v>
      </c>
      <c r="O23" s="159">
        <f t="shared" si="36"/>
        <v>3.1870000000000002E-2</v>
      </c>
      <c r="P23" s="159">
        <f t="shared" si="36"/>
        <v>3.1870000000000002E-2</v>
      </c>
      <c r="Q23" s="159">
        <f t="shared" si="36"/>
        <v>3.1870000000000002E-2</v>
      </c>
      <c r="R23" s="159">
        <f t="shared" si="36"/>
        <v>3.2869999999999996E-2</v>
      </c>
      <c r="S23" s="159">
        <f t="shared" si="36"/>
        <v>3.2869999999999996E-2</v>
      </c>
      <c r="T23" s="159">
        <f t="shared" si="36"/>
        <v>3.2869999999999996E-2</v>
      </c>
      <c r="U23" s="159">
        <f t="shared" si="36"/>
        <v>3.3869999999999997E-2</v>
      </c>
      <c r="V23" s="159">
        <f t="shared" si="36"/>
        <v>3.3869999999999997E-2</v>
      </c>
      <c r="W23" s="159">
        <f t="shared" si="36"/>
        <v>3.3869999999999997E-2</v>
      </c>
      <c r="X23" s="159">
        <f t="shared" si="36"/>
        <v>3.4869999999999998E-2</v>
      </c>
      <c r="Y23" s="159">
        <f t="shared" si="36"/>
        <v>3.4869999999999998E-2</v>
      </c>
      <c r="Z23" s="159">
        <f t="shared" si="36"/>
        <v>3.4869999999999998E-2</v>
      </c>
      <c r="AA23" s="159">
        <f t="shared" si="36"/>
        <v>3.5869999999999999E-2</v>
      </c>
      <c r="AB23" s="159">
        <f t="shared" si="36"/>
        <v>3.5869999999999999E-2</v>
      </c>
      <c r="AC23" s="159">
        <f t="shared" si="36"/>
        <v>3.5869999999999999E-2</v>
      </c>
      <c r="AD23" s="159">
        <f t="shared" si="36"/>
        <v>3.687E-2</v>
      </c>
      <c r="AE23" s="159">
        <f t="shared" si="36"/>
        <v>3.687E-2</v>
      </c>
      <c r="AF23" s="159">
        <f t="shared" si="36"/>
        <v>3.687E-2</v>
      </c>
      <c r="AG23" s="159">
        <f t="shared" si="36"/>
        <v>3.7870000000000001E-2</v>
      </c>
      <c r="AH23" s="159">
        <f t="shared" si="36"/>
        <v>4.1369999999999997E-2</v>
      </c>
      <c r="AI23" s="159">
        <f t="shared" ref="AI23:CT23" si="37">SUM(AI20:AI22)</f>
        <v>4.1369999999999997E-2</v>
      </c>
      <c r="AJ23" s="159">
        <f t="shared" si="37"/>
        <v>4.5870000000000001E-2</v>
      </c>
      <c r="AK23" s="159">
        <f t="shared" si="37"/>
        <v>4.5870000000000001E-2</v>
      </c>
      <c r="AL23" s="159">
        <f t="shared" si="37"/>
        <v>4.5870000000000001E-2</v>
      </c>
      <c r="AM23" s="159">
        <f t="shared" si="37"/>
        <v>4.6870000000000002E-2</v>
      </c>
      <c r="AN23" s="159">
        <f t="shared" si="37"/>
        <v>4.6870000000000002E-2</v>
      </c>
      <c r="AO23" s="159">
        <f t="shared" si="37"/>
        <v>4.6870000000000002E-2</v>
      </c>
      <c r="AP23" s="159">
        <f t="shared" si="37"/>
        <v>4.7870000000000003E-2</v>
      </c>
      <c r="AQ23" s="159">
        <f t="shared" si="37"/>
        <v>4.7870000000000003E-2</v>
      </c>
      <c r="AR23" s="159">
        <f t="shared" si="37"/>
        <v>4.7870000000000003E-2</v>
      </c>
      <c r="AS23" s="159">
        <f t="shared" si="37"/>
        <v>4.8870000000000004E-2</v>
      </c>
      <c r="AT23" s="159">
        <f t="shared" si="37"/>
        <v>4.8870000000000004E-2</v>
      </c>
      <c r="AU23" s="159">
        <f t="shared" si="37"/>
        <v>4.8870000000000004E-2</v>
      </c>
      <c r="AV23" s="159">
        <f t="shared" si="37"/>
        <v>5.3370000000000001E-2</v>
      </c>
      <c r="AW23" s="159">
        <f t="shared" si="37"/>
        <v>5.3370000000000001E-2</v>
      </c>
      <c r="AX23" s="159">
        <f t="shared" si="37"/>
        <v>5.3370000000000001E-2</v>
      </c>
      <c r="AY23" s="159">
        <f t="shared" si="37"/>
        <v>5.4370000000000002E-2</v>
      </c>
      <c r="AZ23" s="159">
        <f t="shared" si="37"/>
        <v>5.4370000000000002E-2</v>
      </c>
      <c r="BA23" s="159">
        <f t="shared" si="37"/>
        <v>5.4370000000000002E-2</v>
      </c>
      <c r="BB23" s="159">
        <f t="shared" si="37"/>
        <v>5.5370000000000003E-2</v>
      </c>
      <c r="BC23" s="159">
        <f t="shared" si="37"/>
        <v>5.5370000000000003E-2</v>
      </c>
      <c r="BD23" s="159">
        <f t="shared" si="37"/>
        <v>5.5370000000000003E-2</v>
      </c>
      <c r="BE23" s="159">
        <f t="shared" si="37"/>
        <v>5.5370000000000003E-2</v>
      </c>
      <c r="BF23" s="159">
        <f t="shared" si="37"/>
        <v>5.5370000000000003E-2</v>
      </c>
      <c r="BG23" s="159">
        <f t="shared" si="37"/>
        <v>5.5370000000000003E-2</v>
      </c>
      <c r="BH23" s="159">
        <f t="shared" si="37"/>
        <v>6.1370000000000001E-2</v>
      </c>
      <c r="BI23" s="159">
        <f t="shared" si="37"/>
        <v>6.1370000000000001E-2</v>
      </c>
      <c r="BJ23" s="159">
        <f t="shared" si="37"/>
        <v>6.1370000000000001E-2</v>
      </c>
      <c r="BK23" s="159">
        <f t="shared" si="37"/>
        <v>6.1370000000000001E-2</v>
      </c>
      <c r="BL23" s="159">
        <f t="shared" si="37"/>
        <v>6.1370000000000001E-2</v>
      </c>
      <c r="BM23" s="159">
        <f t="shared" si="37"/>
        <v>6.1370000000000001E-2</v>
      </c>
      <c r="BN23" s="159">
        <f t="shared" si="37"/>
        <v>6.1370000000000001E-2</v>
      </c>
      <c r="BO23" s="159">
        <f t="shared" si="37"/>
        <v>6.1370000000000001E-2</v>
      </c>
      <c r="BP23" s="159">
        <f t="shared" si="37"/>
        <v>6.1370000000000001E-2</v>
      </c>
      <c r="BQ23" s="159">
        <f t="shared" si="37"/>
        <v>6.1370000000000001E-2</v>
      </c>
      <c r="BR23" s="159">
        <f t="shared" si="37"/>
        <v>6.1370000000000001E-2</v>
      </c>
      <c r="BS23" s="159">
        <f t="shared" si="37"/>
        <v>6.1370000000000001E-2</v>
      </c>
      <c r="BT23" s="159">
        <f t="shared" si="37"/>
        <v>6.1370000000000001E-2</v>
      </c>
      <c r="BU23" s="159">
        <f t="shared" si="37"/>
        <v>6.1370000000000001E-2</v>
      </c>
      <c r="BV23" s="159">
        <f t="shared" si="37"/>
        <v>6.1370000000000001E-2</v>
      </c>
      <c r="BW23" s="159">
        <f t="shared" si="37"/>
        <v>6.1370000000000001E-2</v>
      </c>
      <c r="BX23" s="159">
        <f t="shared" si="37"/>
        <v>6.1370000000000001E-2</v>
      </c>
      <c r="BY23" s="159">
        <f t="shared" si="37"/>
        <v>6.1370000000000001E-2</v>
      </c>
      <c r="BZ23" s="159">
        <f t="shared" si="37"/>
        <v>6.1370000000000001E-2</v>
      </c>
      <c r="CA23" s="159">
        <f t="shared" si="37"/>
        <v>6.1370000000000001E-2</v>
      </c>
      <c r="CB23" s="159">
        <f t="shared" si="37"/>
        <v>6.1370000000000001E-2</v>
      </c>
      <c r="CC23" s="159">
        <f t="shared" si="37"/>
        <v>6.1370000000000001E-2</v>
      </c>
      <c r="CD23" s="159">
        <f t="shared" si="37"/>
        <v>6.1370000000000001E-2</v>
      </c>
      <c r="CE23" s="159">
        <f t="shared" si="37"/>
        <v>6.1370000000000001E-2</v>
      </c>
      <c r="CF23" s="159">
        <f t="shared" si="37"/>
        <v>6.1370000000000001E-2</v>
      </c>
      <c r="CG23" s="159">
        <f t="shared" si="37"/>
        <v>6.1370000000000001E-2</v>
      </c>
      <c r="CH23" s="159">
        <f t="shared" si="37"/>
        <v>6.1370000000000001E-2</v>
      </c>
      <c r="CI23" s="159">
        <f t="shared" si="37"/>
        <v>6.1370000000000001E-2</v>
      </c>
      <c r="CJ23" s="159">
        <f t="shared" si="37"/>
        <v>6.1370000000000001E-2</v>
      </c>
      <c r="CK23" s="159">
        <f t="shared" si="37"/>
        <v>6.1370000000000001E-2</v>
      </c>
      <c r="CL23" s="159">
        <f t="shared" si="37"/>
        <v>6.1370000000000001E-2</v>
      </c>
      <c r="CM23" s="159">
        <f t="shared" si="37"/>
        <v>6.1370000000000001E-2</v>
      </c>
      <c r="CN23" s="159">
        <f t="shared" si="37"/>
        <v>6.1370000000000001E-2</v>
      </c>
      <c r="CO23" s="159">
        <f t="shared" si="37"/>
        <v>6.1370000000000001E-2</v>
      </c>
      <c r="CP23" s="159">
        <f t="shared" si="37"/>
        <v>6.1370000000000001E-2</v>
      </c>
      <c r="CQ23" s="159">
        <f t="shared" si="37"/>
        <v>6.1370000000000001E-2</v>
      </c>
      <c r="CR23" s="159">
        <f t="shared" si="37"/>
        <v>6.1370000000000001E-2</v>
      </c>
      <c r="CS23" s="159">
        <f t="shared" si="37"/>
        <v>6.1370000000000001E-2</v>
      </c>
      <c r="CT23" s="159">
        <f t="shared" si="37"/>
        <v>6.1370000000000001E-2</v>
      </c>
      <c r="CU23" s="159">
        <f t="shared" ref="CU23:DX23" si="38">SUM(CU20:CU22)</f>
        <v>6.1370000000000001E-2</v>
      </c>
      <c r="CV23" s="159">
        <f t="shared" si="38"/>
        <v>6.1370000000000001E-2</v>
      </c>
      <c r="CW23" s="159">
        <f t="shared" si="38"/>
        <v>6.1370000000000001E-2</v>
      </c>
      <c r="CX23" s="159">
        <f t="shared" si="38"/>
        <v>6.1370000000000001E-2</v>
      </c>
      <c r="CY23" s="159">
        <f t="shared" si="38"/>
        <v>6.1370000000000001E-2</v>
      </c>
      <c r="CZ23" s="159">
        <f t="shared" si="38"/>
        <v>6.1370000000000001E-2</v>
      </c>
      <c r="DA23" s="159">
        <f t="shared" si="38"/>
        <v>6.1370000000000001E-2</v>
      </c>
      <c r="DB23" s="159">
        <f t="shared" si="38"/>
        <v>6.1370000000000001E-2</v>
      </c>
      <c r="DC23" s="159">
        <f t="shared" si="38"/>
        <v>6.1370000000000001E-2</v>
      </c>
      <c r="DD23" s="159">
        <f t="shared" si="38"/>
        <v>6.1370000000000001E-2</v>
      </c>
      <c r="DE23" s="159">
        <f t="shared" si="38"/>
        <v>6.1370000000000001E-2</v>
      </c>
      <c r="DF23" s="159">
        <f t="shared" si="38"/>
        <v>6.1370000000000001E-2</v>
      </c>
      <c r="DG23" s="159">
        <f t="shared" si="38"/>
        <v>6.1370000000000001E-2</v>
      </c>
      <c r="DH23" s="159">
        <f t="shared" si="38"/>
        <v>6.1370000000000001E-2</v>
      </c>
      <c r="DI23" s="159">
        <f t="shared" si="38"/>
        <v>6.1370000000000001E-2</v>
      </c>
      <c r="DJ23" s="159">
        <f t="shared" si="38"/>
        <v>6.1370000000000001E-2</v>
      </c>
      <c r="DK23" s="159">
        <f t="shared" si="38"/>
        <v>6.1370000000000001E-2</v>
      </c>
      <c r="DL23" s="159">
        <f t="shared" si="38"/>
        <v>6.1370000000000001E-2</v>
      </c>
      <c r="DM23" s="159">
        <f t="shared" si="38"/>
        <v>6.1370000000000001E-2</v>
      </c>
      <c r="DN23" s="159">
        <f t="shared" si="38"/>
        <v>6.1370000000000001E-2</v>
      </c>
      <c r="DO23" s="159">
        <f t="shared" si="38"/>
        <v>6.1370000000000001E-2</v>
      </c>
      <c r="DP23" s="159">
        <f t="shared" si="38"/>
        <v>6.1370000000000001E-2</v>
      </c>
      <c r="DQ23" s="159">
        <f t="shared" si="38"/>
        <v>6.1370000000000001E-2</v>
      </c>
      <c r="DR23" s="159">
        <f t="shared" si="38"/>
        <v>6.1370000000000001E-2</v>
      </c>
      <c r="DS23" s="159">
        <f t="shared" si="38"/>
        <v>6.1370000000000001E-2</v>
      </c>
      <c r="DT23" s="159">
        <f t="shared" si="38"/>
        <v>6.1370000000000001E-2</v>
      </c>
      <c r="DU23" s="452">
        <f t="shared" si="38"/>
        <v>6.1370000000000001E-2</v>
      </c>
      <c r="DV23" s="452">
        <f t="shared" si="38"/>
        <v>6.1370000000000001E-2</v>
      </c>
      <c r="DW23" s="452">
        <f t="shared" si="38"/>
        <v>6.1370000000000001E-2</v>
      </c>
      <c r="DX23" s="452">
        <f t="shared" si="38"/>
        <v>6.1370000000000001E-2</v>
      </c>
      <c r="DY23" s="452">
        <f>SUM(DY20:DY22)</f>
        <v>6.1370000000000001E-2</v>
      </c>
      <c r="DZ23" s="452">
        <f t="shared" ref="DZ23:EW23" si="39">SUM(DZ20:DZ22)</f>
        <v>6.1370000000000001E-2</v>
      </c>
      <c r="EA23" s="452">
        <f t="shared" si="39"/>
        <v>6.1370000000000001E-2</v>
      </c>
      <c r="EB23" s="452">
        <f t="shared" si="39"/>
        <v>6.1370000000000001E-2</v>
      </c>
      <c r="EC23" s="452">
        <f t="shared" si="39"/>
        <v>6.1370000000000001E-2</v>
      </c>
      <c r="ED23" s="452">
        <f t="shared" si="39"/>
        <v>6.1370000000000001E-2</v>
      </c>
      <c r="EE23" s="452">
        <f t="shared" si="39"/>
        <v>6.1370000000000001E-2</v>
      </c>
      <c r="EF23" s="452">
        <f t="shared" si="39"/>
        <v>6.1370000000000001E-2</v>
      </c>
      <c r="EG23" s="452">
        <f t="shared" si="39"/>
        <v>6.1370000000000001E-2</v>
      </c>
      <c r="EH23" s="452">
        <f t="shared" si="39"/>
        <v>6.1370000000000001E-2</v>
      </c>
      <c r="EI23" s="452">
        <f t="shared" si="39"/>
        <v>6.1370000000000001E-2</v>
      </c>
      <c r="EJ23" s="452">
        <f t="shared" si="39"/>
        <v>6.1370000000000001E-2</v>
      </c>
      <c r="EK23" s="452">
        <f t="shared" si="39"/>
        <v>6.1370000000000001E-2</v>
      </c>
      <c r="EL23" s="452">
        <f t="shared" si="39"/>
        <v>6.1370000000000001E-2</v>
      </c>
      <c r="EM23" s="452">
        <f t="shared" si="39"/>
        <v>6.1370000000000001E-2</v>
      </c>
      <c r="EN23" s="452">
        <f t="shared" si="39"/>
        <v>6.1370000000000001E-2</v>
      </c>
      <c r="EO23" s="452">
        <f t="shared" si="39"/>
        <v>6.1370000000000001E-2</v>
      </c>
      <c r="EP23" s="452">
        <f t="shared" si="39"/>
        <v>6.1370000000000001E-2</v>
      </c>
      <c r="EQ23" s="452">
        <f t="shared" si="39"/>
        <v>6.1370000000000001E-2</v>
      </c>
      <c r="ER23" s="452">
        <f t="shared" si="39"/>
        <v>6.1370000000000001E-2</v>
      </c>
      <c r="ES23" s="452">
        <f t="shared" si="39"/>
        <v>6.1370000000000001E-2</v>
      </c>
      <c r="ET23" s="452">
        <f t="shared" si="39"/>
        <v>6.1370000000000001E-2</v>
      </c>
      <c r="EU23" s="452">
        <f t="shared" si="39"/>
        <v>6.1370000000000001E-2</v>
      </c>
      <c r="EV23" s="452">
        <f t="shared" si="39"/>
        <v>6.1370000000000001E-2</v>
      </c>
      <c r="EW23" s="452">
        <f t="shared" si="39"/>
        <v>6.1370000000000001E-2</v>
      </c>
      <c r="EX23" s="452">
        <f>SUM(EX20:EX22)</f>
        <v>6.1370000000000001E-2</v>
      </c>
      <c r="EY23" s="452">
        <f>SUM(EY20:EY22)</f>
        <v>6.1370000000000001E-2</v>
      </c>
      <c r="EZ23" s="452">
        <f t="shared" ref="EZ23:GC23" si="40">SUM(EZ20:EZ22)</f>
        <v>6.1370000000000001E-2</v>
      </c>
      <c r="FA23" s="452">
        <f t="shared" si="40"/>
        <v>6.1370000000000001E-2</v>
      </c>
      <c r="FB23" s="452">
        <f t="shared" si="40"/>
        <v>6.1370000000000001E-2</v>
      </c>
      <c r="FC23" s="452">
        <f t="shared" si="40"/>
        <v>6.1370000000000001E-2</v>
      </c>
      <c r="FD23" s="452">
        <f t="shared" si="40"/>
        <v>6.1370000000000001E-2</v>
      </c>
      <c r="FE23" s="452">
        <f t="shared" si="40"/>
        <v>6.1370000000000001E-2</v>
      </c>
      <c r="FF23" s="452">
        <f t="shared" si="40"/>
        <v>6.1370000000000001E-2</v>
      </c>
      <c r="FG23" s="452">
        <f t="shared" si="40"/>
        <v>6.1370000000000001E-2</v>
      </c>
      <c r="FH23" s="452">
        <f t="shared" si="40"/>
        <v>6.1370000000000001E-2</v>
      </c>
      <c r="FI23" s="452">
        <f t="shared" si="40"/>
        <v>6.1370000000000001E-2</v>
      </c>
      <c r="FJ23" s="452">
        <f t="shared" si="40"/>
        <v>6.1370000000000001E-2</v>
      </c>
      <c r="FK23" s="452">
        <f t="shared" si="40"/>
        <v>6.1370000000000001E-2</v>
      </c>
      <c r="FL23" s="452">
        <f t="shared" si="40"/>
        <v>6.1370000000000001E-2</v>
      </c>
      <c r="FM23" s="452">
        <f t="shared" si="40"/>
        <v>6.1370000000000001E-2</v>
      </c>
      <c r="FN23" s="452">
        <f t="shared" si="40"/>
        <v>6.1370000000000001E-2</v>
      </c>
      <c r="FO23" s="452">
        <f t="shared" si="40"/>
        <v>6.1370000000000001E-2</v>
      </c>
      <c r="FP23" s="452">
        <f t="shared" si="40"/>
        <v>6.1370000000000001E-2</v>
      </c>
      <c r="FQ23" s="452">
        <f t="shared" si="40"/>
        <v>6.1370000000000001E-2</v>
      </c>
      <c r="FR23" s="452">
        <f t="shared" si="40"/>
        <v>6.1370000000000001E-2</v>
      </c>
      <c r="FS23" s="452">
        <f t="shared" si="40"/>
        <v>6.1370000000000001E-2</v>
      </c>
      <c r="FT23" s="452">
        <f t="shared" si="40"/>
        <v>6.1370000000000001E-2</v>
      </c>
      <c r="FU23" s="452">
        <f t="shared" si="40"/>
        <v>6.1370000000000001E-2</v>
      </c>
      <c r="FV23" s="452">
        <f t="shared" si="40"/>
        <v>6.1370000000000001E-2</v>
      </c>
      <c r="FW23" s="452">
        <f t="shared" si="40"/>
        <v>6.1370000000000001E-2</v>
      </c>
      <c r="FX23" s="452">
        <f t="shared" si="40"/>
        <v>6.1370000000000001E-2</v>
      </c>
      <c r="FY23" s="452">
        <f t="shared" si="40"/>
        <v>6.1370000000000001E-2</v>
      </c>
      <c r="FZ23" s="452">
        <f t="shared" si="40"/>
        <v>6.1370000000000001E-2</v>
      </c>
      <c r="GA23" s="452">
        <f t="shared" si="40"/>
        <v>6.1370000000000001E-2</v>
      </c>
      <c r="GB23" s="452">
        <f t="shared" si="40"/>
        <v>6.1370000000000001E-2</v>
      </c>
      <c r="GC23" s="452">
        <f t="shared" si="40"/>
        <v>6.1370000000000001E-2</v>
      </c>
      <c r="GD23" s="452">
        <f t="shared" ref="GD23:GL23" si="41">SUM(GD20:GD22)</f>
        <v>6.1370000000000001E-2</v>
      </c>
      <c r="GE23" s="452">
        <f t="shared" si="41"/>
        <v>6.1370000000000001E-2</v>
      </c>
      <c r="GF23" s="452">
        <f t="shared" si="41"/>
        <v>6.1370000000000001E-2</v>
      </c>
      <c r="GG23" s="452">
        <f t="shared" si="41"/>
        <v>6.1370000000000001E-2</v>
      </c>
      <c r="GH23" s="452">
        <f t="shared" si="41"/>
        <v>6.1370000000000001E-2</v>
      </c>
      <c r="GI23" s="452">
        <f t="shared" si="41"/>
        <v>6.1370000000000001E-2</v>
      </c>
      <c r="GJ23" s="452">
        <f t="shared" si="41"/>
        <v>6.1370000000000001E-2</v>
      </c>
      <c r="GK23" s="452">
        <f t="shared" si="41"/>
        <v>6.1370000000000001E-2</v>
      </c>
      <c r="GL23" s="452">
        <f t="shared" si="41"/>
        <v>6.1370000000000001E-2</v>
      </c>
      <c r="GM23" s="452">
        <f t="shared" ref="GM23:GO23" si="42">SUM(GM20:GM22)</f>
        <v>6.1370000000000001E-2</v>
      </c>
      <c r="GN23" s="452">
        <f t="shared" si="42"/>
        <v>6.1370000000000001E-2</v>
      </c>
      <c r="GO23" s="452">
        <f t="shared" si="42"/>
        <v>6.1370000000000001E-2</v>
      </c>
      <c r="GP23" s="452">
        <f t="shared" ref="GP23:HG23" si="43">SUM(GP20:GP22)</f>
        <v>6.1370000000000001E-2</v>
      </c>
      <c r="GQ23" s="452">
        <f t="shared" si="43"/>
        <v>6.1370000000000001E-2</v>
      </c>
      <c r="GR23" s="452">
        <f t="shared" si="43"/>
        <v>6.1370000000000001E-2</v>
      </c>
      <c r="GS23" s="452">
        <f t="shared" si="43"/>
        <v>6.1370000000000001E-2</v>
      </c>
      <c r="GT23" s="452">
        <f t="shared" si="43"/>
        <v>6.1370000000000001E-2</v>
      </c>
      <c r="GU23" s="452">
        <f t="shared" si="43"/>
        <v>6.1370000000000001E-2</v>
      </c>
      <c r="GV23" s="452">
        <f t="shared" si="43"/>
        <v>6.1370000000000001E-2</v>
      </c>
      <c r="GW23" s="452">
        <f t="shared" si="43"/>
        <v>6.1370000000000001E-2</v>
      </c>
      <c r="GX23" s="452">
        <f t="shared" si="43"/>
        <v>6.1370000000000001E-2</v>
      </c>
      <c r="GY23" s="452">
        <f t="shared" si="43"/>
        <v>6.1370000000000001E-2</v>
      </c>
      <c r="GZ23" s="452">
        <f t="shared" si="43"/>
        <v>6.1370000000000001E-2</v>
      </c>
      <c r="HA23" s="452">
        <f t="shared" si="43"/>
        <v>6.1370000000000001E-2</v>
      </c>
      <c r="HB23" s="452">
        <f t="shared" si="43"/>
        <v>6.1370000000000001E-2</v>
      </c>
      <c r="HC23" s="452">
        <f t="shared" si="43"/>
        <v>6.1370000000000001E-2</v>
      </c>
      <c r="HD23" s="452">
        <f t="shared" si="43"/>
        <v>6.1370000000000001E-2</v>
      </c>
      <c r="HE23" s="452">
        <f t="shared" si="43"/>
        <v>6.1370000000000001E-2</v>
      </c>
      <c r="HF23" s="452">
        <f t="shared" si="43"/>
        <v>6.1370000000000001E-2</v>
      </c>
      <c r="HG23" s="452">
        <f t="shared" si="43"/>
        <v>6.1370000000000001E-2</v>
      </c>
      <c r="HH23" s="452">
        <f t="shared" ref="HH23:HJ23" si="44">SUM(HH20:HH22)</f>
        <v>6.1370000000000001E-2</v>
      </c>
      <c r="HI23" s="452">
        <f t="shared" si="44"/>
        <v>6.1370000000000001E-2</v>
      </c>
      <c r="HJ23" s="452">
        <f t="shared" si="44"/>
        <v>6.1370000000000001E-2</v>
      </c>
      <c r="HK23" s="452">
        <f t="shared" ref="HK23:HM23" si="45">SUM(HK20:HK22)</f>
        <v>6.1370000000000001E-2</v>
      </c>
      <c r="HL23" s="452">
        <f t="shared" si="45"/>
        <v>6.1370000000000001E-2</v>
      </c>
      <c r="HM23" s="452">
        <f t="shared" si="45"/>
        <v>6.1370000000000001E-2</v>
      </c>
      <c r="HN23" s="452">
        <f t="shared" ref="HN23:HS23" si="46">SUM(HN20:HN22)</f>
        <v>6.1370000000000001E-2</v>
      </c>
      <c r="HO23" s="452">
        <f t="shared" si="46"/>
        <v>6.1370000000000001E-2</v>
      </c>
      <c r="HP23" s="452">
        <f t="shared" si="46"/>
        <v>6.1370000000000001E-2</v>
      </c>
      <c r="HQ23" s="452">
        <f t="shared" si="46"/>
        <v>6.1370000000000001E-2</v>
      </c>
      <c r="HR23" s="452">
        <f t="shared" si="46"/>
        <v>6.1370000000000001E-2</v>
      </c>
      <c r="HS23" s="452">
        <f t="shared" si="46"/>
        <v>6.1370000000000001E-2</v>
      </c>
    </row>
    <row r="24" spans="1:227" s="157" customFormat="1" ht="23.25" customHeight="1" thickBot="1">
      <c r="B24" s="163" t="s">
        <v>124</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65"/>
      <c r="BO24" s="165"/>
      <c r="BP24" s="165"/>
      <c r="BQ24" s="165"/>
      <c r="BR24" s="165"/>
      <c r="BS24" s="165"/>
      <c r="BT24" s="165"/>
      <c r="BU24" s="165"/>
      <c r="BV24" s="165"/>
      <c r="BW24" s="165"/>
      <c r="BX24" s="165"/>
      <c r="BY24" s="165"/>
      <c r="BZ24" s="165"/>
      <c r="CA24" s="165"/>
      <c r="CB24" s="165"/>
      <c r="CC24" s="165"/>
      <c r="CD24" s="165"/>
      <c r="CE24" s="165"/>
      <c r="CF24" s="165"/>
      <c r="CG24" s="165"/>
      <c r="CH24" s="165"/>
      <c r="CI24" s="165"/>
      <c r="CJ24" s="165"/>
      <c r="CK24" s="165"/>
      <c r="CL24" s="165"/>
      <c r="CM24" s="165"/>
      <c r="CN24" s="165"/>
      <c r="CO24" s="165"/>
      <c r="CP24" s="165"/>
      <c r="CQ24" s="165"/>
      <c r="CR24" s="165"/>
      <c r="CS24" s="165"/>
      <c r="CT24" s="165"/>
      <c r="CU24" s="165"/>
      <c r="CV24" s="165"/>
      <c r="CW24" s="16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U24" s="185"/>
      <c r="DV24" s="185"/>
      <c r="DW24" s="185"/>
      <c r="DX24" s="185"/>
      <c r="DY24" s="185"/>
      <c r="DZ24" s="185"/>
      <c r="EA24" s="185"/>
      <c r="EB24" s="185"/>
      <c r="EC24" s="185"/>
      <c r="ED24" s="185"/>
      <c r="EE24" s="185"/>
      <c r="EF24" s="185"/>
      <c r="EG24" s="185"/>
      <c r="EH24" s="185"/>
      <c r="EI24" s="185"/>
      <c r="EJ24" s="185"/>
      <c r="EK24" s="185"/>
      <c r="EL24" s="185"/>
      <c r="EM24" s="524"/>
      <c r="EN24" s="524"/>
      <c r="EO24" s="524"/>
      <c r="EP24" s="524"/>
      <c r="EQ24" s="524"/>
      <c r="ER24" s="524"/>
      <c r="ES24" s="524"/>
      <c r="ET24" s="524"/>
      <c r="EU24" s="524"/>
      <c r="EV24" s="524"/>
      <c r="EW24" s="524"/>
      <c r="EX24" s="524"/>
      <c r="EY24" s="524"/>
      <c r="EZ24" s="524"/>
      <c r="FA24" s="524"/>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406"/>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row>
    <row r="25" spans="1:227" s="190" customFormat="1" ht="14">
      <c r="A25" s="164" t="s">
        <v>49</v>
      </c>
      <c r="B25" s="164" t="s">
        <v>276</v>
      </c>
      <c r="CJ25" s="190">
        <v>-3.3400000000000001E-3</v>
      </c>
      <c r="CK25" s="190">
        <v>-3.3400000000000001E-3</v>
      </c>
      <c r="CL25" s="190">
        <v>-2.6900000000000001E-3</v>
      </c>
      <c r="CM25" s="190">
        <v>-2.6900000000000001E-3</v>
      </c>
      <c r="CN25" s="190">
        <v>-2.6900000000000001E-3</v>
      </c>
      <c r="CO25" s="190">
        <v>-2.99E-3</v>
      </c>
      <c r="CP25" s="190">
        <v>-2.99E-3</v>
      </c>
      <c r="CQ25" s="190">
        <v>-2.99E-3</v>
      </c>
      <c r="CR25" s="190">
        <v>-2.5300000000000001E-3</v>
      </c>
      <c r="CS25" s="190">
        <v>-2.5300000000000001E-3</v>
      </c>
      <c r="CT25" s="190">
        <v>-2.5300000000000001E-3</v>
      </c>
      <c r="CU25" s="190">
        <v>9.8999999999999999E-4</v>
      </c>
      <c r="CV25" s="190">
        <v>9.8999999999999999E-4</v>
      </c>
      <c r="CW25" s="190">
        <v>9.8999999999999999E-4</v>
      </c>
      <c r="CX25" s="190">
        <v>3.5799999999999998E-3</v>
      </c>
      <c r="CY25" s="190">
        <v>3.5799999999999998E-3</v>
      </c>
      <c r="CZ25" s="190">
        <v>3.5799999999999998E-3</v>
      </c>
      <c r="DA25" s="190">
        <v>5.3200000000000001E-3</v>
      </c>
      <c r="DB25" s="190">
        <v>5.3200000000000001E-3</v>
      </c>
      <c r="DC25" s="190">
        <v>5.3200000000000001E-3</v>
      </c>
      <c r="DD25" s="190">
        <v>1.0529999999999999E-2</v>
      </c>
      <c r="DE25" s="190">
        <v>1.0529999999999999E-2</v>
      </c>
      <c r="DF25" s="190">
        <v>1.0529999999999999E-2</v>
      </c>
      <c r="DG25" s="190">
        <v>1.2290000000000001E-2</v>
      </c>
      <c r="DH25" s="190">
        <v>1.2290000000000001E-2</v>
      </c>
      <c r="DI25" s="190">
        <v>1.2290000000000001E-2</v>
      </c>
      <c r="DJ25" s="190">
        <v>8.2199999999999999E-3</v>
      </c>
      <c r="DK25" s="190">
        <v>8.2199999999999999E-3</v>
      </c>
      <c r="DL25" s="190">
        <v>8.2199999999999999E-3</v>
      </c>
      <c r="DM25" s="190">
        <v>7.3299999999999997E-3</v>
      </c>
      <c r="DN25" s="190">
        <v>7.3299999999999997E-3</v>
      </c>
      <c r="DO25" s="190">
        <v>7.3299999999999997E-3</v>
      </c>
      <c r="DP25" s="190">
        <v>5.11E-3</v>
      </c>
      <c r="DQ25" s="190">
        <v>5.11E-3</v>
      </c>
      <c r="DR25" s="190">
        <v>5.11E-3</v>
      </c>
      <c r="DS25" s="190">
        <v>3.2799999999999999E-3</v>
      </c>
      <c r="DT25" s="190">
        <v>3.2799999999999999E-3</v>
      </c>
      <c r="DU25" s="454">
        <v>3.2799999999999999E-3</v>
      </c>
      <c r="DV25" s="454">
        <v>-3.1199999999999999E-3</v>
      </c>
      <c r="DW25" s="454">
        <v>-3.1199999999999999E-3</v>
      </c>
      <c r="DX25" s="454">
        <v>-3.1199999999999999E-3</v>
      </c>
      <c r="DY25" s="454">
        <v>-9.8099999999999993E-3</v>
      </c>
      <c r="DZ25" s="328">
        <v>-9.8099999999999993E-3</v>
      </c>
      <c r="EA25" s="328">
        <v>-9.8099999999999993E-3</v>
      </c>
      <c r="EB25" s="328">
        <v>-1.3350000000000001E-2</v>
      </c>
      <c r="EC25" s="328">
        <v>-1.3350000000000001E-2</v>
      </c>
      <c r="ED25" s="328">
        <v>-1.3350000000000001E-2</v>
      </c>
      <c r="EE25" s="328">
        <v>-1.247E-2</v>
      </c>
      <c r="EF25" s="328">
        <v>-1.247E-2</v>
      </c>
      <c r="EG25" s="328">
        <v>-1.247E-2</v>
      </c>
      <c r="EH25" s="328">
        <v>-6.8399999999999997E-3</v>
      </c>
      <c r="EI25" s="328">
        <v>-6.8399999999999997E-3</v>
      </c>
      <c r="EJ25" s="328">
        <v>-6.8399999999999997E-3</v>
      </c>
      <c r="EK25" s="328">
        <v>-5.1500000000000001E-3</v>
      </c>
      <c r="EL25" s="328">
        <v>-5.1500000000000001E-3</v>
      </c>
      <c r="EM25" s="328">
        <v>-5.1500000000000001E-3</v>
      </c>
      <c r="EN25" s="328">
        <v>-7.79E-3</v>
      </c>
      <c r="EO25" s="328">
        <v>-7.79E-3</v>
      </c>
      <c r="EP25" s="328">
        <v>-7.79E-3</v>
      </c>
      <c r="EQ25" s="328">
        <v>-4.0099999999999997E-3</v>
      </c>
      <c r="ER25" s="328">
        <v>-4.0099999999999997E-3</v>
      </c>
      <c r="ES25" s="328">
        <v>-4.0099999999999997E-3</v>
      </c>
      <c r="ET25" s="328">
        <v>-5.0000000000000001E-4</v>
      </c>
      <c r="EU25" s="328">
        <v>-5.0000000000000001E-4</v>
      </c>
      <c r="EV25" s="328">
        <v>-5.0000000000000001E-4</v>
      </c>
      <c r="EW25" s="454">
        <v>6.0999999999999997E-4</v>
      </c>
      <c r="EX25" s="454">
        <v>6.0999999999999997E-4</v>
      </c>
      <c r="EY25" s="454">
        <v>6.0999999999999997E-4</v>
      </c>
      <c r="EZ25" s="454">
        <v>1.32E-3</v>
      </c>
      <c r="FA25" s="454">
        <v>1.32E-3</v>
      </c>
      <c r="FB25" s="454">
        <v>1.32E-3</v>
      </c>
      <c r="FC25" s="454">
        <v>-1.5499999999999999E-3</v>
      </c>
      <c r="FD25" s="454">
        <v>-1.5499999999999999E-3</v>
      </c>
      <c r="FE25" s="454">
        <v>-1.5499999999999999E-3</v>
      </c>
      <c r="FF25" s="454">
        <v>1.8000000000000001E-4</v>
      </c>
      <c r="FG25" s="454">
        <v>1.8000000000000001E-4</v>
      </c>
      <c r="FH25" s="454">
        <v>1.8000000000000001E-4</v>
      </c>
      <c r="FI25" s="454">
        <v>1.5399999999999999E-3</v>
      </c>
      <c r="FJ25" s="454">
        <v>1.5399999999999999E-3</v>
      </c>
      <c r="FK25" s="454">
        <v>1.5399999999999999E-3</v>
      </c>
      <c r="FL25" s="454">
        <v>1.56E-3</v>
      </c>
      <c r="FM25" s="454">
        <v>1.56E-3</v>
      </c>
      <c r="FN25" s="454">
        <v>1.56E-3</v>
      </c>
      <c r="FO25" s="454">
        <v>-2.2200000000000002E-3</v>
      </c>
      <c r="FP25" s="454">
        <v>-2.2200000000000002E-3</v>
      </c>
      <c r="FQ25" s="454">
        <v>-2.2200000000000002E-3</v>
      </c>
      <c r="FR25" s="454">
        <v>-4.3800000000000002E-3</v>
      </c>
      <c r="FS25" s="454">
        <v>-4.3800000000000002E-3</v>
      </c>
      <c r="FT25" s="454">
        <v>-4.3800000000000002E-3</v>
      </c>
      <c r="FU25" s="454">
        <v>-8.3899999999999999E-3</v>
      </c>
      <c r="FV25" s="454">
        <v>-8.3899999999999999E-3</v>
      </c>
      <c r="FW25" s="454">
        <v>-8.3899999999999999E-3</v>
      </c>
      <c r="FX25" s="454">
        <v>-1.008E-2</v>
      </c>
      <c r="FY25" s="454">
        <v>-1.008E-2</v>
      </c>
      <c r="FZ25" s="454">
        <v>-1.008E-2</v>
      </c>
      <c r="GA25" s="454">
        <v>-1.0670000000000001E-2</v>
      </c>
      <c r="GB25" s="454">
        <v>-1.0670000000000001E-2</v>
      </c>
      <c r="GC25" s="454">
        <v>-1.0670000000000001E-2</v>
      </c>
      <c r="GD25" s="454">
        <v>-9.0500000000000008E-3</v>
      </c>
      <c r="GE25" s="454">
        <v>-9.0500000000000008E-3</v>
      </c>
      <c r="GF25" s="454">
        <v>-9.0500000000000008E-3</v>
      </c>
      <c r="GG25" s="454">
        <v>-9.6699999999999998E-3</v>
      </c>
      <c r="GH25" s="454">
        <v>-9.6699999999999998E-3</v>
      </c>
      <c r="GI25" s="454">
        <v>-9.6699999999999998E-3</v>
      </c>
      <c r="GJ25" s="454">
        <v>-8.0000000000000002E-3</v>
      </c>
      <c r="GK25" s="454">
        <v>-8.0000000000000002E-3</v>
      </c>
      <c r="GL25" s="620">
        <v>-8.0000000000000002E-3</v>
      </c>
      <c r="GM25" s="621">
        <v>-6.4999999999999997E-3</v>
      </c>
      <c r="GN25" s="454">
        <v>-6.4999999999999997E-3</v>
      </c>
      <c r="GO25" s="454">
        <v>-6.4999999999999997E-3</v>
      </c>
      <c r="GP25" s="454">
        <v>1.49E-3</v>
      </c>
      <c r="GQ25" s="454">
        <v>1.49E-3</v>
      </c>
      <c r="GR25" s="454">
        <v>1.49E-3</v>
      </c>
      <c r="GS25" s="454">
        <v>7.5000000000000002E-4</v>
      </c>
      <c r="GT25" s="454">
        <v>7.5000000000000002E-4</v>
      </c>
      <c r="GU25" s="454">
        <v>7.5000000000000002E-4</v>
      </c>
      <c r="GV25" s="454">
        <v>2.5200000000000001E-3</v>
      </c>
      <c r="GW25" s="454">
        <v>2.5200000000000001E-3</v>
      </c>
      <c r="GX25" s="454">
        <v>2.5200000000000001E-3</v>
      </c>
      <c r="GY25" s="454">
        <v>1.1520000000000001E-2</v>
      </c>
      <c r="GZ25" s="454">
        <v>1.1520000000000001E-2</v>
      </c>
      <c r="HA25" s="454">
        <v>1.1520000000000001E-2</v>
      </c>
      <c r="HB25" s="454">
        <v>6.5799999999999999E-3</v>
      </c>
      <c r="HC25" s="454">
        <v>6.5799999999999999E-3</v>
      </c>
      <c r="HD25" s="454">
        <v>6.5799999999999999E-3</v>
      </c>
      <c r="HE25" s="454">
        <v>8.4899999999999993E-3</v>
      </c>
      <c r="HF25" s="454">
        <v>8.4899999999999993E-3</v>
      </c>
      <c r="HG25" s="454">
        <v>8.4899999999999993E-3</v>
      </c>
      <c r="HH25" s="454">
        <v>1.149E-2</v>
      </c>
      <c r="HI25" s="454">
        <v>1.149E-2</v>
      </c>
      <c r="HJ25" s="454">
        <v>1.149E-2</v>
      </c>
      <c r="HK25" s="454">
        <v>1.082E-2</v>
      </c>
      <c r="HL25" s="454">
        <v>1.082E-2</v>
      </c>
      <c r="HM25" s="454">
        <v>1.082E-2</v>
      </c>
      <c r="HN25" s="454">
        <v>2.5500000000000002E-3</v>
      </c>
      <c r="HO25" s="454">
        <v>2.5500000000000002E-3</v>
      </c>
      <c r="HP25" s="454">
        <v>2.5500000000000002E-3</v>
      </c>
      <c r="HQ25" s="454">
        <v>-3.5400000000000002E-3</v>
      </c>
      <c r="HR25" s="454">
        <v>-3.5400000000000002E-3</v>
      </c>
      <c r="HS25" s="454">
        <v>-3.5400000000000002E-3</v>
      </c>
    </row>
    <row r="26" spans="1:227" s="195" customFormat="1" ht="14">
      <c r="A26" s="164" t="s">
        <v>49</v>
      </c>
      <c r="B26" s="164" t="s">
        <v>269</v>
      </c>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v>-2.3000000000000001E-4</v>
      </c>
      <c r="CK26" s="190">
        <v>-2.3000000000000001E-4</v>
      </c>
      <c r="CL26" s="190">
        <v>-5.9999999999999995E-4</v>
      </c>
      <c r="CM26" s="190">
        <v>-5.9999999999999995E-4</v>
      </c>
      <c r="CN26" s="190">
        <v>-5.9999999999999995E-4</v>
      </c>
      <c r="CO26" s="190">
        <v>6.4999999999999997E-4</v>
      </c>
      <c r="CP26" s="190">
        <v>6.4999999999999997E-4</v>
      </c>
      <c r="CQ26" s="190">
        <v>6.4999999999999997E-4</v>
      </c>
      <c r="CR26" s="190">
        <v>1.6900000000000001E-3</v>
      </c>
      <c r="CS26" s="190">
        <v>1.6900000000000001E-3</v>
      </c>
      <c r="CT26" s="190">
        <v>1.6900000000000001E-3</v>
      </c>
      <c r="CU26" s="190">
        <v>1.9499999999999999E-3</v>
      </c>
      <c r="CV26" s="190">
        <v>1.9499999999999999E-3</v>
      </c>
      <c r="CW26" s="190">
        <v>1.9499999999999999E-3</v>
      </c>
      <c r="CX26" s="190">
        <v>5.0000000000000001E-4</v>
      </c>
      <c r="CY26" s="190">
        <v>5.0000000000000001E-4</v>
      </c>
      <c r="CZ26" s="190">
        <v>5.0000000000000001E-4</v>
      </c>
      <c r="DA26" s="190">
        <v>4.4999999999999999E-4</v>
      </c>
      <c r="DB26" s="190">
        <v>4.4999999999999999E-4</v>
      </c>
      <c r="DC26" s="190">
        <v>4.4999999999999999E-4</v>
      </c>
      <c r="DD26" s="190">
        <v>-1.3500000000000001E-3</v>
      </c>
      <c r="DE26" s="190">
        <v>-1.3500000000000001E-3</v>
      </c>
      <c r="DF26" s="190">
        <v>-1.3500000000000001E-3</v>
      </c>
      <c r="DG26" s="190">
        <v>-4.4000000000000002E-4</v>
      </c>
      <c r="DH26" s="190">
        <v>-4.4000000000000002E-4</v>
      </c>
      <c r="DI26" s="190">
        <v>-4.4000000000000002E-4</v>
      </c>
      <c r="DJ26" s="190">
        <v>8.0999999999999996E-4</v>
      </c>
      <c r="DK26" s="190">
        <v>8.0999999999999996E-4</v>
      </c>
      <c r="DL26" s="190">
        <v>8.0999999999999996E-4</v>
      </c>
      <c r="DM26" s="190">
        <v>8.0000000000000004E-4</v>
      </c>
      <c r="DN26" s="190">
        <v>8.0000000000000004E-4</v>
      </c>
      <c r="DO26" s="190">
        <v>8.0000000000000004E-4</v>
      </c>
      <c r="DP26" s="190">
        <v>6.8999999999999997E-4</v>
      </c>
      <c r="DQ26" s="190">
        <v>6.8999999999999997E-4</v>
      </c>
      <c r="DR26" s="190">
        <v>6.8999999999999997E-4</v>
      </c>
      <c r="DS26" s="190">
        <v>1.83E-3</v>
      </c>
      <c r="DT26" s="190">
        <v>1.83E-3</v>
      </c>
      <c r="DU26" s="454">
        <v>1.83E-3</v>
      </c>
      <c r="DV26" s="454">
        <v>2.5300000000000001E-3</v>
      </c>
      <c r="DW26" s="454">
        <v>2.5300000000000001E-3</v>
      </c>
      <c r="DX26" s="454">
        <v>2.5300000000000001E-3</v>
      </c>
      <c r="DY26" s="454">
        <v>3.13E-3</v>
      </c>
      <c r="DZ26" s="328">
        <v>3.13E-3</v>
      </c>
      <c r="EA26" s="328">
        <v>3.13E-3</v>
      </c>
      <c r="EB26" s="328">
        <v>3.32E-3</v>
      </c>
      <c r="EC26" s="328">
        <v>3.32E-3</v>
      </c>
      <c r="ED26" s="328">
        <v>3.32E-3</v>
      </c>
      <c r="EE26" s="328">
        <v>4.15E-3</v>
      </c>
      <c r="EF26" s="328">
        <v>4.15E-3</v>
      </c>
      <c r="EG26" s="328">
        <v>4.15E-3</v>
      </c>
      <c r="EH26" s="328">
        <v>4.4400000000000004E-3</v>
      </c>
      <c r="EI26" s="328">
        <v>4.4400000000000004E-3</v>
      </c>
      <c r="EJ26" s="328">
        <v>4.4400000000000004E-3</v>
      </c>
      <c r="EK26" s="328">
        <v>4.4200000000000003E-3</v>
      </c>
      <c r="EL26" s="328">
        <v>4.4200000000000003E-3</v>
      </c>
      <c r="EM26" s="328">
        <v>4.4200000000000003E-3</v>
      </c>
      <c r="EN26" s="328">
        <v>4.3600000000000002E-3</v>
      </c>
      <c r="EO26" s="328">
        <v>4.3600000000000002E-3</v>
      </c>
      <c r="EP26" s="328">
        <v>4.3600000000000002E-3</v>
      </c>
      <c r="EQ26" s="454">
        <v>4.4299999999999999E-3</v>
      </c>
      <c r="ER26" s="454">
        <v>4.4299999999999999E-3</v>
      </c>
      <c r="ES26" s="454">
        <v>4.4299999999999999E-3</v>
      </c>
      <c r="ET26" s="454">
        <v>3.7799999999999999E-3</v>
      </c>
      <c r="EU26" s="454">
        <v>3.7799999999999999E-3</v>
      </c>
      <c r="EV26" s="454">
        <v>3.7799999999999999E-3</v>
      </c>
      <c r="EW26" s="454">
        <v>4.1700000000000001E-3</v>
      </c>
      <c r="EX26" s="454">
        <v>4.1700000000000001E-3</v>
      </c>
      <c r="EY26" s="454">
        <v>4.1700000000000001E-3</v>
      </c>
      <c r="EZ26" s="454">
        <v>4.7400000000000003E-3</v>
      </c>
      <c r="FA26" s="454">
        <v>4.7400000000000003E-3</v>
      </c>
      <c r="FB26" s="454">
        <v>4.7400000000000003E-3</v>
      </c>
      <c r="FC26" s="454">
        <v>5.1500000000000001E-3</v>
      </c>
      <c r="FD26" s="454">
        <v>5.1500000000000001E-3</v>
      </c>
      <c r="FE26" s="454">
        <v>5.1500000000000001E-3</v>
      </c>
      <c r="FF26" s="454">
        <v>5.3499999999999997E-3</v>
      </c>
      <c r="FG26" s="454">
        <v>5.3499999999999997E-3</v>
      </c>
      <c r="FH26" s="454">
        <v>5.3499999999999997E-3</v>
      </c>
      <c r="FI26" s="454">
        <v>5.3899999999999998E-3</v>
      </c>
      <c r="FJ26" s="454">
        <v>5.3899999999999998E-3</v>
      </c>
      <c r="FK26" s="454">
        <v>5.3899999999999998E-3</v>
      </c>
      <c r="FL26" s="454">
        <v>5.8999999999999999E-3</v>
      </c>
      <c r="FM26" s="454">
        <v>5.8999999999999999E-3</v>
      </c>
      <c r="FN26" s="454">
        <v>5.8999999999999999E-3</v>
      </c>
      <c r="FO26" s="454">
        <v>7.8399999999999997E-3</v>
      </c>
      <c r="FP26" s="454">
        <v>7.8399999999999997E-3</v>
      </c>
      <c r="FQ26" s="454">
        <v>7.8399999999999997E-3</v>
      </c>
      <c r="FR26" s="454">
        <v>8.2900000000000005E-3</v>
      </c>
      <c r="FS26" s="454">
        <v>8.2900000000000005E-3</v>
      </c>
      <c r="FT26" s="454">
        <v>8.2900000000000005E-3</v>
      </c>
      <c r="FU26" s="454">
        <v>8.1099999999999992E-3</v>
      </c>
      <c r="FV26" s="454">
        <v>8.1099999999999992E-3</v>
      </c>
      <c r="FW26" s="454">
        <v>8.1099999999999992E-3</v>
      </c>
      <c r="FX26" s="454">
        <v>1.0290000000000001E-2</v>
      </c>
      <c r="FY26" s="454">
        <v>1.0290000000000001E-2</v>
      </c>
      <c r="FZ26" s="454">
        <v>1.0290000000000001E-2</v>
      </c>
      <c r="GA26" s="454">
        <v>9.3799999999999994E-3</v>
      </c>
      <c r="GB26" s="454">
        <v>9.3799999999999994E-3</v>
      </c>
      <c r="GC26" s="454">
        <v>9.3799999999999994E-3</v>
      </c>
      <c r="GD26" s="454">
        <v>8.8800000000000007E-3</v>
      </c>
      <c r="GE26" s="454">
        <v>8.8800000000000007E-3</v>
      </c>
      <c r="GF26" s="454">
        <v>8.8800000000000007E-3</v>
      </c>
      <c r="GG26" s="454">
        <v>8.5599999999999999E-3</v>
      </c>
      <c r="GH26" s="454">
        <v>8.5599999999999999E-3</v>
      </c>
      <c r="GI26" s="454">
        <v>8.5599999999999999E-3</v>
      </c>
      <c r="GJ26" s="454">
        <v>8.5599999999999999E-3</v>
      </c>
      <c r="GK26" s="454">
        <v>8.5599999999999999E-3</v>
      </c>
      <c r="GL26" s="622">
        <v>8.5599999999999999E-3</v>
      </c>
      <c r="GM26" s="623">
        <v>9.2300000000000004E-3</v>
      </c>
      <c r="GN26" s="454">
        <v>9.2300000000000004E-3</v>
      </c>
      <c r="GO26" s="454">
        <v>9.2300000000000004E-3</v>
      </c>
      <c r="GP26" s="454">
        <v>1.001E-2</v>
      </c>
      <c r="GQ26" s="454">
        <v>1.001E-2</v>
      </c>
      <c r="GR26" s="454">
        <v>1.001E-2</v>
      </c>
      <c r="GS26" s="454">
        <v>9.8600000000000007E-3</v>
      </c>
      <c r="GT26" s="454">
        <v>9.8600000000000007E-3</v>
      </c>
      <c r="GU26" s="454">
        <v>9.8600000000000007E-3</v>
      </c>
      <c r="GV26" s="454">
        <v>9.1699999999999993E-3</v>
      </c>
      <c r="GW26" s="454">
        <v>9.1699999999999993E-3</v>
      </c>
      <c r="GX26" s="454">
        <v>9.1699999999999993E-3</v>
      </c>
      <c r="GY26" s="454">
        <v>1.017E-2</v>
      </c>
      <c r="GZ26" s="454">
        <v>1.017E-2</v>
      </c>
      <c r="HA26" s="454">
        <v>1.017E-2</v>
      </c>
      <c r="HB26" s="454">
        <v>1.035E-2</v>
      </c>
      <c r="HC26" s="454">
        <v>1.035E-2</v>
      </c>
      <c r="HD26" s="454">
        <v>1.035E-2</v>
      </c>
      <c r="HE26" s="454">
        <v>1.065E-2</v>
      </c>
      <c r="HF26" s="454">
        <v>1.065E-2</v>
      </c>
      <c r="HG26" s="454">
        <v>1.065E-2</v>
      </c>
      <c r="HH26" s="454">
        <v>1.1039999999999999E-2</v>
      </c>
      <c r="HI26" s="454">
        <v>1.1039999999999999E-2</v>
      </c>
      <c r="HJ26" s="454">
        <v>1.1039999999999999E-2</v>
      </c>
      <c r="HK26" s="454">
        <v>1.1010000000000001E-2</v>
      </c>
      <c r="HL26" s="454">
        <v>1.1010000000000001E-2</v>
      </c>
      <c r="HM26" s="454">
        <v>1.1010000000000001E-2</v>
      </c>
      <c r="HN26" s="454">
        <v>1.23E-2</v>
      </c>
      <c r="HO26" s="454">
        <v>1.23E-2</v>
      </c>
      <c r="HP26" s="454">
        <v>1.23E-2</v>
      </c>
      <c r="HQ26" s="454">
        <v>1.196E-2</v>
      </c>
      <c r="HR26" s="454">
        <v>1.196E-2</v>
      </c>
      <c r="HS26" s="454">
        <v>1.196E-2</v>
      </c>
    </row>
    <row r="27" spans="1:227" s="195" customFormat="1" ht="15" thickBot="1">
      <c r="A27" s="164" t="s">
        <v>49</v>
      </c>
      <c r="B27" s="164" t="s">
        <v>270</v>
      </c>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v>4.3200000000000001E-3</v>
      </c>
      <c r="CK27" s="190">
        <v>4.3200000000000001E-3</v>
      </c>
      <c r="CL27" s="190">
        <v>4.4600000000000004E-3</v>
      </c>
      <c r="CM27" s="190">
        <v>4.4600000000000004E-3</v>
      </c>
      <c r="CN27" s="190">
        <v>4.4600000000000004E-3</v>
      </c>
      <c r="CO27" s="190">
        <v>3.98E-3</v>
      </c>
      <c r="CP27" s="190">
        <v>3.98E-3</v>
      </c>
      <c r="CQ27" s="190">
        <v>3.98E-3</v>
      </c>
      <c r="CR27" s="190">
        <v>4.8399999999999997E-3</v>
      </c>
      <c r="CS27" s="190">
        <v>4.8399999999999997E-3</v>
      </c>
      <c r="CT27" s="190">
        <v>4.8399999999999997E-3</v>
      </c>
      <c r="CU27" s="190">
        <v>1.92E-3</v>
      </c>
      <c r="CV27" s="190">
        <v>1.92E-3</v>
      </c>
      <c r="CW27" s="190">
        <v>1.92E-3</v>
      </c>
      <c r="CX27" s="190">
        <v>3.6000000000000002E-4</v>
      </c>
      <c r="CY27" s="190">
        <v>3.6000000000000002E-4</v>
      </c>
      <c r="CZ27" s="190">
        <v>3.6000000000000002E-4</v>
      </c>
      <c r="DA27" s="190">
        <v>-6.7000000000000002E-4</v>
      </c>
      <c r="DB27" s="190">
        <v>-6.7000000000000002E-4</v>
      </c>
      <c r="DC27" s="190">
        <v>-6.7000000000000002E-4</v>
      </c>
      <c r="DD27" s="190">
        <v>1.82E-3</v>
      </c>
      <c r="DE27" s="190">
        <v>1.82E-3</v>
      </c>
      <c r="DF27" s="190">
        <v>1.82E-3</v>
      </c>
      <c r="DG27" s="190">
        <v>2.7499999999999998E-3</v>
      </c>
      <c r="DH27" s="190">
        <v>2.7499999999999998E-3</v>
      </c>
      <c r="DI27" s="190">
        <v>2.7499999999999998E-3</v>
      </c>
      <c r="DJ27" s="190">
        <v>1.99E-3</v>
      </c>
      <c r="DK27" s="190">
        <v>1.99E-3</v>
      </c>
      <c r="DL27" s="190">
        <v>1.99E-3</v>
      </c>
      <c r="DM27" s="190">
        <v>3.7499999999999999E-3</v>
      </c>
      <c r="DN27" s="190">
        <v>3.7499999999999999E-3</v>
      </c>
      <c r="DO27" s="190">
        <v>3.7499999999999999E-3</v>
      </c>
      <c r="DP27" s="190">
        <v>5.6100000000000004E-3</v>
      </c>
      <c r="DQ27" s="190">
        <v>5.6100000000000004E-3</v>
      </c>
      <c r="DR27" s="190">
        <v>5.6100000000000004E-3</v>
      </c>
      <c r="DS27" s="190">
        <v>8.1099999999999992E-3</v>
      </c>
      <c r="DT27" s="190">
        <v>8.1099999999999992E-3</v>
      </c>
      <c r="DU27" s="454">
        <v>8.1099999999999992E-3</v>
      </c>
      <c r="DV27" s="454">
        <v>8.5699999999999995E-3</v>
      </c>
      <c r="DW27" s="454">
        <v>8.5699999999999995E-3</v>
      </c>
      <c r="DX27" s="454">
        <v>8.5699999999999995E-3</v>
      </c>
      <c r="DY27" s="454">
        <v>8.8400000000000006E-3</v>
      </c>
      <c r="DZ27" s="328">
        <v>8.8400000000000006E-3</v>
      </c>
      <c r="EA27" s="328">
        <v>8.8400000000000006E-3</v>
      </c>
      <c r="EB27" s="328">
        <v>8.8599999999999998E-3</v>
      </c>
      <c r="EC27" s="328">
        <v>8.8599999999999998E-3</v>
      </c>
      <c r="ED27" s="328">
        <v>8.8599999999999998E-3</v>
      </c>
      <c r="EE27" s="328">
        <v>1.068E-2</v>
      </c>
      <c r="EF27" s="328">
        <v>1.068E-2</v>
      </c>
      <c r="EG27" s="328">
        <v>1.068E-2</v>
      </c>
      <c r="EH27" s="328">
        <v>9.7900000000000001E-3</v>
      </c>
      <c r="EI27" s="328">
        <v>9.7900000000000001E-3</v>
      </c>
      <c r="EJ27" s="328">
        <v>9.7900000000000001E-3</v>
      </c>
      <c r="EK27" s="328">
        <v>1.0319999999999999E-2</v>
      </c>
      <c r="EL27" s="328">
        <v>1.0319999999999999E-2</v>
      </c>
      <c r="EM27" s="328">
        <v>1.0319999999999999E-2</v>
      </c>
      <c r="EN27" s="328">
        <v>1.183E-2</v>
      </c>
      <c r="EO27" s="328">
        <v>1.183E-2</v>
      </c>
      <c r="EP27" s="328">
        <v>1.183E-2</v>
      </c>
      <c r="EQ27" s="454">
        <v>1.2880000000000001E-2</v>
      </c>
      <c r="ER27" s="454">
        <v>1.2880000000000001E-2</v>
      </c>
      <c r="ES27" s="454">
        <v>1.2880000000000001E-2</v>
      </c>
      <c r="ET27" s="454">
        <v>1.222E-2</v>
      </c>
      <c r="EU27" s="454">
        <v>1.222E-2</v>
      </c>
      <c r="EV27" s="454">
        <v>1.222E-2</v>
      </c>
      <c r="EW27" s="454">
        <v>1.188E-2</v>
      </c>
      <c r="EX27" s="454">
        <v>1.188E-2</v>
      </c>
      <c r="EY27" s="454">
        <v>1.188E-2</v>
      </c>
      <c r="EZ27" s="454">
        <v>1.413E-2</v>
      </c>
      <c r="FA27" s="454">
        <v>1.413E-2</v>
      </c>
      <c r="FB27" s="454">
        <v>1.413E-2</v>
      </c>
      <c r="FC27" s="454">
        <v>1.7430000000000001E-2</v>
      </c>
      <c r="FD27" s="454">
        <v>1.7430000000000001E-2</v>
      </c>
      <c r="FE27" s="454">
        <v>1.7430000000000001E-2</v>
      </c>
      <c r="FF27" s="454">
        <v>1.813E-2</v>
      </c>
      <c r="FG27" s="454">
        <v>1.813E-2</v>
      </c>
      <c r="FH27" s="454">
        <v>1.813E-2</v>
      </c>
      <c r="FI27" s="454">
        <v>2.085E-2</v>
      </c>
      <c r="FJ27" s="454">
        <v>2.085E-2</v>
      </c>
      <c r="FK27" s="454">
        <v>2.085E-2</v>
      </c>
      <c r="FL27" s="454">
        <v>2.0299999999999999E-2</v>
      </c>
      <c r="FM27" s="454">
        <v>2.0299999999999999E-2</v>
      </c>
      <c r="FN27" s="454">
        <v>2.0299999999999999E-2</v>
      </c>
      <c r="FO27" s="454">
        <v>2.1860000000000001E-2</v>
      </c>
      <c r="FP27" s="454">
        <v>2.1860000000000001E-2</v>
      </c>
      <c r="FQ27" s="454">
        <v>2.1860000000000001E-2</v>
      </c>
      <c r="FR27" s="454">
        <v>2.3269999999999999E-2</v>
      </c>
      <c r="FS27" s="454">
        <v>2.3269999999999999E-2</v>
      </c>
      <c r="FT27" s="454">
        <v>2.3269999999999999E-2</v>
      </c>
      <c r="FU27" s="454">
        <v>2.453E-2</v>
      </c>
      <c r="FV27" s="454">
        <v>2.453E-2</v>
      </c>
      <c r="FW27" s="454">
        <v>2.453E-2</v>
      </c>
      <c r="FX27" s="454">
        <v>2.7550000000000002E-2</v>
      </c>
      <c r="FY27" s="454">
        <v>2.7550000000000002E-2</v>
      </c>
      <c r="FZ27" s="454">
        <v>2.7550000000000002E-2</v>
      </c>
      <c r="GA27" s="454">
        <v>3.0009999999999998E-2</v>
      </c>
      <c r="GB27" s="454">
        <v>3.0009999999999998E-2</v>
      </c>
      <c r="GC27" s="454">
        <v>3.0009999999999998E-2</v>
      </c>
      <c r="GD27" s="454">
        <v>2.8299999999999999E-2</v>
      </c>
      <c r="GE27" s="454">
        <v>2.8299999999999999E-2</v>
      </c>
      <c r="GF27" s="454">
        <v>2.8299999999999999E-2</v>
      </c>
      <c r="GG27" s="454">
        <v>2.724E-2</v>
      </c>
      <c r="GH27" s="454">
        <v>2.724E-2</v>
      </c>
      <c r="GI27" s="454">
        <v>2.724E-2</v>
      </c>
      <c r="GJ27" s="454">
        <v>2.776E-2</v>
      </c>
      <c r="GK27" s="454">
        <v>2.776E-2</v>
      </c>
      <c r="GL27" s="624">
        <v>2.776E-2</v>
      </c>
      <c r="GM27" s="625">
        <v>2.8920000000000001E-2</v>
      </c>
      <c r="GN27" s="454">
        <v>2.8920000000000001E-2</v>
      </c>
      <c r="GO27" s="454">
        <v>2.8920000000000001E-2</v>
      </c>
      <c r="GP27" s="454">
        <v>2.9159999999999998E-2</v>
      </c>
      <c r="GQ27" s="454">
        <v>2.9159999999999998E-2</v>
      </c>
      <c r="GR27" s="454">
        <v>2.9159999999999998E-2</v>
      </c>
      <c r="GS27" s="454">
        <v>2.8920000000000001E-2</v>
      </c>
      <c r="GT27" s="454">
        <v>2.8920000000000001E-2</v>
      </c>
      <c r="GU27" s="454">
        <v>2.8920000000000001E-2</v>
      </c>
      <c r="GV27" s="454">
        <v>2.7320000000000001E-2</v>
      </c>
      <c r="GW27" s="454">
        <v>2.7320000000000001E-2</v>
      </c>
      <c r="GX27" s="454">
        <v>2.7320000000000001E-2</v>
      </c>
      <c r="GY27" s="454">
        <v>2.7449999999999999E-2</v>
      </c>
      <c r="GZ27" s="454">
        <v>2.7449999999999999E-2</v>
      </c>
      <c r="HA27" s="454">
        <v>2.7449999999999999E-2</v>
      </c>
      <c r="HB27" s="454">
        <v>2.886E-2</v>
      </c>
      <c r="HC27" s="454">
        <v>2.886E-2</v>
      </c>
      <c r="HD27" s="454">
        <v>2.886E-2</v>
      </c>
      <c r="HE27" s="454">
        <v>2.7650000000000001E-2</v>
      </c>
      <c r="HF27" s="454">
        <v>2.7650000000000001E-2</v>
      </c>
      <c r="HG27" s="454">
        <v>2.7650000000000001E-2</v>
      </c>
      <c r="HH27" s="454">
        <v>2.4080000000000001E-2</v>
      </c>
      <c r="HI27" s="454">
        <v>2.4080000000000001E-2</v>
      </c>
      <c r="HJ27" s="454">
        <v>2.4080000000000001E-2</v>
      </c>
      <c r="HK27" s="454">
        <v>2.3400000000000001E-2</v>
      </c>
      <c r="HL27" s="454">
        <v>2.3400000000000001E-2</v>
      </c>
      <c r="HM27" s="454">
        <v>2.3400000000000001E-2</v>
      </c>
      <c r="HN27" s="454">
        <v>2.436E-2</v>
      </c>
      <c r="HO27" s="454">
        <v>2.436E-2</v>
      </c>
      <c r="HP27" s="454">
        <v>2.436E-2</v>
      </c>
      <c r="HQ27" s="454">
        <v>2.682E-2</v>
      </c>
      <c r="HR27" s="454">
        <v>2.682E-2</v>
      </c>
      <c r="HS27" s="454">
        <v>2.682E-2</v>
      </c>
    </row>
    <row r="28" spans="1:227" s="195" customFormat="1" ht="14">
      <c r="A28" s="164" t="s">
        <v>49</v>
      </c>
      <c r="B28" s="164" t="s">
        <v>261</v>
      </c>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v>1.2700000000000001E-3</v>
      </c>
      <c r="CK28" s="190">
        <v>1.2700000000000001E-3</v>
      </c>
      <c r="CL28" s="190">
        <v>1.2700000000000001E-3</v>
      </c>
      <c r="CM28" s="190">
        <v>1.2700000000000001E-3</v>
      </c>
      <c r="CN28" s="190">
        <v>1.2700000000000001E-3</v>
      </c>
      <c r="CO28" s="190">
        <v>1.2700000000000001E-3</v>
      </c>
      <c r="CP28" s="190">
        <v>1.2700000000000001E-3</v>
      </c>
      <c r="CQ28" s="190">
        <v>1.2700000000000001E-3</v>
      </c>
      <c r="CR28" s="190">
        <v>2.2200000000000002E-3</v>
      </c>
      <c r="CS28" s="190">
        <v>2.2200000000000002E-3</v>
      </c>
      <c r="CT28" s="190">
        <v>2.2200000000000002E-3</v>
      </c>
      <c r="CU28" s="190">
        <v>2.2200000000000002E-3</v>
      </c>
      <c r="CV28" s="190">
        <v>2.2200000000000002E-3</v>
      </c>
      <c r="CW28" s="190">
        <v>2.2200000000000002E-3</v>
      </c>
      <c r="CX28" s="190">
        <v>2.2200000000000002E-3</v>
      </c>
      <c r="CY28" s="190">
        <v>2.2200000000000002E-3</v>
      </c>
      <c r="CZ28" s="190">
        <v>2.2200000000000002E-3</v>
      </c>
      <c r="DA28" s="190">
        <v>2.2200000000000002E-3</v>
      </c>
      <c r="DB28" s="190">
        <v>2.2200000000000002E-3</v>
      </c>
      <c r="DC28" s="190">
        <v>2.2200000000000002E-3</v>
      </c>
      <c r="DD28" s="190">
        <v>2.2200000000000002E-3</v>
      </c>
      <c r="DE28" s="190">
        <v>2.2200000000000002E-3</v>
      </c>
      <c r="DF28" s="190">
        <v>2.2200000000000002E-3</v>
      </c>
      <c r="DG28" s="190">
        <v>2.2200000000000002E-3</v>
      </c>
      <c r="DH28" s="190">
        <v>2.2200000000000002E-3</v>
      </c>
      <c r="DI28" s="190">
        <v>2.2200000000000002E-3</v>
      </c>
      <c r="DJ28" s="190">
        <v>2.2200000000000002E-3</v>
      </c>
      <c r="DK28" s="190">
        <v>2.2200000000000002E-3</v>
      </c>
      <c r="DL28" s="190">
        <v>2.2200000000000002E-3</v>
      </c>
      <c r="DM28" s="190">
        <v>2.2200000000000002E-3</v>
      </c>
      <c r="DN28" s="190">
        <v>2.2200000000000002E-3</v>
      </c>
      <c r="DO28" s="190">
        <v>2.2200000000000002E-3</v>
      </c>
      <c r="DP28" s="190">
        <v>2.2200000000000002E-3</v>
      </c>
      <c r="DQ28" s="190">
        <v>2.2200000000000002E-3</v>
      </c>
      <c r="DR28" s="190">
        <v>2.2200000000000002E-3</v>
      </c>
      <c r="DS28" s="190">
        <v>2.2200000000000002E-3</v>
      </c>
      <c r="DT28" s="190">
        <v>2.2200000000000002E-3</v>
      </c>
      <c r="DU28" s="454">
        <v>2.2200000000000002E-3</v>
      </c>
      <c r="DV28" s="454">
        <v>2.2200000000000002E-3</v>
      </c>
      <c r="DW28" s="454">
        <v>2.2200000000000002E-3</v>
      </c>
      <c r="DX28" s="454">
        <v>2.2200000000000002E-3</v>
      </c>
      <c r="DY28" s="454">
        <v>2.2200000000000002E-3</v>
      </c>
      <c r="DZ28" s="454">
        <v>2.2200000000000002E-3</v>
      </c>
      <c r="EA28" s="455">
        <v>2.2200000000000002E-3</v>
      </c>
      <c r="EB28" s="454">
        <v>5.1900000000000002E-3</v>
      </c>
      <c r="EC28" s="454">
        <v>5.1900000000000002E-3</v>
      </c>
      <c r="ED28" s="454">
        <v>5.1900000000000002E-3</v>
      </c>
      <c r="EE28" s="454">
        <v>5.1900000000000002E-3</v>
      </c>
      <c r="EF28" s="454">
        <v>5.1900000000000002E-3</v>
      </c>
      <c r="EG28" s="454">
        <v>5.1900000000000002E-3</v>
      </c>
      <c r="EH28" s="454">
        <v>5.1900000000000002E-3</v>
      </c>
      <c r="EI28" s="454">
        <v>5.1900000000000002E-3</v>
      </c>
      <c r="EJ28" s="454">
        <v>5.1900000000000002E-3</v>
      </c>
      <c r="EK28" s="454">
        <v>5.1900000000000002E-3</v>
      </c>
      <c r="EL28" s="454">
        <v>5.1900000000000002E-3</v>
      </c>
      <c r="EM28" s="454">
        <v>5.1900000000000002E-3</v>
      </c>
      <c r="EN28" s="455">
        <v>4.96E-3</v>
      </c>
      <c r="EO28" s="455">
        <v>4.96E-3</v>
      </c>
      <c r="EP28" s="455">
        <v>4.96E-3</v>
      </c>
      <c r="EQ28" s="455">
        <v>4.96E-3</v>
      </c>
      <c r="ER28" s="455">
        <v>4.96E-3</v>
      </c>
      <c r="ES28" s="455">
        <v>4.96E-3</v>
      </c>
      <c r="ET28" s="455">
        <v>4.96E-3</v>
      </c>
      <c r="EU28" s="455">
        <v>4.96E-3</v>
      </c>
      <c r="EV28" s="455">
        <v>4.96E-3</v>
      </c>
      <c r="EW28" s="455">
        <v>4.96E-3</v>
      </c>
      <c r="EX28" s="455">
        <v>4.96E-3</v>
      </c>
      <c r="EY28" s="455">
        <v>4.96E-3</v>
      </c>
      <c r="EZ28" s="454">
        <v>1.0699999999999999E-2</v>
      </c>
      <c r="FA28" s="454">
        <v>1.0699999999999999E-2</v>
      </c>
      <c r="FB28" s="454">
        <v>1.0699999999999999E-2</v>
      </c>
      <c r="FC28" s="454">
        <v>1.0699999999999999E-2</v>
      </c>
      <c r="FD28" s="454">
        <v>1.0699999999999999E-2</v>
      </c>
      <c r="FE28" s="454">
        <v>1.0699999999999999E-2</v>
      </c>
      <c r="FF28" s="454">
        <v>1.0699999999999999E-2</v>
      </c>
      <c r="FG28" s="454">
        <v>1.0699999999999999E-2</v>
      </c>
      <c r="FH28" s="454">
        <v>1.0699999999999999E-2</v>
      </c>
      <c r="FI28" s="454">
        <v>1.0699999999999999E-2</v>
      </c>
      <c r="FJ28" s="454">
        <v>1.0699999999999999E-2</v>
      </c>
      <c r="FK28" s="454">
        <v>1.0699999999999999E-2</v>
      </c>
      <c r="FL28" s="454">
        <v>1.355E-2</v>
      </c>
      <c r="FM28" s="454">
        <v>1.355E-2</v>
      </c>
      <c r="FN28" s="454">
        <v>1.355E-2</v>
      </c>
      <c r="FO28" s="454">
        <v>1.355E-2</v>
      </c>
      <c r="FP28" s="454">
        <v>1.355E-2</v>
      </c>
      <c r="FQ28" s="454">
        <v>1.355E-2</v>
      </c>
      <c r="FR28" s="454">
        <v>1.355E-2</v>
      </c>
      <c r="FS28" s="454">
        <v>1.355E-2</v>
      </c>
      <c r="FT28" s="454">
        <v>1.355E-2</v>
      </c>
      <c r="FU28" s="454">
        <v>1.355E-2</v>
      </c>
      <c r="FV28" s="454">
        <v>1.355E-2</v>
      </c>
      <c r="FW28" s="454">
        <v>1.355E-2</v>
      </c>
      <c r="FX28" s="454">
        <v>1.558E-2</v>
      </c>
      <c r="FY28" s="454">
        <v>1.558E-2</v>
      </c>
      <c r="FZ28" s="454">
        <v>1.558E-2</v>
      </c>
      <c r="GA28" s="454">
        <v>1.558E-2</v>
      </c>
      <c r="GB28" s="454">
        <v>1.558E-2</v>
      </c>
      <c r="GC28" s="454">
        <v>1.558E-2</v>
      </c>
      <c r="GD28" s="454">
        <v>1.558E-2</v>
      </c>
      <c r="GE28" s="454">
        <v>1.558E-2</v>
      </c>
      <c r="GF28" s="454">
        <v>1.558E-2</v>
      </c>
      <c r="GG28" s="454">
        <v>1.558E-2</v>
      </c>
      <c r="GH28" s="454">
        <v>1.558E-2</v>
      </c>
      <c r="GI28" s="454">
        <v>1.558E-2</v>
      </c>
      <c r="GJ28" s="454">
        <v>2.1430000000000001E-2</v>
      </c>
      <c r="GK28" s="454">
        <v>2.1430000000000001E-2</v>
      </c>
      <c r="GL28" s="454">
        <v>2.1430000000000001E-2</v>
      </c>
      <c r="GM28" s="454">
        <v>2.1430000000000001E-2</v>
      </c>
      <c r="GN28" s="454">
        <v>2.1430000000000001E-2</v>
      </c>
      <c r="GO28" s="454">
        <v>2.1430000000000001E-2</v>
      </c>
      <c r="GP28" s="454">
        <v>2.1430000000000001E-2</v>
      </c>
      <c r="GQ28" s="454">
        <v>2.1430000000000001E-2</v>
      </c>
      <c r="GR28" s="454">
        <v>2.1430000000000001E-2</v>
      </c>
      <c r="GS28" s="454">
        <v>2.1430000000000001E-2</v>
      </c>
      <c r="GT28" s="454">
        <v>2.1430000000000001E-2</v>
      </c>
      <c r="GU28" s="454">
        <v>2.1430000000000001E-2</v>
      </c>
      <c r="GV28" s="454">
        <v>9.9900000000000006E-3</v>
      </c>
      <c r="GW28" s="454">
        <v>9.9900000000000006E-3</v>
      </c>
      <c r="GX28" s="454">
        <v>9.9900000000000006E-3</v>
      </c>
      <c r="GY28" s="454">
        <v>9.9900000000000006E-3</v>
      </c>
      <c r="GZ28" s="454">
        <v>9.9900000000000006E-3</v>
      </c>
      <c r="HA28" s="454">
        <v>9.9900000000000006E-3</v>
      </c>
      <c r="HB28" s="454">
        <v>9.9900000000000006E-3</v>
      </c>
      <c r="HC28" s="454">
        <v>9.9900000000000006E-3</v>
      </c>
      <c r="HD28" s="454">
        <v>9.9900000000000006E-3</v>
      </c>
      <c r="HE28" s="454">
        <v>9.9900000000000006E-3</v>
      </c>
      <c r="HF28" s="454">
        <v>9.9900000000000006E-3</v>
      </c>
      <c r="HG28" s="454">
        <v>9.9900000000000006E-3</v>
      </c>
      <c r="HH28" s="454">
        <v>2.8420000000000001E-2</v>
      </c>
      <c r="HI28" s="454">
        <v>2.8420000000000001E-2</v>
      </c>
      <c r="HJ28" s="454">
        <v>2.8420000000000001E-2</v>
      </c>
      <c r="HK28" s="454">
        <v>2.8420000000000001E-2</v>
      </c>
      <c r="HL28" s="454">
        <v>2.8420000000000001E-2</v>
      </c>
      <c r="HM28" s="454">
        <v>2.8420000000000001E-2</v>
      </c>
      <c r="HN28" s="454">
        <v>2.8420000000000001E-2</v>
      </c>
      <c r="HO28" s="454">
        <v>2.8420000000000001E-2</v>
      </c>
      <c r="HP28" s="454">
        <v>2.8420000000000001E-2</v>
      </c>
      <c r="HQ28" s="454">
        <v>2.8420000000000001E-2</v>
      </c>
      <c r="HR28" s="454">
        <v>2.8420000000000001E-2</v>
      </c>
      <c r="HS28" s="454">
        <v>2.8420000000000001E-2</v>
      </c>
    </row>
    <row r="29" spans="1:227" s="157" customFormat="1" ht="14">
      <c r="A29" s="164"/>
      <c r="B29" s="164" t="s">
        <v>122</v>
      </c>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212" t="s">
        <v>1</v>
      </c>
      <c r="CJ29" s="166">
        <f t="shared" ref="CJ29:DX29" si="47">SUM(CJ25:CJ28)</f>
        <v>2.0200000000000001E-3</v>
      </c>
      <c r="CK29" s="166">
        <f t="shared" si="47"/>
        <v>2.0200000000000001E-3</v>
      </c>
      <c r="CL29" s="159">
        <f t="shared" si="47"/>
        <v>2.4400000000000003E-3</v>
      </c>
      <c r="CM29" s="159">
        <f t="shared" si="47"/>
        <v>2.4400000000000003E-3</v>
      </c>
      <c r="CN29" s="159">
        <f t="shared" si="47"/>
        <v>2.4400000000000003E-3</v>
      </c>
      <c r="CO29" s="159">
        <f t="shared" si="47"/>
        <v>2.9100000000000003E-3</v>
      </c>
      <c r="CP29" s="159">
        <f t="shared" si="47"/>
        <v>2.9100000000000003E-3</v>
      </c>
      <c r="CQ29" s="159">
        <f t="shared" si="47"/>
        <v>2.9100000000000003E-3</v>
      </c>
      <c r="CR29" s="159">
        <f t="shared" si="47"/>
        <v>6.2199999999999998E-3</v>
      </c>
      <c r="CS29" s="159">
        <f t="shared" si="47"/>
        <v>6.2199999999999998E-3</v>
      </c>
      <c r="CT29" s="159">
        <f t="shared" si="47"/>
        <v>6.2199999999999998E-3</v>
      </c>
      <c r="CU29" s="159">
        <f t="shared" si="47"/>
        <v>7.0799999999999995E-3</v>
      </c>
      <c r="CV29" s="159">
        <f t="shared" si="47"/>
        <v>7.0799999999999995E-3</v>
      </c>
      <c r="CW29" s="159">
        <f t="shared" si="47"/>
        <v>7.0799999999999995E-3</v>
      </c>
      <c r="CX29" s="159">
        <f t="shared" si="47"/>
        <v>6.660000000000001E-3</v>
      </c>
      <c r="CY29" s="159">
        <f t="shared" si="47"/>
        <v>6.660000000000001E-3</v>
      </c>
      <c r="CZ29" s="159">
        <f t="shared" si="47"/>
        <v>6.660000000000001E-3</v>
      </c>
      <c r="DA29" s="159">
        <f t="shared" si="47"/>
        <v>7.3200000000000001E-3</v>
      </c>
      <c r="DB29" s="159">
        <f t="shared" si="47"/>
        <v>7.3200000000000001E-3</v>
      </c>
      <c r="DC29" s="159">
        <f t="shared" si="47"/>
        <v>7.3200000000000001E-3</v>
      </c>
      <c r="DD29" s="159">
        <f t="shared" si="47"/>
        <v>1.3219999999999999E-2</v>
      </c>
      <c r="DE29" s="159">
        <f t="shared" si="47"/>
        <v>1.3219999999999999E-2</v>
      </c>
      <c r="DF29" s="159">
        <f t="shared" si="47"/>
        <v>1.3219999999999999E-2</v>
      </c>
      <c r="DG29" s="159">
        <f t="shared" si="47"/>
        <v>1.6820000000000002E-2</v>
      </c>
      <c r="DH29" s="159">
        <f t="shared" si="47"/>
        <v>1.6820000000000002E-2</v>
      </c>
      <c r="DI29" s="159">
        <f t="shared" si="47"/>
        <v>1.6820000000000002E-2</v>
      </c>
      <c r="DJ29" s="159">
        <f t="shared" si="47"/>
        <v>1.324E-2</v>
      </c>
      <c r="DK29" s="159">
        <f t="shared" si="47"/>
        <v>1.324E-2</v>
      </c>
      <c r="DL29" s="159">
        <f t="shared" si="47"/>
        <v>1.324E-2</v>
      </c>
      <c r="DM29" s="159">
        <f t="shared" si="47"/>
        <v>1.41E-2</v>
      </c>
      <c r="DN29" s="159">
        <f t="shared" si="47"/>
        <v>1.41E-2</v>
      </c>
      <c r="DO29" s="159">
        <f t="shared" si="47"/>
        <v>1.41E-2</v>
      </c>
      <c r="DP29" s="159">
        <f t="shared" si="47"/>
        <v>1.363E-2</v>
      </c>
      <c r="DQ29" s="159">
        <f t="shared" si="47"/>
        <v>1.363E-2</v>
      </c>
      <c r="DR29" s="159">
        <f t="shared" si="47"/>
        <v>1.363E-2</v>
      </c>
      <c r="DS29" s="159">
        <f t="shared" si="47"/>
        <v>1.5439999999999999E-2</v>
      </c>
      <c r="DT29" s="159">
        <f t="shared" si="47"/>
        <v>1.5439999999999999E-2</v>
      </c>
      <c r="DU29" s="337">
        <f t="shared" si="47"/>
        <v>1.5439999999999999E-2</v>
      </c>
      <c r="DV29" s="337">
        <f t="shared" si="47"/>
        <v>1.0199999999999999E-2</v>
      </c>
      <c r="DW29" s="337">
        <f t="shared" si="47"/>
        <v>1.0199999999999999E-2</v>
      </c>
      <c r="DX29" s="337">
        <f t="shared" si="47"/>
        <v>1.0199999999999999E-2</v>
      </c>
      <c r="DY29" s="337">
        <f>SUM(DY25:DY28)</f>
        <v>4.3800000000000019E-3</v>
      </c>
      <c r="DZ29" s="337">
        <f t="shared" ref="DZ29:GC29" si="48">SUM(DZ25:DZ28)</f>
        <v>4.3800000000000019E-3</v>
      </c>
      <c r="EA29" s="337">
        <f t="shared" si="48"/>
        <v>4.3800000000000019E-3</v>
      </c>
      <c r="EB29" s="337">
        <f t="shared" si="48"/>
        <v>4.0199999999999993E-3</v>
      </c>
      <c r="EC29" s="337">
        <f t="shared" si="48"/>
        <v>4.0199999999999993E-3</v>
      </c>
      <c r="ED29" s="337">
        <f t="shared" si="48"/>
        <v>4.0199999999999993E-3</v>
      </c>
      <c r="EE29" s="337">
        <f t="shared" si="48"/>
        <v>7.5499999999999994E-3</v>
      </c>
      <c r="EF29" s="337">
        <f t="shared" si="48"/>
        <v>7.5499999999999994E-3</v>
      </c>
      <c r="EG29" s="337">
        <f t="shared" si="48"/>
        <v>7.5499999999999994E-3</v>
      </c>
      <c r="EH29" s="337">
        <f t="shared" si="48"/>
        <v>1.2580000000000001E-2</v>
      </c>
      <c r="EI29" s="337">
        <f t="shared" si="48"/>
        <v>1.2580000000000001E-2</v>
      </c>
      <c r="EJ29" s="337">
        <f t="shared" si="48"/>
        <v>1.2580000000000001E-2</v>
      </c>
      <c r="EK29" s="337">
        <f t="shared" si="48"/>
        <v>1.478E-2</v>
      </c>
      <c r="EL29" s="337">
        <f t="shared" si="48"/>
        <v>1.478E-2</v>
      </c>
      <c r="EM29" s="337">
        <f t="shared" si="48"/>
        <v>1.478E-2</v>
      </c>
      <c r="EN29" s="337">
        <f>SUM(EN25:EN28)</f>
        <v>1.336E-2</v>
      </c>
      <c r="EO29" s="337">
        <f t="shared" si="48"/>
        <v>1.336E-2</v>
      </c>
      <c r="EP29" s="337">
        <f t="shared" si="48"/>
        <v>1.336E-2</v>
      </c>
      <c r="EQ29" s="337">
        <f t="shared" si="48"/>
        <v>1.8260000000000002E-2</v>
      </c>
      <c r="ER29" s="337">
        <f t="shared" si="48"/>
        <v>1.8260000000000002E-2</v>
      </c>
      <c r="ES29" s="337">
        <f t="shared" si="48"/>
        <v>1.8260000000000002E-2</v>
      </c>
      <c r="ET29" s="337">
        <f t="shared" si="48"/>
        <v>2.0459999999999999E-2</v>
      </c>
      <c r="EU29" s="337">
        <f t="shared" si="48"/>
        <v>2.0459999999999999E-2</v>
      </c>
      <c r="EV29" s="337">
        <f t="shared" si="48"/>
        <v>2.0459999999999999E-2</v>
      </c>
      <c r="EW29" s="337">
        <f t="shared" si="48"/>
        <v>2.162E-2</v>
      </c>
      <c r="EX29" s="337">
        <f t="shared" si="48"/>
        <v>2.162E-2</v>
      </c>
      <c r="EY29" s="337">
        <f t="shared" si="48"/>
        <v>2.162E-2</v>
      </c>
      <c r="EZ29" s="337">
        <f t="shared" si="48"/>
        <v>3.0890000000000001E-2</v>
      </c>
      <c r="FA29" s="337">
        <f t="shared" si="48"/>
        <v>3.0890000000000001E-2</v>
      </c>
      <c r="FB29" s="337">
        <f t="shared" si="48"/>
        <v>3.0890000000000001E-2</v>
      </c>
      <c r="FC29" s="337">
        <f t="shared" si="48"/>
        <v>3.1730000000000001E-2</v>
      </c>
      <c r="FD29" s="337">
        <f t="shared" si="48"/>
        <v>3.1730000000000001E-2</v>
      </c>
      <c r="FE29" s="337">
        <f t="shared" si="48"/>
        <v>3.1730000000000001E-2</v>
      </c>
      <c r="FF29" s="337">
        <f t="shared" si="48"/>
        <v>3.4360000000000002E-2</v>
      </c>
      <c r="FG29" s="337">
        <f t="shared" si="48"/>
        <v>3.4360000000000002E-2</v>
      </c>
      <c r="FH29" s="337">
        <f t="shared" si="48"/>
        <v>3.4360000000000002E-2</v>
      </c>
      <c r="FI29" s="337">
        <f t="shared" si="48"/>
        <v>3.848E-2</v>
      </c>
      <c r="FJ29" s="337">
        <f t="shared" si="48"/>
        <v>3.848E-2</v>
      </c>
      <c r="FK29" s="337">
        <f t="shared" si="48"/>
        <v>3.848E-2</v>
      </c>
      <c r="FL29" s="337">
        <f t="shared" si="48"/>
        <v>4.1309999999999999E-2</v>
      </c>
      <c r="FM29" s="337">
        <f t="shared" si="48"/>
        <v>4.1309999999999999E-2</v>
      </c>
      <c r="FN29" s="337">
        <f t="shared" si="48"/>
        <v>4.1309999999999999E-2</v>
      </c>
      <c r="FO29" s="337">
        <f t="shared" si="48"/>
        <v>4.1029999999999997E-2</v>
      </c>
      <c r="FP29" s="337">
        <f t="shared" si="48"/>
        <v>4.1029999999999997E-2</v>
      </c>
      <c r="FQ29" s="337">
        <f t="shared" si="48"/>
        <v>4.1029999999999997E-2</v>
      </c>
      <c r="FR29" s="337">
        <f t="shared" si="48"/>
        <v>4.0730000000000002E-2</v>
      </c>
      <c r="FS29" s="337">
        <f t="shared" si="48"/>
        <v>4.0730000000000002E-2</v>
      </c>
      <c r="FT29" s="337">
        <f t="shared" si="48"/>
        <v>4.0730000000000002E-2</v>
      </c>
      <c r="FU29" s="337">
        <f t="shared" si="48"/>
        <v>3.78E-2</v>
      </c>
      <c r="FV29" s="337">
        <f t="shared" si="48"/>
        <v>3.78E-2</v>
      </c>
      <c r="FW29" s="337">
        <f t="shared" si="48"/>
        <v>3.78E-2</v>
      </c>
      <c r="FX29" s="337">
        <f t="shared" si="48"/>
        <v>4.3340000000000004E-2</v>
      </c>
      <c r="FY29" s="337">
        <f t="shared" si="48"/>
        <v>4.3340000000000004E-2</v>
      </c>
      <c r="FZ29" s="337">
        <f t="shared" si="48"/>
        <v>4.3340000000000004E-2</v>
      </c>
      <c r="GA29" s="337">
        <f t="shared" si="48"/>
        <v>4.4299999999999992E-2</v>
      </c>
      <c r="GB29" s="337">
        <f t="shared" si="48"/>
        <v>4.4299999999999992E-2</v>
      </c>
      <c r="GC29" s="337">
        <f t="shared" si="48"/>
        <v>4.4299999999999992E-2</v>
      </c>
      <c r="GD29" s="337">
        <f t="shared" ref="GD29:HS29" si="49">SUM(GD25:GD28)</f>
        <v>4.3709999999999999E-2</v>
      </c>
      <c r="GE29" s="337">
        <f t="shared" si="49"/>
        <v>4.3709999999999999E-2</v>
      </c>
      <c r="GF29" s="337">
        <f t="shared" si="49"/>
        <v>4.3709999999999999E-2</v>
      </c>
      <c r="GG29" s="337">
        <f t="shared" si="49"/>
        <v>4.1709999999999997E-2</v>
      </c>
      <c r="GH29" s="337">
        <f t="shared" si="49"/>
        <v>4.1709999999999997E-2</v>
      </c>
      <c r="GI29" s="337">
        <f t="shared" si="49"/>
        <v>4.1709999999999997E-2</v>
      </c>
      <c r="GJ29" s="337">
        <f t="shared" si="49"/>
        <v>4.9750000000000003E-2</v>
      </c>
      <c r="GK29" s="337">
        <f t="shared" si="49"/>
        <v>4.9750000000000003E-2</v>
      </c>
      <c r="GL29" s="337">
        <f t="shared" si="49"/>
        <v>4.9750000000000003E-2</v>
      </c>
      <c r="GM29" s="337">
        <f t="shared" si="49"/>
        <v>5.3080000000000002E-2</v>
      </c>
      <c r="GN29" s="337">
        <f t="shared" si="49"/>
        <v>5.3080000000000002E-2</v>
      </c>
      <c r="GO29" s="337">
        <f t="shared" si="49"/>
        <v>5.3080000000000002E-2</v>
      </c>
      <c r="GP29" s="337">
        <f t="shared" si="49"/>
        <v>6.2090000000000006E-2</v>
      </c>
      <c r="GQ29" s="337">
        <f t="shared" si="49"/>
        <v>6.2090000000000006E-2</v>
      </c>
      <c r="GR29" s="337">
        <f t="shared" si="49"/>
        <v>6.2090000000000006E-2</v>
      </c>
      <c r="GS29" s="337">
        <f t="shared" si="49"/>
        <v>6.096E-2</v>
      </c>
      <c r="GT29" s="337">
        <f t="shared" si="49"/>
        <v>6.096E-2</v>
      </c>
      <c r="GU29" s="337">
        <f t="shared" si="49"/>
        <v>6.096E-2</v>
      </c>
      <c r="GV29" s="337">
        <f t="shared" si="49"/>
        <v>4.9000000000000002E-2</v>
      </c>
      <c r="GW29" s="337">
        <f t="shared" si="49"/>
        <v>4.9000000000000002E-2</v>
      </c>
      <c r="GX29" s="337">
        <f t="shared" si="49"/>
        <v>4.9000000000000002E-2</v>
      </c>
      <c r="GY29" s="337">
        <f t="shared" si="49"/>
        <v>5.9130000000000002E-2</v>
      </c>
      <c r="GZ29" s="337">
        <f t="shared" si="49"/>
        <v>5.9130000000000002E-2</v>
      </c>
      <c r="HA29" s="337">
        <f t="shared" si="49"/>
        <v>5.9130000000000002E-2</v>
      </c>
      <c r="HB29" s="337">
        <f t="shared" si="49"/>
        <v>5.5779999999999996E-2</v>
      </c>
      <c r="HC29" s="337">
        <f t="shared" si="49"/>
        <v>5.5779999999999996E-2</v>
      </c>
      <c r="HD29" s="337">
        <f t="shared" si="49"/>
        <v>5.5779999999999996E-2</v>
      </c>
      <c r="HE29" s="337">
        <f t="shared" si="49"/>
        <v>5.6779999999999997E-2</v>
      </c>
      <c r="HF29" s="337">
        <f t="shared" si="49"/>
        <v>5.6779999999999997E-2</v>
      </c>
      <c r="HG29" s="337">
        <f t="shared" si="49"/>
        <v>5.6779999999999997E-2</v>
      </c>
      <c r="HH29" s="337">
        <f t="shared" si="49"/>
        <v>7.5029999999999999E-2</v>
      </c>
      <c r="HI29" s="337">
        <f t="shared" si="49"/>
        <v>7.5029999999999999E-2</v>
      </c>
      <c r="HJ29" s="337">
        <f t="shared" si="49"/>
        <v>7.5029999999999999E-2</v>
      </c>
      <c r="HK29" s="337">
        <f t="shared" si="49"/>
        <v>7.3650000000000007E-2</v>
      </c>
      <c r="HL29" s="337">
        <f t="shared" si="49"/>
        <v>7.3650000000000007E-2</v>
      </c>
      <c r="HM29" s="337">
        <f t="shared" si="49"/>
        <v>7.3650000000000007E-2</v>
      </c>
      <c r="HN29" s="337">
        <f t="shared" si="49"/>
        <v>6.7629999999999996E-2</v>
      </c>
      <c r="HO29" s="337">
        <f t="shared" si="49"/>
        <v>6.7629999999999996E-2</v>
      </c>
      <c r="HP29" s="337">
        <f t="shared" si="49"/>
        <v>6.7629999999999996E-2</v>
      </c>
      <c r="HQ29" s="337">
        <f t="shared" si="49"/>
        <v>6.3659999999999994E-2</v>
      </c>
      <c r="HR29" s="337">
        <f t="shared" si="49"/>
        <v>6.3659999999999994E-2</v>
      </c>
      <c r="HS29" s="337">
        <f t="shared" si="49"/>
        <v>6.3659999999999994E-2</v>
      </c>
    </row>
    <row r="30" spans="1:227" s="157" customFormat="1" ht="24.75" customHeight="1">
      <c r="B30" s="163" t="s">
        <v>135</v>
      </c>
      <c r="C30" s="167"/>
      <c r="D30" s="167"/>
      <c r="E30" s="167"/>
      <c r="F30" s="167"/>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8"/>
      <c r="DB30" s="168"/>
      <c r="DC30" s="165"/>
      <c r="DD30" s="165"/>
      <c r="DE30" s="165"/>
      <c r="DF30" s="165"/>
      <c r="DG30" s="165"/>
      <c r="DH30" s="165"/>
      <c r="DI30" s="165"/>
      <c r="DJ30" s="165"/>
      <c r="DK30" s="165"/>
      <c r="DL30" s="165"/>
      <c r="DM30" s="165"/>
      <c r="DN30" s="165"/>
      <c r="DO30" s="165"/>
      <c r="DP30" s="165"/>
      <c r="DQ30" s="165"/>
      <c r="DR30" s="165"/>
      <c r="DS30" s="165"/>
      <c r="DU30" s="185"/>
      <c r="DV30" s="185"/>
      <c r="DW30" s="185"/>
      <c r="DX30" s="185"/>
      <c r="DY30" s="185"/>
      <c r="DZ30" s="185"/>
      <c r="EA30" s="340"/>
      <c r="EB30" s="185"/>
      <c r="EC30" s="185"/>
      <c r="ED30" s="185"/>
      <c r="EE30" s="185"/>
      <c r="EF30" s="185"/>
      <c r="EG30" s="185"/>
      <c r="EH30" s="185"/>
      <c r="EI30" s="185"/>
      <c r="EJ30" s="492"/>
      <c r="EK30" s="492"/>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585"/>
      <c r="FS30" s="185"/>
      <c r="FT30" s="185"/>
      <c r="FU30" s="185"/>
      <c r="FV30" s="185"/>
      <c r="FW30" s="185"/>
      <c r="FX30" s="185"/>
      <c r="FY30" s="185"/>
      <c r="FZ30" s="185"/>
      <c r="GA30" s="185"/>
      <c r="GB30" s="185"/>
      <c r="GC30" s="185"/>
      <c r="GD30" s="185"/>
      <c r="GE30" s="185"/>
      <c r="GF30" s="185"/>
      <c r="GG30" s="185"/>
      <c r="GH30" s="185"/>
      <c r="GI30" s="185"/>
      <c r="GJ30" s="406"/>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Q30" s="180"/>
    </row>
    <row r="31" spans="1:227" s="157" customFormat="1" ht="14">
      <c r="B31" s="153" t="s">
        <v>73</v>
      </c>
      <c r="C31" s="155">
        <f t="shared" ref="C31:N31" si="50">+C23+C16</f>
        <v>0.10375</v>
      </c>
      <c r="D31" s="155">
        <f t="shared" si="50"/>
        <v>0.10375</v>
      </c>
      <c r="E31" s="155">
        <f t="shared" si="50"/>
        <v>0.10375</v>
      </c>
      <c r="F31" s="155">
        <f t="shared" si="50"/>
        <v>0.10375</v>
      </c>
      <c r="G31" s="155">
        <f t="shared" si="50"/>
        <v>0.10375</v>
      </c>
      <c r="H31" s="155">
        <f t="shared" si="50"/>
        <v>0.10375</v>
      </c>
      <c r="I31" s="155">
        <f t="shared" si="50"/>
        <v>0.10375</v>
      </c>
      <c r="J31" s="155">
        <f t="shared" si="50"/>
        <v>0.10375</v>
      </c>
      <c r="K31" s="155">
        <f t="shared" si="50"/>
        <v>0.10375</v>
      </c>
      <c r="L31" s="155">
        <f t="shared" si="50"/>
        <v>0.10375</v>
      </c>
      <c r="M31" s="155">
        <f t="shared" si="50"/>
        <v>0.10375</v>
      </c>
      <c r="N31" s="155">
        <f t="shared" si="50"/>
        <v>0.10375</v>
      </c>
      <c r="O31" s="189">
        <f t="shared" ref="O31:BZ33" si="51">SUM(O16,O$23,O$29)</f>
        <v>0.10475000000000001</v>
      </c>
      <c r="P31" s="189">
        <f t="shared" si="51"/>
        <v>0.10475000000000001</v>
      </c>
      <c r="Q31" s="189">
        <f t="shared" si="51"/>
        <v>0.10475000000000001</v>
      </c>
      <c r="R31" s="189">
        <f t="shared" si="51"/>
        <v>0.10575</v>
      </c>
      <c r="S31" s="189">
        <f t="shared" si="51"/>
        <v>0.10575</v>
      </c>
      <c r="T31" s="189">
        <f t="shared" si="51"/>
        <v>0.10575</v>
      </c>
      <c r="U31" s="189">
        <f t="shared" si="51"/>
        <v>0.10675</v>
      </c>
      <c r="V31" s="189">
        <f t="shared" si="51"/>
        <v>0.10675</v>
      </c>
      <c r="W31" s="189">
        <f t="shared" si="51"/>
        <v>0.10675</v>
      </c>
      <c r="X31" s="189">
        <f t="shared" si="51"/>
        <v>0.10775</v>
      </c>
      <c r="Y31" s="189">
        <f t="shared" si="51"/>
        <v>0.10775</v>
      </c>
      <c r="Z31" s="189">
        <f t="shared" si="51"/>
        <v>0.10775</v>
      </c>
      <c r="AA31" s="189">
        <f t="shared" si="51"/>
        <v>0.10875</v>
      </c>
      <c r="AB31" s="189">
        <f t="shared" si="51"/>
        <v>0.10875</v>
      </c>
      <c r="AC31" s="189">
        <f t="shared" si="51"/>
        <v>0.10875</v>
      </c>
      <c r="AD31" s="189">
        <f t="shared" si="51"/>
        <v>0.10975</v>
      </c>
      <c r="AE31" s="189">
        <f t="shared" si="51"/>
        <v>0.10975</v>
      </c>
      <c r="AF31" s="189">
        <f t="shared" si="51"/>
        <v>0.10975</v>
      </c>
      <c r="AG31" s="189">
        <f t="shared" si="51"/>
        <v>0.11075</v>
      </c>
      <c r="AH31" s="189">
        <f t="shared" si="51"/>
        <v>0.11424999999999999</v>
      </c>
      <c r="AI31" s="189">
        <f t="shared" si="51"/>
        <v>0.11424999999999999</v>
      </c>
      <c r="AJ31" s="189">
        <f t="shared" si="51"/>
        <v>0.11874999999999999</v>
      </c>
      <c r="AK31" s="189">
        <f t="shared" si="51"/>
        <v>0.11874999999999999</v>
      </c>
      <c r="AL31" s="189">
        <f t="shared" si="51"/>
        <v>0.11874999999999999</v>
      </c>
      <c r="AM31" s="189">
        <f t="shared" si="51"/>
        <v>0.11975</v>
      </c>
      <c r="AN31" s="189">
        <f t="shared" si="51"/>
        <v>0.11975</v>
      </c>
      <c r="AO31" s="189">
        <f t="shared" si="51"/>
        <v>0.11975</v>
      </c>
      <c r="AP31" s="189">
        <f t="shared" si="51"/>
        <v>0.12075</v>
      </c>
      <c r="AQ31" s="189">
        <f t="shared" si="51"/>
        <v>0.12075</v>
      </c>
      <c r="AR31" s="189">
        <f t="shared" si="51"/>
        <v>0.12075</v>
      </c>
      <c r="AS31" s="189">
        <f t="shared" si="51"/>
        <v>0.12175</v>
      </c>
      <c r="AT31" s="189">
        <f t="shared" si="51"/>
        <v>0.12175</v>
      </c>
      <c r="AU31" s="189">
        <f t="shared" si="51"/>
        <v>0.12175</v>
      </c>
      <c r="AV31" s="189">
        <f t="shared" si="51"/>
        <v>0.12357</v>
      </c>
      <c r="AW31" s="189">
        <f t="shared" si="51"/>
        <v>0.12357</v>
      </c>
      <c r="AX31" s="189">
        <f t="shared" si="51"/>
        <v>0.12357</v>
      </c>
      <c r="AY31" s="189">
        <f t="shared" si="51"/>
        <v>0.12457</v>
      </c>
      <c r="AZ31" s="189">
        <f t="shared" si="51"/>
        <v>0.12457</v>
      </c>
      <c r="BA31" s="189">
        <f t="shared" si="51"/>
        <v>0.12457</v>
      </c>
      <c r="BB31" s="189">
        <f t="shared" si="51"/>
        <v>0.12557000000000001</v>
      </c>
      <c r="BC31" s="189">
        <f t="shared" si="51"/>
        <v>0.12557000000000001</v>
      </c>
      <c r="BD31" s="189">
        <f t="shared" si="51"/>
        <v>0.12557000000000001</v>
      </c>
      <c r="BE31" s="189">
        <f t="shared" si="51"/>
        <v>0.12557000000000001</v>
      </c>
      <c r="BF31" s="189">
        <f t="shared" si="51"/>
        <v>0.12557000000000001</v>
      </c>
      <c r="BG31" s="189">
        <f t="shared" si="51"/>
        <v>0.12557000000000001</v>
      </c>
      <c r="BH31" s="189">
        <f t="shared" si="51"/>
        <v>0.13156999999999999</v>
      </c>
      <c r="BI31" s="189">
        <f t="shared" si="51"/>
        <v>0.13156999999999999</v>
      </c>
      <c r="BJ31" s="189">
        <f t="shared" si="51"/>
        <v>0.13156999999999999</v>
      </c>
      <c r="BK31" s="189">
        <f t="shared" si="51"/>
        <v>0.13156999999999999</v>
      </c>
      <c r="BL31" s="189">
        <f t="shared" si="51"/>
        <v>0.13156999999999999</v>
      </c>
      <c r="BM31" s="189">
        <f t="shared" si="51"/>
        <v>0.13156999999999999</v>
      </c>
      <c r="BN31" s="189">
        <f t="shared" si="51"/>
        <v>0.13156999999999999</v>
      </c>
      <c r="BO31" s="189">
        <f t="shared" si="51"/>
        <v>0.13156999999999999</v>
      </c>
      <c r="BP31" s="189">
        <f t="shared" si="51"/>
        <v>0.13156999999999999</v>
      </c>
      <c r="BQ31" s="189">
        <f t="shared" si="51"/>
        <v>0.13156999999999999</v>
      </c>
      <c r="BR31" s="189">
        <f t="shared" si="51"/>
        <v>0.13156999999999999</v>
      </c>
      <c r="BS31" s="189">
        <f t="shared" si="51"/>
        <v>0.13156999999999999</v>
      </c>
      <c r="BT31" s="189">
        <f t="shared" si="51"/>
        <v>0.13156999999999999</v>
      </c>
      <c r="BU31" s="189">
        <f t="shared" si="51"/>
        <v>0.13156999999999999</v>
      </c>
      <c r="BV31" s="189">
        <f t="shared" si="51"/>
        <v>0.13156999999999999</v>
      </c>
      <c r="BW31" s="189">
        <f t="shared" si="51"/>
        <v>0.13156999999999999</v>
      </c>
      <c r="BX31" s="189">
        <f t="shared" si="51"/>
        <v>0.13156999999999999</v>
      </c>
      <c r="BY31" s="189">
        <f t="shared" si="51"/>
        <v>0.13156999999999999</v>
      </c>
      <c r="BZ31" s="189">
        <f t="shared" si="51"/>
        <v>0.13156999999999999</v>
      </c>
      <c r="CA31" s="189">
        <f t="shared" ref="CA31:EL33" si="52">SUM(CA16,CA$23,CA$29)</f>
        <v>0.13156999999999999</v>
      </c>
      <c r="CB31" s="189">
        <f t="shared" si="52"/>
        <v>0.13156999999999999</v>
      </c>
      <c r="CC31" s="189">
        <f t="shared" si="52"/>
        <v>0.13156999999999999</v>
      </c>
      <c r="CD31" s="189">
        <f t="shared" si="52"/>
        <v>0.13156999999999999</v>
      </c>
      <c r="CE31" s="189">
        <f t="shared" si="52"/>
        <v>0.13156999999999999</v>
      </c>
      <c r="CF31" s="189">
        <f t="shared" si="52"/>
        <v>0.13156999999999999</v>
      </c>
      <c r="CG31" s="189">
        <f t="shared" si="52"/>
        <v>0.13156999999999999</v>
      </c>
      <c r="CH31" s="189">
        <f t="shared" si="52"/>
        <v>0.13156999999999999</v>
      </c>
      <c r="CI31" s="189">
        <f t="shared" si="52"/>
        <v>0.13156999999999999</v>
      </c>
      <c r="CJ31" s="189">
        <f t="shared" si="52"/>
        <v>0.13519999999999999</v>
      </c>
      <c r="CK31" s="189">
        <f t="shared" si="52"/>
        <v>0.13519999999999999</v>
      </c>
      <c r="CL31" s="189">
        <f t="shared" si="52"/>
        <v>0.13561999999999999</v>
      </c>
      <c r="CM31" s="189">
        <f t="shared" si="52"/>
        <v>0.13561999999999999</v>
      </c>
      <c r="CN31" s="189">
        <f t="shared" si="52"/>
        <v>0.13561999999999999</v>
      </c>
      <c r="CO31" s="189">
        <f t="shared" si="52"/>
        <v>0.13608999999999999</v>
      </c>
      <c r="CP31" s="189">
        <f t="shared" si="52"/>
        <v>0.13608999999999999</v>
      </c>
      <c r="CQ31" s="189">
        <f t="shared" si="52"/>
        <v>0.13608999999999999</v>
      </c>
      <c r="CR31" s="189">
        <f t="shared" si="52"/>
        <v>0.13875999999999999</v>
      </c>
      <c r="CS31" s="189">
        <f t="shared" si="52"/>
        <v>0.13875999999999999</v>
      </c>
      <c r="CT31" s="189">
        <f t="shared" si="52"/>
        <v>0.13875999999999999</v>
      </c>
      <c r="CU31" s="189">
        <f t="shared" si="52"/>
        <v>0.13961999999999999</v>
      </c>
      <c r="CV31" s="189">
        <f t="shared" si="52"/>
        <v>0.13961999999999999</v>
      </c>
      <c r="CW31" s="189">
        <f t="shared" si="52"/>
        <v>0.13961999999999999</v>
      </c>
      <c r="CX31" s="189">
        <f t="shared" si="52"/>
        <v>0.13919999999999999</v>
      </c>
      <c r="CY31" s="189">
        <f t="shared" si="52"/>
        <v>0.13919999999999999</v>
      </c>
      <c r="CZ31" s="189">
        <f t="shared" si="52"/>
        <v>0.13919999999999999</v>
      </c>
      <c r="DA31" s="189">
        <f t="shared" si="52"/>
        <v>0.13985999999999998</v>
      </c>
      <c r="DB31" s="189">
        <f t="shared" si="52"/>
        <v>0.13985999999999998</v>
      </c>
      <c r="DC31" s="189">
        <f t="shared" si="52"/>
        <v>0.13985999999999998</v>
      </c>
      <c r="DD31" s="189">
        <f t="shared" si="52"/>
        <v>0.14576</v>
      </c>
      <c r="DE31" s="189">
        <f t="shared" si="52"/>
        <v>0.14576</v>
      </c>
      <c r="DF31" s="189">
        <f t="shared" si="52"/>
        <v>0.14576</v>
      </c>
      <c r="DG31" s="189">
        <f t="shared" si="52"/>
        <v>0.14935999999999999</v>
      </c>
      <c r="DH31" s="189">
        <f t="shared" si="52"/>
        <v>0.14935999999999999</v>
      </c>
      <c r="DI31" s="189">
        <f t="shared" si="52"/>
        <v>0.14935999999999999</v>
      </c>
      <c r="DJ31" s="189">
        <f t="shared" si="52"/>
        <v>0.14577999999999999</v>
      </c>
      <c r="DK31" s="189">
        <f t="shared" si="52"/>
        <v>0.14577999999999999</v>
      </c>
      <c r="DL31" s="189">
        <f t="shared" si="52"/>
        <v>0.14577999999999999</v>
      </c>
      <c r="DM31" s="189">
        <f t="shared" si="52"/>
        <v>0.14663999999999999</v>
      </c>
      <c r="DN31" s="189">
        <f t="shared" si="52"/>
        <v>0.14663999999999999</v>
      </c>
      <c r="DO31" s="189">
        <f t="shared" si="52"/>
        <v>0.14663999999999999</v>
      </c>
      <c r="DP31" s="189">
        <f t="shared" si="52"/>
        <v>0.14616999999999999</v>
      </c>
      <c r="DQ31" s="189">
        <f t="shared" si="52"/>
        <v>0.14616999999999999</v>
      </c>
      <c r="DR31" s="189">
        <f t="shared" si="52"/>
        <v>0.14616999999999999</v>
      </c>
      <c r="DS31" s="189">
        <f t="shared" si="52"/>
        <v>0.14798</v>
      </c>
      <c r="DT31" s="189">
        <f t="shared" si="52"/>
        <v>0.14798</v>
      </c>
      <c r="DU31" s="220">
        <f t="shared" si="52"/>
        <v>0.14798</v>
      </c>
      <c r="DV31" s="220">
        <f t="shared" si="52"/>
        <v>0.14273999999999998</v>
      </c>
      <c r="DW31" s="220">
        <f t="shared" si="52"/>
        <v>0.14273999999999998</v>
      </c>
      <c r="DX31" s="220">
        <f t="shared" si="52"/>
        <v>0.14273999999999998</v>
      </c>
      <c r="DY31" s="220">
        <f t="shared" si="52"/>
        <v>0.13555</v>
      </c>
      <c r="DZ31" s="220">
        <f t="shared" si="52"/>
        <v>0.13555</v>
      </c>
      <c r="EA31" s="220">
        <f t="shared" si="52"/>
        <v>0.13555</v>
      </c>
      <c r="EB31" s="220">
        <f t="shared" si="52"/>
        <v>0.14016000000000001</v>
      </c>
      <c r="EC31" s="220">
        <f t="shared" si="52"/>
        <v>0.14016000000000001</v>
      </c>
      <c r="ED31" s="220">
        <f t="shared" si="52"/>
        <v>0.14016000000000001</v>
      </c>
      <c r="EE31" s="220">
        <f t="shared" si="52"/>
        <v>0.14369000000000001</v>
      </c>
      <c r="EF31" s="220">
        <f t="shared" si="52"/>
        <v>0.14369000000000001</v>
      </c>
      <c r="EG31" s="220">
        <f t="shared" si="52"/>
        <v>0.14369000000000001</v>
      </c>
      <c r="EH31" s="220">
        <f t="shared" si="52"/>
        <v>0.14872000000000002</v>
      </c>
      <c r="EI31" s="220">
        <f t="shared" si="52"/>
        <v>0.14872000000000002</v>
      </c>
      <c r="EJ31" s="220">
        <f t="shared" si="52"/>
        <v>0.14872000000000002</v>
      </c>
      <c r="EK31" s="220">
        <f t="shared" si="52"/>
        <v>0.15092</v>
      </c>
      <c r="EL31" s="220">
        <f t="shared" si="52"/>
        <v>0.15092</v>
      </c>
      <c r="EM31" s="220">
        <f t="shared" ref="EM31:FK33" si="53">SUM(EM16,EM$23,EM$29)</f>
        <v>0.15092</v>
      </c>
      <c r="EN31" s="220">
        <f t="shared" si="53"/>
        <v>0.14788000000000001</v>
      </c>
      <c r="EO31" s="220">
        <f t="shared" si="53"/>
        <v>0.14788000000000001</v>
      </c>
      <c r="EP31" s="220">
        <f t="shared" si="53"/>
        <v>0.14788000000000001</v>
      </c>
      <c r="EQ31" s="220">
        <f t="shared" si="53"/>
        <v>0.15278</v>
      </c>
      <c r="ER31" s="220">
        <f t="shared" si="53"/>
        <v>0.15278</v>
      </c>
      <c r="ES31" s="220">
        <f t="shared" si="53"/>
        <v>0.15278</v>
      </c>
      <c r="ET31" s="220">
        <f t="shared" si="53"/>
        <v>0.15498000000000001</v>
      </c>
      <c r="EU31" s="220">
        <f t="shared" si="53"/>
        <v>0.15498000000000001</v>
      </c>
      <c r="EV31" s="220">
        <f t="shared" si="53"/>
        <v>0.15498000000000001</v>
      </c>
      <c r="EW31" s="220">
        <f t="shared" si="53"/>
        <v>0.15614</v>
      </c>
      <c r="EX31" s="220">
        <f t="shared" si="53"/>
        <v>0.15614</v>
      </c>
      <c r="EY31" s="220">
        <f t="shared" si="53"/>
        <v>0.15614</v>
      </c>
      <c r="EZ31" s="220">
        <f t="shared" si="53"/>
        <v>0.16478999999999999</v>
      </c>
      <c r="FA31" s="220">
        <f t="shared" si="53"/>
        <v>0.16478999999999999</v>
      </c>
      <c r="FB31" s="220">
        <f t="shared" si="53"/>
        <v>0.16478999999999999</v>
      </c>
      <c r="FC31" s="220">
        <f t="shared" si="53"/>
        <v>0.16563</v>
      </c>
      <c r="FD31" s="220">
        <f t="shared" si="53"/>
        <v>0.16563</v>
      </c>
      <c r="FE31" s="220">
        <f t="shared" si="53"/>
        <v>0.16563</v>
      </c>
      <c r="FF31" s="220">
        <f t="shared" si="53"/>
        <v>0.16825999999999999</v>
      </c>
      <c r="FG31" s="220">
        <f t="shared" si="53"/>
        <v>0.16825999999999999</v>
      </c>
      <c r="FH31" s="220">
        <f t="shared" si="53"/>
        <v>0.16825999999999999</v>
      </c>
      <c r="FI31" s="220">
        <f t="shared" si="53"/>
        <v>0.17237999999999998</v>
      </c>
      <c r="FJ31" s="220">
        <f t="shared" si="53"/>
        <v>0.17237999999999998</v>
      </c>
      <c r="FK31" s="220">
        <f t="shared" si="53"/>
        <v>0.17237999999999998</v>
      </c>
      <c r="FL31" s="220">
        <f t="shared" ref="FL31:FN33" si="54">SUM(FL16,FL$23,FL$29)</f>
        <v>0.17409999999999998</v>
      </c>
      <c r="FM31" s="220">
        <f t="shared" si="54"/>
        <v>0.17409999999999998</v>
      </c>
      <c r="FN31" s="220">
        <f t="shared" si="54"/>
        <v>0.17409999999999998</v>
      </c>
      <c r="FO31" s="220">
        <f t="shared" ref="FO31:FW31" si="55">SUM(FO16,FO$23,FO$29)</f>
        <v>0.17381999999999997</v>
      </c>
      <c r="FP31" s="220">
        <f t="shared" si="55"/>
        <v>0.17381999999999997</v>
      </c>
      <c r="FQ31" s="220">
        <f t="shared" si="55"/>
        <v>0.17381999999999997</v>
      </c>
      <c r="FR31" s="220">
        <f t="shared" si="55"/>
        <v>0.17352000000000001</v>
      </c>
      <c r="FS31" s="220">
        <f t="shared" si="55"/>
        <v>0.17352000000000001</v>
      </c>
      <c r="FT31" s="220">
        <f t="shared" si="55"/>
        <v>0.17352000000000001</v>
      </c>
      <c r="FU31" s="220">
        <f t="shared" si="55"/>
        <v>0.17058999999999999</v>
      </c>
      <c r="FV31" s="220">
        <f t="shared" si="55"/>
        <v>0.17058999999999999</v>
      </c>
      <c r="FW31" s="220">
        <f t="shared" si="55"/>
        <v>0.17058999999999999</v>
      </c>
      <c r="FX31" s="220">
        <f t="shared" ref="FX31:GC31" si="56">SUM(FX16,FX$23,FX$29)</f>
        <v>0.17613000000000001</v>
      </c>
      <c r="FY31" s="220">
        <f t="shared" si="56"/>
        <v>0.17613000000000001</v>
      </c>
      <c r="FZ31" s="220">
        <f t="shared" si="56"/>
        <v>0.17613000000000001</v>
      </c>
      <c r="GA31" s="220">
        <f t="shared" si="56"/>
        <v>0.17708999999999997</v>
      </c>
      <c r="GB31" s="220">
        <f t="shared" si="56"/>
        <v>0.17708999999999997</v>
      </c>
      <c r="GC31" s="220">
        <f t="shared" si="56"/>
        <v>0.17708999999999997</v>
      </c>
      <c r="GD31" s="220">
        <f t="shared" ref="GD31:GI31" si="57">SUM(GD16,GD$23,GD$29)</f>
        <v>0.17649999999999999</v>
      </c>
      <c r="GE31" s="220">
        <f t="shared" si="57"/>
        <v>0.17649999999999999</v>
      </c>
      <c r="GF31" s="220">
        <f t="shared" si="57"/>
        <v>0.17649999999999999</v>
      </c>
      <c r="GG31" s="220">
        <f t="shared" si="57"/>
        <v>0.17449999999999999</v>
      </c>
      <c r="GH31" s="220">
        <f t="shared" si="57"/>
        <v>0.17449999999999999</v>
      </c>
      <c r="GI31" s="220">
        <f t="shared" si="57"/>
        <v>0.17449999999999999</v>
      </c>
      <c r="GJ31" s="220">
        <f t="shared" ref="GJ31:GL31" si="58">SUM(GJ16,GJ$23,GJ$29)</f>
        <v>0.18253999999999998</v>
      </c>
      <c r="GK31" s="220">
        <f t="shared" si="58"/>
        <v>0.18253999999999998</v>
      </c>
      <c r="GL31" s="220">
        <f t="shared" si="58"/>
        <v>0.18253999999999998</v>
      </c>
      <c r="GM31" s="220">
        <f t="shared" ref="GM31:GO31" si="59">SUM(GM16,GM$23,GM$29)</f>
        <v>0.18586999999999998</v>
      </c>
      <c r="GN31" s="220">
        <f t="shared" si="59"/>
        <v>0.18586999999999998</v>
      </c>
      <c r="GO31" s="220">
        <f t="shared" si="59"/>
        <v>0.18586999999999998</v>
      </c>
      <c r="GP31" s="220">
        <f t="shared" ref="GP31:GU31" si="60">SUM(GP16,GP$23,GP$29)</f>
        <v>0.19488</v>
      </c>
      <c r="GQ31" s="220">
        <f t="shared" si="60"/>
        <v>0.19488</v>
      </c>
      <c r="GR31" s="220">
        <f t="shared" si="60"/>
        <v>0.19488</v>
      </c>
      <c r="GS31" s="220">
        <f t="shared" si="60"/>
        <v>0.19374999999999998</v>
      </c>
      <c r="GT31" s="220">
        <f t="shared" si="60"/>
        <v>0.19374999999999998</v>
      </c>
      <c r="GU31" s="220">
        <f t="shared" si="60"/>
        <v>0.19374999999999998</v>
      </c>
      <c r="GV31" s="220">
        <f t="shared" ref="GV31:GX31" si="61">SUM(GV16,GV$23,GV$29)</f>
        <v>0.18179000000000001</v>
      </c>
      <c r="GW31" s="220">
        <f t="shared" si="61"/>
        <v>0.18179000000000001</v>
      </c>
      <c r="GX31" s="220">
        <f t="shared" si="61"/>
        <v>0.18179000000000001</v>
      </c>
      <c r="GY31" s="220">
        <f t="shared" ref="GY31:HA31" si="62">SUM(GY16,GY$23,GY$29)</f>
        <v>0.19191999999999998</v>
      </c>
      <c r="GZ31" s="220">
        <f t="shared" si="62"/>
        <v>0.19191999999999998</v>
      </c>
      <c r="HA31" s="220">
        <f t="shared" si="62"/>
        <v>0.19191999999999998</v>
      </c>
      <c r="HB31" s="220">
        <f t="shared" ref="HB31:HG31" si="63">SUM(HB16,HB$23,HB$29)</f>
        <v>0.18856999999999999</v>
      </c>
      <c r="HC31" s="220">
        <f t="shared" si="63"/>
        <v>0.18856999999999999</v>
      </c>
      <c r="HD31" s="220">
        <f t="shared" si="63"/>
        <v>0.18856999999999999</v>
      </c>
      <c r="HE31" s="220">
        <f t="shared" si="63"/>
        <v>0.18956999999999999</v>
      </c>
      <c r="HF31" s="220">
        <f t="shared" si="63"/>
        <v>0.18956999999999999</v>
      </c>
      <c r="HG31" s="220">
        <f t="shared" si="63"/>
        <v>0.18956999999999999</v>
      </c>
      <c r="HH31" s="220">
        <f t="shared" ref="HH31:HJ31" si="64">SUM(HH16,HH$23,HH$29)</f>
        <v>0.20782</v>
      </c>
      <c r="HI31" s="220">
        <f t="shared" si="64"/>
        <v>0.20782</v>
      </c>
      <c r="HJ31" s="220">
        <f t="shared" si="64"/>
        <v>0.20782</v>
      </c>
      <c r="HK31" s="220">
        <f t="shared" ref="HK31:HM31" si="65">SUM(HK16,HK$23,HK$29)</f>
        <v>0.20644000000000001</v>
      </c>
      <c r="HL31" s="220">
        <f t="shared" si="65"/>
        <v>0.20644000000000001</v>
      </c>
      <c r="HM31" s="220">
        <f t="shared" si="65"/>
        <v>0.20644000000000001</v>
      </c>
      <c r="HN31" s="220">
        <f t="shared" ref="HN31:HS31" si="66">SUM(HN16,HN$23,HN$29)</f>
        <v>0.20041999999999999</v>
      </c>
      <c r="HO31" s="220">
        <f t="shared" si="66"/>
        <v>0.20041999999999999</v>
      </c>
      <c r="HP31" s="220">
        <f t="shared" si="66"/>
        <v>0.20041999999999999</v>
      </c>
      <c r="HQ31" s="220">
        <f t="shared" si="66"/>
        <v>0.19644999999999999</v>
      </c>
      <c r="HR31" s="220">
        <f t="shared" si="66"/>
        <v>0.19644999999999999</v>
      </c>
      <c r="HS31" s="220">
        <f t="shared" si="66"/>
        <v>0.19644999999999999</v>
      </c>
    </row>
    <row r="32" spans="1:227" s="157" customFormat="1" ht="14">
      <c r="B32" s="153" t="s">
        <v>52</v>
      </c>
      <c r="C32" s="155">
        <f t="shared" ref="C32:N32" si="67">+C31</f>
        <v>0.10375</v>
      </c>
      <c r="D32" s="155">
        <f t="shared" si="67"/>
        <v>0.10375</v>
      </c>
      <c r="E32" s="155">
        <f t="shared" si="67"/>
        <v>0.10375</v>
      </c>
      <c r="F32" s="155">
        <f t="shared" si="67"/>
        <v>0.10375</v>
      </c>
      <c r="G32" s="155">
        <f t="shared" si="67"/>
        <v>0.10375</v>
      </c>
      <c r="H32" s="155">
        <f t="shared" si="67"/>
        <v>0.10375</v>
      </c>
      <c r="I32" s="155">
        <f t="shared" si="67"/>
        <v>0.10375</v>
      </c>
      <c r="J32" s="155">
        <f t="shared" si="67"/>
        <v>0.10375</v>
      </c>
      <c r="K32" s="155">
        <f t="shared" si="67"/>
        <v>0.10375</v>
      </c>
      <c r="L32" s="155">
        <f t="shared" si="67"/>
        <v>0.10375</v>
      </c>
      <c r="M32" s="155">
        <f t="shared" si="67"/>
        <v>0.10375</v>
      </c>
      <c r="N32" s="155">
        <f t="shared" si="67"/>
        <v>0.10375</v>
      </c>
      <c r="O32" s="189">
        <f t="shared" si="51"/>
        <v>0.10475000000000001</v>
      </c>
      <c r="P32" s="189">
        <f t="shared" si="51"/>
        <v>0.10475000000000001</v>
      </c>
      <c r="Q32" s="189">
        <f t="shared" si="51"/>
        <v>0.10475000000000001</v>
      </c>
      <c r="R32" s="189">
        <f t="shared" si="51"/>
        <v>0.10575</v>
      </c>
      <c r="S32" s="189">
        <f t="shared" si="51"/>
        <v>0.10575</v>
      </c>
      <c r="T32" s="189">
        <f t="shared" si="51"/>
        <v>0.10575</v>
      </c>
      <c r="U32" s="189">
        <f t="shared" si="51"/>
        <v>0.10675</v>
      </c>
      <c r="V32" s="189">
        <f t="shared" si="51"/>
        <v>0.10675</v>
      </c>
      <c r="W32" s="189">
        <f t="shared" si="51"/>
        <v>0.10675</v>
      </c>
      <c r="X32" s="189">
        <f t="shared" si="51"/>
        <v>0.10775</v>
      </c>
      <c r="Y32" s="189">
        <f t="shared" si="51"/>
        <v>0.10775</v>
      </c>
      <c r="Z32" s="189">
        <f t="shared" si="51"/>
        <v>0.10775</v>
      </c>
      <c r="AA32" s="189">
        <f t="shared" si="51"/>
        <v>0.10875</v>
      </c>
      <c r="AB32" s="189">
        <f t="shared" si="51"/>
        <v>0.10875</v>
      </c>
      <c r="AC32" s="189">
        <f t="shared" si="51"/>
        <v>0.10875</v>
      </c>
      <c r="AD32" s="189">
        <f t="shared" si="51"/>
        <v>0.10975</v>
      </c>
      <c r="AE32" s="189">
        <f t="shared" si="51"/>
        <v>0.10975</v>
      </c>
      <c r="AF32" s="189">
        <f t="shared" si="51"/>
        <v>0.10975</v>
      </c>
      <c r="AG32" s="189">
        <f t="shared" si="51"/>
        <v>0.11075</v>
      </c>
      <c r="AH32" s="189">
        <f t="shared" si="51"/>
        <v>0.11424999999999999</v>
      </c>
      <c r="AI32" s="189">
        <f t="shared" si="51"/>
        <v>0.11424999999999999</v>
      </c>
      <c r="AJ32" s="189">
        <f t="shared" si="51"/>
        <v>0.11874999999999999</v>
      </c>
      <c r="AK32" s="189">
        <f t="shared" si="51"/>
        <v>0.11874999999999999</v>
      </c>
      <c r="AL32" s="189">
        <f t="shared" si="51"/>
        <v>0.11874999999999999</v>
      </c>
      <c r="AM32" s="189">
        <f t="shared" si="51"/>
        <v>0.11975</v>
      </c>
      <c r="AN32" s="189">
        <f t="shared" si="51"/>
        <v>0.11975</v>
      </c>
      <c r="AO32" s="189">
        <f t="shared" si="51"/>
        <v>0.11975</v>
      </c>
      <c r="AP32" s="189">
        <f t="shared" si="51"/>
        <v>0.12075</v>
      </c>
      <c r="AQ32" s="189">
        <f t="shared" si="51"/>
        <v>0.12075</v>
      </c>
      <c r="AR32" s="189">
        <f t="shared" si="51"/>
        <v>0.12075</v>
      </c>
      <c r="AS32" s="189">
        <f t="shared" si="51"/>
        <v>0.12175</v>
      </c>
      <c r="AT32" s="189">
        <f t="shared" si="51"/>
        <v>0.12175</v>
      </c>
      <c r="AU32" s="189">
        <f t="shared" si="51"/>
        <v>0.12175</v>
      </c>
      <c r="AV32" s="189">
        <f t="shared" si="51"/>
        <v>0.12357</v>
      </c>
      <c r="AW32" s="189">
        <f t="shared" si="51"/>
        <v>0.12357</v>
      </c>
      <c r="AX32" s="189">
        <f t="shared" si="51"/>
        <v>0.12357</v>
      </c>
      <c r="AY32" s="189">
        <f t="shared" si="51"/>
        <v>0.12457</v>
      </c>
      <c r="AZ32" s="189">
        <f t="shared" si="51"/>
        <v>0.12457</v>
      </c>
      <c r="BA32" s="189">
        <f t="shared" si="51"/>
        <v>0.12457</v>
      </c>
      <c r="BB32" s="189">
        <f t="shared" si="51"/>
        <v>0.12557000000000001</v>
      </c>
      <c r="BC32" s="189">
        <f t="shared" si="51"/>
        <v>0.12557000000000001</v>
      </c>
      <c r="BD32" s="189">
        <f t="shared" si="51"/>
        <v>0.12557000000000001</v>
      </c>
      <c r="BE32" s="189">
        <f t="shared" si="51"/>
        <v>0.12557000000000001</v>
      </c>
      <c r="BF32" s="189">
        <f t="shared" si="51"/>
        <v>0.12557000000000001</v>
      </c>
      <c r="BG32" s="189">
        <f t="shared" si="51"/>
        <v>0.14057</v>
      </c>
      <c r="BH32" s="189">
        <f t="shared" si="51"/>
        <v>0.14657000000000001</v>
      </c>
      <c r="BI32" s="189">
        <f t="shared" si="51"/>
        <v>0.14657000000000001</v>
      </c>
      <c r="BJ32" s="189">
        <f t="shared" si="51"/>
        <v>0.14657000000000001</v>
      </c>
      <c r="BK32" s="189">
        <f t="shared" si="51"/>
        <v>0.13156999999999999</v>
      </c>
      <c r="BL32" s="189">
        <f t="shared" si="51"/>
        <v>0.13156999999999999</v>
      </c>
      <c r="BM32" s="189">
        <f t="shared" si="51"/>
        <v>0.13156999999999999</v>
      </c>
      <c r="BN32" s="189">
        <f t="shared" si="51"/>
        <v>0.13156999999999999</v>
      </c>
      <c r="BO32" s="189">
        <f t="shared" si="51"/>
        <v>0.13156999999999999</v>
      </c>
      <c r="BP32" s="189">
        <f t="shared" si="51"/>
        <v>0.13156999999999999</v>
      </c>
      <c r="BQ32" s="189">
        <f t="shared" si="51"/>
        <v>0.13156999999999999</v>
      </c>
      <c r="BR32" s="189">
        <f t="shared" si="51"/>
        <v>0.13156999999999999</v>
      </c>
      <c r="BS32" s="189">
        <f t="shared" si="51"/>
        <v>0.14657000000000001</v>
      </c>
      <c r="BT32" s="189">
        <f t="shared" si="51"/>
        <v>0.14657000000000001</v>
      </c>
      <c r="BU32" s="189">
        <f t="shared" si="51"/>
        <v>0.14657000000000001</v>
      </c>
      <c r="BV32" s="189">
        <f t="shared" si="51"/>
        <v>0.14657000000000001</v>
      </c>
      <c r="BW32" s="189">
        <f t="shared" si="51"/>
        <v>0.13156999999999999</v>
      </c>
      <c r="BX32" s="189">
        <f t="shared" si="51"/>
        <v>0.13156999999999999</v>
      </c>
      <c r="BY32" s="189">
        <f t="shared" si="51"/>
        <v>0.13156999999999999</v>
      </c>
      <c r="BZ32" s="189">
        <f t="shared" si="51"/>
        <v>0.13156999999999999</v>
      </c>
      <c r="CA32" s="189">
        <f t="shared" si="52"/>
        <v>0.13156999999999999</v>
      </c>
      <c r="CB32" s="189">
        <f t="shared" si="52"/>
        <v>0.13156999999999999</v>
      </c>
      <c r="CC32" s="189">
        <f t="shared" si="52"/>
        <v>0.13156999999999999</v>
      </c>
      <c r="CD32" s="189">
        <f t="shared" si="52"/>
        <v>0.13156999999999999</v>
      </c>
      <c r="CE32" s="189">
        <f t="shared" si="52"/>
        <v>0.14657000000000001</v>
      </c>
      <c r="CF32" s="189">
        <f t="shared" si="52"/>
        <v>0.14657000000000001</v>
      </c>
      <c r="CG32" s="189">
        <f t="shared" si="52"/>
        <v>0.14657000000000001</v>
      </c>
      <c r="CH32" s="189">
        <f t="shared" si="52"/>
        <v>0.14657000000000001</v>
      </c>
      <c r="CI32" s="189">
        <f t="shared" si="52"/>
        <v>0.13156999999999999</v>
      </c>
      <c r="CJ32" s="189">
        <f t="shared" si="52"/>
        <v>0.15109999999999998</v>
      </c>
      <c r="CK32" s="189">
        <f t="shared" si="52"/>
        <v>0.15109999999999998</v>
      </c>
      <c r="CL32" s="189">
        <f t="shared" si="52"/>
        <v>0.15151999999999999</v>
      </c>
      <c r="CM32" s="189">
        <f t="shared" si="52"/>
        <v>0.15151999999999999</v>
      </c>
      <c r="CN32" s="189">
        <f t="shared" si="52"/>
        <v>0.15151999999999999</v>
      </c>
      <c r="CO32" s="189">
        <f t="shared" si="52"/>
        <v>0.15198999999999999</v>
      </c>
      <c r="CP32" s="189">
        <f t="shared" si="52"/>
        <v>0.15198999999999999</v>
      </c>
      <c r="CQ32" s="189">
        <f t="shared" si="52"/>
        <v>0.15198999999999999</v>
      </c>
      <c r="CR32" s="189">
        <f t="shared" si="52"/>
        <v>0.16675999999999999</v>
      </c>
      <c r="CS32" s="189">
        <f t="shared" si="52"/>
        <v>0.16675999999999999</v>
      </c>
      <c r="CT32" s="189">
        <f t="shared" si="52"/>
        <v>0.16675999999999999</v>
      </c>
      <c r="CU32" s="189">
        <f t="shared" si="52"/>
        <v>0.16761999999999999</v>
      </c>
      <c r="CV32" s="189">
        <f t="shared" si="52"/>
        <v>0.16761999999999999</v>
      </c>
      <c r="CW32" s="189">
        <f t="shared" si="52"/>
        <v>0.16761999999999999</v>
      </c>
      <c r="CX32" s="189">
        <f t="shared" si="52"/>
        <v>0.16719999999999999</v>
      </c>
      <c r="CY32" s="189">
        <f t="shared" si="52"/>
        <v>0.16719999999999999</v>
      </c>
      <c r="CZ32" s="189">
        <f t="shared" si="52"/>
        <v>0.16719999999999999</v>
      </c>
      <c r="DA32" s="189">
        <f t="shared" si="52"/>
        <v>0.16785999999999998</v>
      </c>
      <c r="DB32" s="189">
        <f t="shared" si="52"/>
        <v>0.16785999999999998</v>
      </c>
      <c r="DC32" s="189">
        <f t="shared" si="52"/>
        <v>0.16785999999999998</v>
      </c>
      <c r="DD32" s="189">
        <f t="shared" si="52"/>
        <v>0.17376</v>
      </c>
      <c r="DE32" s="189">
        <f t="shared" si="52"/>
        <v>0.17376</v>
      </c>
      <c r="DF32" s="189">
        <f t="shared" si="52"/>
        <v>0.17376</v>
      </c>
      <c r="DG32" s="189">
        <f t="shared" si="52"/>
        <v>0.17735999999999999</v>
      </c>
      <c r="DH32" s="189">
        <f t="shared" si="52"/>
        <v>0.17735999999999999</v>
      </c>
      <c r="DI32" s="189">
        <f t="shared" si="52"/>
        <v>0.17735999999999999</v>
      </c>
      <c r="DJ32" s="189">
        <f t="shared" si="52"/>
        <v>0.17377999999999999</v>
      </c>
      <c r="DK32" s="189">
        <f t="shared" si="52"/>
        <v>0.17377999999999999</v>
      </c>
      <c r="DL32" s="189">
        <f t="shared" si="52"/>
        <v>0.17377999999999999</v>
      </c>
      <c r="DM32" s="189">
        <f t="shared" si="52"/>
        <v>0.17463999999999999</v>
      </c>
      <c r="DN32" s="189">
        <f t="shared" si="52"/>
        <v>0.17463999999999999</v>
      </c>
      <c r="DO32" s="189">
        <f t="shared" si="52"/>
        <v>0.17463999999999999</v>
      </c>
      <c r="DP32" s="189">
        <f t="shared" si="52"/>
        <v>0.17416999999999999</v>
      </c>
      <c r="DQ32" s="189">
        <f t="shared" si="52"/>
        <v>0.17416999999999999</v>
      </c>
      <c r="DR32" s="189">
        <f t="shared" si="52"/>
        <v>0.17416999999999999</v>
      </c>
      <c r="DS32" s="189">
        <f t="shared" si="52"/>
        <v>0.17598</v>
      </c>
      <c r="DT32" s="189">
        <f t="shared" si="52"/>
        <v>0.17598</v>
      </c>
      <c r="DU32" s="220">
        <f t="shared" si="52"/>
        <v>0.17598</v>
      </c>
      <c r="DV32" s="220">
        <f t="shared" si="52"/>
        <v>0.17073999999999998</v>
      </c>
      <c r="DW32" s="220">
        <f t="shared" si="52"/>
        <v>0.17073999999999998</v>
      </c>
      <c r="DX32" s="220">
        <f t="shared" si="52"/>
        <v>0.17073999999999998</v>
      </c>
      <c r="DY32" s="220">
        <f t="shared" si="52"/>
        <v>0.16772999999999999</v>
      </c>
      <c r="DZ32" s="220">
        <f t="shared" si="52"/>
        <v>0.16772999999999999</v>
      </c>
      <c r="EA32" s="220">
        <f t="shared" si="52"/>
        <v>0.16772999999999999</v>
      </c>
      <c r="EB32" s="220">
        <f t="shared" si="52"/>
        <v>0.17544999999999999</v>
      </c>
      <c r="EC32" s="220">
        <f t="shared" si="52"/>
        <v>0.17544999999999999</v>
      </c>
      <c r="ED32" s="220">
        <f t="shared" si="52"/>
        <v>0.17544999999999999</v>
      </c>
      <c r="EE32" s="220">
        <f t="shared" si="52"/>
        <v>0.17898</v>
      </c>
      <c r="EF32" s="220">
        <f t="shared" si="52"/>
        <v>0.17898</v>
      </c>
      <c r="EG32" s="220">
        <f t="shared" si="52"/>
        <v>0.17898</v>
      </c>
      <c r="EH32" s="220">
        <f t="shared" si="52"/>
        <v>0.18401000000000001</v>
      </c>
      <c r="EI32" s="220">
        <f t="shared" si="52"/>
        <v>0.18401000000000001</v>
      </c>
      <c r="EJ32" s="220">
        <f t="shared" si="52"/>
        <v>0.18401000000000001</v>
      </c>
      <c r="EK32" s="220">
        <f t="shared" si="52"/>
        <v>0.18620999999999999</v>
      </c>
      <c r="EL32" s="220">
        <f t="shared" si="52"/>
        <v>0.18620999999999999</v>
      </c>
      <c r="EM32" s="220">
        <f t="shared" si="53"/>
        <v>0.18620999999999999</v>
      </c>
      <c r="EN32" s="220">
        <f t="shared" si="53"/>
        <v>0.18816000000000002</v>
      </c>
      <c r="EO32" s="220">
        <f t="shared" si="53"/>
        <v>0.18816000000000002</v>
      </c>
      <c r="EP32" s="220">
        <f t="shared" si="53"/>
        <v>0.18816000000000002</v>
      </c>
      <c r="EQ32" s="220">
        <f t="shared" si="53"/>
        <v>0.19306000000000001</v>
      </c>
      <c r="ER32" s="220">
        <f t="shared" si="53"/>
        <v>0.19306000000000001</v>
      </c>
      <c r="ES32" s="220">
        <f t="shared" si="53"/>
        <v>0.19306000000000001</v>
      </c>
      <c r="ET32" s="220">
        <f t="shared" si="53"/>
        <v>0.19526000000000002</v>
      </c>
      <c r="EU32" s="220">
        <f t="shared" si="53"/>
        <v>0.19526000000000002</v>
      </c>
      <c r="EV32" s="220">
        <f t="shared" si="53"/>
        <v>0.19526000000000002</v>
      </c>
      <c r="EW32" s="220">
        <f t="shared" si="53"/>
        <v>0.19642000000000001</v>
      </c>
      <c r="EX32" s="220">
        <f t="shared" si="53"/>
        <v>0.19642000000000001</v>
      </c>
      <c r="EY32" s="220">
        <f t="shared" si="53"/>
        <v>0.19642000000000001</v>
      </c>
      <c r="EZ32" s="220">
        <f t="shared" si="53"/>
        <v>0.21312</v>
      </c>
      <c r="FA32" s="220">
        <f t="shared" si="53"/>
        <v>0.21312</v>
      </c>
      <c r="FB32" s="220">
        <f t="shared" si="53"/>
        <v>0.21312</v>
      </c>
      <c r="FC32" s="220">
        <f t="shared" si="53"/>
        <v>0.21396000000000001</v>
      </c>
      <c r="FD32" s="220">
        <f t="shared" si="53"/>
        <v>0.21396000000000001</v>
      </c>
      <c r="FE32" s="220">
        <f t="shared" si="53"/>
        <v>0.21396000000000001</v>
      </c>
      <c r="FF32" s="220">
        <f t="shared" si="53"/>
        <v>0.21659</v>
      </c>
      <c r="FG32" s="220">
        <f t="shared" si="53"/>
        <v>0.21659</v>
      </c>
      <c r="FH32" s="220">
        <f t="shared" si="53"/>
        <v>0.21659</v>
      </c>
      <c r="FI32" s="220">
        <f t="shared" si="53"/>
        <v>0.22071000000000002</v>
      </c>
      <c r="FJ32" s="220">
        <f t="shared" si="53"/>
        <v>0.22071000000000002</v>
      </c>
      <c r="FK32" s="220">
        <f t="shared" si="53"/>
        <v>0.22071000000000002</v>
      </c>
      <c r="FL32" s="220">
        <f t="shared" si="54"/>
        <v>0.23269000000000001</v>
      </c>
      <c r="FM32" s="220">
        <f t="shared" si="54"/>
        <v>0.23269000000000001</v>
      </c>
      <c r="FN32" s="220">
        <f t="shared" si="54"/>
        <v>0.23269000000000001</v>
      </c>
      <c r="FO32" s="220">
        <f t="shared" ref="FO32:FW32" si="68">SUM(FO17,FO$23,FO$29)</f>
        <v>0.23241000000000001</v>
      </c>
      <c r="FP32" s="220">
        <f t="shared" si="68"/>
        <v>0.23241000000000001</v>
      </c>
      <c r="FQ32" s="220">
        <f t="shared" si="68"/>
        <v>0.23241000000000001</v>
      </c>
      <c r="FR32" s="220">
        <f t="shared" si="68"/>
        <v>0.23211000000000004</v>
      </c>
      <c r="FS32" s="220">
        <f t="shared" si="68"/>
        <v>0.23211000000000004</v>
      </c>
      <c r="FT32" s="220">
        <f t="shared" si="68"/>
        <v>0.23211000000000004</v>
      </c>
      <c r="FU32" s="220">
        <f t="shared" si="68"/>
        <v>0.22918000000000002</v>
      </c>
      <c r="FV32" s="220">
        <f t="shared" si="68"/>
        <v>0.22918000000000002</v>
      </c>
      <c r="FW32" s="220">
        <f t="shared" si="68"/>
        <v>0.22918000000000002</v>
      </c>
      <c r="FX32" s="220">
        <f t="shared" ref="FX32:GC32" si="69">SUM(FX17,FX$23,FX$29)</f>
        <v>0.23472000000000004</v>
      </c>
      <c r="FY32" s="220">
        <f t="shared" si="69"/>
        <v>0.23472000000000004</v>
      </c>
      <c r="FZ32" s="220">
        <f t="shared" si="69"/>
        <v>0.23472000000000004</v>
      </c>
      <c r="GA32" s="220">
        <f t="shared" si="69"/>
        <v>0.23568</v>
      </c>
      <c r="GB32" s="220">
        <f t="shared" si="69"/>
        <v>0.23568</v>
      </c>
      <c r="GC32" s="220">
        <f t="shared" si="69"/>
        <v>0.23568</v>
      </c>
      <c r="GD32" s="220">
        <f t="shared" ref="GD32:GI32" si="70">SUM(GD17,GD$23,GD$29)</f>
        <v>0.23509000000000002</v>
      </c>
      <c r="GE32" s="220">
        <f t="shared" si="70"/>
        <v>0.23509000000000002</v>
      </c>
      <c r="GF32" s="220">
        <f t="shared" si="70"/>
        <v>0.23509000000000002</v>
      </c>
      <c r="GG32" s="220">
        <f t="shared" si="70"/>
        <v>0.23309000000000002</v>
      </c>
      <c r="GH32" s="220">
        <f t="shared" si="70"/>
        <v>0.23309000000000002</v>
      </c>
      <c r="GI32" s="220">
        <f t="shared" si="70"/>
        <v>0.23309000000000002</v>
      </c>
      <c r="GJ32" s="220">
        <f t="shared" ref="GJ32:GL32" si="71">SUM(GJ17,GJ$23,GJ$29)</f>
        <v>0.24113000000000001</v>
      </c>
      <c r="GK32" s="220">
        <f t="shared" si="71"/>
        <v>0.24113000000000001</v>
      </c>
      <c r="GL32" s="220">
        <f t="shared" si="71"/>
        <v>0.24113000000000001</v>
      </c>
      <c r="GM32" s="220">
        <f t="shared" ref="GM32:GO32" si="72">SUM(GM17,GM$23,GM$29)</f>
        <v>0.24446000000000001</v>
      </c>
      <c r="GN32" s="220">
        <f t="shared" si="72"/>
        <v>0.24446000000000001</v>
      </c>
      <c r="GO32" s="220">
        <f t="shared" si="72"/>
        <v>0.24446000000000001</v>
      </c>
      <c r="GP32" s="220">
        <f t="shared" ref="GP32:GU32" si="73">SUM(GP17,GP$23,GP$29)</f>
        <v>0.25347000000000003</v>
      </c>
      <c r="GQ32" s="220">
        <f t="shared" si="73"/>
        <v>0.25347000000000003</v>
      </c>
      <c r="GR32" s="220">
        <f t="shared" si="73"/>
        <v>0.25347000000000003</v>
      </c>
      <c r="GS32" s="220">
        <f t="shared" si="73"/>
        <v>0.25234000000000001</v>
      </c>
      <c r="GT32" s="220">
        <f t="shared" si="73"/>
        <v>0.25234000000000001</v>
      </c>
      <c r="GU32" s="220">
        <f t="shared" si="73"/>
        <v>0.25234000000000001</v>
      </c>
      <c r="GV32" s="220">
        <f t="shared" ref="GV32:GX32" si="74">SUM(GV17,GV$23,GV$29)</f>
        <v>0.24038000000000004</v>
      </c>
      <c r="GW32" s="220">
        <f t="shared" si="74"/>
        <v>0.24038000000000004</v>
      </c>
      <c r="GX32" s="220">
        <f t="shared" si="74"/>
        <v>0.24038000000000004</v>
      </c>
      <c r="GY32" s="220">
        <f t="shared" ref="GY32:HA32" si="75">SUM(GY17,GY$23,GY$29)</f>
        <v>0.25051000000000001</v>
      </c>
      <c r="GZ32" s="220">
        <f t="shared" si="75"/>
        <v>0.25051000000000001</v>
      </c>
      <c r="HA32" s="220">
        <f t="shared" si="75"/>
        <v>0.25051000000000001</v>
      </c>
      <c r="HB32" s="220">
        <f t="shared" ref="HB32:HG32" si="76">SUM(HB17,HB$23,HB$29)</f>
        <v>0.24716000000000002</v>
      </c>
      <c r="HC32" s="220">
        <f t="shared" si="76"/>
        <v>0.24716000000000002</v>
      </c>
      <c r="HD32" s="220">
        <f t="shared" si="76"/>
        <v>0.24716000000000002</v>
      </c>
      <c r="HE32" s="220">
        <f t="shared" si="76"/>
        <v>0.24816000000000002</v>
      </c>
      <c r="HF32" s="220">
        <f t="shared" si="76"/>
        <v>0.24816000000000002</v>
      </c>
      <c r="HG32" s="220">
        <f t="shared" si="76"/>
        <v>0.24816000000000002</v>
      </c>
      <c r="HH32" s="220">
        <f t="shared" ref="HH32:HJ32" si="77">SUM(HH17,HH$23,HH$29)</f>
        <v>0.26641000000000004</v>
      </c>
      <c r="HI32" s="220">
        <f t="shared" si="77"/>
        <v>0.26641000000000004</v>
      </c>
      <c r="HJ32" s="220">
        <f t="shared" si="77"/>
        <v>0.26641000000000004</v>
      </c>
      <c r="HK32" s="220">
        <f t="shared" ref="HK32:HM32" si="78">SUM(HK17,HK$23,HK$29)</f>
        <v>0.26503000000000004</v>
      </c>
      <c r="HL32" s="220">
        <f t="shared" si="78"/>
        <v>0.26503000000000004</v>
      </c>
      <c r="HM32" s="220">
        <f t="shared" si="78"/>
        <v>0.26503000000000004</v>
      </c>
      <c r="HN32" s="220">
        <f t="shared" ref="HN32:HS32" si="79">SUM(HN17,HN$23,HN$29)</f>
        <v>0.25901000000000002</v>
      </c>
      <c r="HO32" s="220">
        <f t="shared" si="79"/>
        <v>0.25901000000000002</v>
      </c>
      <c r="HP32" s="220">
        <f t="shared" si="79"/>
        <v>0.25901000000000002</v>
      </c>
      <c r="HQ32" s="220">
        <f t="shared" si="79"/>
        <v>0.25504000000000004</v>
      </c>
      <c r="HR32" s="220">
        <f t="shared" si="79"/>
        <v>0.25504000000000004</v>
      </c>
      <c r="HS32" s="220">
        <f t="shared" si="79"/>
        <v>0.27004</v>
      </c>
    </row>
    <row r="33" spans="1:227" s="157" customFormat="1" ht="14">
      <c r="B33" s="153" t="s">
        <v>53</v>
      </c>
      <c r="C33" s="155">
        <f t="shared" ref="C33:N33" si="80">+C31</f>
        <v>0.10375</v>
      </c>
      <c r="D33" s="155">
        <f t="shared" si="80"/>
        <v>0.10375</v>
      </c>
      <c r="E33" s="155">
        <f t="shared" si="80"/>
        <v>0.10375</v>
      </c>
      <c r="F33" s="155">
        <f t="shared" si="80"/>
        <v>0.10375</v>
      </c>
      <c r="G33" s="155">
        <f t="shared" si="80"/>
        <v>0.10375</v>
      </c>
      <c r="H33" s="155">
        <f t="shared" si="80"/>
        <v>0.10375</v>
      </c>
      <c r="I33" s="155">
        <f t="shared" si="80"/>
        <v>0.10375</v>
      </c>
      <c r="J33" s="155">
        <f t="shared" si="80"/>
        <v>0.10375</v>
      </c>
      <c r="K33" s="155">
        <f t="shared" si="80"/>
        <v>0.10375</v>
      </c>
      <c r="L33" s="155">
        <f t="shared" si="80"/>
        <v>0.10375</v>
      </c>
      <c r="M33" s="155">
        <f t="shared" si="80"/>
        <v>0.10375</v>
      </c>
      <c r="N33" s="155">
        <f t="shared" si="80"/>
        <v>0.10375</v>
      </c>
      <c r="O33" s="189">
        <f t="shared" si="51"/>
        <v>0.10475000000000001</v>
      </c>
      <c r="P33" s="189">
        <f t="shared" si="51"/>
        <v>0.10475000000000001</v>
      </c>
      <c r="Q33" s="189">
        <f t="shared" si="51"/>
        <v>0.10475000000000001</v>
      </c>
      <c r="R33" s="189">
        <f t="shared" si="51"/>
        <v>0.10575</v>
      </c>
      <c r="S33" s="189">
        <f t="shared" si="51"/>
        <v>0.10575</v>
      </c>
      <c r="T33" s="189">
        <f t="shared" si="51"/>
        <v>0.10575</v>
      </c>
      <c r="U33" s="189">
        <f t="shared" si="51"/>
        <v>0.10675</v>
      </c>
      <c r="V33" s="189">
        <f t="shared" si="51"/>
        <v>0.10675</v>
      </c>
      <c r="W33" s="189">
        <f t="shared" si="51"/>
        <v>0.10675</v>
      </c>
      <c r="X33" s="189">
        <f t="shared" si="51"/>
        <v>0.10775</v>
      </c>
      <c r="Y33" s="189">
        <f t="shared" si="51"/>
        <v>0.10775</v>
      </c>
      <c r="Z33" s="189">
        <f t="shared" si="51"/>
        <v>0.10775</v>
      </c>
      <c r="AA33" s="189">
        <f t="shared" si="51"/>
        <v>0.10875</v>
      </c>
      <c r="AB33" s="189">
        <f t="shared" si="51"/>
        <v>0.10875</v>
      </c>
      <c r="AC33" s="189">
        <f t="shared" si="51"/>
        <v>0.10875</v>
      </c>
      <c r="AD33" s="189">
        <f t="shared" si="51"/>
        <v>0.10975</v>
      </c>
      <c r="AE33" s="189">
        <f t="shared" si="51"/>
        <v>0.10975</v>
      </c>
      <c r="AF33" s="189">
        <f t="shared" si="51"/>
        <v>0.10975</v>
      </c>
      <c r="AG33" s="189">
        <f t="shared" si="51"/>
        <v>0.11075</v>
      </c>
      <c r="AH33" s="189">
        <f t="shared" si="51"/>
        <v>0.11424999999999999</v>
      </c>
      <c r="AI33" s="189">
        <f t="shared" si="51"/>
        <v>0.11424999999999999</v>
      </c>
      <c r="AJ33" s="189">
        <f t="shared" si="51"/>
        <v>0.11874999999999999</v>
      </c>
      <c r="AK33" s="189">
        <f t="shared" si="51"/>
        <v>0.11874999999999999</v>
      </c>
      <c r="AL33" s="189">
        <f t="shared" si="51"/>
        <v>0.11874999999999999</v>
      </c>
      <c r="AM33" s="189">
        <f t="shared" si="51"/>
        <v>0.11975</v>
      </c>
      <c r="AN33" s="189">
        <f t="shared" si="51"/>
        <v>0.11975</v>
      </c>
      <c r="AO33" s="189">
        <f t="shared" si="51"/>
        <v>0.11975</v>
      </c>
      <c r="AP33" s="189">
        <f t="shared" si="51"/>
        <v>0.12075</v>
      </c>
      <c r="AQ33" s="189">
        <f t="shared" si="51"/>
        <v>0.12075</v>
      </c>
      <c r="AR33" s="189">
        <f t="shared" si="51"/>
        <v>0.12075</v>
      </c>
      <c r="AS33" s="189">
        <f t="shared" si="51"/>
        <v>0.12175</v>
      </c>
      <c r="AT33" s="189">
        <f t="shared" si="51"/>
        <v>0.12175</v>
      </c>
      <c r="AU33" s="189">
        <f t="shared" si="51"/>
        <v>0.12175</v>
      </c>
      <c r="AV33" s="189">
        <f t="shared" si="51"/>
        <v>0.12357</v>
      </c>
      <c r="AW33" s="189">
        <f t="shared" si="51"/>
        <v>0.12357</v>
      </c>
      <c r="AX33" s="189">
        <f t="shared" si="51"/>
        <v>0.12357</v>
      </c>
      <c r="AY33" s="189">
        <f t="shared" si="51"/>
        <v>0.12457</v>
      </c>
      <c r="AZ33" s="189">
        <f t="shared" si="51"/>
        <v>0.12457</v>
      </c>
      <c r="BA33" s="189">
        <f t="shared" si="51"/>
        <v>0.12457</v>
      </c>
      <c r="BB33" s="189">
        <f t="shared" si="51"/>
        <v>0.12557000000000001</v>
      </c>
      <c r="BC33" s="189">
        <f t="shared" si="51"/>
        <v>0.12557000000000001</v>
      </c>
      <c r="BD33" s="189">
        <f t="shared" si="51"/>
        <v>0.12557000000000001</v>
      </c>
      <c r="BE33" s="189">
        <f t="shared" si="51"/>
        <v>0.12557000000000001</v>
      </c>
      <c r="BF33" s="189">
        <f t="shared" si="51"/>
        <v>0.12557000000000001</v>
      </c>
      <c r="BG33" s="189">
        <f t="shared" si="51"/>
        <v>0.17537</v>
      </c>
      <c r="BH33" s="189">
        <f t="shared" si="51"/>
        <v>0.18137</v>
      </c>
      <c r="BI33" s="189">
        <f t="shared" si="51"/>
        <v>0.18137</v>
      </c>
      <c r="BJ33" s="189">
        <f t="shared" si="51"/>
        <v>0.18137</v>
      </c>
      <c r="BK33" s="189">
        <f t="shared" si="51"/>
        <v>0.13156999999999999</v>
      </c>
      <c r="BL33" s="189">
        <f t="shared" si="51"/>
        <v>0.13156999999999999</v>
      </c>
      <c r="BM33" s="189">
        <f t="shared" si="51"/>
        <v>0.13156999999999999</v>
      </c>
      <c r="BN33" s="189">
        <f t="shared" si="51"/>
        <v>0.13156999999999999</v>
      </c>
      <c r="BO33" s="189">
        <f t="shared" si="51"/>
        <v>0.13156999999999999</v>
      </c>
      <c r="BP33" s="189">
        <f t="shared" si="51"/>
        <v>0.13156999999999999</v>
      </c>
      <c r="BQ33" s="189">
        <f t="shared" si="51"/>
        <v>0.13156999999999999</v>
      </c>
      <c r="BR33" s="189">
        <f t="shared" si="51"/>
        <v>0.13156999999999999</v>
      </c>
      <c r="BS33" s="189">
        <f t="shared" si="51"/>
        <v>0.18137</v>
      </c>
      <c r="BT33" s="189">
        <f t="shared" si="51"/>
        <v>0.18137</v>
      </c>
      <c r="BU33" s="189">
        <f t="shared" si="51"/>
        <v>0.18137</v>
      </c>
      <c r="BV33" s="189">
        <f t="shared" si="51"/>
        <v>0.18137</v>
      </c>
      <c r="BW33" s="189">
        <f t="shared" si="51"/>
        <v>0.13156999999999999</v>
      </c>
      <c r="BX33" s="189">
        <f t="shared" si="51"/>
        <v>0.13156999999999999</v>
      </c>
      <c r="BY33" s="189">
        <f t="shared" si="51"/>
        <v>0.13156999999999999</v>
      </c>
      <c r="BZ33" s="189">
        <f t="shared" si="51"/>
        <v>0.13156999999999999</v>
      </c>
      <c r="CA33" s="189">
        <f t="shared" si="52"/>
        <v>0.13156999999999999</v>
      </c>
      <c r="CB33" s="189">
        <f t="shared" si="52"/>
        <v>0.13156999999999999</v>
      </c>
      <c r="CC33" s="189">
        <f t="shared" si="52"/>
        <v>0.13156999999999999</v>
      </c>
      <c r="CD33" s="189">
        <f t="shared" si="52"/>
        <v>0.13156999999999999</v>
      </c>
      <c r="CE33" s="189">
        <f t="shared" si="52"/>
        <v>0.18137</v>
      </c>
      <c r="CF33" s="189">
        <f t="shared" si="52"/>
        <v>0.18137</v>
      </c>
      <c r="CG33" s="189">
        <f t="shared" si="52"/>
        <v>0.18137</v>
      </c>
      <c r="CH33" s="189">
        <f t="shared" si="52"/>
        <v>0.18137</v>
      </c>
      <c r="CI33" s="189">
        <f t="shared" si="52"/>
        <v>0.13156999999999999</v>
      </c>
      <c r="CJ33" s="189">
        <f t="shared" si="52"/>
        <v>0.15109999999999998</v>
      </c>
      <c r="CK33" s="189">
        <f t="shared" si="52"/>
        <v>0.15109999999999998</v>
      </c>
      <c r="CL33" s="189">
        <f t="shared" si="52"/>
        <v>0.15151999999999999</v>
      </c>
      <c r="CM33" s="189">
        <f t="shared" si="52"/>
        <v>0.15151999999999999</v>
      </c>
      <c r="CN33" s="189">
        <f t="shared" si="52"/>
        <v>0.15151999999999999</v>
      </c>
      <c r="CO33" s="189">
        <f t="shared" si="52"/>
        <v>0.15198999999999999</v>
      </c>
      <c r="CP33" s="189">
        <f t="shared" si="52"/>
        <v>0.15198999999999999</v>
      </c>
      <c r="CQ33" s="189">
        <f t="shared" si="52"/>
        <v>0.18878999999999999</v>
      </c>
      <c r="CR33" s="189">
        <f t="shared" si="52"/>
        <v>0.20846000000000001</v>
      </c>
      <c r="CS33" s="189">
        <f t="shared" si="52"/>
        <v>0.20846000000000001</v>
      </c>
      <c r="CT33" s="189">
        <f t="shared" si="52"/>
        <v>0.20846000000000001</v>
      </c>
      <c r="CU33" s="189">
        <f t="shared" si="52"/>
        <v>0.16761999999999999</v>
      </c>
      <c r="CV33" s="189">
        <f t="shared" si="52"/>
        <v>0.16761999999999999</v>
      </c>
      <c r="CW33" s="189">
        <f t="shared" si="52"/>
        <v>0.16761999999999999</v>
      </c>
      <c r="CX33" s="189">
        <f t="shared" si="52"/>
        <v>0.16719999999999999</v>
      </c>
      <c r="CY33" s="189">
        <f t="shared" si="52"/>
        <v>0.16719999999999999</v>
      </c>
      <c r="CZ33" s="189">
        <f t="shared" si="52"/>
        <v>0.16719999999999999</v>
      </c>
      <c r="DA33" s="189">
        <f t="shared" si="52"/>
        <v>0.16785999999999998</v>
      </c>
      <c r="DB33" s="189">
        <f t="shared" si="52"/>
        <v>0.16785999999999998</v>
      </c>
      <c r="DC33" s="189">
        <f t="shared" si="52"/>
        <v>0.20956</v>
      </c>
      <c r="DD33" s="189">
        <f t="shared" si="52"/>
        <v>0.21546000000000001</v>
      </c>
      <c r="DE33" s="189">
        <f t="shared" si="52"/>
        <v>0.21546000000000001</v>
      </c>
      <c r="DF33" s="189">
        <f t="shared" si="52"/>
        <v>0.21546000000000001</v>
      </c>
      <c r="DG33" s="189">
        <f t="shared" si="52"/>
        <v>0.17735999999999999</v>
      </c>
      <c r="DH33" s="189">
        <f t="shared" si="52"/>
        <v>0.17735999999999999</v>
      </c>
      <c r="DI33" s="189">
        <f t="shared" si="52"/>
        <v>0.17735999999999999</v>
      </c>
      <c r="DJ33" s="189">
        <f t="shared" si="52"/>
        <v>0.17377999999999999</v>
      </c>
      <c r="DK33" s="189">
        <f t="shared" si="52"/>
        <v>0.17377999999999999</v>
      </c>
      <c r="DL33" s="189">
        <f t="shared" si="52"/>
        <v>0.17377999999999999</v>
      </c>
      <c r="DM33" s="189">
        <f t="shared" si="52"/>
        <v>0.17463999999999999</v>
      </c>
      <c r="DN33" s="189">
        <f t="shared" si="52"/>
        <v>0.17463999999999999</v>
      </c>
      <c r="DO33" s="189">
        <f t="shared" si="52"/>
        <v>0.21634</v>
      </c>
      <c r="DP33" s="189">
        <f t="shared" si="52"/>
        <v>0.21587000000000001</v>
      </c>
      <c r="DQ33" s="189">
        <f t="shared" si="52"/>
        <v>0.21587000000000001</v>
      </c>
      <c r="DR33" s="189">
        <f t="shared" si="52"/>
        <v>0.21587000000000001</v>
      </c>
      <c r="DS33" s="189">
        <f t="shared" si="52"/>
        <v>0.17598</v>
      </c>
      <c r="DT33" s="189">
        <f t="shared" si="52"/>
        <v>0.17598</v>
      </c>
      <c r="DU33" s="220">
        <f t="shared" si="52"/>
        <v>0.17598</v>
      </c>
      <c r="DV33" s="220">
        <f t="shared" si="52"/>
        <v>0.17073999999999998</v>
      </c>
      <c r="DW33" s="220">
        <f t="shared" si="52"/>
        <v>0.17073999999999998</v>
      </c>
      <c r="DX33" s="220">
        <f t="shared" si="52"/>
        <v>0.17073999999999998</v>
      </c>
      <c r="DY33" s="220">
        <f t="shared" si="52"/>
        <v>0.16772999999999999</v>
      </c>
      <c r="DZ33" s="220">
        <f t="shared" si="52"/>
        <v>0.16772999999999999</v>
      </c>
      <c r="EA33" s="220">
        <f t="shared" si="52"/>
        <v>0.21668999999999999</v>
      </c>
      <c r="EB33" s="220">
        <f t="shared" si="52"/>
        <v>0.23122000000000001</v>
      </c>
      <c r="EC33" s="220">
        <f t="shared" si="52"/>
        <v>0.23122000000000001</v>
      </c>
      <c r="ED33" s="220">
        <f t="shared" si="52"/>
        <v>0.23122000000000001</v>
      </c>
      <c r="EE33" s="220">
        <f t="shared" si="52"/>
        <v>0.17898</v>
      </c>
      <c r="EF33" s="220">
        <f t="shared" si="52"/>
        <v>0.17898</v>
      </c>
      <c r="EG33" s="220">
        <f t="shared" si="52"/>
        <v>0.17898</v>
      </c>
      <c r="EH33" s="220">
        <f t="shared" si="52"/>
        <v>0.18401000000000001</v>
      </c>
      <c r="EI33" s="220">
        <f t="shared" si="52"/>
        <v>0.18401000000000001</v>
      </c>
      <c r="EJ33" s="220">
        <f t="shared" si="52"/>
        <v>0.18401000000000001</v>
      </c>
      <c r="EK33" s="220">
        <f t="shared" si="52"/>
        <v>0.18620999999999999</v>
      </c>
      <c r="EL33" s="220">
        <f t="shared" si="52"/>
        <v>0.18620999999999999</v>
      </c>
      <c r="EM33" s="220">
        <f t="shared" si="53"/>
        <v>0.24198</v>
      </c>
      <c r="EN33" s="220">
        <f t="shared" si="53"/>
        <v>0.25601000000000002</v>
      </c>
      <c r="EO33" s="220">
        <f t="shared" si="53"/>
        <v>0.25601000000000002</v>
      </c>
      <c r="EP33" s="220">
        <f t="shared" si="53"/>
        <v>0.25601000000000002</v>
      </c>
      <c r="EQ33" s="220">
        <f t="shared" si="53"/>
        <v>0.19306000000000001</v>
      </c>
      <c r="ER33" s="220">
        <f t="shared" si="53"/>
        <v>0.19306000000000001</v>
      </c>
      <c r="ES33" s="220">
        <f t="shared" si="53"/>
        <v>0.19306000000000001</v>
      </c>
      <c r="ET33" s="220">
        <f t="shared" si="53"/>
        <v>0.19526000000000002</v>
      </c>
      <c r="EU33" s="220">
        <f t="shared" si="53"/>
        <v>0.19526000000000002</v>
      </c>
      <c r="EV33" s="220">
        <f t="shared" si="53"/>
        <v>0.19526000000000002</v>
      </c>
      <c r="EW33" s="220">
        <f t="shared" si="53"/>
        <v>0.19642000000000001</v>
      </c>
      <c r="EX33" s="220">
        <f t="shared" si="53"/>
        <v>0.19642000000000001</v>
      </c>
      <c r="EY33" s="220">
        <f t="shared" si="53"/>
        <v>0.26427</v>
      </c>
      <c r="EZ33" s="220">
        <f t="shared" si="53"/>
        <v>0.28922000000000003</v>
      </c>
      <c r="FA33" s="220">
        <f t="shared" si="53"/>
        <v>0.28922000000000003</v>
      </c>
      <c r="FB33" s="220">
        <f t="shared" si="53"/>
        <v>0.28922000000000003</v>
      </c>
      <c r="FC33" s="220">
        <f t="shared" si="53"/>
        <v>0.21396000000000001</v>
      </c>
      <c r="FD33" s="220">
        <f t="shared" si="53"/>
        <v>0.21396000000000001</v>
      </c>
      <c r="FE33" s="220">
        <f t="shared" si="53"/>
        <v>0.21396000000000001</v>
      </c>
      <c r="FF33" s="220">
        <f t="shared" si="53"/>
        <v>0.21659</v>
      </c>
      <c r="FG33" s="220">
        <f t="shared" si="53"/>
        <v>0.21659</v>
      </c>
      <c r="FH33" s="220">
        <f t="shared" si="53"/>
        <v>0.21659</v>
      </c>
      <c r="FI33" s="220">
        <f t="shared" si="53"/>
        <v>0.22071000000000002</v>
      </c>
      <c r="FJ33" s="220">
        <f t="shared" si="53"/>
        <v>0.22071000000000002</v>
      </c>
      <c r="FK33" s="220">
        <f t="shared" si="53"/>
        <v>0.29681000000000002</v>
      </c>
      <c r="FL33" s="220">
        <f t="shared" si="54"/>
        <v>0.31969999999999998</v>
      </c>
      <c r="FM33" s="220">
        <f t="shared" si="54"/>
        <v>0.31969999999999998</v>
      </c>
      <c r="FN33" s="220">
        <f t="shared" si="54"/>
        <v>0.31969999999999998</v>
      </c>
      <c r="FO33" s="220">
        <f t="shared" ref="FO33:FW33" si="81">SUM(FO18,FO$23,FO$29)</f>
        <v>0.23241000000000001</v>
      </c>
      <c r="FP33" s="220">
        <f t="shared" si="81"/>
        <v>0.23241000000000001</v>
      </c>
      <c r="FQ33" s="220">
        <f t="shared" si="81"/>
        <v>0.23241000000000001</v>
      </c>
      <c r="FR33" s="220">
        <f t="shared" si="81"/>
        <v>0.23211000000000004</v>
      </c>
      <c r="FS33" s="220">
        <f t="shared" si="81"/>
        <v>0.23211000000000004</v>
      </c>
      <c r="FT33" s="220">
        <f t="shared" si="81"/>
        <v>0.23211000000000004</v>
      </c>
      <c r="FU33" s="220">
        <f t="shared" si="81"/>
        <v>0.22918000000000002</v>
      </c>
      <c r="FV33" s="220">
        <f t="shared" si="81"/>
        <v>0.22918000000000002</v>
      </c>
      <c r="FW33" s="220">
        <f t="shared" si="81"/>
        <v>0.31618999999999997</v>
      </c>
      <c r="FX33" s="220">
        <f t="shared" ref="FX33:GC33" si="82">SUM(FX18,FX$23,FX$29)</f>
        <v>0.32172999999999996</v>
      </c>
      <c r="FY33" s="220">
        <f t="shared" si="82"/>
        <v>0.32172999999999996</v>
      </c>
      <c r="FZ33" s="220">
        <f t="shared" si="82"/>
        <v>0.32172999999999996</v>
      </c>
      <c r="GA33" s="220">
        <f t="shared" si="82"/>
        <v>0.23568</v>
      </c>
      <c r="GB33" s="220">
        <f t="shared" si="82"/>
        <v>0.23568</v>
      </c>
      <c r="GC33" s="220">
        <f t="shared" si="82"/>
        <v>0.23568</v>
      </c>
      <c r="GD33" s="220">
        <f t="shared" ref="GD33:GI33" si="83">SUM(GD18,GD$23,GD$29)</f>
        <v>0.23509000000000002</v>
      </c>
      <c r="GE33" s="220">
        <f t="shared" si="83"/>
        <v>0.23509000000000002</v>
      </c>
      <c r="GF33" s="220">
        <f t="shared" si="83"/>
        <v>0.23509000000000002</v>
      </c>
      <c r="GG33" s="220">
        <f t="shared" si="83"/>
        <v>0.23309000000000002</v>
      </c>
      <c r="GH33" s="220">
        <f t="shared" si="83"/>
        <v>0.23309000000000002</v>
      </c>
      <c r="GI33" s="220">
        <f t="shared" si="83"/>
        <v>0.32009999999999994</v>
      </c>
      <c r="GJ33" s="220">
        <f t="shared" ref="GJ33:GL33" si="84">SUM(GJ18,GJ$23,GJ$29)</f>
        <v>0.32813999999999999</v>
      </c>
      <c r="GK33" s="220">
        <f t="shared" si="84"/>
        <v>0.32813999999999999</v>
      </c>
      <c r="GL33" s="220">
        <f t="shared" si="84"/>
        <v>0.32813999999999999</v>
      </c>
      <c r="GM33" s="220">
        <f t="shared" ref="GM33:GO33" si="85">SUM(GM18,GM$23,GM$29)</f>
        <v>0.24446000000000001</v>
      </c>
      <c r="GN33" s="220">
        <f t="shared" si="85"/>
        <v>0.24446000000000001</v>
      </c>
      <c r="GO33" s="220">
        <f t="shared" si="85"/>
        <v>0.24446000000000001</v>
      </c>
      <c r="GP33" s="220">
        <f t="shared" ref="GP33:GU33" si="86">SUM(GP18,GP$23,GP$29)</f>
        <v>0.25347000000000003</v>
      </c>
      <c r="GQ33" s="220">
        <f t="shared" si="86"/>
        <v>0.25347000000000003</v>
      </c>
      <c r="GR33" s="220">
        <f t="shared" si="86"/>
        <v>0.25347000000000003</v>
      </c>
      <c r="GS33" s="220">
        <f t="shared" si="86"/>
        <v>0.25234000000000001</v>
      </c>
      <c r="GT33" s="220">
        <f t="shared" si="86"/>
        <v>0.25234000000000001</v>
      </c>
      <c r="GU33" s="220">
        <f t="shared" si="86"/>
        <v>0.33934999999999998</v>
      </c>
      <c r="GV33" s="220">
        <f t="shared" ref="GV33:GX33" si="87">SUM(GV18,GV$23,GV$29)</f>
        <v>0.32738999999999996</v>
      </c>
      <c r="GW33" s="220">
        <f t="shared" si="87"/>
        <v>0.32738999999999996</v>
      </c>
      <c r="GX33" s="220">
        <f t="shared" si="87"/>
        <v>0.32738999999999996</v>
      </c>
      <c r="GY33" s="220">
        <f t="shared" ref="GY33:HA33" si="88">SUM(GY18,GY$23,GY$29)</f>
        <v>0.25051000000000001</v>
      </c>
      <c r="GZ33" s="220">
        <f t="shared" si="88"/>
        <v>0.25051000000000001</v>
      </c>
      <c r="HA33" s="220">
        <f t="shared" si="88"/>
        <v>0.25051000000000001</v>
      </c>
      <c r="HB33" s="220">
        <f t="shared" ref="HB33:HG33" si="89">SUM(HB18,HB$23,HB$29)</f>
        <v>0.24716000000000002</v>
      </c>
      <c r="HC33" s="220">
        <f t="shared" si="89"/>
        <v>0.24716000000000002</v>
      </c>
      <c r="HD33" s="220">
        <f t="shared" si="89"/>
        <v>0.24716000000000002</v>
      </c>
      <c r="HE33" s="220">
        <f t="shared" si="89"/>
        <v>0.24816000000000002</v>
      </c>
      <c r="HF33" s="220">
        <f t="shared" si="89"/>
        <v>0.24816000000000002</v>
      </c>
      <c r="HG33" s="220">
        <f t="shared" si="89"/>
        <v>0.33516999999999997</v>
      </c>
      <c r="HH33" s="220">
        <f t="shared" ref="HH33:HJ33" si="90">SUM(HH18,HH$23,HH$29)</f>
        <v>0.35341999999999996</v>
      </c>
      <c r="HI33" s="220">
        <f t="shared" si="90"/>
        <v>0.35341999999999996</v>
      </c>
      <c r="HJ33" s="220">
        <f t="shared" si="90"/>
        <v>0.35341999999999996</v>
      </c>
      <c r="HK33" s="220">
        <f t="shared" ref="HK33:HM33" si="91">SUM(HK18,HK$23,HK$29)</f>
        <v>0.26503000000000004</v>
      </c>
      <c r="HL33" s="220">
        <f t="shared" si="91"/>
        <v>0.26503000000000004</v>
      </c>
      <c r="HM33" s="220">
        <f t="shared" si="91"/>
        <v>0.26503000000000004</v>
      </c>
      <c r="HN33" s="220">
        <f t="shared" ref="HN33:HS33" si="92">SUM(HN18,HN$23,HN$29)</f>
        <v>0.25901000000000002</v>
      </c>
      <c r="HO33" s="220">
        <f t="shared" si="92"/>
        <v>0.25901000000000002</v>
      </c>
      <c r="HP33" s="220">
        <f t="shared" si="92"/>
        <v>0.25901000000000002</v>
      </c>
      <c r="HQ33" s="220">
        <f t="shared" si="92"/>
        <v>0.25504000000000004</v>
      </c>
      <c r="HR33" s="220">
        <f t="shared" si="92"/>
        <v>0.25504000000000004</v>
      </c>
      <c r="HS33" s="220">
        <f t="shared" si="92"/>
        <v>0.30484</v>
      </c>
    </row>
    <row r="34" spans="1:227" s="157" customFormat="1" ht="13.5" customHeight="1">
      <c r="B34" s="152"/>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60"/>
      <c r="BT34" s="160"/>
      <c r="BU34" s="160"/>
      <c r="BV34" s="160"/>
      <c r="BW34" s="154"/>
      <c r="BX34" s="154"/>
      <c r="BY34" s="154"/>
      <c r="BZ34" s="154"/>
      <c r="CA34" s="154"/>
      <c r="CB34" s="154"/>
      <c r="CC34" s="154"/>
      <c r="CD34" s="154"/>
      <c r="CE34" s="154"/>
      <c r="CF34" s="154"/>
      <c r="CG34" s="154"/>
      <c r="CH34" s="154"/>
      <c r="CI34" s="154"/>
      <c r="CJ34" s="154"/>
      <c r="CK34" s="154"/>
      <c r="CL34" s="154"/>
      <c r="CM34" s="154"/>
      <c r="CN34" s="154"/>
      <c r="CO34" s="155"/>
      <c r="CP34" s="155"/>
      <c r="CQ34" s="155"/>
      <c r="CR34" s="155"/>
      <c r="CS34" s="155"/>
      <c r="CT34" s="155"/>
      <c r="CU34" s="155"/>
      <c r="CV34" s="155"/>
      <c r="CW34" s="155"/>
      <c r="CX34" s="155"/>
      <c r="CY34" s="155"/>
      <c r="CZ34" s="155"/>
      <c r="DA34" s="155"/>
      <c r="DB34" s="155"/>
      <c r="DC34" s="154"/>
      <c r="DD34" s="154"/>
      <c r="DE34" s="154"/>
      <c r="DF34" s="154"/>
      <c r="DG34" s="155"/>
      <c r="DH34" s="155"/>
      <c r="DI34" s="155"/>
      <c r="DJ34" s="155"/>
      <c r="DK34" s="155"/>
      <c r="DL34" s="155"/>
      <c r="DM34" s="155"/>
      <c r="DN34" s="155"/>
      <c r="DO34" s="155"/>
      <c r="DP34" s="155"/>
      <c r="DQ34" s="155"/>
      <c r="DR34" s="155"/>
      <c r="DS34" s="155"/>
      <c r="DT34" s="155"/>
      <c r="DU34" s="220"/>
      <c r="DV34" s="220"/>
      <c r="DW34" s="220"/>
      <c r="DX34" s="220"/>
      <c r="DY34" s="220"/>
      <c r="DZ34" s="220"/>
      <c r="EA34" s="220"/>
      <c r="EB34" s="220"/>
      <c r="EC34" s="220"/>
      <c r="ED34" s="220"/>
      <c r="EE34" s="220"/>
      <c r="EF34" s="220"/>
      <c r="EG34" s="220"/>
      <c r="EH34" s="220"/>
      <c r="EI34" s="220"/>
      <c r="EJ34" s="220"/>
      <c r="EK34" s="220"/>
      <c r="EL34" s="220"/>
      <c r="EM34" s="220"/>
      <c r="EN34" s="220"/>
      <c r="EO34" s="220"/>
      <c r="EP34" s="220"/>
      <c r="EQ34" s="220"/>
      <c r="ER34" s="220"/>
      <c r="ES34" s="220"/>
      <c r="ET34" s="220"/>
      <c r="EU34" s="220"/>
      <c r="EV34" s="220"/>
      <c r="EW34" s="220"/>
      <c r="EX34" s="220"/>
      <c r="EY34" s="220"/>
      <c r="EZ34" s="220"/>
      <c r="FA34" s="220"/>
      <c r="FB34" s="220"/>
      <c r="FC34" s="220"/>
      <c r="FD34" s="220"/>
      <c r="FE34" s="220"/>
      <c r="FF34" s="220"/>
      <c r="FG34" s="220"/>
      <c r="FH34" s="220"/>
      <c r="FI34" s="220"/>
      <c r="FJ34" s="220"/>
      <c r="FK34" s="220"/>
      <c r="FL34" s="220"/>
      <c r="FM34" s="220"/>
      <c r="FN34" s="220"/>
      <c r="FO34" s="220"/>
      <c r="FP34" s="220"/>
      <c r="FQ34" s="220"/>
      <c r="FR34" s="220"/>
      <c r="FS34" s="220"/>
      <c r="FT34" s="220"/>
      <c r="FU34" s="220"/>
      <c r="FV34" s="220"/>
      <c r="FW34" s="220"/>
      <c r="FX34" s="220"/>
      <c r="FY34" s="220"/>
      <c r="FZ34" s="220"/>
      <c r="GA34" s="220"/>
      <c r="GB34" s="220"/>
      <c r="GC34" s="220"/>
      <c r="GD34" s="220"/>
      <c r="GE34" s="220"/>
      <c r="GF34" s="220"/>
      <c r="GG34" s="220"/>
      <c r="GH34" s="220"/>
      <c r="GI34" s="220"/>
      <c r="GJ34" s="220"/>
      <c r="GK34" s="220"/>
      <c r="GL34" s="220"/>
      <c r="GM34" s="220"/>
      <c r="GN34" s="220"/>
      <c r="GO34" s="220"/>
      <c r="GP34" s="220"/>
      <c r="GQ34" s="220"/>
      <c r="GR34" s="220"/>
      <c r="GS34" s="220"/>
      <c r="GT34" s="220"/>
      <c r="GU34" s="220"/>
      <c r="GV34" s="220"/>
      <c r="GW34" s="220"/>
      <c r="GX34" s="220"/>
      <c r="GY34" s="220"/>
      <c r="GZ34" s="220"/>
      <c r="HA34" s="220"/>
      <c r="HB34" s="220"/>
      <c r="HC34" s="220"/>
      <c r="HD34" s="220"/>
      <c r="HE34" s="220"/>
      <c r="HF34" s="220"/>
      <c r="HG34" s="220"/>
      <c r="HH34" s="220"/>
      <c r="HI34" s="220"/>
      <c r="HJ34" s="220"/>
      <c r="HK34" s="220"/>
      <c r="HL34" s="220"/>
      <c r="HM34" s="220"/>
      <c r="HN34" s="220"/>
      <c r="HO34" s="220"/>
      <c r="HP34" s="220"/>
      <c r="HQ34" s="220"/>
      <c r="HR34" s="220"/>
      <c r="HS34" s="220"/>
    </row>
    <row r="35" spans="1:227" s="157" customFormat="1" ht="4.5" customHeight="1">
      <c r="B35" s="161"/>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62"/>
      <c r="BT35" s="162"/>
      <c r="BU35" s="162"/>
      <c r="BV35" s="162"/>
      <c r="BW35" s="158"/>
      <c r="BX35" s="158"/>
      <c r="BY35" s="158"/>
      <c r="BZ35" s="158"/>
      <c r="CA35" s="158"/>
      <c r="CB35" s="158"/>
      <c r="CC35" s="158"/>
      <c r="CD35" s="158"/>
      <c r="CE35" s="158"/>
      <c r="CF35" s="158"/>
      <c r="CG35" s="158"/>
      <c r="CH35" s="158"/>
      <c r="CI35" s="158"/>
      <c r="CJ35" s="158"/>
      <c r="CK35" s="158"/>
      <c r="CL35" s="158"/>
      <c r="CM35" s="158"/>
      <c r="CN35" s="158"/>
      <c r="CO35" s="159"/>
      <c r="CP35" s="159"/>
      <c r="CQ35" s="159"/>
      <c r="CR35" s="159"/>
      <c r="CS35" s="159"/>
      <c r="CT35" s="159"/>
      <c r="CU35" s="159"/>
      <c r="CV35" s="159"/>
      <c r="CW35" s="159"/>
      <c r="CX35" s="159"/>
      <c r="CY35" s="159"/>
      <c r="CZ35" s="159"/>
      <c r="DA35" s="159"/>
      <c r="DB35" s="159"/>
      <c r="DC35" s="158"/>
      <c r="DD35" s="158"/>
      <c r="DE35" s="158"/>
      <c r="DF35" s="158"/>
      <c r="DG35" s="159"/>
      <c r="DH35" s="159"/>
      <c r="DI35" s="159"/>
      <c r="DJ35" s="159"/>
      <c r="DK35" s="159"/>
      <c r="DL35" s="159"/>
      <c r="DM35" s="159"/>
      <c r="DN35" s="159"/>
      <c r="DO35" s="159"/>
      <c r="DP35" s="159"/>
      <c r="DQ35" s="159"/>
      <c r="DR35" s="159"/>
      <c r="DS35" s="159"/>
      <c r="DT35" s="159"/>
      <c r="DU35" s="458"/>
      <c r="DV35" s="458"/>
      <c r="DW35" s="458"/>
      <c r="DX35" s="458"/>
      <c r="DY35" s="458"/>
      <c r="DZ35" s="458"/>
      <c r="EA35" s="458"/>
      <c r="EB35" s="458"/>
      <c r="EC35" s="458"/>
      <c r="ED35" s="458"/>
      <c r="EE35" s="458"/>
      <c r="EF35" s="458"/>
      <c r="EG35" s="458"/>
      <c r="EH35" s="458"/>
      <c r="EI35" s="458"/>
      <c r="EJ35" s="458"/>
      <c r="EK35" s="458"/>
      <c r="EL35" s="458"/>
      <c r="EM35" s="458"/>
      <c r="EN35" s="458"/>
      <c r="EO35" s="458"/>
      <c r="EP35" s="458"/>
      <c r="EQ35" s="458"/>
      <c r="ER35" s="458"/>
      <c r="ES35" s="458"/>
      <c r="ET35" s="458"/>
      <c r="EU35" s="458"/>
      <c r="EV35" s="458"/>
      <c r="EW35" s="458"/>
      <c r="EX35" s="458"/>
      <c r="EY35" s="458"/>
      <c r="EZ35" s="458"/>
      <c r="FA35" s="458"/>
      <c r="FB35" s="458"/>
      <c r="FC35" s="458"/>
      <c r="FD35" s="458"/>
      <c r="FE35" s="458"/>
      <c r="FF35" s="458"/>
      <c r="FG35" s="458"/>
      <c r="FH35" s="458"/>
      <c r="FI35" s="458"/>
      <c r="FJ35" s="458"/>
      <c r="FK35" s="458"/>
      <c r="FL35" s="458"/>
      <c r="FM35" s="458"/>
      <c r="FN35" s="458"/>
      <c r="FO35" s="458"/>
      <c r="FP35" s="458"/>
      <c r="FQ35" s="458"/>
      <c r="FR35" s="458"/>
      <c r="FS35" s="458"/>
      <c r="FT35" s="458"/>
      <c r="FU35" s="458"/>
      <c r="FV35" s="458"/>
      <c r="FW35" s="458"/>
      <c r="FX35" s="458"/>
      <c r="FY35" s="458"/>
      <c r="FZ35" s="458"/>
      <c r="GA35" s="458"/>
      <c r="GB35" s="458"/>
      <c r="GC35" s="458"/>
      <c r="GD35" s="458"/>
      <c r="GE35" s="458"/>
      <c r="GF35" s="458"/>
      <c r="GG35" s="458"/>
      <c r="GH35" s="458"/>
      <c r="GI35" s="458"/>
      <c r="GJ35" s="458"/>
      <c r="GK35" s="458"/>
      <c r="GL35" s="458"/>
      <c r="GM35" s="458"/>
      <c r="GN35" s="458"/>
      <c r="GO35" s="458"/>
      <c r="GP35" s="458"/>
      <c r="GQ35" s="458"/>
      <c r="GR35" s="458"/>
      <c r="GS35" s="458"/>
      <c r="GT35" s="458"/>
      <c r="GU35" s="458"/>
      <c r="GV35" s="458"/>
      <c r="GW35" s="458"/>
      <c r="GX35" s="458"/>
      <c r="GY35" s="458"/>
      <c r="GZ35" s="458"/>
      <c r="HA35" s="458"/>
      <c r="HB35" s="458"/>
      <c r="HC35" s="458"/>
      <c r="HD35" s="458"/>
      <c r="HE35" s="458"/>
      <c r="HF35" s="458"/>
      <c r="HG35" s="458"/>
      <c r="HH35" s="458"/>
      <c r="HI35" s="458"/>
      <c r="HJ35" s="458"/>
      <c r="HK35" s="458"/>
      <c r="HL35" s="458"/>
      <c r="HM35" s="458"/>
      <c r="HN35" s="458"/>
      <c r="HO35" s="458"/>
      <c r="HP35" s="458"/>
      <c r="HQ35" s="458"/>
      <c r="HR35" s="458"/>
      <c r="HS35" s="458"/>
    </row>
    <row r="36" spans="1:227" s="157" customFormat="1" ht="14">
      <c r="B36" s="163" t="s">
        <v>283</v>
      </c>
      <c r="C36" s="167"/>
      <c r="D36" s="167"/>
      <c r="E36" s="167"/>
      <c r="F36" s="167"/>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8"/>
      <c r="DB36" s="168"/>
      <c r="DC36" s="165"/>
      <c r="DD36" s="165"/>
      <c r="DE36" s="165"/>
      <c r="DF36" s="165"/>
      <c r="DG36" s="165"/>
      <c r="DH36" s="165"/>
      <c r="DI36" s="165"/>
      <c r="DJ36" s="165"/>
      <c r="DK36" s="165"/>
      <c r="DL36" s="165"/>
      <c r="DM36" s="165"/>
      <c r="DN36" s="165"/>
      <c r="DO36" s="165"/>
      <c r="DP36" s="165"/>
      <c r="DQ36" s="165"/>
      <c r="DR36" s="165"/>
      <c r="DS36" s="16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c r="FY36" s="185"/>
      <c r="FZ36" s="185"/>
      <c r="GA36" s="185"/>
      <c r="GB36" s="185"/>
      <c r="GC36" s="185"/>
      <c r="GD36" s="185"/>
      <c r="GE36" s="185"/>
      <c r="GF36" s="185"/>
      <c r="GG36" s="185"/>
      <c r="GH36" s="185"/>
      <c r="GI36" s="185"/>
      <c r="GJ36" s="406" t="s">
        <v>49</v>
      </c>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row>
    <row r="37" spans="1:227" s="603" customFormat="1" ht="14">
      <c r="A37" s="157"/>
      <c r="B37" s="153" t="s">
        <v>281</v>
      </c>
      <c r="C37" s="155"/>
      <c r="D37" s="155"/>
      <c r="E37" s="155"/>
      <c r="F37" s="155"/>
      <c r="G37" s="155"/>
      <c r="H37" s="155"/>
      <c r="I37" s="155"/>
      <c r="J37" s="155"/>
      <c r="K37" s="155"/>
      <c r="L37" s="155"/>
      <c r="M37" s="155"/>
      <c r="N37" s="155"/>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7"/>
      <c r="CE37" s="197"/>
      <c r="CF37" s="197"/>
      <c r="CG37" s="197"/>
      <c r="CH37" s="197"/>
      <c r="CI37" s="197"/>
      <c r="CJ37" s="197"/>
      <c r="CK37" s="197"/>
      <c r="CL37" s="197"/>
      <c r="CM37" s="197"/>
      <c r="CN37" s="197"/>
      <c r="CO37" s="197"/>
      <c r="CP37" s="197"/>
      <c r="CQ37" s="197"/>
      <c r="CR37" s="197"/>
      <c r="CS37" s="197"/>
      <c r="CT37" s="197"/>
      <c r="CU37" s="197"/>
      <c r="CV37" s="197"/>
      <c r="CW37" s="197"/>
      <c r="CX37" s="197"/>
      <c r="CY37" s="197"/>
      <c r="CZ37" s="197"/>
      <c r="DA37" s="197"/>
      <c r="DB37" s="197"/>
      <c r="DC37" s="197"/>
      <c r="DD37" s="197"/>
      <c r="DE37" s="197"/>
      <c r="DF37" s="197"/>
      <c r="DG37" s="197"/>
      <c r="DH37" s="197"/>
      <c r="DI37" s="197"/>
      <c r="DJ37" s="197"/>
      <c r="DK37" s="197"/>
      <c r="DL37" s="197"/>
      <c r="DM37" s="197"/>
      <c r="DN37" s="197"/>
      <c r="DO37" s="197"/>
      <c r="DP37" s="197"/>
      <c r="DQ37" s="197"/>
      <c r="DR37" s="197"/>
      <c r="DS37" s="197"/>
      <c r="DT37" s="197"/>
      <c r="DU37" s="460"/>
      <c r="DV37" s="460"/>
      <c r="DW37" s="460"/>
      <c r="DX37" s="460"/>
      <c r="DY37" s="460">
        <v>0.55000000000000004</v>
      </c>
      <c r="DZ37" s="460">
        <v>0.55000000000000004</v>
      </c>
      <c r="EA37" s="460">
        <v>0.55000000000000004</v>
      </c>
      <c r="EB37" s="460">
        <v>0.85</v>
      </c>
      <c r="EC37" s="460">
        <v>0.85</v>
      </c>
      <c r="ED37" s="460">
        <v>0.85</v>
      </c>
      <c r="EE37" s="460">
        <v>0.85</v>
      </c>
      <c r="EF37" s="460">
        <v>0.85</v>
      </c>
      <c r="EG37" s="460">
        <v>0.85</v>
      </c>
      <c r="EH37" s="460">
        <v>0.85</v>
      </c>
      <c r="EI37" s="460">
        <v>0.85</v>
      </c>
      <c r="EJ37" s="460">
        <v>0.85</v>
      </c>
      <c r="EK37" s="460">
        <v>0.85</v>
      </c>
      <c r="EL37" s="460">
        <v>0.85</v>
      </c>
      <c r="EM37" s="460">
        <v>0.85</v>
      </c>
      <c r="EN37" s="460">
        <v>1.3</v>
      </c>
      <c r="EO37" s="460">
        <v>1.3</v>
      </c>
      <c r="EP37" s="460">
        <v>1.3</v>
      </c>
      <c r="EQ37" s="460">
        <v>1.3</v>
      </c>
      <c r="ER37" s="460">
        <v>1.3</v>
      </c>
      <c r="ES37" s="460">
        <v>1.3</v>
      </c>
      <c r="ET37" s="460">
        <v>1.3</v>
      </c>
      <c r="EU37" s="460">
        <v>1.3</v>
      </c>
      <c r="EV37" s="460">
        <v>1.3</v>
      </c>
      <c r="EW37" s="460">
        <v>1.3</v>
      </c>
      <c r="EX37" s="460">
        <v>1.3</v>
      </c>
      <c r="EY37" s="460">
        <v>1.3</v>
      </c>
      <c r="EZ37" s="460">
        <v>1.75</v>
      </c>
      <c r="FA37" s="460">
        <v>1.75</v>
      </c>
      <c r="FB37" s="460">
        <v>1.75</v>
      </c>
      <c r="FC37" s="460">
        <v>1.75</v>
      </c>
      <c r="FD37" s="460">
        <v>1.75</v>
      </c>
      <c r="FE37" s="460">
        <v>1.75</v>
      </c>
      <c r="FF37" s="460">
        <v>1.75</v>
      </c>
      <c r="FG37" s="460">
        <v>1.75</v>
      </c>
      <c r="FH37" s="460">
        <v>1.75</v>
      </c>
      <c r="FI37" s="460">
        <v>1.75</v>
      </c>
      <c r="FJ37" s="460">
        <v>1.75</v>
      </c>
      <c r="FK37" s="460">
        <v>1.75</v>
      </c>
      <c r="FL37" s="460">
        <v>2.2999999999999998</v>
      </c>
      <c r="FM37" s="460">
        <v>2.2999999999999998</v>
      </c>
      <c r="FN37" s="460">
        <v>2.2999999999999998</v>
      </c>
      <c r="FO37" s="460">
        <v>2.2999999999999998</v>
      </c>
      <c r="FP37" s="460">
        <v>2.2999999999999998</v>
      </c>
      <c r="FQ37" s="460">
        <v>2.2999999999999998</v>
      </c>
      <c r="FR37" s="460">
        <v>2.2999999999999998</v>
      </c>
      <c r="FS37" s="460">
        <v>2.2999999999999998</v>
      </c>
      <c r="FT37" s="460">
        <v>2.2999999999999998</v>
      </c>
      <c r="FU37" s="460">
        <v>2.2999999999999998</v>
      </c>
      <c r="FV37" s="460">
        <v>2.2999999999999998</v>
      </c>
      <c r="FW37" s="460">
        <v>2.2999999999999998</v>
      </c>
      <c r="FX37" s="460">
        <v>2.2999999999999998</v>
      </c>
      <c r="FY37" s="460">
        <v>2.2999999999999998</v>
      </c>
      <c r="FZ37" s="460">
        <v>2.2999999999999998</v>
      </c>
      <c r="GA37" s="460">
        <v>2.2999999999999998</v>
      </c>
      <c r="GB37" s="460">
        <v>2.2999999999999998</v>
      </c>
      <c r="GC37" s="460">
        <v>2.2999999999999998</v>
      </c>
      <c r="GD37" s="460">
        <v>2.2999999999999998</v>
      </c>
      <c r="GE37" s="460">
        <v>2.2999999999999998</v>
      </c>
      <c r="GF37" s="460">
        <v>2.2999999999999998</v>
      </c>
      <c r="GG37" s="460">
        <v>2.2999999999999998</v>
      </c>
      <c r="GH37" s="460">
        <v>2.2999999999999998</v>
      </c>
      <c r="GI37" s="460">
        <v>2.2999999999999998</v>
      </c>
      <c r="GJ37" s="460">
        <v>2.2999999999999998</v>
      </c>
      <c r="GK37" s="460">
        <v>2.2999999999999998</v>
      </c>
      <c r="GL37" s="460">
        <v>2.2999999999999998</v>
      </c>
      <c r="GM37" s="460">
        <v>2.2999999999999998</v>
      </c>
      <c r="GN37" s="460">
        <v>2.2999999999999998</v>
      </c>
      <c r="GO37" s="460">
        <v>2.2999999999999998</v>
      </c>
      <c r="GP37" s="460">
        <v>2.2999999999999998</v>
      </c>
      <c r="GQ37" s="460">
        <v>2.2999999999999998</v>
      </c>
      <c r="GR37" s="460">
        <v>2.2999999999999998</v>
      </c>
      <c r="GS37" s="460">
        <v>2.2999999999999998</v>
      </c>
      <c r="GT37" s="460">
        <v>2.2999999999999998</v>
      </c>
      <c r="GU37" s="460">
        <v>2.2999999999999998</v>
      </c>
      <c r="GV37" s="460">
        <v>2.2999999999999998</v>
      </c>
      <c r="GW37" s="460">
        <v>2.2999999999999998</v>
      </c>
      <c r="GX37" s="460">
        <v>2.2999999999999998</v>
      </c>
      <c r="GY37" s="460">
        <v>2.2999999999999998</v>
      </c>
      <c r="GZ37" s="460">
        <v>2.2999999999999998</v>
      </c>
      <c r="HA37" s="460">
        <v>2.2999999999999998</v>
      </c>
      <c r="HB37" s="460">
        <v>2.2999999999999998</v>
      </c>
      <c r="HC37" s="460">
        <v>2.2999999999999998</v>
      </c>
      <c r="HD37" s="460">
        <v>2.2999999999999998</v>
      </c>
      <c r="HE37" s="460">
        <v>2.2999999999999998</v>
      </c>
      <c r="HF37" s="460">
        <v>2.2999999999999998</v>
      </c>
      <c r="HG37" s="460">
        <v>2.2999999999999998</v>
      </c>
      <c r="HH37" s="460">
        <v>2.2999999999999998</v>
      </c>
      <c r="HI37" s="460">
        <v>2.2999999999999998</v>
      </c>
      <c r="HJ37" s="460">
        <v>2.2999999999999998</v>
      </c>
      <c r="HK37" s="460">
        <v>2.2999999999999998</v>
      </c>
      <c r="HL37" s="460">
        <v>2.2999999999999998</v>
      </c>
      <c r="HM37" s="460">
        <v>2.2999999999999998</v>
      </c>
      <c r="HN37" s="460">
        <v>2.2999999999999998</v>
      </c>
      <c r="HO37" s="460">
        <v>2.2999999999999998</v>
      </c>
      <c r="HP37" s="460">
        <v>2.2999999999999998</v>
      </c>
      <c r="HQ37" s="460">
        <v>2.2999999999999998</v>
      </c>
      <c r="HR37" s="460">
        <v>2.2999999999999998</v>
      </c>
      <c r="HS37" s="460">
        <v>2.2999999999999998</v>
      </c>
    </row>
    <row r="38" spans="1:227" s="603" customFormat="1" ht="14">
      <c r="A38" s="157"/>
      <c r="B38" s="153" t="s">
        <v>280</v>
      </c>
      <c r="C38" s="155"/>
      <c r="D38" s="155"/>
      <c r="E38" s="155"/>
      <c r="F38" s="155"/>
      <c r="G38" s="155"/>
      <c r="H38" s="155"/>
      <c r="I38" s="155"/>
      <c r="J38" s="155"/>
      <c r="K38" s="155"/>
      <c r="L38" s="155"/>
      <c r="M38" s="155"/>
      <c r="N38" s="155"/>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460"/>
      <c r="DV38" s="460"/>
      <c r="DW38" s="460"/>
      <c r="DX38" s="460"/>
      <c r="DY38" s="460">
        <v>0.55000000000000004</v>
      </c>
      <c r="DZ38" s="460">
        <v>0.55000000000000004</v>
      </c>
      <c r="EA38" s="460">
        <v>2</v>
      </c>
      <c r="EB38" s="460">
        <v>3</v>
      </c>
      <c r="EC38" s="460">
        <v>3</v>
      </c>
      <c r="ED38" s="460">
        <v>3</v>
      </c>
      <c r="EE38" s="460">
        <v>3</v>
      </c>
      <c r="EF38" s="460">
        <v>3</v>
      </c>
      <c r="EG38" s="460">
        <v>3</v>
      </c>
      <c r="EH38" s="460">
        <v>3</v>
      </c>
      <c r="EI38" s="460">
        <v>3</v>
      </c>
      <c r="EJ38" s="460">
        <v>3</v>
      </c>
      <c r="EK38" s="460">
        <v>3</v>
      </c>
      <c r="EL38" s="460">
        <v>3</v>
      </c>
      <c r="EM38" s="460">
        <v>3</v>
      </c>
      <c r="EN38" s="460">
        <v>4.9000000000000004</v>
      </c>
      <c r="EO38" s="460">
        <v>4.9000000000000004</v>
      </c>
      <c r="EP38" s="460">
        <v>4.9000000000000004</v>
      </c>
      <c r="EQ38" s="460">
        <v>4.9000000000000004</v>
      </c>
      <c r="ER38" s="460">
        <v>4.9000000000000004</v>
      </c>
      <c r="ES38" s="460">
        <v>4.9000000000000004</v>
      </c>
      <c r="ET38" s="460">
        <v>4.9000000000000004</v>
      </c>
      <c r="EU38" s="460">
        <v>4.9000000000000004</v>
      </c>
      <c r="EV38" s="460">
        <v>4.9000000000000004</v>
      </c>
      <c r="EW38" s="460">
        <v>4.9000000000000004</v>
      </c>
      <c r="EX38" s="460">
        <v>4.9000000000000004</v>
      </c>
      <c r="EY38" s="460">
        <v>4.9000000000000004</v>
      </c>
      <c r="EZ38" s="460">
        <v>6.25</v>
      </c>
      <c r="FA38" s="460">
        <v>6.25</v>
      </c>
      <c r="FB38" s="460">
        <v>6.25</v>
      </c>
      <c r="FC38" s="460">
        <v>6.25</v>
      </c>
      <c r="FD38" s="460">
        <v>6.25</v>
      </c>
      <c r="FE38" s="460">
        <v>6.25</v>
      </c>
      <c r="FF38" s="460">
        <v>6.25</v>
      </c>
      <c r="FG38" s="460">
        <v>6.25</v>
      </c>
      <c r="FH38" s="460">
        <v>6.25</v>
      </c>
      <c r="FI38" s="460">
        <v>6.25</v>
      </c>
      <c r="FJ38" s="460">
        <v>6.25</v>
      </c>
      <c r="FK38" s="460">
        <v>6.25</v>
      </c>
      <c r="FL38" s="460">
        <v>7.9</v>
      </c>
      <c r="FM38" s="460">
        <v>7.9</v>
      </c>
      <c r="FN38" s="460">
        <v>7.9</v>
      </c>
      <c r="FO38" s="460">
        <v>7.9</v>
      </c>
      <c r="FP38" s="460">
        <v>7.9</v>
      </c>
      <c r="FQ38" s="460">
        <v>7.9</v>
      </c>
      <c r="FR38" s="460">
        <v>7.9</v>
      </c>
      <c r="FS38" s="460">
        <v>7.9</v>
      </c>
      <c r="FT38" s="460">
        <v>7.9</v>
      </c>
      <c r="FU38" s="460">
        <v>7.9</v>
      </c>
      <c r="FV38" s="460">
        <v>7.9</v>
      </c>
      <c r="FW38" s="460">
        <v>7.9</v>
      </c>
      <c r="FX38" s="460">
        <v>7.9</v>
      </c>
      <c r="FY38" s="460">
        <v>7.9</v>
      </c>
      <c r="FZ38" s="460">
        <v>7.9</v>
      </c>
      <c r="GA38" s="460">
        <v>7.9</v>
      </c>
      <c r="GB38" s="460">
        <v>7.9</v>
      </c>
      <c r="GC38" s="460">
        <v>7.9</v>
      </c>
      <c r="GD38" s="460">
        <v>7.9</v>
      </c>
      <c r="GE38" s="460">
        <v>7.9</v>
      </c>
      <c r="GF38" s="460">
        <v>7.9</v>
      </c>
      <c r="GG38" s="460">
        <v>7.9</v>
      </c>
      <c r="GH38" s="460">
        <v>7.9</v>
      </c>
      <c r="GI38" s="460">
        <v>7.9</v>
      </c>
      <c r="GJ38" s="460">
        <v>7.9</v>
      </c>
      <c r="GK38" s="460">
        <v>7.9</v>
      </c>
      <c r="GL38" s="460">
        <v>7.9</v>
      </c>
      <c r="GM38" s="460">
        <v>7.9</v>
      </c>
      <c r="GN38" s="460">
        <v>7.9</v>
      </c>
      <c r="GO38" s="460">
        <v>7.9</v>
      </c>
      <c r="GP38" s="460">
        <v>7.9</v>
      </c>
      <c r="GQ38" s="460">
        <v>7.9</v>
      </c>
      <c r="GR38" s="460">
        <v>7.9</v>
      </c>
      <c r="GS38" s="460">
        <v>7.9</v>
      </c>
      <c r="GT38" s="460">
        <v>7.9</v>
      </c>
      <c r="GU38" s="460">
        <v>7.9</v>
      </c>
      <c r="GV38" s="460">
        <v>7.9</v>
      </c>
      <c r="GW38" s="460">
        <v>7.9</v>
      </c>
      <c r="GX38" s="460">
        <v>7.9</v>
      </c>
      <c r="GY38" s="460">
        <v>7.9</v>
      </c>
      <c r="GZ38" s="460">
        <v>7.9</v>
      </c>
      <c r="HA38" s="460">
        <v>7.9</v>
      </c>
      <c r="HB38" s="460">
        <v>7.9</v>
      </c>
      <c r="HC38" s="460">
        <v>7.9</v>
      </c>
      <c r="HD38" s="460">
        <v>7.9</v>
      </c>
      <c r="HE38" s="460">
        <v>7.9</v>
      </c>
      <c r="HF38" s="460">
        <v>7.9</v>
      </c>
      <c r="HG38" s="460">
        <v>7.9</v>
      </c>
      <c r="HH38" s="460">
        <v>7.9</v>
      </c>
      <c r="HI38" s="460">
        <v>7.9</v>
      </c>
      <c r="HJ38" s="460">
        <v>7.9</v>
      </c>
      <c r="HK38" s="460">
        <v>7.9</v>
      </c>
      <c r="HL38" s="460">
        <v>7.9</v>
      </c>
      <c r="HM38" s="460">
        <v>7.9</v>
      </c>
      <c r="HN38" s="460">
        <v>7.9</v>
      </c>
      <c r="HO38" s="460">
        <v>7.9</v>
      </c>
      <c r="HP38" s="460">
        <v>7.9</v>
      </c>
      <c r="HQ38" s="460">
        <v>7.9</v>
      </c>
      <c r="HR38" s="460">
        <v>7.9</v>
      </c>
      <c r="HS38" s="460">
        <v>7.9</v>
      </c>
    </row>
    <row r="39" spans="1:227" s="603" customFormat="1" ht="14">
      <c r="A39" s="157"/>
      <c r="B39" s="153" t="s">
        <v>282</v>
      </c>
      <c r="C39" s="155"/>
      <c r="D39" s="155"/>
      <c r="E39" s="155"/>
      <c r="F39" s="155"/>
      <c r="G39" s="155"/>
      <c r="H39" s="155"/>
      <c r="I39" s="155"/>
      <c r="J39" s="155"/>
      <c r="K39" s="155"/>
      <c r="L39" s="155"/>
      <c r="M39" s="155"/>
      <c r="N39" s="155"/>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460"/>
      <c r="DV39" s="460"/>
      <c r="DW39" s="460"/>
      <c r="DX39" s="460"/>
      <c r="DY39" s="460">
        <v>0.55000000000000004</v>
      </c>
      <c r="DZ39" s="460">
        <v>0.55000000000000004</v>
      </c>
      <c r="EA39" s="460">
        <v>6</v>
      </c>
      <c r="EB39" s="460">
        <v>9</v>
      </c>
      <c r="EC39" s="460">
        <v>9</v>
      </c>
      <c r="ED39" s="460">
        <v>9</v>
      </c>
      <c r="EE39" s="460">
        <v>9</v>
      </c>
      <c r="EF39" s="460">
        <v>9</v>
      </c>
      <c r="EG39" s="460">
        <v>9</v>
      </c>
      <c r="EH39" s="460">
        <v>9</v>
      </c>
      <c r="EI39" s="460">
        <v>9</v>
      </c>
      <c r="EJ39" s="460">
        <v>9</v>
      </c>
      <c r="EK39" s="460">
        <v>9</v>
      </c>
      <c r="EL39" s="460">
        <v>9</v>
      </c>
      <c r="EM39" s="460">
        <v>9</v>
      </c>
      <c r="EN39" s="460">
        <v>15</v>
      </c>
      <c r="EO39" s="460">
        <v>15</v>
      </c>
      <c r="EP39" s="460">
        <v>15</v>
      </c>
      <c r="EQ39" s="460">
        <v>15</v>
      </c>
      <c r="ER39" s="460">
        <v>15</v>
      </c>
      <c r="ES39" s="460">
        <v>15</v>
      </c>
      <c r="ET39" s="460">
        <v>15</v>
      </c>
      <c r="EU39" s="460">
        <v>15</v>
      </c>
      <c r="EV39" s="460">
        <v>15</v>
      </c>
      <c r="EW39" s="460">
        <v>15</v>
      </c>
      <c r="EX39" s="460">
        <v>15</v>
      </c>
      <c r="EY39" s="460">
        <v>15</v>
      </c>
      <c r="EZ39" s="460">
        <v>18.5</v>
      </c>
      <c r="FA39" s="460">
        <v>18.5</v>
      </c>
      <c r="FB39" s="460">
        <v>18.5</v>
      </c>
      <c r="FC39" s="460">
        <v>18.5</v>
      </c>
      <c r="FD39" s="460">
        <v>18.5</v>
      </c>
      <c r="FE39" s="460">
        <v>18.5</v>
      </c>
      <c r="FF39" s="460">
        <v>18.5</v>
      </c>
      <c r="FG39" s="460">
        <v>18.5</v>
      </c>
      <c r="FH39" s="460">
        <v>18.5</v>
      </c>
      <c r="FI39" s="460">
        <v>18.5</v>
      </c>
      <c r="FJ39" s="460">
        <v>18.5</v>
      </c>
      <c r="FK39" s="460">
        <v>18.5</v>
      </c>
      <c r="FL39" s="460">
        <v>22.7</v>
      </c>
      <c r="FM39" s="460">
        <v>22.7</v>
      </c>
      <c r="FN39" s="460">
        <v>22.7</v>
      </c>
      <c r="FO39" s="460">
        <v>22.7</v>
      </c>
      <c r="FP39" s="460">
        <v>22.7</v>
      </c>
      <c r="FQ39" s="460">
        <v>22.7</v>
      </c>
      <c r="FR39" s="460">
        <v>22.7</v>
      </c>
      <c r="FS39" s="460">
        <v>22.7</v>
      </c>
      <c r="FT39" s="460">
        <v>22.7</v>
      </c>
      <c r="FU39" s="460">
        <v>22.7</v>
      </c>
      <c r="FV39" s="460">
        <v>22.7</v>
      </c>
      <c r="FW39" s="460">
        <v>22.7</v>
      </c>
      <c r="FX39" s="460">
        <v>22.7</v>
      </c>
      <c r="FY39" s="460">
        <v>22.7</v>
      </c>
      <c r="FZ39" s="460">
        <v>22.7</v>
      </c>
      <c r="GA39" s="460">
        <v>22.7</v>
      </c>
      <c r="GB39" s="460">
        <v>22.7</v>
      </c>
      <c r="GC39" s="460">
        <v>22.7</v>
      </c>
      <c r="GD39" s="460">
        <v>22.7</v>
      </c>
      <c r="GE39" s="460">
        <v>22.7</v>
      </c>
      <c r="GF39" s="460">
        <v>22.7</v>
      </c>
      <c r="GG39" s="460">
        <v>22.7</v>
      </c>
      <c r="GH39" s="460">
        <v>22.7</v>
      </c>
      <c r="GI39" s="460">
        <v>22.7</v>
      </c>
      <c r="GJ39" s="460">
        <v>22.7</v>
      </c>
      <c r="GK39" s="460">
        <v>22.7</v>
      </c>
      <c r="GL39" s="460">
        <v>22.7</v>
      </c>
      <c r="GM39" s="460">
        <v>22.7</v>
      </c>
      <c r="GN39" s="460">
        <v>22.7</v>
      </c>
      <c r="GO39" s="460">
        <v>22.7</v>
      </c>
      <c r="GP39" s="460">
        <v>22.7</v>
      </c>
      <c r="GQ39" s="460">
        <v>22.7</v>
      </c>
      <c r="GR39" s="460">
        <v>22.7</v>
      </c>
      <c r="GS39" s="460">
        <v>22.7</v>
      </c>
      <c r="GT39" s="460">
        <v>22.7</v>
      </c>
      <c r="GU39" s="460">
        <v>22.7</v>
      </c>
      <c r="GV39" s="460">
        <v>22.7</v>
      </c>
      <c r="GW39" s="460">
        <v>22.7</v>
      </c>
      <c r="GX39" s="460">
        <v>22.7</v>
      </c>
      <c r="GY39" s="460">
        <v>22.7</v>
      </c>
      <c r="GZ39" s="460">
        <v>22.7</v>
      </c>
      <c r="HA39" s="460">
        <v>22.7</v>
      </c>
      <c r="HB39" s="460">
        <v>22.7</v>
      </c>
      <c r="HC39" s="460">
        <v>22.7</v>
      </c>
      <c r="HD39" s="460">
        <v>22.7</v>
      </c>
      <c r="HE39" s="460">
        <v>22.7</v>
      </c>
      <c r="HF39" s="460">
        <v>22.7</v>
      </c>
      <c r="HG39" s="460">
        <v>22.7</v>
      </c>
      <c r="HH39" s="460">
        <v>22.7</v>
      </c>
      <c r="HI39" s="460">
        <v>22.7</v>
      </c>
      <c r="HJ39" s="460">
        <v>22.7</v>
      </c>
      <c r="HK39" s="460">
        <v>22.7</v>
      </c>
      <c r="HL39" s="460">
        <v>22.7</v>
      </c>
      <c r="HM39" s="460">
        <v>22.7</v>
      </c>
      <c r="HN39" s="460">
        <v>22.7</v>
      </c>
      <c r="HO39" s="460">
        <v>22.7</v>
      </c>
      <c r="HP39" s="460">
        <v>22.7</v>
      </c>
      <c r="HQ39" s="460">
        <v>22.7</v>
      </c>
      <c r="HR39" s="460">
        <v>22.7</v>
      </c>
      <c r="HS39" s="460">
        <v>22.7</v>
      </c>
    </row>
    <row r="40" spans="1:227" ht="14">
      <c r="B40" s="164" t="s">
        <v>55</v>
      </c>
      <c r="C40" s="170">
        <v>0.3</v>
      </c>
      <c r="D40" s="170">
        <v>0.3</v>
      </c>
      <c r="E40" s="170">
        <v>0.3</v>
      </c>
      <c r="F40" s="170">
        <v>0.3</v>
      </c>
      <c r="G40" s="170">
        <v>0.3</v>
      </c>
      <c r="H40" s="170">
        <v>0.3</v>
      </c>
      <c r="I40" s="170">
        <v>0.3</v>
      </c>
      <c r="J40" s="170">
        <v>0.3</v>
      </c>
      <c r="K40" s="170">
        <v>0.3</v>
      </c>
      <c r="L40" s="170">
        <v>0.3</v>
      </c>
      <c r="M40" s="170">
        <v>0.3</v>
      </c>
      <c r="N40" s="170">
        <v>0.3</v>
      </c>
      <c r="O40" s="170">
        <v>0.3</v>
      </c>
      <c r="P40" s="170">
        <v>0.3</v>
      </c>
      <c r="Q40" s="170">
        <v>0.3</v>
      </c>
      <c r="R40" s="170">
        <v>0.3</v>
      </c>
      <c r="S40" s="170">
        <v>0.3</v>
      </c>
      <c r="T40" s="170">
        <v>0.3</v>
      </c>
      <c r="U40" s="170">
        <v>0.3</v>
      </c>
      <c r="V40" s="170">
        <v>0.3</v>
      </c>
      <c r="W40" s="170">
        <v>0.3</v>
      </c>
      <c r="X40" s="170">
        <v>0.3</v>
      </c>
      <c r="Y40" s="170">
        <v>0.3</v>
      </c>
      <c r="Z40" s="170">
        <v>0.3</v>
      </c>
      <c r="AA40" s="170">
        <v>0.3</v>
      </c>
      <c r="AB40" s="170">
        <v>0.3</v>
      </c>
      <c r="AC40" s="170">
        <v>0.3</v>
      </c>
      <c r="AD40" s="170">
        <v>0.3</v>
      </c>
      <c r="AE40" s="170">
        <v>0.3</v>
      </c>
      <c r="AF40" s="170">
        <v>0.3</v>
      </c>
      <c r="AG40" s="170">
        <v>0.3</v>
      </c>
      <c r="AH40" s="170">
        <v>0.3</v>
      </c>
      <c r="AI40" s="170">
        <v>0.3</v>
      </c>
      <c r="AJ40" s="170">
        <v>0.3</v>
      </c>
      <c r="AK40" s="170">
        <v>0.3</v>
      </c>
      <c r="AL40" s="170">
        <v>0.3</v>
      </c>
      <c r="AM40" s="170">
        <v>0.3</v>
      </c>
      <c r="AN40" s="170">
        <v>0.3</v>
      </c>
      <c r="AO40" s="170">
        <v>0.3</v>
      </c>
      <c r="AP40" s="170">
        <v>0.3</v>
      </c>
      <c r="AQ40" s="170">
        <v>0.3</v>
      </c>
      <c r="AR40" s="170">
        <v>0.3</v>
      </c>
      <c r="AS40" s="170">
        <v>0.3</v>
      </c>
      <c r="AT40" s="170">
        <v>0.3</v>
      </c>
      <c r="AU40" s="170">
        <v>0.3</v>
      </c>
      <c r="AV40" s="170" t="s">
        <v>1</v>
      </c>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c r="CS40" s="170"/>
      <c r="CT40" s="170"/>
      <c r="CU40" s="170"/>
      <c r="CV40" s="170"/>
      <c r="CW40" s="170"/>
      <c r="CX40" s="170"/>
      <c r="CY40" s="170"/>
      <c r="CZ40" s="170"/>
      <c r="DA40" s="170"/>
      <c r="DB40" s="170"/>
      <c r="DC40" s="170"/>
      <c r="DD40" s="170"/>
      <c r="DE40" s="170"/>
      <c r="DF40" s="170"/>
      <c r="DG40" s="170"/>
      <c r="DH40" s="170"/>
      <c r="DI40" s="170"/>
      <c r="DJ40" s="170"/>
      <c r="DK40" s="170"/>
      <c r="DL40" s="170"/>
      <c r="DM40" s="170"/>
      <c r="DN40" s="170"/>
      <c r="DO40" s="170"/>
      <c r="DP40" s="170"/>
      <c r="DQ40" s="170"/>
      <c r="DR40" s="170"/>
      <c r="DS40" s="170"/>
      <c r="DT40" s="170"/>
      <c r="DU40" s="463"/>
      <c r="DV40" s="463"/>
      <c r="DW40" s="463"/>
      <c r="DX40" s="463"/>
      <c r="DY40" s="463"/>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c r="FL40" s="463"/>
      <c r="FM40" s="463"/>
      <c r="FN40" s="463"/>
      <c r="FO40" s="463"/>
      <c r="FP40" s="463"/>
      <c r="FQ40" s="463"/>
      <c r="FR40" s="463"/>
      <c r="FS40" s="463"/>
      <c r="FT40" s="463"/>
      <c r="FU40" s="463"/>
      <c r="FV40" s="463"/>
      <c r="FW40" s="463"/>
      <c r="FX40" s="463"/>
      <c r="FY40" s="463"/>
      <c r="FZ40" s="463"/>
      <c r="GA40" s="463"/>
      <c r="GB40" s="463"/>
      <c r="GC40" s="463"/>
      <c r="GD40" s="463"/>
      <c r="GE40" s="463"/>
      <c r="GF40" s="463"/>
      <c r="GG40" s="463"/>
      <c r="GH40" s="463"/>
      <c r="GI40" s="463"/>
      <c r="GJ40" s="463"/>
      <c r="GK40" s="463"/>
      <c r="GL40" s="463"/>
      <c r="GM40" s="463"/>
      <c r="GN40" s="463"/>
      <c r="GO40" s="463"/>
      <c r="GP40" s="463"/>
    </row>
    <row r="41" spans="1:227" s="157" customFormat="1" ht="13.5" customHeight="1">
      <c r="B41" s="152"/>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60"/>
      <c r="BT41" s="160"/>
      <c r="BU41" s="160"/>
      <c r="BV41" s="160"/>
      <c r="BW41" s="154"/>
      <c r="BX41" s="154"/>
      <c r="BY41" s="154"/>
      <c r="BZ41" s="154"/>
      <c r="CA41" s="154"/>
      <c r="CB41" s="154"/>
      <c r="CC41" s="154"/>
      <c r="CD41" s="154"/>
      <c r="CE41" s="154"/>
      <c r="CF41" s="154"/>
      <c r="CG41" s="154"/>
      <c r="CH41" s="154"/>
      <c r="CI41" s="154"/>
      <c r="CJ41" s="154"/>
      <c r="CK41" s="154"/>
      <c r="CL41" s="154"/>
      <c r="CM41" s="154"/>
      <c r="CN41" s="154"/>
      <c r="CO41" s="155"/>
      <c r="CP41" s="155"/>
      <c r="CQ41" s="155"/>
      <c r="CR41" s="155"/>
      <c r="CS41" s="155"/>
      <c r="CT41" s="155"/>
      <c r="CU41" s="155"/>
      <c r="CV41" s="155"/>
      <c r="CW41" s="155"/>
      <c r="CX41" s="155"/>
      <c r="CY41" s="155"/>
      <c r="CZ41" s="155"/>
      <c r="DA41" s="155"/>
      <c r="DB41" s="155"/>
      <c r="DC41" s="154"/>
      <c r="DD41" s="154"/>
      <c r="DE41" s="154"/>
      <c r="DF41" s="154"/>
      <c r="DG41" s="155"/>
      <c r="DH41" s="155"/>
      <c r="DI41" s="155"/>
      <c r="DJ41" s="155"/>
      <c r="DK41" s="155"/>
      <c r="DL41" s="155"/>
      <c r="DM41" s="155"/>
      <c r="DN41" s="155"/>
      <c r="DO41" s="155"/>
      <c r="DP41" s="155"/>
      <c r="DQ41" s="155"/>
      <c r="DR41" s="155"/>
      <c r="DS41" s="155"/>
      <c r="DT41" s="155"/>
      <c r="DU41" s="220"/>
      <c r="DV41" s="220"/>
      <c r="DW41" s="220"/>
      <c r="DX41" s="220"/>
      <c r="DY41" s="220"/>
      <c r="DZ41" s="220"/>
      <c r="EA41" s="220"/>
      <c r="EB41" s="220"/>
      <c r="EC41" s="220"/>
      <c r="ED41" s="220"/>
      <c r="EE41" s="220"/>
      <c r="EF41" s="220"/>
      <c r="EG41" s="220"/>
      <c r="EH41" s="220"/>
      <c r="EI41" s="220"/>
      <c r="EJ41" s="220"/>
      <c r="EK41" s="220"/>
      <c r="EL41" s="220"/>
      <c r="EM41" s="220"/>
      <c r="EN41" s="220"/>
      <c r="EO41" s="220"/>
      <c r="EP41" s="220"/>
      <c r="EQ41" s="220"/>
      <c r="ER41" s="220"/>
      <c r="ES41" s="220"/>
      <c r="ET41" s="220"/>
      <c r="EU41" s="220"/>
      <c r="EV41" s="220"/>
      <c r="EW41" s="220"/>
      <c r="EX41" s="220"/>
      <c r="EY41" s="220"/>
      <c r="EZ41" s="220"/>
      <c r="FA41" s="220"/>
      <c r="FB41" s="220"/>
      <c r="FC41" s="220"/>
      <c r="FD41" s="220"/>
      <c r="FE41" s="220"/>
      <c r="FF41" s="220"/>
      <c r="FG41" s="220"/>
      <c r="FH41" s="220"/>
      <c r="FI41" s="220"/>
      <c r="FJ41" s="220"/>
      <c r="FK41" s="220"/>
      <c r="FL41" s="220"/>
      <c r="FM41" s="220"/>
      <c r="FN41" s="220"/>
      <c r="FO41" s="220"/>
      <c r="FP41" s="220"/>
      <c r="FQ41" s="220"/>
      <c r="FR41" s="220"/>
      <c r="FS41" s="220"/>
      <c r="FT41" s="220"/>
      <c r="FU41" s="220"/>
      <c r="FV41" s="220"/>
      <c r="FW41" s="220"/>
      <c r="FX41" s="220"/>
      <c r="FY41" s="220"/>
      <c r="FZ41" s="220"/>
      <c r="GA41" s="220"/>
      <c r="GB41" s="220"/>
      <c r="GC41" s="220"/>
      <c r="GD41" s="220"/>
      <c r="GE41" s="220"/>
      <c r="GF41" s="220"/>
      <c r="GG41" s="220"/>
      <c r="GH41" s="220"/>
      <c r="GI41" s="220"/>
      <c r="GJ41" s="220"/>
      <c r="GK41" s="220"/>
      <c r="GL41" s="220"/>
      <c r="GM41" s="220"/>
      <c r="GN41" s="220"/>
      <c r="GO41" s="220"/>
      <c r="GP41" s="220"/>
      <c r="GQ41" s="220"/>
      <c r="GR41" s="220"/>
      <c r="GS41" s="220"/>
      <c r="GT41" s="220"/>
      <c r="GU41" s="220"/>
      <c r="GV41" s="220"/>
      <c r="GW41" s="220"/>
      <c r="GX41" s="220"/>
      <c r="GY41" s="220"/>
      <c r="GZ41" s="220"/>
      <c r="HA41" s="220"/>
      <c r="HB41" s="220"/>
      <c r="HC41" s="220"/>
      <c r="HD41" s="220"/>
      <c r="HE41" s="220"/>
      <c r="HF41" s="220"/>
      <c r="HG41" s="220"/>
      <c r="HH41" s="220"/>
      <c r="HI41" s="220"/>
      <c r="HJ41" s="220"/>
      <c r="HK41" s="220"/>
      <c r="HL41" s="220"/>
      <c r="HM41" s="220"/>
      <c r="HN41" s="220"/>
      <c r="HO41" s="220"/>
      <c r="HP41" s="220"/>
      <c r="HQ41" s="220"/>
      <c r="HR41" s="220"/>
      <c r="HS41" s="220"/>
    </row>
    <row r="42" spans="1:227" ht="7.5" customHeight="1">
      <c r="B42" s="161"/>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c r="BK42" s="158"/>
      <c r="BL42" s="158"/>
      <c r="BM42" s="158"/>
      <c r="BN42" s="158"/>
      <c r="BO42" s="158"/>
      <c r="BP42" s="158"/>
      <c r="BQ42" s="158"/>
      <c r="BR42" s="158"/>
      <c r="BS42" s="162"/>
      <c r="BT42" s="162"/>
      <c r="BU42" s="162"/>
      <c r="BV42" s="162"/>
      <c r="BW42" s="158"/>
      <c r="BX42" s="158"/>
      <c r="BY42" s="158"/>
      <c r="BZ42" s="158"/>
      <c r="CA42" s="158"/>
      <c r="CB42" s="158"/>
      <c r="CC42" s="158"/>
      <c r="CD42" s="158"/>
      <c r="CE42" s="158"/>
      <c r="CF42" s="158"/>
      <c r="CG42" s="158"/>
      <c r="CH42" s="158"/>
      <c r="CI42" s="158"/>
      <c r="CJ42" s="158"/>
      <c r="CK42" s="158"/>
      <c r="CL42" s="158"/>
      <c r="CM42" s="158"/>
      <c r="CN42" s="158"/>
      <c r="CO42" s="159"/>
      <c r="CP42" s="159"/>
      <c r="CQ42" s="159"/>
      <c r="CR42" s="159"/>
      <c r="CS42" s="159"/>
      <c r="CT42" s="159"/>
      <c r="CU42" s="159"/>
      <c r="CV42" s="159"/>
      <c r="CW42" s="159"/>
      <c r="CX42" s="159"/>
      <c r="CY42" s="159"/>
      <c r="CZ42" s="159"/>
      <c r="DA42" s="159"/>
      <c r="DB42" s="159"/>
      <c r="DC42" s="158"/>
      <c r="DD42" s="158"/>
      <c r="DE42" s="158"/>
      <c r="DF42" s="158"/>
      <c r="DG42" s="159"/>
      <c r="DH42" s="159"/>
      <c r="DI42" s="159"/>
      <c r="DJ42" s="159"/>
      <c r="DK42" s="159"/>
      <c r="DL42" s="159"/>
      <c r="DM42" s="159"/>
      <c r="DN42" s="159"/>
      <c r="DO42" s="159"/>
      <c r="DP42" s="159"/>
      <c r="DQ42" s="159"/>
      <c r="DR42" s="159"/>
      <c r="DS42" s="159"/>
      <c r="DT42" s="159"/>
      <c r="DU42" s="330"/>
      <c r="DV42" s="330"/>
      <c r="DW42" s="330"/>
      <c r="DX42" s="330"/>
      <c r="DY42" s="330"/>
      <c r="DZ42" s="330"/>
      <c r="EA42" s="330"/>
      <c r="EB42" s="330"/>
      <c r="EC42" s="330"/>
      <c r="ED42" s="330"/>
      <c r="EE42" s="330"/>
      <c r="EF42" s="330"/>
      <c r="EG42" s="330"/>
      <c r="EH42" s="330"/>
      <c r="EI42" s="330"/>
      <c r="EJ42" s="330"/>
      <c r="EK42" s="330"/>
      <c r="EL42" s="330"/>
      <c r="EM42" s="330"/>
      <c r="EN42" s="330"/>
      <c r="EO42" s="330"/>
      <c r="EP42" s="330"/>
      <c r="EQ42" s="330"/>
      <c r="ER42" s="330"/>
      <c r="ES42" s="330"/>
      <c r="ET42" s="330"/>
      <c r="EU42" s="330"/>
      <c r="EV42" s="330"/>
      <c r="EW42" s="330"/>
      <c r="EX42" s="330"/>
      <c r="EY42" s="330"/>
      <c r="EZ42" s="330"/>
      <c r="FA42" s="330"/>
      <c r="FB42" s="330"/>
      <c r="FC42" s="330"/>
      <c r="FD42" s="330"/>
      <c r="FE42" s="330"/>
      <c r="FF42" s="330"/>
      <c r="FG42" s="330"/>
      <c r="FH42" s="330"/>
      <c r="FI42" s="330"/>
      <c r="FJ42" s="330"/>
      <c r="FK42" s="330"/>
      <c r="FL42" s="330"/>
      <c r="FM42" s="330"/>
      <c r="FN42" s="330"/>
      <c r="FO42" s="330"/>
      <c r="FP42" s="330"/>
      <c r="FQ42" s="330"/>
      <c r="FR42" s="330"/>
      <c r="FS42" s="330"/>
      <c r="FT42" s="330"/>
      <c r="FU42" s="330"/>
      <c r="FV42" s="330"/>
      <c r="FW42" s="330"/>
      <c r="FX42" s="330"/>
      <c r="FY42" s="330"/>
      <c r="FZ42" s="330"/>
      <c r="GA42" s="330"/>
      <c r="GB42" s="330"/>
      <c r="GC42" s="330"/>
      <c r="GD42" s="330"/>
      <c r="GE42" s="330"/>
      <c r="GF42" s="330"/>
      <c r="GG42" s="330"/>
      <c r="GH42" s="330"/>
      <c r="GI42" s="330"/>
      <c r="GJ42" s="330"/>
      <c r="GK42" s="330"/>
      <c r="GL42" s="330"/>
      <c r="GM42" s="330"/>
      <c r="GN42" s="330"/>
      <c r="GO42" s="330"/>
      <c r="GP42" s="330"/>
      <c r="GQ42" s="330"/>
      <c r="GR42" s="330"/>
      <c r="GS42" s="330"/>
      <c r="GT42" s="330"/>
      <c r="GU42" s="330"/>
      <c r="GV42" s="330"/>
      <c r="GW42" s="330"/>
      <c r="GX42" s="330"/>
      <c r="GY42" s="330"/>
      <c r="GZ42" s="330"/>
      <c r="HA42" s="330"/>
      <c r="HB42" s="330"/>
      <c r="HC42" s="330"/>
      <c r="HD42" s="330"/>
      <c r="HE42" s="330"/>
      <c r="HF42" s="330"/>
      <c r="HG42" s="330"/>
      <c r="HH42" s="330"/>
      <c r="HI42" s="330"/>
      <c r="HJ42" s="330"/>
      <c r="HK42" s="330"/>
      <c r="HL42" s="330"/>
      <c r="HM42" s="330"/>
      <c r="HN42" s="330"/>
      <c r="HO42" s="330"/>
      <c r="HP42" s="330"/>
      <c r="HQ42" s="330"/>
      <c r="HR42" s="330"/>
      <c r="HS42" s="330"/>
    </row>
    <row r="43" spans="1:227" s="185" customFormat="1" ht="14">
      <c r="B43" s="163" t="s">
        <v>148</v>
      </c>
      <c r="C43" s="216">
        <v>7</v>
      </c>
      <c r="D43" s="216">
        <v>7</v>
      </c>
      <c r="E43" s="216">
        <v>7</v>
      </c>
      <c r="F43" s="216">
        <v>7</v>
      </c>
      <c r="G43" s="216">
        <v>7</v>
      </c>
      <c r="H43" s="216">
        <v>7</v>
      </c>
      <c r="I43" s="216">
        <v>7</v>
      </c>
      <c r="J43" s="216">
        <v>7</v>
      </c>
      <c r="K43" s="216">
        <v>7</v>
      </c>
      <c r="L43" s="216">
        <v>7</v>
      </c>
      <c r="M43" s="216">
        <v>7</v>
      </c>
      <c r="N43" s="216">
        <v>7</v>
      </c>
      <c r="O43" s="216">
        <v>7</v>
      </c>
      <c r="P43" s="216">
        <v>7</v>
      </c>
      <c r="Q43" s="216">
        <v>7</v>
      </c>
      <c r="R43" s="216">
        <v>7</v>
      </c>
      <c r="S43" s="216">
        <v>7</v>
      </c>
      <c r="T43" s="216">
        <v>7</v>
      </c>
      <c r="U43" s="216">
        <v>7</v>
      </c>
      <c r="V43" s="216">
        <v>7</v>
      </c>
      <c r="W43" s="216">
        <v>7</v>
      </c>
      <c r="X43" s="216">
        <v>7</v>
      </c>
      <c r="Y43" s="216">
        <v>7</v>
      </c>
      <c r="Z43" s="216">
        <v>7</v>
      </c>
      <c r="AA43" s="216">
        <v>7</v>
      </c>
      <c r="AB43" s="216">
        <v>7</v>
      </c>
      <c r="AC43" s="216">
        <v>7</v>
      </c>
      <c r="AD43" s="216">
        <v>7</v>
      </c>
      <c r="AE43" s="216">
        <v>7</v>
      </c>
      <c r="AF43" s="216">
        <v>7</v>
      </c>
      <c r="AG43" s="216">
        <v>7</v>
      </c>
      <c r="AH43" s="216">
        <v>7</v>
      </c>
      <c r="AI43" s="216">
        <v>7</v>
      </c>
      <c r="AJ43" s="216">
        <v>7</v>
      </c>
      <c r="AK43" s="216">
        <v>7</v>
      </c>
      <c r="AL43" s="216">
        <v>7</v>
      </c>
      <c r="AM43" s="216">
        <v>7</v>
      </c>
      <c r="AN43" s="216">
        <v>7</v>
      </c>
      <c r="AO43" s="216">
        <v>7</v>
      </c>
      <c r="AP43" s="216">
        <v>7</v>
      </c>
      <c r="AQ43" s="216">
        <v>7</v>
      </c>
      <c r="AR43" s="216">
        <v>7</v>
      </c>
      <c r="AS43" s="216">
        <v>7</v>
      </c>
      <c r="AT43" s="216">
        <v>7</v>
      </c>
      <c r="AU43" s="216">
        <v>7</v>
      </c>
      <c r="AV43" s="216">
        <v>10</v>
      </c>
      <c r="AW43" s="216">
        <v>10</v>
      </c>
      <c r="AX43" s="216">
        <v>10</v>
      </c>
      <c r="AY43" s="216">
        <v>10</v>
      </c>
      <c r="AZ43" s="216">
        <v>10</v>
      </c>
      <c r="BA43" s="216">
        <v>10</v>
      </c>
      <c r="BB43" s="216">
        <v>10</v>
      </c>
      <c r="BC43" s="216">
        <v>10</v>
      </c>
      <c r="BD43" s="216">
        <v>10</v>
      </c>
      <c r="BE43" s="216">
        <v>10</v>
      </c>
      <c r="BF43" s="216">
        <v>10</v>
      </c>
      <c r="BG43" s="216">
        <v>10</v>
      </c>
      <c r="BH43" s="216">
        <v>10</v>
      </c>
      <c r="BI43" s="216">
        <v>10</v>
      </c>
      <c r="BJ43" s="216">
        <v>10</v>
      </c>
      <c r="BK43" s="216">
        <v>10</v>
      </c>
      <c r="BL43" s="216">
        <v>10</v>
      </c>
      <c r="BM43" s="216">
        <v>10</v>
      </c>
      <c r="BN43" s="216">
        <v>10</v>
      </c>
      <c r="BO43" s="216">
        <v>10</v>
      </c>
      <c r="BP43" s="216">
        <v>10</v>
      </c>
      <c r="BQ43" s="216">
        <v>10</v>
      </c>
      <c r="BR43" s="216">
        <v>10</v>
      </c>
      <c r="BS43" s="216">
        <v>10</v>
      </c>
      <c r="BT43" s="216">
        <v>10</v>
      </c>
      <c r="BU43" s="216">
        <v>10</v>
      </c>
      <c r="BV43" s="216">
        <v>10</v>
      </c>
      <c r="BW43" s="216">
        <v>10</v>
      </c>
      <c r="BX43" s="216">
        <v>10</v>
      </c>
      <c r="BY43" s="216">
        <v>10</v>
      </c>
      <c r="BZ43" s="216">
        <v>10</v>
      </c>
      <c r="CA43" s="216">
        <v>10</v>
      </c>
      <c r="CB43" s="216">
        <v>10</v>
      </c>
      <c r="CC43" s="216">
        <v>10</v>
      </c>
      <c r="CD43" s="216">
        <v>10</v>
      </c>
      <c r="CE43" s="216">
        <v>10</v>
      </c>
      <c r="CF43" s="216">
        <v>10</v>
      </c>
      <c r="CG43" s="216">
        <v>10</v>
      </c>
      <c r="CH43" s="216">
        <v>10</v>
      </c>
      <c r="CI43" s="216">
        <v>10</v>
      </c>
      <c r="CJ43" s="216">
        <v>10</v>
      </c>
      <c r="CK43" s="216">
        <v>10</v>
      </c>
      <c r="CL43" s="216">
        <v>10</v>
      </c>
      <c r="CM43" s="216">
        <v>10</v>
      </c>
      <c r="CN43" s="216">
        <v>10</v>
      </c>
      <c r="CO43" s="216">
        <v>10</v>
      </c>
      <c r="CP43" s="216">
        <v>10</v>
      </c>
      <c r="CQ43" s="216">
        <v>10</v>
      </c>
      <c r="CR43" s="216">
        <v>10</v>
      </c>
      <c r="CS43" s="216">
        <v>10</v>
      </c>
      <c r="CT43" s="216">
        <v>10</v>
      </c>
      <c r="CU43" s="216">
        <v>10</v>
      </c>
      <c r="CV43" s="216">
        <v>10</v>
      </c>
      <c r="CW43" s="216">
        <v>10</v>
      </c>
      <c r="CX43" s="216">
        <v>10</v>
      </c>
      <c r="CY43" s="216">
        <v>10</v>
      </c>
      <c r="CZ43" s="216">
        <v>10</v>
      </c>
      <c r="DA43" s="216">
        <v>10</v>
      </c>
      <c r="DB43" s="216">
        <v>10</v>
      </c>
      <c r="DC43" s="216">
        <v>10</v>
      </c>
      <c r="DD43" s="216">
        <v>10</v>
      </c>
      <c r="DE43" s="216">
        <v>10</v>
      </c>
      <c r="DF43" s="216">
        <v>10</v>
      </c>
      <c r="DG43" s="216">
        <v>10</v>
      </c>
      <c r="DH43" s="216">
        <v>10</v>
      </c>
      <c r="DI43" s="216">
        <v>10</v>
      </c>
      <c r="DJ43" s="216">
        <v>10</v>
      </c>
      <c r="DK43" s="216">
        <v>10</v>
      </c>
      <c r="DL43" s="216">
        <v>10</v>
      </c>
      <c r="DM43" s="216">
        <v>10</v>
      </c>
      <c r="DN43" s="216">
        <v>10</v>
      </c>
      <c r="DO43" s="216">
        <v>10</v>
      </c>
      <c r="DP43" s="216">
        <v>10</v>
      </c>
      <c r="DQ43" s="216">
        <v>10</v>
      </c>
      <c r="DR43" s="216">
        <v>10</v>
      </c>
      <c r="DS43" s="216">
        <v>10</v>
      </c>
      <c r="DT43" s="216">
        <v>10</v>
      </c>
      <c r="DU43" s="464">
        <v>10</v>
      </c>
      <c r="DV43" s="464">
        <v>10</v>
      </c>
      <c r="DW43" s="464">
        <v>10</v>
      </c>
      <c r="DX43" s="464">
        <v>10</v>
      </c>
      <c r="DY43" s="464">
        <v>10</v>
      </c>
      <c r="DZ43" s="464">
        <v>10</v>
      </c>
      <c r="EA43" s="464">
        <v>10</v>
      </c>
      <c r="EB43" s="464">
        <v>10</v>
      </c>
      <c r="EC43" s="464">
        <v>10</v>
      </c>
      <c r="ED43" s="464">
        <v>10</v>
      </c>
      <c r="EE43" s="464">
        <v>10</v>
      </c>
      <c r="EF43" s="464">
        <v>10</v>
      </c>
      <c r="EG43" s="464">
        <v>10</v>
      </c>
      <c r="EH43" s="464">
        <v>10</v>
      </c>
      <c r="EI43" s="464">
        <v>10</v>
      </c>
      <c r="EJ43" s="464">
        <v>10</v>
      </c>
      <c r="EK43" s="464">
        <v>10</v>
      </c>
      <c r="EL43" s="464">
        <v>10</v>
      </c>
      <c r="EM43" s="464">
        <v>10</v>
      </c>
      <c r="EN43" s="464">
        <v>10</v>
      </c>
      <c r="EO43" s="464">
        <v>10</v>
      </c>
      <c r="EP43" s="464">
        <v>10</v>
      </c>
      <c r="EQ43" s="464">
        <v>10</v>
      </c>
      <c r="ER43" s="464">
        <v>10</v>
      </c>
      <c r="ES43" s="464">
        <v>10</v>
      </c>
      <c r="ET43" s="464">
        <v>10</v>
      </c>
      <c r="EU43" s="464">
        <v>10</v>
      </c>
      <c r="EV43" s="464">
        <v>10</v>
      </c>
      <c r="EW43" s="464">
        <v>10</v>
      </c>
      <c r="EX43" s="464">
        <v>10</v>
      </c>
      <c r="EY43" s="464">
        <v>10</v>
      </c>
      <c r="EZ43" s="464">
        <v>10</v>
      </c>
      <c r="FA43" s="464">
        <v>10</v>
      </c>
      <c r="FB43" s="464">
        <v>10</v>
      </c>
      <c r="FC43" s="464">
        <v>10</v>
      </c>
      <c r="FD43" s="464">
        <v>10</v>
      </c>
      <c r="FE43" s="464">
        <v>10</v>
      </c>
      <c r="FF43" s="464">
        <v>10</v>
      </c>
      <c r="FG43" s="464">
        <v>10</v>
      </c>
      <c r="FH43" s="464">
        <v>10</v>
      </c>
      <c r="FI43" s="464">
        <v>10</v>
      </c>
      <c r="FJ43" s="464">
        <v>10</v>
      </c>
      <c r="FK43" s="464">
        <v>10</v>
      </c>
      <c r="FL43" s="464">
        <v>10</v>
      </c>
      <c r="FM43" s="464">
        <v>10</v>
      </c>
      <c r="FN43" s="464">
        <v>10</v>
      </c>
      <c r="FO43" s="464">
        <v>10</v>
      </c>
      <c r="FP43" s="464">
        <v>10</v>
      </c>
      <c r="FQ43" s="464">
        <v>10</v>
      </c>
      <c r="FR43" s="464">
        <v>10</v>
      </c>
      <c r="FS43" s="464">
        <v>10</v>
      </c>
      <c r="FT43" s="464">
        <v>10</v>
      </c>
      <c r="FU43" s="464">
        <v>10</v>
      </c>
      <c r="FV43" s="464">
        <v>10</v>
      </c>
      <c r="FW43" s="464">
        <v>10</v>
      </c>
      <c r="FX43" s="464">
        <v>10</v>
      </c>
      <c r="FY43" s="464">
        <v>10</v>
      </c>
      <c r="FZ43" s="464">
        <v>10</v>
      </c>
      <c r="GA43" s="464">
        <v>10</v>
      </c>
      <c r="GB43" s="464">
        <v>10</v>
      </c>
      <c r="GC43" s="464">
        <v>10</v>
      </c>
      <c r="GD43" s="464">
        <v>10</v>
      </c>
      <c r="GE43" s="464">
        <v>10</v>
      </c>
      <c r="GF43" s="464">
        <v>10</v>
      </c>
      <c r="GG43" s="464">
        <v>10</v>
      </c>
      <c r="GH43" s="464">
        <v>10</v>
      </c>
      <c r="GI43" s="464">
        <v>10</v>
      </c>
      <c r="GJ43" s="464">
        <v>10</v>
      </c>
      <c r="GK43" s="464">
        <v>10</v>
      </c>
      <c r="GL43" s="464">
        <v>10</v>
      </c>
      <c r="GM43" s="464">
        <v>10</v>
      </c>
      <c r="GN43" s="464">
        <v>10</v>
      </c>
      <c r="GO43" s="464">
        <v>10</v>
      </c>
      <c r="GP43" s="464">
        <v>10</v>
      </c>
      <c r="GQ43" s="464">
        <v>10</v>
      </c>
      <c r="GR43" s="464">
        <v>10</v>
      </c>
      <c r="GS43" s="464">
        <v>10</v>
      </c>
      <c r="GT43" s="464">
        <v>10</v>
      </c>
      <c r="GU43" s="464">
        <v>10</v>
      </c>
      <c r="GV43" s="464">
        <v>10</v>
      </c>
      <c r="GW43" s="464">
        <v>10</v>
      </c>
      <c r="GX43" s="464">
        <v>10</v>
      </c>
      <c r="GY43" s="464">
        <v>10</v>
      </c>
      <c r="GZ43" s="464">
        <v>10</v>
      </c>
      <c r="HA43" s="464">
        <v>10</v>
      </c>
      <c r="HB43" s="464">
        <v>10</v>
      </c>
      <c r="HC43" s="464">
        <v>10</v>
      </c>
      <c r="HD43" s="464">
        <v>10</v>
      </c>
      <c r="HE43" s="464">
        <v>10</v>
      </c>
      <c r="HF43" s="464">
        <v>10</v>
      </c>
      <c r="HG43" s="464">
        <v>10</v>
      </c>
      <c r="HH43" s="464">
        <v>10</v>
      </c>
      <c r="HI43" s="464">
        <v>10</v>
      </c>
      <c r="HJ43" s="464">
        <v>10</v>
      </c>
      <c r="HK43" s="464">
        <v>10</v>
      </c>
      <c r="HL43" s="464">
        <v>10</v>
      </c>
      <c r="HM43" s="464">
        <v>10</v>
      </c>
      <c r="HN43" s="464">
        <v>10</v>
      </c>
      <c r="HO43" s="464">
        <v>10</v>
      </c>
      <c r="HP43" s="464">
        <v>10</v>
      </c>
      <c r="HQ43" s="464">
        <v>10</v>
      </c>
      <c r="HR43" s="464">
        <v>10</v>
      </c>
      <c r="HS43" s="464">
        <v>10</v>
      </c>
    </row>
    <row r="44" spans="1:227" s="185" customFormat="1" ht="14">
      <c r="B44" s="163" t="s">
        <v>149</v>
      </c>
      <c r="C44" s="216"/>
      <c r="D44" s="216"/>
      <c r="E44" s="216"/>
      <c r="F44" s="216"/>
      <c r="G44" s="216"/>
      <c r="H44" s="216"/>
      <c r="I44" s="216"/>
      <c r="J44" s="216"/>
      <c r="K44" s="216"/>
      <c r="L44" s="216"/>
      <c r="M44" s="216"/>
      <c r="N44" s="216"/>
      <c r="O44" s="228">
        <f t="shared" ref="O44:BZ44" si="93">ROUND(+O43/O8,0)</f>
        <v>96</v>
      </c>
      <c r="P44" s="228">
        <f t="shared" si="93"/>
        <v>96</v>
      </c>
      <c r="Q44" s="228">
        <f t="shared" si="93"/>
        <v>96</v>
      </c>
      <c r="R44" s="228">
        <f t="shared" si="93"/>
        <v>96</v>
      </c>
      <c r="S44" s="228">
        <f t="shared" si="93"/>
        <v>96</v>
      </c>
      <c r="T44" s="228">
        <f t="shared" si="93"/>
        <v>96</v>
      </c>
      <c r="U44" s="228">
        <f t="shared" si="93"/>
        <v>96</v>
      </c>
      <c r="V44" s="228">
        <f t="shared" si="93"/>
        <v>96</v>
      </c>
      <c r="W44" s="228">
        <f t="shared" si="93"/>
        <v>96</v>
      </c>
      <c r="X44" s="228">
        <f t="shared" si="93"/>
        <v>96</v>
      </c>
      <c r="Y44" s="228">
        <f t="shared" si="93"/>
        <v>96</v>
      </c>
      <c r="Z44" s="228">
        <f t="shared" si="93"/>
        <v>96</v>
      </c>
      <c r="AA44" s="228">
        <f t="shared" si="93"/>
        <v>96</v>
      </c>
      <c r="AB44" s="228">
        <f t="shared" si="93"/>
        <v>96</v>
      </c>
      <c r="AC44" s="228">
        <f t="shared" si="93"/>
        <v>96</v>
      </c>
      <c r="AD44" s="228">
        <f t="shared" si="93"/>
        <v>96</v>
      </c>
      <c r="AE44" s="228">
        <f t="shared" si="93"/>
        <v>96</v>
      </c>
      <c r="AF44" s="228">
        <f t="shared" si="93"/>
        <v>96</v>
      </c>
      <c r="AG44" s="228">
        <f t="shared" si="93"/>
        <v>96</v>
      </c>
      <c r="AH44" s="228">
        <f t="shared" si="93"/>
        <v>96</v>
      </c>
      <c r="AI44" s="228">
        <f t="shared" si="93"/>
        <v>96</v>
      </c>
      <c r="AJ44" s="228">
        <f t="shared" si="93"/>
        <v>96</v>
      </c>
      <c r="AK44" s="228">
        <f t="shared" si="93"/>
        <v>96</v>
      </c>
      <c r="AL44" s="228">
        <f t="shared" si="93"/>
        <v>96</v>
      </c>
      <c r="AM44" s="228">
        <f t="shared" si="93"/>
        <v>96</v>
      </c>
      <c r="AN44" s="228">
        <f t="shared" si="93"/>
        <v>96</v>
      </c>
      <c r="AO44" s="228">
        <f t="shared" si="93"/>
        <v>96</v>
      </c>
      <c r="AP44" s="228">
        <f t="shared" si="93"/>
        <v>96</v>
      </c>
      <c r="AQ44" s="228">
        <f t="shared" si="93"/>
        <v>96</v>
      </c>
      <c r="AR44" s="228">
        <f t="shared" si="93"/>
        <v>96</v>
      </c>
      <c r="AS44" s="228">
        <f t="shared" si="93"/>
        <v>96</v>
      </c>
      <c r="AT44" s="228">
        <f t="shared" si="93"/>
        <v>96</v>
      </c>
      <c r="AU44" s="228">
        <f t="shared" si="93"/>
        <v>96</v>
      </c>
      <c r="AV44" s="228">
        <f t="shared" si="93"/>
        <v>142</v>
      </c>
      <c r="AW44" s="228">
        <f t="shared" si="93"/>
        <v>142</v>
      </c>
      <c r="AX44" s="228">
        <f t="shared" si="93"/>
        <v>142</v>
      </c>
      <c r="AY44" s="228">
        <f t="shared" si="93"/>
        <v>142</v>
      </c>
      <c r="AZ44" s="228">
        <f t="shared" si="93"/>
        <v>142</v>
      </c>
      <c r="BA44" s="228">
        <f t="shared" si="93"/>
        <v>142</v>
      </c>
      <c r="BB44" s="228">
        <f t="shared" si="93"/>
        <v>142</v>
      </c>
      <c r="BC44" s="228">
        <f t="shared" si="93"/>
        <v>142</v>
      </c>
      <c r="BD44" s="228">
        <f t="shared" si="93"/>
        <v>142</v>
      </c>
      <c r="BE44" s="228">
        <f t="shared" si="93"/>
        <v>142</v>
      </c>
      <c r="BF44" s="228">
        <f t="shared" si="93"/>
        <v>142</v>
      </c>
      <c r="BG44" s="228">
        <f t="shared" si="93"/>
        <v>142</v>
      </c>
      <c r="BH44" s="228">
        <f t="shared" si="93"/>
        <v>142</v>
      </c>
      <c r="BI44" s="228">
        <f t="shared" si="93"/>
        <v>142</v>
      </c>
      <c r="BJ44" s="228">
        <f t="shared" si="93"/>
        <v>142</v>
      </c>
      <c r="BK44" s="228">
        <f t="shared" si="93"/>
        <v>142</v>
      </c>
      <c r="BL44" s="228">
        <f t="shared" si="93"/>
        <v>142</v>
      </c>
      <c r="BM44" s="228">
        <f t="shared" si="93"/>
        <v>142</v>
      </c>
      <c r="BN44" s="228">
        <f t="shared" si="93"/>
        <v>142</v>
      </c>
      <c r="BO44" s="228">
        <f t="shared" si="93"/>
        <v>142</v>
      </c>
      <c r="BP44" s="228">
        <f t="shared" si="93"/>
        <v>142</v>
      </c>
      <c r="BQ44" s="228">
        <f t="shared" si="93"/>
        <v>142</v>
      </c>
      <c r="BR44" s="228">
        <f t="shared" si="93"/>
        <v>142</v>
      </c>
      <c r="BS44" s="228">
        <f t="shared" si="93"/>
        <v>142</v>
      </c>
      <c r="BT44" s="228">
        <f t="shared" si="93"/>
        <v>142</v>
      </c>
      <c r="BU44" s="228">
        <f t="shared" si="93"/>
        <v>142</v>
      </c>
      <c r="BV44" s="228">
        <f t="shared" si="93"/>
        <v>142</v>
      </c>
      <c r="BW44" s="228">
        <f t="shared" si="93"/>
        <v>142</v>
      </c>
      <c r="BX44" s="228">
        <f t="shared" si="93"/>
        <v>142</v>
      </c>
      <c r="BY44" s="228">
        <f t="shared" si="93"/>
        <v>142</v>
      </c>
      <c r="BZ44" s="228">
        <f t="shared" si="93"/>
        <v>142</v>
      </c>
      <c r="CA44" s="228">
        <f t="shared" ref="CA44:EL44" si="94">ROUND(+CA43/CA8,0)</f>
        <v>142</v>
      </c>
      <c r="CB44" s="228">
        <f t="shared" si="94"/>
        <v>142</v>
      </c>
      <c r="CC44" s="228">
        <f t="shared" si="94"/>
        <v>142</v>
      </c>
      <c r="CD44" s="228">
        <f t="shared" si="94"/>
        <v>142</v>
      </c>
      <c r="CE44" s="228">
        <f t="shared" si="94"/>
        <v>142</v>
      </c>
      <c r="CF44" s="228">
        <f t="shared" si="94"/>
        <v>142</v>
      </c>
      <c r="CG44" s="228">
        <f t="shared" si="94"/>
        <v>142</v>
      </c>
      <c r="CH44" s="228">
        <f t="shared" si="94"/>
        <v>142</v>
      </c>
      <c r="CI44" s="228">
        <f t="shared" si="94"/>
        <v>142</v>
      </c>
      <c r="CJ44" s="228">
        <f t="shared" si="94"/>
        <v>142</v>
      </c>
      <c r="CK44" s="228">
        <f t="shared" si="94"/>
        <v>142</v>
      </c>
      <c r="CL44" s="228">
        <f t="shared" si="94"/>
        <v>142</v>
      </c>
      <c r="CM44" s="228">
        <f t="shared" si="94"/>
        <v>142</v>
      </c>
      <c r="CN44" s="228">
        <f t="shared" si="94"/>
        <v>142</v>
      </c>
      <c r="CO44" s="228">
        <f t="shared" si="94"/>
        <v>142</v>
      </c>
      <c r="CP44" s="228">
        <f t="shared" si="94"/>
        <v>142</v>
      </c>
      <c r="CQ44" s="228">
        <f t="shared" si="94"/>
        <v>142</v>
      </c>
      <c r="CR44" s="228">
        <f t="shared" si="94"/>
        <v>142</v>
      </c>
      <c r="CS44" s="228">
        <f t="shared" si="94"/>
        <v>142</v>
      </c>
      <c r="CT44" s="228">
        <f t="shared" si="94"/>
        <v>142</v>
      </c>
      <c r="CU44" s="228">
        <f t="shared" si="94"/>
        <v>142</v>
      </c>
      <c r="CV44" s="228">
        <f t="shared" si="94"/>
        <v>142</v>
      </c>
      <c r="CW44" s="228">
        <f t="shared" si="94"/>
        <v>142</v>
      </c>
      <c r="CX44" s="228">
        <f t="shared" si="94"/>
        <v>142</v>
      </c>
      <c r="CY44" s="228">
        <f t="shared" si="94"/>
        <v>142</v>
      </c>
      <c r="CZ44" s="228">
        <f t="shared" si="94"/>
        <v>142</v>
      </c>
      <c r="DA44" s="228">
        <f t="shared" si="94"/>
        <v>142</v>
      </c>
      <c r="DB44" s="228">
        <f t="shared" si="94"/>
        <v>142</v>
      </c>
      <c r="DC44" s="228">
        <f t="shared" si="94"/>
        <v>142</v>
      </c>
      <c r="DD44" s="228">
        <f t="shared" si="94"/>
        <v>142</v>
      </c>
      <c r="DE44" s="228">
        <f t="shared" si="94"/>
        <v>142</v>
      </c>
      <c r="DF44" s="228">
        <f t="shared" si="94"/>
        <v>142</v>
      </c>
      <c r="DG44" s="228">
        <f t="shared" si="94"/>
        <v>142</v>
      </c>
      <c r="DH44" s="228">
        <f t="shared" si="94"/>
        <v>142</v>
      </c>
      <c r="DI44" s="228">
        <f t="shared" si="94"/>
        <v>142</v>
      </c>
      <c r="DJ44" s="228">
        <f t="shared" si="94"/>
        <v>142</v>
      </c>
      <c r="DK44" s="228">
        <f t="shared" si="94"/>
        <v>142</v>
      </c>
      <c r="DL44" s="228">
        <f t="shared" si="94"/>
        <v>142</v>
      </c>
      <c r="DM44" s="228">
        <f t="shared" si="94"/>
        <v>142</v>
      </c>
      <c r="DN44" s="228">
        <f t="shared" si="94"/>
        <v>142</v>
      </c>
      <c r="DO44" s="228">
        <f t="shared" si="94"/>
        <v>142</v>
      </c>
      <c r="DP44" s="228">
        <f t="shared" si="94"/>
        <v>142</v>
      </c>
      <c r="DQ44" s="228">
        <f t="shared" si="94"/>
        <v>142</v>
      </c>
      <c r="DR44" s="228">
        <f t="shared" si="94"/>
        <v>142</v>
      </c>
      <c r="DS44" s="228">
        <f t="shared" si="94"/>
        <v>142</v>
      </c>
      <c r="DT44" s="228">
        <f t="shared" si="94"/>
        <v>142</v>
      </c>
      <c r="DU44" s="466">
        <f t="shared" si="94"/>
        <v>142</v>
      </c>
      <c r="DV44" s="466">
        <f t="shared" si="94"/>
        <v>142</v>
      </c>
      <c r="DW44" s="466">
        <f t="shared" si="94"/>
        <v>142</v>
      </c>
      <c r="DX44" s="466">
        <f t="shared" si="94"/>
        <v>142</v>
      </c>
      <c r="DY44" s="466">
        <f t="shared" si="94"/>
        <v>142</v>
      </c>
      <c r="DZ44" s="466">
        <f t="shared" si="94"/>
        <v>142</v>
      </c>
      <c r="EA44" s="466">
        <f t="shared" si="94"/>
        <v>142</v>
      </c>
      <c r="EB44" s="466">
        <f t="shared" si="94"/>
        <v>142</v>
      </c>
      <c r="EC44" s="466">
        <f t="shared" si="94"/>
        <v>142</v>
      </c>
      <c r="ED44" s="466">
        <f t="shared" si="94"/>
        <v>142</v>
      </c>
      <c r="EE44" s="466">
        <f t="shared" si="94"/>
        <v>142</v>
      </c>
      <c r="EF44" s="466">
        <f t="shared" si="94"/>
        <v>142</v>
      </c>
      <c r="EG44" s="466">
        <f t="shared" si="94"/>
        <v>142</v>
      </c>
      <c r="EH44" s="466">
        <f t="shared" si="94"/>
        <v>142</v>
      </c>
      <c r="EI44" s="466">
        <f t="shared" si="94"/>
        <v>142</v>
      </c>
      <c r="EJ44" s="466">
        <f t="shared" si="94"/>
        <v>142</v>
      </c>
      <c r="EK44" s="466">
        <f t="shared" si="94"/>
        <v>142</v>
      </c>
      <c r="EL44" s="466">
        <f t="shared" si="94"/>
        <v>142</v>
      </c>
      <c r="EM44" s="466">
        <f t="shared" ref="EM44:GX44" si="95">ROUND(+EM43/EM8,0)</f>
        <v>142</v>
      </c>
      <c r="EN44" s="466">
        <f t="shared" si="95"/>
        <v>142</v>
      </c>
      <c r="EO44" s="466">
        <f t="shared" si="95"/>
        <v>142</v>
      </c>
      <c r="EP44" s="466">
        <f t="shared" si="95"/>
        <v>142</v>
      </c>
      <c r="EQ44" s="466">
        <f t="shared" si="95"/>
        <v>142</v>
      </c>
      <c r="ER44" s="531">
        <f t="shared" si="95"/>
        <v>142</v>
      </c>
      <c r="ES44" s="531">
        <f t="shared" si="95"/>
        <v>142</v>
      </c>
      <c r="ET44" s="531">
        <f t="shared" si="95"/>
        <v>142</v>
      </c>
      <c r="EU44" s="531">
        <f t="shared" si="95"/>
        <v>142</v>
      </c>
      <c r="EV44" s="531">
        <f t="shared" si="95"/>
        <v>142</v>
      </c>
      <c r="EW44" s="531">
        <f t="shared" si="95"/>
        <v>142</v>
      </c>
      <c r="EX44" s="531">
        <f t="shared" si="95"/>
        <v>142</v>
      </c>
      <c r="EY44" s="531">
        <f t="shared" si="95"/>
        <v>142</v>
      </c>
      <c r="EZ44" s="466">
        <f t="shared" si="95"/>
        <v>142</v>
      </c>
      <c r="FA44" s="466">
        <f t="shared" si="95"/>
        <v>142</v>
      </c>
      <c r="FB44" s="466">
        <f t="shared" si="95"/>
        <v>142</v>
      </c>
      <c r="FC44" s="466">
        <f t="shared" si="95"/>
        <v>142</v>
      </c>
      <c r="FD44" s="466">
        <f t="shared" si="95"/>
        <v>142</v>
      </c>
      <c r="FE44" s="466">
        <f t="shared" si="95"/>
        <v>142</v>
      </c>
      <c r="FF44" s="466">
        <f t="shared" si="95"/>
        <v>142</v>
      </c>
      <c r="FG44" s="466">
        <f t="shared" si="95"/>
        <v>142</v>
      </c>
      <c r="FH44" s="466">
        <f t="shared" si="95"/>
        <v>142</v>
      </c>
      <c r="FI44" s="466">
        <f t="shared" si="95"/>
        <v>142</v>
      </c>
      <c r="FJ44" s="466">
        <f t="shared" si="95"/>
        <v>142</v>
      </c>
      <c r="FK44" s="466">
        <f t="shared" si="95"/>
        <v>142</v>
      </c>
      <c r="FL44" s="466">
        <f t="shared" si="95"/>
        <v>142</v>
      </c>
      <c r="FM44" s="466">
        <f t="shared" si="95"/>
        <v>142</v>
      </c>
      <c r="FN44" s="466">
        <f t="shared" si="95"/>
        <v>142</v>
      </c>
      <c r="FO44" s="466">
        <f t="shared" si="95"/>
        <v>142</v>
      </c>
      <c r="FP44" s="466">
        <f t="shared" si="95"/>
        <v>142</v>
      </c>
      <c r="FQ44" s="466">
        <f t="shared" si="95"/>
        <v>142</v>
      </c>
      <c r="FR44" s="466">
        <f t="shared" si="95"/>
        <v>142</v>
      </c>
      <c r="FS44" s="466">
        <f t="shared" si="95"/>
        <v>142</v>
      </c>
      <c r="FT44" s="466">
        <f t="shared" si="95"/>
        <v>142</v>
      </c>
      <c r="FU44" s="466">
        <f t="shared" si="95"/>
        <v>142</v>
      </c>
      <c r="FV44" s="466">
        <f t="shared" si="95"/>
        <v>142</v>
      </c>
      <c r="FW44" s="466">
        <f t="shared" si="95"/>
        <v>142</v>
      </c>
      <c r="FX44" s="466">
        <f t="shared" si="95"/>
        <v>142</v>
      </c>
      <c r="FY44" s="466">
        <f t="shared" si="95"/>
        <v>142</v>
      </c>
      <c r="FZ44" s="466">
        <f t="shared" si="95"/>
        <v>142</v>
      </c>
      <c r="GA44" s="466">
        <f t="shared" si="95"/>
        <v>142</v>
      </c>
      <c r="GB44" s="466">
        <f t="shared" si="95"/>
        <v>142</v>
      </c>
      <c r="GC44" s="466">
        <f t="shared" si="95"/>
        <v>142</v>
      </c>
      <c r="GD44" s="466">
        <f t="shared" si="95"/>
        <v>142</v>
      </c>
      <c r="GE44" s="466">
        <f t="shared" si="95"/>
        <v>142</v>
      </c>
      <c r="GF44" s="466">
        <f t="shared" si="95"/>
        <v>142</v>
      </c>
      <c r="GG44" s="466">
        <f t="shared" si="95"/>
        <v>142</v>
      </c>
      <c r="GH44" s="466">
        <f t="shared" si="95"/>
        <v>142</v>
      </c>
      <c r="GI44" s="466">
        <f t="shared" si="95"/>
        <v>142</v>
      </c>
      <c r="GJ44" s="466">
        <f t="shared" si="95"/>
        <v>142</v>
      </c>
      <c r="GK44" s="466">
        <f t="shared" si="95"/>
        <v>142</v>
      </c>
      <c r="GL44" s="466">
        <f t="shared" si="95"/>
        <v>142</v>
      </c>
      <c r="GM44" s="466">
        <f t="shared" si="95"/>
        <v>142</v>
      </c>
      <c r="GN44" s="466">
        <f t="shared" si="95"/>
        <v>142</v>
      </c>
      <c r="GO44" s="466">
        <f t="shared" si="95"/>
        <v>142</v>
      </c>
      <c r="GP44" s="466">
        <f t="shared" si="95"/>
        <v>142</v>
      </c>
      <c r="GQ44" s="466">
        <f t="shared" si="95"/>
        <v>142</v>
      </c>
      <c r="GR44" s="466">
        <f t="shared" si="95"/>
        <v>142</v>
      </c>
      <c r="GS44" s="466">
        <f t="shared" si="95"/>
        <v>142</v>
      </c>
      <c r="GT44" s="466">
        <f t="shared" si="95"/>
        <v>142</v>
      </c>
      <c r="GU44" s="466">
        <f t="shared" si="95"/>
        <v>142</v>
      </c>
      <c r="GV44" s="466">
        <f t="shared" si="95"/>
        <v>142</v>
      </c>
      <c r="GW44" s="466">
        <f t="shared" si="95"/>
        <v>142</v>
      </c>
      <c r="GX44" s="466">
        <f t="shared" si="95"/>
        <v>142</v>
      </c>
      <c r="GY44" s="466">
        <f t="shared" ref="GY44:HJ44" si="96">ROUND(+GY43/GY8,0)</f>
        <v>142</v>
      </c>
      <c r="GZ44" s="466">
        <f t="shared" si="96"/>
        <v>142</v>
      </c>
      <c r="HA44" s="466">
        <f t="shared" si="96"/>
        <v>142</v>
      </c>
      <c r="HB44" s="466">
        <f t="shared" si="96"/>
        <v>142</v>
      </c>
      <c r="HC44" s="466">
        <f t="shared" si="96"/>
        <v>142</v>
      </c>
      <c r="HD44" s="466">
        <f t="shared" si="96"/>
        <v>142</v>
      </c>
      <c r="HE44" s="466">
        <f t="shared" si="96"/>
        <v>142</v>
      </c>
      <c r="HF44" s="466">
        <f t="shared" si="96"/>
        <v>142</v>
      </c>
      <c r="HG44" s="466">
        <f t="shared" si="96"/>
        <v>142</v>
      </c>
      <c r="HH44" s="466">
        <f t="shared" si="96"/>
        <v>142</v>
      </c>
      <c r="HI44" s="466">
        <f t="shared" si="96"/>
        <v>142</v>
      </c>
      <c r="HJ44" s="466">
        <f t="shared" si="96"/>
        <v>142</v>
      </c>
      <c r="HK44" s="466">
        <f t="shared" ref="HK44:HM44" si="97">ROUND(+HK43/HK8,0)</f>
        <v>142</v>
      </c>
      <c r="HL44" s="466">
        <f t="shared" si="97"/>
        <v>142</v>
      </c>
      <c r="HM44" s="466">
        <f t="shared" si="97"/>
        <v>142</v>
      </c>
      <c r="HN44" s="466">
        <f t="shared" ref="HN44:HS44" si="98">ROUND(+HN43/HN8,0)</f>
        <v>142</v>
      </c>
      <c r="HO44" s="466">
        <f t="shared" si="98"/>
        <v>142</v>
      </c>
      <c r="HP44" s="466">
        <f t="shared" si="98"/>
        <v>142</v>
      </c>
      <c r="HQ44" s="466">
        <f t="shared" si="98"/>
        <v>142</v>
      </c>
      <c r="HR44" s="466">
        <f t="shared" si="98"/>
        <v>142</v>
      </c>
      <c r="HS44" s="466">
        <f t="shared" si="98"/>
        <v>142</v>
      </c>
    </row>
    <row r="45" spans="1:227" s="185" customFormat="1" ht="14">
      <c r="B45" s="163" t="s">
        <v>152</v>
      </c>
      <c r="C45" s="216"/>
      <c r="D45" s="216"/>
      <c r="E45" s="216"/>
      <c r="F45" s="216"/>
      <c r="G45" s="216"/>
      <c r="H45" s="216"/>
      <c r="I45" s="216"/>
      <c r="J45" s="216"/>
      <c r="K45" s="216"/>
      <c r="L45" s="216"/>
      <c r="M45" s="216"/>
      <c r="N45" s="216"/>
      <c r="O45" s="227">
        <f t="shared" ref="O45:BZ45" si="99">+O23</f>
        <v>3.1870000000000002E-2</v>
      </c>
      <c r="P45" s="227">
        <f t="shared" si="99"/>
        <v>3.1870000000000002E-2</v>
      </c>
      <c r="Q45" s="227">
        <f t="shared" si="99"/>
        <v>3.1870000000000002E-2</v>
      </c>
      <c r="R45" s="227">
        <f t="shared" si="99"/>
        <v>3.2869999999999996E-2</v>
      </c>
      <c r="S45" s="227">
        <f t="shared" si="99"/>
        <v>3.2869999999999996E-2</v>
      </c>
      <c r="T45" s="227">
        <f t="shared" si="99"/>
        <v>3.2869999999999996E-2</v>
      </c>
      <c r="U45" s="227">
        <f t="shared" si="99"/>
        <v>3.3869999999999997E-2</v>
      </c>
      <c r="V45" s="227">
        <f t="shared" si="99"/>
        <v>3.3869999999999997E-2</v>
      </c>
      <c r="W45" s="227">
        <f t="shared" si="99"/>
        <v>3.3869999999999997E-2</v>
      </c>
      <c r="X45" s="227">
        <f t="shared" si="99"/>
        <v>3.4869999999999998E-2</v>
      </c>
      <c r="Y45" s="227">
        <f t="shared" si="99"/>
        <v>3.4869999999999998E-2</v>
      </c>
      <c r="Z45" s="227">
        <f t="shared" si="99"/>
        <v>3.4869999999999998E-2</v>
      </c>
      <c r="AA45" s="227">
        <f t="shared" si="99"/>
        <v>3.5869999999999999E-2</v>
      </c>
      <c r="AB45" s="227">
        <f t="shared" si="99"/>
        <v>3.5869999999999999E-2</v>
      </c>
      <c r="AC45" s="227">
        <f t="shared" si="99"/>
        <v>3.5869999999999999E-2</v>
      </c>
      <c r="AD45" s="227">
        <f t="shared" si="99"/>
        <v>3.687E-2</v>
      </c>
      <c r="AE45" s="227">
        <f t="shared" si="99"/>
        <v>3.687E-2</v>
      </c>
      <c r="AF45" s="227">
        <f t="shared" si="99"/>
        <v>3.687E-2</v>
      </c>
      <c r="AG45" s="227">
        <f t="shared" si="99"/>
        <v>3.7870000000000001E-2</v>
      </c>
      <c r="AH45" s="227">
        <f t="shared" si="99"/>
        <v>4.1369999999999997E-2</v>
      </c>
      <c r="AI45" s="227">
        <f t="shared" si="99"/>
        <v>4.1369999999999997E-2</v>
      </c>
      <c r="AJ45" s="227">
        <f t="shared" si="99"/>
        <v>4.5870000000000001E-2</v>
      </c>
      <c r="AK45" s="227">
        <f t="shared" si="99"/>
        <v>4.5870000000000001E-2</v>
      </c>
      <c r="AL45" s="227">
        <f t="shared" si="99"/>
        <v>4.5870000000000001E-2</v>
      </c>
      <c r="AM45" s="227">
        <f t="shared" si="99"/>
        <v>4.6870000000000002E-2</v>
      </c>
      <c r="AN45" s="227">
        <f t="shared" si="99"/>
        <v>4.6870000000000002E-2</v>
      </c>
      <c r="AO45" s="227">
        <f t="shared" si="99"/>
        <v>4.6870000000000002E-2</v>
      </c>
      <c r="AP45" s="227">
        <f t="shared" si="99"/>
        <v>4.7870000000000003E-2</v>
      </c>
      <c r="AQ45" s="227">
        <f t="shared" si="99"/>
        <v>4.7870000000000003E-2</v>
      </c>
      <c r="AR45" s="227">
        <f t="shared" si="99"/>
        <v>4.7870000000000003E-2</v>
      </c>
      <c r="AS45" s="227">
        <f t="shared" si="99"/>
        <v>4.8870000000000004E-2</v>
      </c>
      <c r="AT45" s="227">
        <f t="shared" si="99"/>
        <v>4.8870000000000004E-2</v>
      </c>
      <c r="AU45" s="227">
        <f t="shared" si="99"/>
        <v>4.8870000000000004E-2</v>
      </c>
      <c r="AV45" s="227">
        <f t="shared" si="99"/>
        <v>5.3370000000000001E-2</v>
      </c>
      <c r="AW45" s="227">
        <f t="shared" si="99"/>
        <v>5.3370000000000001E-2</v>
      </c>
      <c r="AX45" s="227">
        <f t="shared" si="99"/>
        <v>5.3370000000000001E-2</v>
      </c>
      <c r="AY45" s="227">
        <f t="shared" si="99"/>
        <v>5.4370000000000002E-2</v>
      </c>
      <c r="AZ45" s="227">
        <f t="shared" si="99"/>
        <v>5.4370000000000002E-2</v>
      </c>
      <c r="BA45" s="227">
        <f t="shared" si="99"/>
        <v>5.4370000000000002E-2</v>
      </c>
      <c r="BB45" s="227">
        <f t="shared" si="99"/>
        <v>5.5370000000000003E-2</v>
      </c>
      <c r="BC45" s="227">
        <f t="shared" si="99"/>
        <v>5.5370000000000003E-2</v>
      </c>
      <c r="BD45" s="227">
        <f t="shared" si="99"/>
        <v>5.5370000000000003E-2</v>
      </c>
      <c r="BE45" s="227">
        <f t="shared" si="99"/>
        <v>5.5370000000000003E-2</v>
      </c>
      <c r="BF45" s="227">
        <f t="shared" si="99"/>
        <v>5.5370000000000003E-2</v>
      </c>
      <c r="BG45" s="227">
        <f t="shared" si="99"/>
        <v>5.5370000000000003E-2</v>
      </c>
      <c r="BH45" s="227">
        <f t="shared" si="99"/>
        <v>6.1370000000000001E-2</v>
      </c>
      <c r="BI45" s="227">
        <f t="shared" si="99"/>
        <v>6.1370000000000001E-2</v>
      </c>
      <c r="BJ45" s="227">
        <f t="shared" si="99"/>
        <v>6.1370000000000001E-2</v>
      </c>
      <c r="BK45" s="227">
        <f t="shared" si="99"/>
        <v>6.1370000000000001E-2</v>
      </c>
      <c r="BL45" s="227">
        <f t="shared" si="99"/>
        <v>6.1370000000000001E-2</v>
      </c>
      <c r="BM45" s="227">
        <f t="shared" si="99"/>
        <v>6.1370000000000001E-2</v>
      </c>
      <c r="BN45" s="227">
        <f t="shared" si="99"/>
        <v>6.1370000000000001E-2</v>
      </c>
      <c r="BO45" s="227">
        <f t="shared" si="99"/>
        <v>6.1370000000000001E-2</v>
      </c>
      <c r="BP45" s="227">
        <f t="shared" si="99"/>
        <v>6.1370000000000001E-2</v>
      </c>
      <c r="BQ45" s="227">
        <f t="shared" si="99"/>
        <v>6.1370000000000001E-2</v>
      </c>
      <c r="BR45" s="227">
        <f t="shared" si="99"/>
        <v>6.1370000000000001E-2</v>
      </c>
      <c r="BS45" s="227">
        <f t="shared" si="99"/>
        <v>6.1370000000000001E-2</v>
      </c>
      <c r="BT45" s="227">
        <f t="shared" si="99"/>
        <v>6.1370000000000001E-2</v>
      </c>
      <c r="BU45" s="227">
        <f t="shared" si="99"/>
        <v>6.1370000000000001E-2</v>
      </c>
      <c r="BV45" s="227">
        <f t="shared" si="99"/>
        <v>6.1370000000000001E-2</v>
      </c>
      <c r="BW45" s="227">
        <f t="shared" si="99"/>
        <v>6.1370000000000001E-2</v>
      </c>
      <c r="BX45" s="227">
        <f t="shared" si="99"/>
        <v>6.1370000000000001E-2</v>
      </c>
      <c r="BY45" s="227">
        <f t="shared" si="99"/>
        <v>6.1370000000000001E-2</v>
      </c>
      <c r="BZ45" s="227">
        <f t="shared" si="99"/>
        <v>6.1370000000000001E-2</v>
      </c>
      <c r="CA45" s="227">
        <f t="shared" ref="CA45:EL45" si="100">+CA23</f>
        <v>6.1370000000000001E-2</v>
      </c>
      <c r="CB45" s="227">
        <f t="shared" si="100"/>
        <v>6.1370000000000001E-2</v>
      </c>
      <c r="CC45" s="227">
        <f t="shared" si="100"/>
        <v>6.1370000000000001E-2</v>
      </c>
      <c r="CD45" s="227">
        <f t="shared" si="100"/>
        <v>6.1370000000000001E-2</v>
      </c>
      <c r="CE45" s="227">
        <f t="shared" si="100"/>
        <v>6.1370000000000001E-2</v>
      </c>
      <c r="CF45" s="227">
        <f t="shared" si="100"/>
        <v>6.1370000000000001E-2</v>
      </c>
      <c r="CG45" s="227">
        <f t="shared" si="100"/>
        <v>6.1370000000000001E-2</v>
      </c>
      <c r="CH45" s="227">
        <f t="shared" si="100"/>
        <v>6.1370000000000001E-2</v>
      </c>
      <c r="CI45" s="227">
        <f t="shared" si="100"/>
        <v>6.1370000000000001E-2</v>
      </c>
      <c r="CJ45" s="227">
        <f t="shared" si="100"/>
        <v>6.1370000000000001E-2</v>
      </c>
      <c r="CK45" s="227">
        <f t="shared" si="100"/>
        <v>6.1370000000000001E-2</v>
      </c>
      <c r="CL45" s="227">
        <f t="shared" si="100"/>
        <v>6.1370000000000001E-2</v>
      </c>
      <c r="CM45" s="227">
        <f t="shared" si="100"/>
        <v>6.1370000000000001E-2</v>
      </c>
      <c r="CN45" s="227">
        <f t="shared" si="100"/>
        <v>6.1370000000000001E-2</v>
      </c>
      <c r="CO45" s="227">
        <f t="shared" si="100"/>
        <v>6.1370000000000001E-2</v>
      </c>
      <c r="CP45" s="227">
        <f t="shared" si="100"/>
        <v>6.1370000000000001E-2</v>
      </c>
      <c r="CQ45" s="227">
        <f t="shared" si="100"/>
        <v>6.1370000000000001E-2</v>
      </c>
      <c r="CR45" s="227">
        <f t="shared" si="100"/>
        <v>6.1370000000000001E-2</v>
      </c>
      <c r="CS45" s="227">
        <f t="shared" si="100"/>
        <v>6.1370000000000001E-2</v>
      </c>
      <c r="CT45" s="227">
        <f t="shared" si="100"/>
        <v>6.1370000000000001E-2</v>
      </c>
      <c r="CU45" s="227">
        <f t="shared" si="100"/>
        <v>6.1370000000000001E-2</v>
      </c>
      <c r="CV45" s="227">
        <f t="shared" si="100"/>
        <v>6.1370000000000001E-2</v>
      </c>
      <c r="CW45" s="227">
        <f t="shared" si="100"/>
        <v>6.1370000000000001E-2</v>
      </c>
      <c r="CX45" s="227">
        <f t="shared" si="100"/>
        <v>6.1370000000000001E-2</v>
      </c>
      <c r="CY45" s="227">
        <f t="shared" si="100"/>
        <v>6.1370000000000001E-2</v>
      </c>
      <c r="CZ45" s="227">
        <f t="shared" si="100"/>
        <v>6.1370000000000001E-2</v>
      </c>
      <c r="DA45" s="227">
        <f t="shared" si="100"/>
        <v>6.1370000000000001E-2</v>
      </c>
      <c r="DB45" s="227">
        <f t="shared" si="100"/>
        <v>6.1370000000000001E-2</v>
      </c>
      <c r="DC45" s="227">
        <f t="shared" si="100"/>
        <v>6.1370000000000001E-2</v>
      </c>
      <c r="DD45" s="227">
        <f t="shared" si="100"/>
        <v>6.1370000000000001E-2</v>
      </c>
      <c r="DE45" s="227">
        <f t="shared" si="100"/>
        <v>6.1370000000000001E-2</v>
      </c>
      <c r="DF45" s="227">
        <f t="shared" si="100"/>
        <v>6.1370000000000001E-2</v>
      </c>
      <c r="DG45" s="227">
        <f t="shared" si="100"/>
        <v>6.1370000000000001E-2</v>
      </c>
      <c r="DH45" s="227">
        <f t="shared" si="100"/>
        <v>6.1370000000000001E-2</v>
      </c>
      <c r="DI45" s="227">
        <f t="shared" si="100"/>
        <v>6.1370000000000001E-2</v>
      </c>
      <c r="DJ45" s="227">
        <f t="shared" si="100"/>
        <v>6.1370000000000001E-2</v>
      </c>
      <c r="DK45" s="227">
        <f t="shared" si="100"/>
        <v>6.1370000000000001E-2</v>
      </c>
      <c r="DL45" s="227">
        <f t="shared" si="100"/>
        <v>6.1370000000000001E-2</v>
      </c>
      <c r="DM45" s="227">
        <f t="shared" si="100"/>
        <v>6.1370000000000001E-2</v>
      </c>
      <c r="DN45" s="227">
        <f t="shared" si="100"/>
        <v>6.1370000000000001E-2</v>
      </c>
      <c r="DO45" s="227">
        <f t="shared" si="100"/>
        <v>6.1370000000000001E-2</v>
      </c>
      <c r="DP45" s="227">
        <f t="shared" si="100"/>
        <v>6.1370000000000001E-2</v>
      </c>
      <c r="DQ45" s="227">
        <f t="shared" si="100"/>
        <v>6.1370000000000001E-2</v>
      </c>
      <c r="DR45" s="227">
        <f t="shared" si="100"/>
        <v>6.1370000000000001E-2</v>
      </c>
      <c r="DS45" s="227">
        <f t="shared" si="100"/>
        <v>6.1370000000000001E-2</v>
      </c>
      <c r="DT45" s="227">
        <f t="shared" si="100"/>
        <v>6.1370000000000001E-2</v>
      </c>
      <c r="DU45" s="221">
        <f t="shared" si="100"/>
        <v>6.1370000000000001E-2</v>
      </c>
      <c r="DV45" s="221">
        <f t="shared" si="100"/>
        <v>6.1370000000000001E-2</v>
      </c>
      <c r="DW45" s="221">
        <f t="shared" si="100"/>
        <v>6.1370000000000001E-2</v>
      </c>
      <c r="DX45" s="221">
        <f t="shared" si="100"/>
        <v>6.1370000000000001E-2</v>
      </c>
      <c r="DY45" s="221">
        <f t="shared" si="100"/>
        <v>6.1370000000000001E-2</v>
      </c>
      <c r="DZ45" s="221">
        <f t="shared" si="100"/>
        <v>6.1370000000000001E-2</v>
      </c>
      <c r="EA45" s="221">
        <f t="shared" si="100"/>
        <v>6.1370000000000001E-2</v>
      </c>
      <c r="EB45" s="221">
        <f t="shared" si="100"/>
        <v>6.1370000000000001E-2</v>
      </c>
      <c r="EC45" s="221">
        <f t="shared" si="100"/>
        <v>6.1370000000000001E-2</v>
      </c>
      <c r="ED45" s="221">
        <f t="shared" si="100"/>
        <v>6.1370000000000001E-2</v>
      </c>
      <c r="EE45" s="221">
        <f t="shared" si="100"/>
        <v>6.1370000000000001E-2</v>
      </c>
      <c r="EF45" s="221">
        <f t="shared" si="100"/>
        <v>6.1370000000000001E-2</v>
      </c>
      <c r="EG45" s="221">
        <f t="shared" si="100"/>
        <v>6.1370000000000001E-2</v>
      </c>
      <c r="EH45" s="221">
        <f t="shared" si="100"/>
        <v>6.1370000000000001E-2</v>
      </c>
      <c r="EI45" s="221">
        <f t="shared" si="100"/>
        <v>6.1370000000000001E-2</v>
      </c>
      <c r="EJ45" s="221">
        <f t="shared" si="100"/>
        <v>6.1370000000000001E-2</v>
      </c>
      <c r="EK45" s="221">
        <f t="shared" si="100"/>
        <v>6.1370000000000001E-2</v>
      </c>
      <c r="EL45" s="221">
        <f t="shared" si="100"/>
        <v>6.1370000000000001E-2</v>
      </c>
      <c r="EM45" s="221">
        <f t="shared" ref="EM45:GX45" si="101">+EM23</f>
        <v>6.1370000000000001E-2</v>
      </c>
      <c r="EN45" s="221">
        <f t="shared" si="101"/>
        <v>6.1370000000000001E-2</v>
      </c>
      <c r="EO45" s="221">
        <f t="shared" si="101"/>
        <v>6.1370000000000001E-2</v>
      </c>
      <c r="EP45" s="221">
        <f t="shared" si="101"/>
        <v>6.1370000000000001E-2</v>
      </c>
      <c r="EQ45" s="221">
        <f t="shared" si="101"/>
        <v>6.1370000000000001E-2</v>
      </c>
      <c r="ER45" s="221">
        <f t="shared" si="101"/>
        <v>6.1370000000000001E-2</v>
      </c>
      <c r="ES45" s="221">
        <f t="shared" si="101"/>
        <v>6.1370000000000001E-2</v>
      </c>
      <c r="ET45" s="221">
        <f t="shared" si="101"/>
        <v>6.1370000000000001E-2</v>
      </c>
      <c r="EU45" s="221">
        <f t="shared" si="101"/>
        <v>6.1370000000000001E-2</v>
      </c>
      <c r="EV45" s="221">
        <f t="shared" si="101"/>
        <v>6.1370000000000001E-2</v>
      </c>
      <c r="EW45" s="221">
        <f t="shared" si="101"/>
        <v>6.1370000000000001E-2</v>
      </c>
      <c r="EX45" s="221">
        <f t="shared" si="101"/>
        <v>6.1370000000000001E-2</v>
      </c>
      <c r="EY45" s="221">
        <f t="shared" si="101"/>
        <v>6.1370000000000001E-2</v>
      </c>
      <c r="EZ45" s="221">
        <f t="shared" si="101"/>
        <v>6.1370000000000001E-2</v>
      </c>
      <c r="FA45" s="221">
        <f t="shared" si="101"/>
        <v>6.1370000000000001E-2</v>
      </c>
      <c r="FB45" s="221">
        <f t="shared" si="101"/>
        <v>6.1370000000000001E-2</v>
      </c>
      <c r="FC45" s="221">
        <f t="shared" si="101"/>
        <v>6.1370000000000001E-2</v>
      </c>
      <c r="FD45" s="221">
        <f t="shared" si="101"/>
        <v>6.1370000000000001E-2</v>
      </c>
      <c r="FE45" s="221">
        <f t="shared" si="101"/>
        <v>6.1370000000000001E-2</v>
      </c>
      <c r="FF45" s="221">
        <f t="shared" si="101"/>
        <v>6.1370000000000001E-2</v>
      </c>
      <c r="FG45" s="221">
        <f t="shared" si="101"/>
        <v>6.1370000000000001E-2</v>
      </c>
      <c r="FH45" s="221">
        <f t="shared" si="101"/>
        <v>6.1370000000000001E-2</v>
      </c>
      <c r="FI45" s="221">
        <f t="shared" si="101"/>
        <v>6.1370000000000001E-2</v>
      </c>
      <c r="FJ45" s="221">
        <f t="shared" si="101"/>
        <v>6.1370000000000001E-2</v>
      </c>
      <c r="FK45" s="221">
        <f t="shared" si="101"/>
        <v>6.1370000000000001E-2</v>
      </c>
      <c r="FL45" s="221">
        <f t="shared" si="101"/>
        <v>6.1370000000000001E-2</v>
      </c>
      <c r="FM45" s="221">
        <f t="shared" si="101"/>
        <v>6.1370000000000001E-2</v>
      </c>
      <c r="FN45" s="221">
        <f t="shared" si="101"/>
        <v>6.1370000000000001E-2</v>
      </c>
      <c r="FO45" s="221">
        <f t="shared" si="101"/>
        <v>6.1370000000000001E-2</v>
      </c>
      <c r="FP45" s="221">
        <f t="shared" si="101"/>
        <v>6.1370000000000001E-2</v>
      </c>
      <c r="FQ45" s="221">
        <f t="shared" si="101"/>
        <v>6.1370000000000001E-2</v>
      </c>
      <c r="FR45" s="221">
        <f t="shared" si="101"/>
        <v>6.1370000000000001E-2</v>
      </c>
      <c r="FS45" s="221">
        <f t="shared" si="101"/>
        <v>6.1370000000000001E-2</v>
      </c>
      <c r="FT45" s="221">
        <f t="shared" si="101"/>
        <v>6.1370000000000001E-2</v>
      </c>
      <c r="FU45" s="221">
        <f t="shared" si="101"/>
        <v>6.1370000000000001E-2</v>
      </c>
      <c r="FV45" s="221">
        <f t="shared" si="101"/>
        <v>6.1370000000000001E-2</v>
      </c>
      <c r="FW45" s="221">
        <f t="shared" si="101"/>
        <v>6.1370000000000001E-2</v>
      </c>
      <c r="FX45" s="221">
        <f t="shared" si="101"/>
        <v>6.1370000000000001E-2</v>
      </c>
      <c r="FY45" s="221">
        <f t="shared" si="101"/>
        <v>6.1370000000000001E-2</v>
      </c>
      <c r="FZ45" s="221">
        <f t="shared" si="101"/>
        <v>6.1370000000000001E-2</v>
      </c>
      <c r="GA45" s="221">
        <f t="shared" si="101"/>
        <v>6.1370000000000001E-2</v>
      </c>
      <c r="GB45" s="221">
        <f t="shared" si="101"/>
        <v>6.1370000000000001E-2</v>
      </c>
      <c r="GC45" s="221">
        <f t="shared" si="101"/>
        <v>6.1370000000000001E-2</v>
      </c>
      <c r="GD45" s="221">
        <f t="shared" si="101"/>
        <v>6.1370000000000001E-2</v>
      </c>
      <c r="GE45" s="221">
        <f t="shared" si="101"/>
        <v>6.1370000000000001E-2</v>
      </c>
      <c r="GF45" s="221">
        <f t="shared" si="101"/>
        <v>6.1370000000000001E-2</v>
      </c>
      <c r="GG45" s="221">
        <f t="shared" si="101"/>
        <v>6.1370000000000001E-2</v>
      </c>
      <c r="GH45" s="221">
        <f t="shared" si="101"/>
        <v>6.1370000000000001E-2</v>
      </c>
      <c r="GI45" s="221">
        <f t="shared" si="101"/>
        <v>6.1370000000000001E-2</v>
      </c>
      <c r="GJ45" s="221">
        <f t="shared" si="101"/>
        <v>6.1370000000000001E-2</v>
      </c>
      <c r="GK45" s="221">
        <f t="shared" si="101"/>
        <v>6.1370000000000001E-2</v>
      </c>
      <c r="GL45" s="221">
        <f t="shared" si="101"/>
        <v>6.1370000000000001E-2</v>
      </c>
      <c r="GM45" s="221">
        <f t="shared" si="101"/>
        <v>6.1370000000000001E-2</v>
      </c>
      <c r="GN45" s="221">
        <f t="shared" si="101"/>
        <v>6.1370000000000001E-2</v>
      </c>
      <c r="GO45" s="221">
        <f t="shared" si="101"/>
        <v>6.1370000000000001E-2</v>
      </c>
      <c r="GP45" s="221">
        <f t="shared" si="101"/>
        <v>6.1370000000000001E-2</v>
      </c>
      <c r="GQ45" s="221">
        <f t="shared" si="101"/>
        <v>6.1370000000000001E-2</v>
      </c>
      <c r="GR45" s="221">
        <f t="shared" si="101"/>
        <v>6.1370000000000001E-2</v>
      </c>
      <c r="GS45" s="221">
        <f t="shared" si="101"/>
        <v>6.1370000000000001E-2</v>
      </c>
      <c r="GT45" s="221">
        <f t="shared" si="101"/>
        <v>6.1370000000000001E-2</v>
      </c>
      <c r="GU45" s="221">
        <f t="shared" si="101"/>
        <v>6.1370000000000001E-2</v>
      </c>
      <c r="GV45" s="221">
        <f t="shared" si="101"/>
        <v>6.1370000000000001E-2</v>
      </c>
      <c r="GW45" s="221">
        <f t="shared" si="101"/>
        <v>6.1370000000000001E-2</v>
      </c>
      <c r="GX45" s="221">
        <f t="shared" si="101"/>
        <v>6.1370000000000001E-2</v>
      </c>
      <c r="GY45" s="221">
        <f t="shared" ref="GY45:HJ45" si="102">+GY23</f>
        <v>6.1370000000000001E-2</v>
      </c>
      <c r="GZ45" s="221">
        <f t="shared" si="102"/>
        <v>6.1370000000000001E-2</v>
      </c>
      <c r="HA45" s="221">
        <f t="shared" si="102"/>
        <v>6.1370000000000001E-2</v>
      </c>
      <c r="HB45" s="221">
        <f t="shared" si="102"/>
        <v>6.1370000000000001E-2</v>
      </c>
      <c r="HC45" s="221">
        <f t="shared" si="102"/>
        <v>6.1370000000000001E-2</v>
      </c>
      <c r="HD45" s="221">
        <f t="shared" si="102"/>
        <v>6.1370000000000001E-2</v>
      </c>
      <c r="HE45" s="221">
        <f t="shared" si="102"/>
        <v>6.1370000000000001E-2</v>
      </c>
      <c r="HF45" s="221">
        <f t="shared" si="102"/>
        <v>6.1370000000000001E-2</v>
      </c>
      <c r="HG45" s="221">
        <f t="shared" si="102"/>
        <v>6.1370000000000001E-2</v>
      </c>
      <c r="HH45" s="221">
        <f t="shared" si="102"/>
        <v>6.1370000000000001E-2</v>
      </c>
      <c r="HI45" s="221">
        <f t="shared" si="102"/>
        <v>6.1370000000000001E-2</v>
      </c>
      <c r="HJ45" s="221">
        <f t="shared" si="102"/>
        <v>6.1370000000000001E-2</v>
      </c>
      <c r="HK45" s="221">
        <f t="shared" ref="HK45:HM45" si="103">+HK23</f>
        <v>6.1370000000000001E-2</v>
      </c>
      <c r="HL45" s="221">
        <f t="shared" si="103"/>
        <v>6.1370000000000001E-2</v>
      </c>
      <c r="HM45" s="221">
        <f t="shared" si="103"/>
        <v>6.1370000000000001E-2</v>
      </c>
      <c r="HN45" s="221">
        <f t="shared" ref="HN45:HS45" si="104">+HN23</f>
        <v>6.1370000000000001E-2</v>
      </c>
      <c r="HO45" s="221">
        <f t="shared" si="104"/>
        <v>6.1370000000000001E-2</v>
      </c>
      <c r="HP45" s="221">
        <f t="shared" si="104"/>
        <v>6.1370000000000001E-2</v>
      </c>
      <c r="HQ45" s="221">
        <f t="shared" si="104"/>
        <v>6.1370000000000001E-2</v>
      </c>
      <c r="HR45" s="221">
        <f t="shared" si="104"/>
        <v>6.1370000000000001E-2</v>
      </c>
      <c r="HS45" s="221">
        <f t="shared" si="104"/>
        <v>6.1370000000000001E-2</v>
      </c>
    </row>
    <row r="46" spans="1:227" s="185" customFormat="1" ht="14">
      <c r="B46" s="163" t="s">
        <v>151</v>
      </c>
      <c r="C46" s="216"/>
      <c r="D46" s="216"/>
      <c r="E46" s="216"/>
      <c r="F46" s="216"/>
      <c r="G46" s="216"/>
      <c r="H46" s="216"/>
      <c r="I46" s="216"/>
      <c r="J46" s="216"/>
      <c r="K46" s="216"/>
      <c r="L46" s="216"/>
      <c r="M46" s="216"/>
      <c r="N46" s="216"/>
      <c r="O46" s="227">
        <f>+O45*O44</f>
        <v>3.05952</v>
      </c>
      <c r="P46" s="227">
        <f t="shared" ref="P46:CA46" si="105">+P45*P44</f>
        <v>3.05952</v>
      </c>
      <c r="Q46" s="227">
        <f t="shared" si="105"/>
        <v>3.05952</v>
      </c>
      <c r="R46" s="227">
        <f t="shared" si="105"/>
        <v>3.1555199999999997</v>
      </c>
      <c r="S46" s="227">
        <f t="shared" si="105"/>
        <v>3.1555199999999997</v>
      </c>
      <c r="T46" s="227">
        <f t="shared" si="105"/>
        <v>3.1555199999999997</v>
      </c>
      <c r="U46" s="227">
        <f t="shared" si="105"/>
        <v>3.2515199999999997</v>
      </c>
      <c r="V46" s="227">
        <f t="shared" si="105"/>
        <v>3.2515199999999997</v>
      </c>
      <c r="W46" s="227">
        <f t="shared" si="105"/>
        <v>3.2515199999999997</v>
      </c>
      <c r="X46" s="227">
        <f t="shared" si="105"/>
        <v>3.3475199999999998</v>
      </c>
      <c r="Y46" s="227">
        <f t="shared" si="105"/>
        <v>3.3475199999999998</v>
      </c>
      <c r="Z46" s="227">
        <f t="shared" si="105"/>
        <v>3.3475199999999998</v>
      </c>
      <c r="AA46" s="227">
        <f t="shared" si="105"/>
        <v>3.4435199999999999</v>
      </c>
      <c r="AB46" s="227">
        <f t="shared" si="105"/>
        <v>3.4435199999999999</v>
      </c>
      <c r="AC46" s="227">
        <f t="shared" si="105"/>
        <v>3.4435199999999999</v>
      </c>
      <c r="AD46" s="227">
        <f t="shared" si="105"/>
        <v>3.53952</v>
      </c>
      <c r="AE46" s="227">
        <f t="shared" si="105"/>
        <v>3.53952</v>
      </c>
      <c r="AF46" s="227">
        <f t="shared" si="105"/>
        <v>3.53952</v>
      </c>
      <c r="AG46" s="227">
        <f t="shared" si="105"/>
        <v>3.6355200000000001</v>
      </c>
      <c r="AH46" s="227">
        <f t="shared" si="105"/>
        <v>3.9715199999999999</v>
      </c>
      <c r="AI46" s="227">
        <f t="shared" si="105"/>
        <v>3.9715199999999999</v>
      </c>
      <c r="AJ46" s="227">
        <f t="shared" si="105"/>
        <v>4.4035200000000003</v>
      </c>
      <c r="AK46" s="227">
        <f t="shared" si="105"/>
        <v>4.4035200000000003</v>
      </c>
      <c r="AL46" s="227">
        <f t="shared" si="105"/>
        <v>4.4035200000000003</v>
      </c>
      <c r="AM46" s="227">
        <f t="shared" si="105"/>
        <v>4.4995200000000004</v>
      </c>
      <c r="AN46" s="227">
        <f t="shared" si="105"/>
        <v>4.4995200000000004</v>
      </c>
      <c r="AO46" s="227">
        <f t="shared" si="105"/>
        <v>4.4995200000000004</v>
      </c>
      <c r="AP46" s="227">
        <f t="shared" si="105"/>
        <v>4.5955200000000005</v>
      </c>
      <c r="AQ46" s="227">
        <f t="shared" si="105"/>
        <v>4.5955200000000005</v>
      </c>
      <c r="AR46" s="227">
        <f t="shared" si="105"/>
        <v>4.5955200000000005</v>
      </c>
      <c r="AS46" s="227">
        <f t="shared" si="105"/>
        <v>4.6915200000000006</v>
      </c>
      <c r="AT46" s="227">
        <f t="shared" si="105"/>
        <v>4.6915200000000006</v>
      </c>
      <c r="AU46" s="227">
        <f t="shared" si="105"/>
        <v>4.6915200000000006</v>
      </c>
      <c r="AV46" s="227">
        <f t="shared" si="105"/>
        <v>7.5785400000000003</v>
      </c>
      <c r="AW46" s="227">
        <f t="shared" si="105"/>
        <v>7.5785400000000003</v>
      </c>
      <c r="AX46" s="227">
        <f t="shared" si="105"/>
        <v>7.5785400000000003</v>
      </c>
      <c r="AY46" s="227">
        <f t="shared" si="105"/>
        <v>7.7205400000000006</v>
      </c>
      <c r="AZ46" s="227">
        <f t="shared" si="105"/>
        <v>7.7205400000000006</v>
      </c>
      <c r="BA46" s="227">
        <f t="shared" si="105"/>
        <v>7.7205400000000006</v>
      </c>
      <c r="BB46" s="227">
        <f t="shared" si="105"/>
        <v>7.8625400000000001</v>
      </c>
      <c r="BC46" s="227">
        <f t="shared" si="105"/>
        <v>7.8625400000000001</v>
      </c>
      <c r="BD46" s="227">
        <f t="shared" si="105"/>
        <v>7.8625400000000001</v>
      </c>
      <c r="BE46" s="227">
        <f t="shared" si="105"/>
        <v>7.8625400000000001</v>
      </c>
      <c r="BF46" s="227">
        <f t="shared" si="105"/>
        <v>7.8625400000000001</v>
      </c>
      <c r="BG46" s="227">
        <f t="shared" si="105"/>
        <v>7.8625400000000001</v>
      </c>
      <c r="BH46" s="227">
        <f t="shared" si="105"/>
        <v>8.7145399999999995</v>
      </c>
      <c r="BI46" s="227">
        <f t="shared" si="105"/>
        <v>8.7145399999999995</v>
      </c>
      <c r="BJ46" s="227">
        <f t="shared" si="105"/>
        <v>8.7145399999999995</v>
      </c>
      <c r="BK46" s="227">
        <f t="shared" si="105"/>
        <v>8.7145399999999995</v>
      </c>
      <c r="BL46" s="227">
        <f t="shared" si="105"/>
        <v>8.7145399999999995</v>
      </c>
      <c r="BM46" s="227">
        <f t="shared" si="105"/>
        <v>8.7145399999999995</v>
      </c>
      <c r="BN46" s="227">
        <f t="shared" si="105"/>
        <v>8.7145399999999995</v>
      </c>
      <c r="BO46" s="227">
        <f t="shared" si="105"/>
        <v>8.7145399999999995</v>
      </c>
      <c r="BP46" s="227">
        <f t="shared" si="105"/>
        <v>8.7145399999999995</v>
      </c>
      <c r="BQ46" s="227">
        <f t="shared" si="105"/>
        <v>8.7145399999999995</v>
      </c>
      <c r="BR46" s="227">
        <f t="shared" si="105"/>
        <v>8.7145399999999995</v>
      </c>
      <c r="BS46" s="227">
        <f t="shared" si="105"/>
        <v>8.7145399999999995</v>
      </c>
      <c r="BT46" s="227">
        <f t="shared" si="105"/>
        <v>8.7145399999999995</v>
      </c>
      <c r="BU46" s="227">
        <f t="shared" si="105"/>
        <v>8.7145399999999995</v>
      </c>
      <c r="BV46" s="227">
        <f t="shared" si="105"/>
        <v>8.7145399999999995</v>
      </c>
      <c r="BW46" s="227">
        <f t="shared" si="105"/>
        <v>8.7145399999999995</v>
      </c>
      <c r="BX46" s="227">
        <f t="shared" si="105"/>
        <v>8.7145399999999995</v>
      </c>
      <c r="BY46" s="227">
        <f t="shared" si="105"/>
        <v>8.7145399999999995</v>
      </c>
      <c r="BZ46" s="227">
        <f t="shared" si="105"/>
        <v>8.7145399999999995</v>
      </c>
      <c r="CA46" s="227">
        <f t="shared" si="105"/>
        <v>8.7145399999999995</v>
      </c>
      <c r="CB46" s="227">
        <f t="shared" ref="CB46:EM46" si="106">+CB45*CB44</f>
        <v>8.7145399999999995</v>
      </c>
      <c r="CC46" s="227">
        <f t="shared" si="106"/>
        <v>8.7145399999999995</v>
      </c>
      <c r="CD46" s="227">
        <f t="shared" si="106"/>
        <v>8.7145399999999995</v>
      </c>
      <c r="CE46" s="227">
        <f t="shared" si="106"/>
        <v>8.7145399999999995</v>
      </c>
      <c r="CF46" s="227">
        <f t="shared" si="106"/>
        <v>8.7145399999999995</v>
      </c>
      <c r="CG46" s="227">
        <f t="shared" si="106"/>
        <v>8.7145399999999995</v>
      </c>
      <c r="CH46" s="227">
        <f t="shared" si="106"/>
        <v>8.7145399999999995</v>
      </c>
      <c r="CI46" s="227">
        <f t="shared" si="106"/>
        <v>8.7145399999999995</v>
      </c>
      <c r="CJ46" s="227">
        <f t="shared" si="106"/>
        <v>8.7145399999999995</v>
      </c>
      <c r="CK46" s="227">
        <f t="shared" si="106"/>
        <v>8.7145399999999995</v>
      </c>
      <c r="CL46" s="227">
        <f t="shared" si="106"/>
        <v>8.7145399999999995</v>
      </c>
      <c r="CM46" s="227">
        <f t="shared" si="106"/>
        <v>8.7145399999999995</v>
      </c>
      <c r="CN46" s="227">
        <f t="shared" si="106"/>
        <v>8.7145399999999995</v>
      </c>
      <c r="CO46" s="227">
        <f t="shared" si="106"/>
        <v>8.7145399999999995</v>
      </c>
      <c r="CP46" s="227">
        <f t="shared" si="106"/>
        <v>8.7145399999999995</v>
      </c>
      <c r="CQ46" s="227">
        <f t="shared" si="106"/>
        <v>8.7145399999999995</v>
      </c>
      <c r="CR46" s="227">
        <f t="shared" si="106"/>
        <v>8.7145399999999995</v>
      </c>
      <c r="CS46" s="227">
        <f t="shared" si="106"/>
        <v>8.7145399999999995</v>
      </c>
      <c r="CT46" s="227">
        <f t="shared" si="106"/>
        <v>8.7145399999999995</v>
      </c>
      <c r="CU46" s="227">
        <f t="shared" si="106"/>
        <v>8.7145399999999995</v>
      </c>
      <c r="CV46" s="227">
        <f t="shared" si="106"/>
        <v>8.7145399999999995</v>
      </c>
      <c r="CW46" s="227">
        <f t="shared" si="106"/>
        <v>8.7145399999999995</v>
      </c>
      <c r="CX46" s="227">
        <f t="shared" si="106"/>
        <v>8.7145399999999995</v>
      </c>
      <c r="CY46" s="227">
        <f t="shared" si="106"/>
        <v>8.7145399999999995</v>
      </c>
      <c r="CZ46" s="227">
        <f t="shared" si="106"/>
        <v>8.7145399999999995</v>
      </c>
      <c r="DA46" s="227">
        <f t="shared" si="106"/>
        <v>8.7145399999999995</v>
      </c>
      <c r="DB46" s="227">
        <f t="shared" si="106"/>
        <v>8.7145399999999995</v>
      </c>
      <c r="DC46" s="227">
        <f t="shared" si="106"/>
        <v>8.7145399999999995</v>
      </c>
      <c r="DD46" s="227">
        <f t="shared" si="106"/>
        <v>8.7145399999999995</v>
      </c>
      <c r="DE46" s="227">
        <f t="shared" si="106"/>
        <v>8.7145399999999995</v>
      </c>
      <c r="DF46" s="227">
        <f t="shared" si="106"/>
        <v>8.7145399999999995</v>
      </c>
      <c r="DG46" s="227">
        <f t="shared" si="106"/>
        <v>8.7145399999999995</v>
      </c>
      <c r="DH46" s="227">
        <f t="shared" si="106"/>
        <v>8.7145399999999995</v>
      </c>
      <c r="DI46" s="227">
        <f t="shared" si="106"/>
        <v>8.7145399999999995</v>
      </c>
      <c r="DJ46" s="227">
        <f t="shared" si="106"/>
        <v>8.7145399999999995</v>
      </c>
      <c r="DK46" s="227">
        <f t="shared" si="106"/>
        <v>8.7145399999999995</v>
      </c>
      <c r="DL46" s="227">
        <f t="shared" si="106"/>
        <v>8.7145399999999995</v>
      </c>
      <c r="DM46" s="227">
        <f t="shared" si="106"/>
        <v>8.7145399999999995</v>
      </c>
      <c r="DN46" s="227">
        <f t="shared" si="106"/>
        <v>8.7145399999999995</v>
      </c>
      <c r="DO46" s="227">
        <f t="shared" si="106"/>
        <v>8.7145399999999995</v>
      </c>
      <c r="DP46" s="227">
        <f t="shared" si="106"/>
        <v>8.7145399999999995</v>
      </c>
      <c r="DQ46" s="227">
        <f t="shared" si="106"/>
        <v>8.7145399999999995</v>
      </c>
      <c r="DR46" s="227">
        <f t="shared" si="106"/>
        <v>8.7145399999999995</v>
      </c>
      <c r="DS46" s="227">
        <f t="shared" si="106"/>
        <v>8.7145399999999995</v>
      </c>
      <c r="DT46" s="227">
        <f t="shared" si="106"/>
        <v>8.7145399999999995</v>
      </c>
      <c r="DU46" s="221">
        <f t="shared" si="106"/>
        <v>8.7145399999999995</v>
      </c>
      <c r="DV46" s="221">
        <f t="shared" si="106"/>
        <v>8.7145399999999995</v>
      </c>
      <c r="DW46" s="221">
        <f t="shared" si="106"/>
        <v>8.7145399999999995</v>
      </c>
      <c r="DX46" s="221">
        <f t="shared" si="106"/>
        <v>8.7145399999999995</v>
      </c>
      <c r="DY46" s="221">
        <f t="shared" si="106"/>
        <v>8.7145399999999995</v>
      </c>
      <c r="DZ46" s="221">
        <f t="shared" si="106"/>
        <v>8.7145399999999995</v>
      </c>
      <c r="EA46" s="221">
        <f t="shared" si="106"/>
        <v>8.7145399999999995</v>
      </c>
      <c r="EB46" s="221">
        <f t="shared" si="106"/>
        <v>8.7145399999999995</v>
      </c>
      <c r="EC46" s="221">
        <f t="shared" si="106"/>
        <v>8.7145399999999995</v>
      </c>
      <c r="ED46" s="221">
        <f t="shared" si="106"/>
        <v>8.7145399999999995</v>
      </c>
      <c r="EE46" s="221">
        <f t="shared" si="106"/>
        <v>8.7145399999999995</v>
      </c>
      <c r="EF46" s="221">
        <f t="shared" si="106"/>
        <v>8.7145399999999995</v>
      </c>
      <c r="EG46" s="221">
        <f t="shared" si="106"/>
        <v>8.7145399999999995</v>
      </c>
      <c r="EH46" s="221">
        <f t="shared" si="106"/>
        <v>8.7145399999999995</v>
      </c>
      <c r="EI46" s="221">
        <f t="shared" si="106"/>
        <v>8.7145399999999995</v>
      </c>
      <c r="EJ46" s="221">
        <f t="shared" si="106"/>
        <v>8.7145399999999995</v>
      </c>
      <c r="EK46" s="221">
        <f t="shared" si="106"/>
        <v>8.7145399999999995</v>
      </c>
      <c r="EL46" s="221">
        <f t="shared" si="106"/>
        <v>8.7145399999999995</v>
      </c>
      <c r="EM46" s="221">
        <f t="shared" si="106"/>
        <v>8.7145399999999995</v>
      </c>
      <c r="EN46" s="221">
        <f t="shared" ref="EN46:FW46" si="107">+EN45*EN44</f>
        <v>8.7145399999999995</v>
      </c>
      <c r="EO46" s="221">
        <f t="shared" si="107"/>
        <v>8.7145399999999995</v>
      </c>
      <c r="EP46" s="221">
        <f t="shared" si="107"/>
        <v>8.7145399999999995</v>
      </c>
      <c r="EQ46" s="221">
        <f t="shared" si="107"/>
        <v>8.7145399999999995</v>
      </c>
      <c r="ER46" s="221">
        <f t="shared" si="107"/>
        <v>8.7145399999999995</v>
      </c>
      <c r="ES46" s="221">
        <f t="shared" si="107"/>
        <v>8.7145399999999995</v>
      </c>
      <c r="ET46" s="221">
        <f t="shared" si="107"/>
        <v>8.7145399999999995</v>
      </c>
      <c r="EU46" s="221">
        <f t="shared" si="107"/>
        <v>8.7145399999999995</v>
      </c>
      <c r="EV46" s="221">
        <f t="shared" si="107"/>
        <v>8.7145399999999995</v>
      </c>
      <c r="EW46" s="221">
        <f t="shared" si="107"/>
        <v>8.7145399999999995</v>
      </c>
      <c r="EX46" s="221">
        <f t="shared" si="107"/>
        <v>8.7145399999999995</v>
      </c>
      <c r="EY46" s="221">
        <f t="shared" si="107"/>
        <v>8.7145399999999995</v>
      </c>
      <c r="EZ46" s="221">
        <f t="shared" si="107"/>
        <v>8.7145399999999995</v>
      </c>
      <c r="FA46" s="221">
        <f t="shared" si="107"/>
        <v>8.7145399999999995</v>
      </c>
      <c r="FB46" s="221">
        <f t="shared" si="107"/>
        <v>8.7145399999999995</v>
      </c>
      <c r="FC46" s="221">
        <f t="shared" si="107"/>
        <v>8.7145399999999995</v>
      </c>
      <c r="FD46" s="221">
        <f t="shared" si="107"/>
        <v>8.7145399999999995</v>
      </c>
      <c r="FE46" s="221">
        <f t="shared" si="107"/>
        <v>8.7145399999999995</v>
      </c>
      <c r="FF46" s="221">
        <f t="shared" si="107"/>
        <v>8.7145399999999995</v>
      </c>
      <c r="FG46" s="221">
        <f t="shared" si="107"/>
        <v>8.7145399999999995</v>
      </c>
      <c r="FH46" s="221">
        <f t="shared" si="107"/>
        <v>8.7145399999999995</v>
      </c>
      <c r="FI46" s="221">
        <f t="shared" si="107"/>
        <v>8.7145399999999995</v>
      </c>
      <c r="FJ46" s="221">
        <f t="shared" si="107"/>
        <v>8.7145399999999995</v>
      </c>
      <c r="FK46" s="221">
        <f t="shared" si="107"/>
        <v>8.7145399999999995</v>
      </c>
      <c r="FL46" s="221">
        <f t="shared" si="107"/>
        <v>8.7145399999999995</v>
      </c>
      <c r="FM46" s="221">
        <f t="shared" si="107"/>
        <v>8.7145399999999995</v>
      </c>
      <c r="FN46" s="221">
        <f t="shared" si="107"/>
        <v>8.7145399999999995</v>
      </c>
      <c r="FO46" s="221">
        <f t="shared" si="107"/>
        <v>8.7145399999999995</v>
      </c>
      <c r="FP46" s="221">
        <f t="shared" si="107"/>
        <v>8.7145399999999995</v>
      </c>
      <c r="FQ46" s="221">
        <f t="shared" si="107"/>
        <v>8.7145399999999995</v>
      </c>
      <c r="FR46" s="221">
        <f t="shared" si="107"/>
        <v>8.7145399999999995</v>
      </c>
      <c r="FS46" s="221">
        <f t="shared" si="107"/>
        <v>8.7145399999999995</v>
      </c>
      <c r="FT46" s="221">
        <f t="shared" si="107"/>
        <v>8.7145399999999995</v>
      </c>
      <c r="FU46" s="221">
        <f t="shared" si="107"/>
        <v>8.7145399999999995</v>
      </c>
      <c r="FV46" s="221">
        <f t="shared" si="107"/>
        <v>8.7145399999999995</v>
      </c>
      <c r="FW46" s="221">
        <f t="shared" si="107"/>
        <v>8.7145399999999995</v>
      </c>
      <c r="FX46" s="221">
        <f t="shared" ref="FX46:GI46" si="108">+FX45*FX44</f>
        <v>8.7145399999999995</v>
      </c>
      <c r="FY46" s="221">
        <f t="shared" si="108"/>
        <v>8.7145399999999995</v>
      </c>
      <c r="FZ46" s="221">
        <f t="shared" si="108"/>
        <v>8.7145399999999995</v>
      </c>
      <c r="GA46" s="221">
        <f t="shared" si="108"/>
        <v>8.7145399999999995</v>
      </c>
      <c r="GB46" s="221">
        <f t="shared" si="108"/>
        <v>8.7145399999999995</v>
      </c>
      <c r="GC46" s="221">
        <f t="shared" si="108"/>
        <v>8.7145399999999995</v>
      </c>
      <c r="GD46" s="221">
        <f t="shared" si="108"/>
        <v>8.7145399999999995</v>
      </c>
      <c r="GE46" s="221">
        <f t="shared" si="108"/>
        <v>8.7145399999999995</v>
      </c>
      <c r="GF46" s="221">
        <f t="shared" si="108"/>
        <v>8.7145399999999995</v>
      </c>
      <c r="GG46" s="221">
        <f t="shared" si="108"/>
        <v>8.7145399999999995</v>
      </c>
      <c r="GH46" s="221">
        <f t="shared" si="108"/>
        <v>8.7145399999999995</v>
      </c>
      <c r="GI46" s="221">
        <f t="shared" si="108"/>
        <v>8.7145399999999995</v>
      </c>
      <c r="GJ46" s="221">
        <f t="shared" ref="GJ46:GL46" si="109">+GJ45*GJ44</f>
        <v>8.7145399999999995</v>
      </c>
      <c r="GK46" s="221">
        <f t="shared" si="109"/>
        <v>8.7145399999999995</v>
      </c>
      <c r="GL46" s="221">
        <f t="shared" si="109"/>
        <v>8.7145399999999995</v>
      </c>
      <c r="GM46" s="221">
        <f t="shared" ref="GM46:GO46" si="110">+GM45*GM44</f>
        <v>8.7145399999999995</v>
      </c>
      <c r="GN46" s="221">
        <f t="shared" si="110"/>
        <v>8.7145399999999995</v>
      </c>
      <c r="GO46" s="221">
        <f t="shared" si="110"/>
        <v>8.7145399999999995</v>
      </c>
      <c r="GP46" s="221">
        <f t="shared" ref="GP46:GU46" si="111">+GP45*GP44</f>
        <v>8.7145399999999995</v>
      </c>
      <c r="GQ46" s="221">
        <f t="shared" si="111"/>
        <v>8.7145399999999995</v>
      </c>
      <c r="GR46" s="221">
        <f t="shared" si="111"/>
        <v>8.7145399999999995</v>
      </c>
      <c r="GS46" s="221">
        <f t="shared" si="111"/>
        <v>8.7145399999999995</v>
      </c>
      <c r="GT46" s="221">
        <f t="shared" si="111"/>
        <v>8.7145399999999995</v>
      </c>
      <c r="GU46" s="221">
        <f t="shared" si="111"/>
        <v>8.7145399999999995</v>
      </c>
      <c r="GV46" s="221">
        <f t="shared" ref="GV46:GX46" si="112">+GV45*GV44</f>
        <v>8.7145399999999995</v>
      </c>
      <c r="GW46" s="221">
        <f t="shared" si="112"/>
        <v>8.7145399999999995</v>
      </c>
      <c r="GX46" s="221">
        <f t="shared" si="112"/>
        <v>8.7145399999999995</v>
      </c>
      <c r="GY46" s="221">
        <f t="shared" ref="GY46:HA46" si="113">+GY45*GY44</f>
        <v>8.7145399999999995</v>
      </c>
      <c r="GZ46" s="221">
        <f t="shared" si="113"/>
        <v>8.7145399999999995</v>
      </c>
      <c r="HA46" s="221">
        <f t="shared" si="113"/>
        <v>8.7145399999999995</v>
      </c>
      <c r="HB46" s="221">
        <f t="shared" ref="HB46:HG46" si="114">+HB45*HB44</f>
        <v>8.7145399999999995</v>
      </c>
      <c r="HC46" s="221">
        <f t="shared" si="114"/>
        <v>8.7145399999999995</v>
      </c>
      <c r="HD46" s="221">
        <f t="shared" si="114"/>
        <v>8.7145399999999995</v>
      </c>
      <c r="HE46" s="221">
        <f t="shared" si="114"/>
        <v>8.7145399999999995</v>
      </c>
      <c r="HF46" s="221">
        <f t="shared" si="114"/>
        <v>8.7145399999999995</v>
      </c>
      <c r="HG46" s="221">
        <f t="shared" si="114"/>
        <v>8.7145399999999995</v>
      </c>
      <c r="HH46" s="221">
        <f t="shared" ref="HH46:HJ46" si="115">+HH45*HH44</f>
        <v>8.7145399999999995</v>
      </c>
      <c r="HI46" s="221">
        <f t="shared" si="115"/>
        <v>8.7145399999999995</v>
      </c>
      <c r="HJ46" s="221">
        <f t="shared" si="115"/>
        <v>8.7145399999999995</v>
      </c>
      <c r="HK46" s="221">
        <f t="shared" ref="HK46:HM46" si="116">+HK45*HK44</f>
        <v>8.7145399999999995</v>
      </c>
      <c r="HL46" s="221">
        <f t="shared" si="116"/>
        <v>8.7145399999999995</v>
      </c>
      <c r="HM46" s="221">
        <f t="shared" si="116"/>
        <v>8.7145399999999995</v>
      </c>
      <c r="HN46" s="221">
        <f t="shared" ref="HN46:HS46" si="117">+HN45*HN44</f>
        <v>8.7145399999999995</v>
      </c>
      <c r="HO46" s="221">
        <f t="shared" si="117"/>
        <v>8.7145399999999995</v>
      </c>
      <c r="HP46" s="221">
        <f t="shared" si="117"/>
        <v>8.7145399999999995</v>
      </c>
      <c r="HQ46" s="221">
        <f t="shared" si="117"/>
        <v>8.7145399999999995</v>
      </c>
      <c r="HR46" s="221">
        <f t="shared" si="117"/>
        <v>8.7145399999999995</v>
      </c>
      <c r="HS46" s="221">
        <f t="shared" si="117"/>
        <v>8.7145399999999995</v>
      </c>
    </row>
    <row r="47" spans="1:227" s="157" customFormat="1" ht="7.5" customHeight="1">
      <c r="B47" s="152"/>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60"/>
      <c r="BT47" s="160"/>
      <c r="BU47" s="160"/>
      <c r="BV47" s="160"/>
      <c r="BW47" s="154"/>
      <c r="BX47" s="154"/>
      <c r="BY47" s="154"/>
      <c r="BZ47" s="154"/>
      <c r="CA47" s="154"/>
      <c r="CB47" s="154"/>
      <c r="CC47" s="154"/>
      <c r="CD47" s="154"/>
      <c r="CE47" s="154"/>
      <c r="CF47" s="154"/>
      <c r="CG47" s="154"/>
      <c r="CH47" s="154"/>
      <c r="CI47" s="154"/>
      <c r="CJ47" s="154"/>
      <c r="CK47" s="154"/>
      <c r="CL47" s="154"/>
      <c r="CM47" s="154"/>
      <c r="CN47" s="154"/>
      <c r="CO47" s="155"/>
      <c r="CP47" s="155"/>
      <c r="CQ47" s="155"/>
      <c r="CR47" s="155"/>
      <c r="CS47" s="155"/>
      <c r="CT47" s="155"/>
      <c r="CU47" s="155"/>
      <c r="CV47" s="155"/>
      <c r="CW47" s="155"/>
      <c r="CX47" s="155"/>
      <c r="CY47" s="155"/>
      <c r="CZ47" s="155"/>
      <c r="DA47" s="155"/>
      <c r="DB47" s="155"/>
      <c r="DC47" s="154"/>
      <c r="DD47" s="154"/>
      <c r="DE47" s="154"/>
      <c r="DF47" s="154"/>
      <c r="DG47" s="155"/>
      <c r="DH47" s="155"/>
      <c r="DI47" s="155"/>
      <c r="DJ47" s="155"/>
      <c r="DK47" s="155"/>
      <c r="DL47" s="155"/>
      <c r="DM47" s="155"/>
      <c r="DN47" s="155"/>
      <c r="DO47" s="155"/>
      <c r="DP47" s="155"/>
      <c r="DQ47" s="155"/>
      <c r="DR47" s="155"/>
      <c r="DS47" s="155"/>
      <c r="DT47" s="155"/>
      <c r="DU47" s="220"/>
      <c r="DV47" s="220"/>
      <c r="DW47" s="220"/>
      <c r="DX47" s="220"/>
      <c r="DY47" s="220"/>
      <c r="DZ47" s="220"/>
      <c r="EA47" s="220"/>
      <c r="EB47" s="220"/>
      <c r="EC47" s="220"/>
      <c r="ED47" s="220"/>
      <c r="EE47" s="220"/>
      <c r="EF47" s="220"/>
      <c r="EG47" s="220"/>
      <c r="EH47" s="220"/>
      <c r="EI47" s="220"/>
      <c r="EJ47" s="220"/>
      <c r="EK47" s="220"/>
      <c r="EL47" s="220"/>
      <c r="EM47" s="220"/>
      <c r="EN47" s="220"/>
      <c r="EO47" s="220"/>
      <c r="EP47" s="220"/>
      <c r="EQ47" s="220"/>
      <c r="ER47" s="220"/>
      <c r="ES47" s="220"/>
      <c r="ET47" s="220"/>
      <c r="EU47" s="220"/>
      <c r="EV47" s="220"/>
      <c r="EW47" s="220"/>
      <c r="EX47" s="220"/>
      <c r="EY47" s="220"/>
      <c r="EZ47" s="220"/>
      <c r="FA47" s="220"/>
      <c r="FB47" s="220"/>
      <c r="FC47" s="220"/>
      <c r="FD47" s="220"/>
      <c r="FE47" s="220"/>
      <c r="FF47" s="220"/>
      <c r="FG47" s="220"/>
      <c r="FH47" s="220"/>
      <c r="FI47" s="220"/>
      <c r="FJ47" s="220"/>
      <c r="FK47" s="220"/>
      <c r="FL47" s="220"/>
      <c r="FM47" s="220"/>
      <c r="FN47" s="220"/>
      <c r="FO47" s="220"/>
      <c r="FP47" s="220"/>
      <c r="FQ47" s="220"/>
      <c r="FR47" s="220"/>
      <c r="FS47" s="220"/>
      <c r="FT47" s="220"/>
      <c r="FU47" s="220"/>
      <c r="FV47" s="220"/>
      <c r="FW47" s="220"/>
      <c r="FX47" s="220"/>
      <c r="FY47" s="220"/>
      <c r="FZ47" s="220"/>
      <c r="GA47" s="220"/>
      <c r="GB47" s="220"/>
      <c r="GC47" s="220"/>
      <c r="GD47" s="220"/>
      <c r="GE47" s="220"/>
      <c r="GF47" s="220"/>
      <c r="GG47" s="220"/>
      <c r="GH47" s="220"/>
      <c r="GI47" s="220"/>
      <c r="GJ47" s="220"/>
      <c r="GK47" s="220"/>
      <c r="GL47" s="220"/>
      <c r="GM47" s="220"/>
      <c r="GN47" s="220"/>
      <c r="GO47" s="220"/>
      <c r="GP47" s="220"/>
      <c r="GQ47" s="220"/>
      <c r="GR47" s="220"/>
      <c r="GS47" s="220"/>
      <c r="GT47" s="220"/>
      <c r="GU47" s="220"/>
      <c r="GV47" s="220"/>
      <c r="GW47" s="220"/>
      <c r="GX47" s="220"/>
      <c r="GY47" s="220"/>
      <c r="GZ47" s="220"/>
      <c r="HA47" s="220"/>
      <c r="HB47" s="220"/>
      <c r="HC47" s="220"/>
      <c r="HD47" s="220"/>
      <c r="HE47" s="220"/>
      <c r="HF47" s="220"/>
      <c r="HG47" s="220"/>
      <c r="HH47" s="220"/>
      <c r="HI47" s="220"/>
      <c r="HJ47" s="220"/>
      <c r="HK47" s="220"/>
      <c r="HL47" s="220"/>
      <c r="HM47" s="220"/>
      <c r="HN47" s="220"/>
      <c r="HO47" s="220"/>
      <c r="HP47" s="220"/>
      <c r="HQ47" s="220"/>
      <c r="HR47" s="220"/>
      <c r="HS47" s="220"/>
    </row>
    <row r="48" spans="1:227" s="157" customFormat="1" ht="6.75" customHeight="1">
      <c r="B48" s="161"/>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c r="BO48" s="158"/>
      <c r="BP48" s="158"/>
      <c r="BQ48" s="158"/>
      <c r="BR48" s="158"/>
      <c r="BS48" s="162"/>
      <c r="BT48" s="162"/>
      <c r="BU48" s="162"/>
      <c r="BV48" s="162"/>
      <c r="BW48" s="158"/>
      <c r="BX48" s="158"/>
      <c r="BY48" s="158"/>
      <c r="BZ48" s="158"/>
      <c r="CA48" s="158"/>
      <c r="CB48" s="158"/>
      <c r="CC48" s="158"/>
      <c r="CD48" s="158"/>
      <c r="CE48" s="158"/>
      <c r="CF48" s="158"/>
      <c r="CG48" s="158"/>
      <c r="CH48" s="158"/>
      <c r="CI48" s="158"/>
      <c r="CJ48" s="158"/>
      <c r="CK48" s="158"/>
      <c r="CL48" s="158"/>
      <c r="CM48" s="158"/>
      <c r="CN48" s="158"/>
      <c r="CO48" s="159"/>
      <c r="CP48" s="159"/>
      <c r="CQ48" s="159"/>
      <c r="CR48" s="159"/>
      <c r="CS48" s="159"/>
      <c r="CT48" s="159"/>
      <c r="CU48" s="159"/>
      <c r="CV48" s="159"/>
      <c r="CW48" s="159"/>
      <c r="CX48" s="159"/>
      <c r="CY48" s="159"/>
      <c r="CZ48" s="159"/>
      <c r="DA48" s="159"/>
      <c r="DB48" s="159"/>
      <c r="DC48" s="158"/>
      <c r="DD48" s="158"/>
      <c r="DE48" s="158"/>
      <c r="DF48" s="158"/>
      <c r="DG48" s="159"/>
      <c r="DH48" s="159"/>
      <c r="DI48" s="159"/>
      <c r="DJ48" s="159"/>
      <c r="DK48" s="159"/>
      <c r="DL48" s="159"/>
      <c r="DM48" s="159"/>
      <c r="DN48" s="159"/>
      <c r="DO48" s="159"/>
      <c r="DP48" s="159"/>
      <c r="DQ48" s="159"/>
      <c r="DR48" s="159"/>
      <c r="DS48" s="159"/>
      <c r="DT48" s="159"/>
      <c r="DU48" s="458"/>
      <c r="DV48" s="458"/>
      <c r="DW48" s="458"/>
      <c r="DX48" s="458"/>
      <c r="DY48" s="458"/>
      <c r="DZ48" s="458"/>
      <c r="EA48" s="458"/>
      <c r="EB48" s="458"/>
      <c r="EC48" s="458"/>
      <c r="ED48" s="458"/>
      <c r="EE48" s="458"/>
      <c r="EF48" s="458"/>
      <c r="EG48" s="458"/>
      <c r="EH48" s="458"/>
      <c r="EI48" s="458"/>
      <c r="EJ48" s="458"/>
      <c r="EK48" s="458"/>
      <c r="EL48" s="458"/>
      <c r="EM48" s="458"/>
      <c r="EN48" s="458"/>
      <c r="EO48" s="458"/>
      <c r="EP48" s="458"/>
      <c r="EQ48" s="458"/>
      <c r="ER48" s="458"/>
      <c r="ES48" s="458"/>
      <c r="ET48" s="458"/>
      <c r="EU48" s="458"/>
      <c r="EV48" s="458"/>
      <c r="EW48" s="458"/>
      <c r="EX48" s="458"/>
      <c r="EY48" s="458"/>
      <c r="EZ48" s="458"/>
      <c r="FA48" s="458"/>
      <c r="FB48" s="458"/>
      <c r="FC48" s="458"/>
      <c r="FD48" s="458"/>
      <c r="FE48" s="458"/>
      <c r="FF48" s="458"/>
      <c r="FG48" s="458"/>
      <c r="FH48" s="458"/>
      <c r="FI48" s="458"/>
      <c r="FJ48" s="458"/>
      <c r="FK48" s="458"/>
      <c r="FL48" s="458"/>
      <c r="FM48" s="458"/>
      <c r="FN48" s="458"/>
      <c r="FO48" s="458"/>
      <c r="FP48" s="458"/>
      <c r="FQ48" s="458"/>
      <c r="FR48" s="458"/>
      <c r="FS48" s="458"/>
      <c r="FT48" s="458"/>
      <c r="FU48" s="458"/>
      <c r="FV48" s="458"/>
      <c r="FW48" s="458"/>
      <c r="FX48" s="458"/>
      <c r="FY48" s="458"/>
      <c r="FZ48" s="458"/>
      <c r="GA48" s="458"/>
      <c r="GB48" s="458"/>
      <c r="GC48" s="458"/>
      <c r="GD48" s="458"/>
      <c r="GE48" s="458"/>
      <c r="GF48" s="458"/>
      <c r="GG48" s="458"/>
      <c r="GH48" s="458"/>
      <c r="GI48" s="458"/>
      <c r="GJ48" s="458"/>
      <c r="GK48" s="458"/>
      <c r="GL48" s="458"/>
      <c r="GM48" s="458"/>
      <c r="GN48" s="458"/>
      <c r="GO48" s="458"/>
      <c r="GP48" s="458"/>
      <c r="GQ48" s="458"/>
      <c r="GR48" s="458"/>
      <c r="GS48" s="458"/>
      <c r="GT48" s="458"/>
      <c r="GU48" s="458"/>
      <c r="GV48" s="458"/>
      <c r="GW48" s="458"/>
      <c r="GX48" s="458"/>
      <c r="GY48" s="458"/>
      <c r="GZ48" s="458"/>
      <c r="HA48" s="458"/>
      <c r="HB48" s="458"/>
      <c r="HC48" s="458"/>
      <c r="HD48" s="458"/>
      <c r="HE48" s="458"/>
      <c r="HF48" s="458"/>
      <c r="HG48" s="458"/>
      <c r="HH48" s="458"/>
      <c r="HI48" s="458"/>
      <c r="HJ48" s="458"/>
      <c r="HK48" s="458"/>
      <c r="HL48" s="458"/>
      <c r="HM48" s="458"/>
      <c r="HN48" s="458"/>
      <c r="HO48" s="458"/>
      <c r="HP48" s="458"/>
      <c r="HQ48" s="458"/>
      <c r="HR48" s="458"/>
      <c r="HS48" s="458"/>
    </row>
    <row r="49" spans="2:227" s="173" customFormat="1" ht="14">
      <c r="B49" s="163" t="s">
        <v>47</v>
      </c>
      <c r="C49" s="174"/>
      <c r="D49" s="174"/>
      <c r="E49" s="174"/>
      <c r="F49" s="174"/>
      <c r="G49" s="174"/>
      <c r="H49" s="174"/>
      <c r="I49" s="174"/>
      <c r="J49" s="174"/>
      <c r="K49" s="174"/>
      <c r="L49" s="174"/>
      <c r="M49" s="174"/>
      <c r="N49" s="174"/>
      <c r="O49" s="175">
        <v>0.1</v>
      </c>
      <c r="P49" s="175">
        <v>0.1</v>
      </c>
      <c r="Q49" s="175">
        <v>0.1</v>
      </c>
      <c r="R49" s="175">
        <v>0.1</v>
      </c>
      <c r="S49" s="175">
        <v>0.1</v>
      </c>
      <c r="T49" s="175">
        <v>0.1</v>
      </c>
      <c r="U49" s="175">
        <v>0.1</v>
      </c>
      <c r="V49" s="175">
        <v>0.1</v>
      </c>
      <c r="W49" s="175">
        <v>0.1</v>
      </c>
      <c r="X49" s="175">
        <v>0.1</v>
      </c>
      <c r="Y49" s="175">
        <v>0.1</v>
      </c>
      <c r="Z49" s="175">
        <v>0.1</v>
      </c>
      <c r="AA49" s="175">
        <v>0.1</v>
      </c>
      <c r="AB49" s="175">
        <v>0.1</v>
      </c>
      <c r="AC49" s="175">
        <v>0.1</v>
      </c>
      <c r="AD49" s="175">
        <v>0.1</v>
      </c>
      <c r="AE49" s="175">
        <v>0.1</v>
      </c>
      <c r="AF49" s="175">
        <v>0.1</v>
      </c>
      <c r="AG49" s="175">
        <v>0.1</v>
      </c>
      <c r="AH49" s="175">
        <v>0.1</v>
      </c>
      <c r="AI49" s="175">
        <v>0.1</v>
      </c>
      <c r="AJ49" s="175">
        <v>0.1</v>
      </c>
      <c r="AK49" s="175">
        <v>0.1</v>
      </c>
      <c r="AL49" s="175">
        <v>0.1</v>
      </c>
      <c r="AM49" s="175">
        <v>0.1</v>
      </c>
      <c r="AN49" s="175">
        <v>0.1</v>
      </c>
      <c r="AO49" s="175">
        <v>0.1</v>
      </c>
      <c r="AP49" s="175">
        <v>0.1</v>
      </c>
      <c r="AQ49" s="175">
        <v>0.1</v>
      </c>
      <c r="AR49" s="175">
        <v>0.1</v>
      </c>
      <c r="AS49" s="175">
        <v>0.1</v>
      </c>
      <c r="AT49" s="175">
        <v>0.1</v>
      </c>
      <c r="AU49" s="175">
        <v>0.1</v>
      </c>
      <c r="AV49" s="175">
        <v>0.1</v>
      </c>
      <c r="AW49" s="175">
        <v>0.1</v>
      </c>
      <c r="AX49" s="175">
        <v>0.1</v>
      </c>
      <c r="AY49" s="175">
        <v>0.1</v>
      </c>
      <c r="AZ49" s="175">
        <v>0.1</v>
      </c>
      <c r="BA49" s="175">
        <v>0.1</v>
      </c>
      <c r="BB49" s="175">
        <v>0.1</v>
      </c>
      <c r="BC49" s="175">
        <v>0.1</v>
      </c>
      <c r="BD49" s="175">
        <v>0.1</v>
      </c>
      <c r="BE49" s="175">
        <v>0.1</v>
      </c>
      <c r="BF49" s="175">
        <v>0.1</v>
      </c>
      <c r="BG49" s="175">
        <v>0.1</v>
      </c>
      <c r="BH49" s="175">
        <v>0.1</v>
      </c>
      <c r="BI49" s="175">
        <v>0.1</v>
      </c>
      <c r="BJ49" s="175">
        <v>0.1</v>
      </c>
      <c r="BK49" s="175">
        <v>0.1</v>
      </c>
      <c r="BL49" s="175">
        <v>0.1</v>
      </c>
      <c r="BM49" s="175">
        <v>0.1</v>
      </c>
      <c r="BN49" s="175">
        <v>0.1</v>
      </c>
      <c r="BO49" s="175">
        <v>0.1</v>
      </c>
      <c r="BP49" s="175">
        <v>0.1</v>
      </c>
      <c r="BQ49" s="175">
        <v>0.1</v>
      </c>
      <c r="BR49" s="175">
        <v>0.1</v>
      </c>
      <c r="BS49" s="175">
        <v>0.1</v>
      </c>
      <c r="BT49" s="175">
        <v>0.1</v>
      </c>
      <c r="BU49" s="175">
        <v>0.1</v>
      </c>
      <c r="BV49" s="175">
        <v>0.1</v>
      </c>
      <c r="BW49" s="175">
        <v>0.1</v>
      </c>
      <c r="BX49" s="175">
        <v>0.1</v>
      </c>
      <c r="BY49" s="175">
        <v>0.1</v>
      </c>
      <c r="BZ49" s="175">
        <v>0.1</v>
      </c>
      <c r="CA49" s="175">
        <v>0.1</v>
      </c>
      <c r="CB49" s="175">
        <v>0.1</v>
      </c>
      <c r="CC49" s="175">
        <v>0.1</v>
      </c>
      <c r="CD49" s="175">
        <v>0.1</v>
      </c>
      <c r="CE49" s="175">
        <v>0.1</v>
      </c>
      <c r="CF49" s="175">
        <v>0.1</v>
      </c>
      <c r="CG49" s="175">
        <v>0.1</v>
      </c>
      <c r="CH49" s="175">
        <v>0.1</v>
      </c>
      <c r="CI49" s="175">
        <v>0.1</v>
      </c>
      <c r="CJ49" s="175">
        <v>0.1</v>
      </c>
      <c r="CK49" s="175">
        <v>0.1</v>
      </c>
      <c r="CL49" s="175">
        <v>0.1</v>
      </c>
      <c r="CM49" s="175">
        <v>0.1</v>
      </c>
      <c r="CN49" s="175">
        <v>0.1</v>
      </c>
      <c r="CO49" s="175">
        <v>0.1</v>
      </c>
      <c r="CP49" s="175">
        <v>0.1</v>
      </c>
      <c r="CQ49" s="175">
        <v>0.1</v>
      </c>
      <c r="CR49" s="175">
        <v>0.1</v>
      </c>
      <c r="CS49" s="175">
        <v>0.1</v>
      </c>
      <c r="CT49" s="175">
        <v>0.1</v>
      </c>
      <c r="CU49" s="175">
        <v>0.1</v>
      </c>
      <c r="CV49" s="175">
        <v>0.1</v>
      </c>
      <c r="CW49" s="175">
        <v>0.1</v>
      </c>
      <c r="CX49" s="175">
        <v>0.1</v>
      </c>
      <c r="CY49" s="175">
        <v>0.1</v>
      </c>
      <c r="CZ49" s="175">
        <v>0.1</v>
      </c>
      <c r="DA49" s="175">
        <v>0.1</v>
      </c>
      <c r="DB49" s="175">
        <v>0.1</v>
      </c>
      <c r="DC49" s="175">
        <v>0.1</v>
      </c>
      <c r="DD49" s="175">
        <v>0.1</v>
      </c>
      <c r="DE49" s="175">
        <v>0.1</v>
      </c>
      <c r="DF49" s="175">
        <v>0.1</v>
      </c>
      <c r="DG49" s="175">
        <v>0.1</v>
      </c>
      <c r="DH49" s="175">
        <v>0.1</v>
      </c>
      <c r="DI49" s="175">
        <v>0.1</v>
      </c>
      <c r="DJ49" s="175">
        <v>0.1</v>
      </c>
      <c r="DK49" s="175">
        <v>0.1</v>
      </c>
      <c r="DL49" s="175">
        <v>0.1</v>
      </c>
      <c r="DM49" s="175">
        <v>0.1</v>
      </c>
      <c r="DN49" s="175">
        <v>0.1</v>
      </c>
      <c r="DO49" s="175">
        <v>0.1</v>
      </c>
      <c r="DP49" s="175">
        <v>0.1</v>
      </c>
      <c r="DQ49" s="175">
        <v>0.1</v>
      </c>
      <c r="DR49" s="175">
        <v>0.1</v>
      </c>
      <c r="DS49" s="175">
        <v>0.1</v>
      </c>
      <c r="DT49" s="175">
        <v>0.1</v>
      </c>
      <c r="DU49" s="469">
        <v>0.1</v>
      </c>
      <c r="DV49" s="469">
        <v>0.1</v>
      </c>
      <c r="DW49" s="469">
        <v>0.1</v>
      </c>
      <c r="DX49" s="469">
        <v>0.1</v>
      </c>
      <c r="DY49" s="469">
        <v>0.1</v>
      </c>
      <c r="DZ49" s="469">
        <v>0.1</v>
      </c>
      <c r="EA49" s="469">
        <v>0.1</v>
      </c>
      <c r="EB49" s="469">
        <v>0.1</v>
      </c>
      <c r="EC49" s="469">
        <v>0.1</v>
      </c>
      <c r="ED49" s="469">
        <v>0.1</v>
      </c>
      <c r="EE49" s="469">
        <v>0.1</v>
      </c>
      <c r="EF49" s="469">
        <v>0.1</v>
      </c>
      <c r="EG49" s="469">
        <v>0.1</v>
      </c>
      <c r="EH49" s="469">
        <v>0.1</v>
      </c>
      <c r="EI49" s="469">
        <v>0.1</v>
      </c>
      <c r="EJ49" s="469">
        <v>0.1</v>
      </c>
      <c r="EK49" s="469">
        <v>0.1</v>
      </c>
      <c r="EL49" s="469">
        <v>0.1</v>
      </c>
      <c r="EM49" s="469">
        <v>0.1</v>
      </c>
      <c r="EN49" s="469">
        <v>0.1</v>
      </c>
      <c r="EO49" s="469">
        <v>0.1</v>
      </c>
      <c r="EP49" s="469">
        <v>0.1</v>
      </c>
      <c r="EQ49" s="469">
        <v>0.1</v>
      </c>
      <c r="ER49" s="469">
        <v>0.1</v>
      </c>
      <c r="ES49" s="469">
        <v>0.1</v>
      </c>
      <c r="ET49" s="469">
        <v>0.1</v>
      </c>
      <c r="EU49" s="469">
        <v>0.1</v>
      </c>
      <c r="EV49" s="469">
        <v>0.1</v>
      </c>
      <c r="EW49" s="469">
        <v>0.1</v>
      </c>
      <c r="EX49" s="469">
        <v>0.1</v>
      </c>
      <c r="EY49" s="469">
        <v>0.1</v>
      </c>
      <c r="EZ49" s="469">
        <v>0.1</v>
      </c>
      <c r="FA49" s="469">
        <v>0.1</v>
      </c>
      <c r="FB49" s="469">
        <v>0.1</v>
      </c>
      <c r="FC49" s="469">
        <v>0.1</v>
      </c>
      <c r="FD49" s="469">
        <v>0.1</v>
      </c>
      <c r="FE49" s="469">
        <v>0.1</v>
      </c>
      <c r="FF49" s="469">
        <v>0.1</v>
      </c>
      <c r="FG49" s="469">
        <v>0.1</v>
      </c>
      <c r="FH49" s="469">
        <v>0.1</v>
      </c>
      <c r="FI49" s="469">
        <v>0.1</v>
      </c>
      <c r="FJ49" s="469">
        <v>0.1</v>
      </c>
      <c r="FK49" s="469">
        <v>0.1</v>
      </c>
      <c r="FL49" s="469">
        <v>0.1</v>
      </c>
      <c r="FM49" s="469">
        <v>0.1</v>
      </c>
      <c r="FN49" s="469">
        <v>0.1</v>
      </c>
      <c r="FO49" s="469">
        <v>0.1</v>
      </c>
      <c r="FP49" s="469">
        <v>0.1</v>
      </c>
      <c r="FQ49" s="469">
        <v>0.1</v>
      </c>
      <c r="FR49" s="469">
        <v>0.1</v>
      </c>
      <c r="FS49" s="469">
        <v>0.1</v>
      </c>
      <c r="FT49" s="469">
        <v>0.1</v>
      </c>
      <c r="FU49" s="469">
        <v>0.1</v>
      </c>
      <c r="FV49" s="469">
        <v>0.1</v>
      </c>
      <c r="FW49" s="469">
        <v>0.1</v>
      </c>
      <c r="FX49" s="469">
        <v>0.1</v>
      </c>
      <c r="FY49" s="469">
        <v>0.1</v>
      </c>
      <c r="FZ49" s="469">
        <v>0.1</v>
      </c>
      <c r="GA49" s="469">
        <v>0.1</v>
      </c>
      <c r="GB49" s="469">
        <v>0.1</v>
      </c>
      <c r="GC49" s="469">
        <v>0.1</v>
      </c>
      <c r="GD49" s="469">
        <v>0.1</v>
      </c>
      <c r="GE49" s="469">
        <v>0.1</v>
      </c>
      <c r="GF49" s="469">
        <v>0.1</v>
      </c>
      <c r="GG49" s="469">
        <v>0.1</v>
      </c>
      <c r="GH49" s="469">
        <v>0.1</v>
      </c>
      <c r="GI49" s="469">
        <v>0.1</v>
      </c>
      <c r="GJ49" s="469">
        <v>0.1</v>
      </c>
      <c r="GK49" s="469">
        <v>0.1</v>
      </c>
      <c r="GL49" s="469">
        <v>0.1</v>
      </c>
      <c r="GM49" s="469">
        <v>0.1</v>
      </c>
      <c r="GN49" s="469">
        <v>0.1</v>
      </c>
      <c r="GO49" s="469">
        <v>0.1</v>
      </c>
      <c r="GP49" s="469">
        <v>0.1</v>
      </c>
      <c r="GQ49" s="469">
        <v>0.1</v>
      </c>
      <c r="GR49" s="469">
        <v>0.1</v>
      </c>
      <c r="GS49" s="469">
        <v>0.1</v>
      </c>
      <c r="GT49" s="469">
        <v>0.1</v>
      </c>
      <c r="GU49" s="469">
        <v>0.1</v>
      </c>
      <c r="GV49" s="469">
        <v>0.1</v>
      </c>
      <c r="GW49" s="469">
        <v>0.1</v>
      </c>
      <c r="GX49" s="469">
        <v>0.1</v>
      </c>
      <c r="GY49" s="469">
        <v>0.1</v>
      </c>
      <c r="GZ49" s="469">
        <v>0.1</v>
      </c>
      <c r="HA49" s="469">
        <v>0.1</v>
      </c>
      <c r="HB49" s="469">
        <v>0.1</v>
      </c>
      <c r="HC49" s="469">
        <v>0.1</v>
      </c>
      <c r="HD49" s="469">
        <v>0.1</v>
      </c>
      <c r="HE49" s="469">
        <v>0.1</v>
      </c>
      <c r="HF49" s="469">
        <v>0.1</v>
      </c>
      <c r="HG49" s="469">
        <v>0.1</v>
      </c>
      <c r="HH49" s="469">
        <v>0.1</v>
      </c>
      <c r="HI49" s="469">
        <v>0.1</v>
      </c>
      <c r="HJ49" s="469">
        <v>0.1</v>
      </c>
      <c r="HK49" s="469">
        <v>0.1</v>
      </c>
      <c r="HL49" s="469">
        <v>0.1</v>
      </c>
      <c r="HM49" s="469">
        <v>0.1</v>
      </c>
      <c r="HN49" s="469">
        <v>0.1</v>
      </c>
      <c r="HO49" s="469">
        <v>0.1</v>
      </c>
      <c r="HP49" s="469">
        <v>0.1</v>
      </c>
      <c r="HQ49" s="469">
        <v>0.1</v>
      </c>
      <c r="HR49" s="469">
        <v>0.1</v>
      </c>
      <c r="HS49" s="469">
        <v>0.1</v>
      </c>
    </row>
    <row r="50" spans="2:227" s="173" customFormat="1" ht="14">
      <c r="B50" s="163" t="s">
        <v>48</v>
      </c>
      <c r="C50" s="174"/>
      <c r="D50" s="174"/>
      <c r="E50" s="174"/>
      <c r="F50" s="174"/>
      <c r="G50" s="174"/>
      <c r="H50" s="174"/>
      <c r="I50" s="174"/>
      <c r="J50" s="174"/>
      <c r="K50" s="174"/>
      <c r="L50" s="174"/>
      <c r="M50" s="174"/>
      <c r="N50" s="174"/>
      <c r="O50" s="176">
        <v>2.9E-4</v>
      </c>
      <c r="P50" s="176">
        <v>2.9E-4</v>
      </c>
      <c r="Q50" s="176">
        <v>2.9E-4</v>
      </c>
      <c r="R50" s="176">
        <v>2.9E-4</v>
      </c>
      <c r="S50" s="176">
        <v>2.9E-4</v>
      </c>
      <c r="T50" s="176">
        <v>2.9E-4</v>
      </c>
      <c r="U50" s="176">
        <v>2.9E-4</v>
      </c>
      <c r="V50" s="176">
        <v>2.9E-4</v>
      </c>
      <c r="W50" s="176">
        <v>2.9E-4</v>
      </c>
      <c r="X50" s="176">
        <v>2.9E-4</v>
      </c>
      <c r="Y50" s="176">
        <v>2.9E-4</v>
      </c>
      <c r="Z50" s="176">
        <v>2.9E-4</v>
      </c>
      <c r="AA50" s="176">
        <v>2.9E-4</v>
      </c>
      <c r="AB50" s="176">
        <v>2.9E-4</v>
      </c>
      <c r="AC50" s="176">
        <v>2.9E-4</v>
      </c>
      <c r="AD50" s="176">
        <v>2.9E-4</v>
      </c>
      <c r="AE50" s="176">
        <v>2.9E-4</v>
      </c>
      <c r="AF50" s="176">
        <v>2.9E-4</v>
      </c>
      <c r="AG50" s="176">
        <v>2.9E-4</v>
      </c>
      <c r="AH50" s="176">
        <v>2.9E-4</v>
      </c>
      <c r="AI50" s="176">
        <v>2.9E-4</v>
      </c>
      <c r="AJ50" s="176">
        <v>2.9E-4</v>
      </c>
      <c r="AK50" s="176">
        <v>2.9E-4</v>
      </c>
      <c r="AL50" s="176">
        <v>2.9E-4</v>
      </c>
      <c r="AM50" s="176">
        <v>2.9E-4</v>
      </c>
      <c r="AN50" s="176">
        <v>2.9E-4</v>
      </c>
      <c r="AO50" s="176">
        <v>2.9E-4</v>
      </c>
      <c r="AP50" s="176">
        <v>2.9E-4</v>
      </c>
      <c r="AQ50" s="176">
        <v>2.9E-4</v>
      </c>
      <c r="AR50" s="176">
        <v>2.9E-4</v>
      </c>
      <c r="AS50" s="176">
        <v>2.9E-4</v>
      </c>
      <c r="AT50" s="176">
        <v>2.9E-4</v>
      </c>
      <c r="AU50" s="176">
        <v>2.9E-4</v>
      </c>
      <c r="AV50" s="176">
        <v>2.9E-4</v>
      </c>
      <c r="AW50" s="176">
        <v>2.9E-4</v>
      </c>
      <c r="AX50" s="176">
        <v>2.9E-4</v>
      </c>
      <c r="AY50" s="176">
        <v>2.9E-4</v>
      </c>
      <c r="AZ50" s="176">
        <v>2.9E-4</v>
      </c>
      <c r="BA50" s="176">
        <v>2.9E-4</v>
      </c>
      <c r="BB50" s="176">
        <v>2.9E-4</v>
      </c>
      <c r="BC50" s="176">
        <v>2.9E-4</v>
      </c>
      <c r="BD50" s="176">
        <v>2.9E-4</v>
      </c>
      <c r="BE50" s="176">
        <v>2.9E-4</v>
      </c>
      <c r="BF50" s="176">
        <v>2.9E-4</v>
      </c>
      <c r="BG50" s="176">
        <v>2.9E-4</v>
      </c>
      <c r="BH50" s="176">
        <v>2.9E-4</v>
      </c>
      <c r="BI50" s="176">
        <v>2.9E-4</v>
      </c>
      <c r="BJ50" s="176">
        <v>2.9E-4</v>
      </c>
      <c r="BK50" s="176">
        <v>2.9E-4</v>
      </c>
      <c r="BL50" s="176">
        <v>2.9E-4</v>
      </c>
      <c r="BM50" s="176">
        <v>2.9E-4</v>
      </c>
      <c r="BN50" s="176">
        <v>2.9E-4</v>
      </c>
      <c r="BO50" s="176">
        <v>2.9E-4</v>
      </c>
      <c r="BP50" s="176">
        <v>2.9E-4</v>
      </c>
      <c r="BQ50" s="176">
        <v>2.9E-4</v>
      </c>
      <c r="BR50" s="176">
        <v>2.9E-4</v>
      </c>
      <c r="BS50" s="176">
        <v>2.9E-4</v>
      </c>
      <c r="BT50" s="176">
        <v>2.9E-4</v>
      </c>
      <c r="BU50" s="176">
        <v>2.9E-4</v>
      </c>
      <c r="BV50" s="176">
        <v>2.9E-4</v>
      </c>
      <c r="BW50" s="176">
        <v>2.9E-4</v>
      </c>
      <c r="BX50" s="176">
        <v>2.9E-4</v>
      </c>
      <c r="BY50" s="176">
        <v>2.9E-4</v>
      </c>
      <c r="BZ50" s="176">
        <v>2.9E-4</v>
      </c>
      <c r="CA50" s="176">
        <v>2.9E-4</v>
      </c>
      <c r="CB50" s="176">
        <v>2.9E-4</v>
      </c>
      <c r="CC50" s="176">
        <v>2.9E-4</v>
      </c>
      <c r="CD50" s="176">
        <v>2.9E-4</v>
      </c>
      <c r="CE50" s="176">
        <v>2.9E-4</v>
      </c>
      <c r="CF50" s="176">
        <v>2.9E-4</v>
      </c>
      <c r="CG50" s="176">
        <v>2.9E-4</v>
      </c>
      <c r="CH50" s="176">
        <v>2.9E-4</v>
      </c>
      <c r="CI50" s="176">
        <v>2.9E-4</v>
      </c>
      <c r="CJ50" s="176">
        <v>2.9E-4</v>
      </c>
      <c r="CK50" s="176">
        <v>2.9E-4</v>
      </c>
      <c r="CL50" s="176">
        <v>2.9E-4</v>
      </c>
      <c r="CM50" s="176">
        <v>2.9E-4</v>
      </c>
      <c r="CN50" s="176">
        <v>2.9E-4</v>
      </c>
      <c r="CO50" s="176">
        <v>2.9E-4</v>
      </c>
      <c r="CP50" s="176">
        <v>2.9E-4</v>
      </c>
      <c r="CQ50" s="176">
        <v>2.9E-4</v>
      </c>
      <c r="CR50" s="176">
        <v>2.9E-4</v>
      </c>
      <c r="CS50" s="176">
        <v>2.9E-4</v>
      </c>
      <c r="CT50" s="176">
        <v>2.9E-4</v>
      </c>
      <c r="CU50" s="176">
        <v>2.9E-4</v>
      </c>
      <c r="CV50" s="176">
        <v>2.9E-4</v>
      </c>
      <c r="CW50" s="176">
        <v>2.9E-4</v>
      </c>
      <c r="CX50" s="176">
        <v>2.9E-4</v>
      </c>
      <c r="CY50" s="176">
        <v>2.9E-4</v>
      </c>
      <c r="CZ50" s="176">
        <v>2.9E-4</v>
      </c>
      <c r="DA50" s="176">
        <v>2.9E-4</v>
      </c>
      <c r="DB50" s="176">
        <v>2.9E-4</v>
      </c>
      <c r="DC50" s="176">
        <v>2.9E-4</v>
      </c>
      <c r="DD50" s="176">
        <v>2.9E-4</v>
      </c>
      <c r="DE50" s="176">
        <v>2.9E-4</v>
      </c>
      <c r="DF50" s="176">
        <v>2.9E-4</v>
      </c>
      <c r="DG50" s="176">
        <v>2.9E-4</v>
      </c>
      <c r="DH50" s="176">
        <v>2.9E-4</v>
      </c>
      <c r="DI50" s="176">
        <v>2.9E-4</v>
      </c>
      <c r="DJ50" s="176">
        <v>2.9E-4</v>
      </c>
      <c r="DK50" s="176">
        <v>2.9E-4</v>
      </c>
      <c r="DL50" s="176">
        <v>2.9E-4</v>
      </c>
      <c r="DM50" s="176">
        <v>2.9E-4</v>
      </c>
      <c r="DN50" s="176">
        <v>2.9E-4</v>
      </c>
      <c r="DO50" s="176">
        <v>2.9E-4</v>
      </c>
      <c r="DP50" s="176">
        <v>2.9E-4</v>
      </c>
      <c r="DQ50" s="176">
        <v>2.9E-4</v>
      </c>
      <c r="DR50" s="176">
        <v>2.9E-4</v>
      </c>
      <c r="DS50" s="176">
        <v>2.9E-4</v>
      </c>
      <c r="DT50" s="176">
        <v>2.9E-4</v>
      </c>
      <c r="DU50" s="472">
        <v>2.9E-4</v>
      </c>
      <c r="DV50" s="472">
        <v>2.9E-4</v>
      </c>
      <c r="DW50" s="472">
        <v>2.9E-4</v>
      </c>
      <c r="DX50" s="472">
        <v>2.9E-4</v>
      </c>
      <c r="DY50" s="472">
        <v>2.9E-4</v>
      </c>
      <c r="DZ50" s="472">
        <v>2.9E-4</v>
      </c>
      <c r="EA50" s="472">
        <v>2.9E-4</v>
      </c>
      <c r="EB50" s="472">
        <v>2.9E-4</v>
      </c>
      <c r="EC50" s="472">
        <v>2.9E-4</v>
      </c>
      <c r="ED50" s="472">
        <v>2.9E-4</v>
      </c>
      <c r="EE50" s="472">
        <v>2.9E-4</v>
      </c>
      <c r="EF50" s="472">
        <v>2.9E-4</v>
      </c>
      <c r="EG50" s="472">
        <v>2.9E-4</v>
      </c>
      <c r="EH50" s="472">
        <v>2.9E-4</v>
      </c>
      <c r="EI50" s="472">
        <v>2.9E-4</v>
      </c>
      <c r="EJ50" s="472">
        <v>2.9E-4</v>
      </c>
      <c r="EK50" s="472">
        <v>2.9E-4</v>
      </c>
      <c r="EL50" s="472">
        <v>2.9E-4</v>
      </c>
      <c r="EM50" s="472">
        <v>2.9E-4</v>
      </c>
      <c r="EN50" s="472">
        <v>2.9E-4</v>
      </c>
      <c r="EO50" s="472">
        <v>2.9E-4</v>
      </c>
      <c r="EP50" s="472">
        <v>2.9E-4</v>
      </c>
      <c r="EQ50" s="472">
        <v>2.9E-4</v>
      </c>
      <c r="ER50" s="472">
        <v>2.9E-4</v>
      </c>
      <c r="ES50" s="472">
        <v>2.9E-4</v>
      </c>
      <c r="ET50" s="472">
        <v>2.9E-4</v>
      </c>
      <c r="EU50" s="472">
        <v>2.9E-4</v>
      </c>
      <c r="EV50" s="472">
        <v>2.9E-4</v>
      </c>
      <c r="EW50" s="472">
        <v>2.9E-4</v>
      </c>
      <c r="EX50" s="472">
        <v>2.9E-4</v>
      </c>
      <c r="EY50" s="472">
        <v>2.9E-4</v>
      </c>
      <c r="EZ50" s="472">
        <v>2.9E-4</v>
      </c>
      <c r="FA50" s="472">
        <v>2.9E-4</v>
      </c>
      <c r="FB50" s="472">
        <v>2.9E-4</v>
      </c>
      <c r="FC50" s="472">
        <v>2.9E-4</v>
      </c>
      <c r="FD50" s="472">
        <v>2.9E-4</v>
      </c>
      <c r="FE50" s="472">
        <v>2.9E-4</v>
      </c>
      <c r="FF50" s="472">
        <v>2.9999999999999997E-4</v>
      </c>
      <c r="FG50" s="472">
        <v>2.9999999999999997E-4</v>
      </c>
      <c r="FH50" s="472">
        <v>2.9999999999999997E-4</v>
      </c>
      <c r="FI50" s="472">
        <v>2.9999999999999997E-4</v>
      </c>
      <c r="FJ50" s="472">
        <v>2.9999999999999997E-4</v>
      </c>
      <c r="FK50" s="472">
        <v>2.9999999999999997E-4</v>
      </c>
      <c r="FL50" s="472">
        <v>2.9999999999999997E-4</v>
      </c>
      <c r="FM50" s="472">
        <v>2.9999999999999997E-4</v>
      </c>
      <c r="FN50" s="472">
        <v>2.9999999999999997E-4</v>
      </c>
      <c r="FO50" s="472">
        <v>2.9999999999999997E-4</v>
      </c>
      <c r="FP50" s="472">
        <v>2.9999999999999997E-4</v>
      </c>
      <c r="FQ50" s="472">
        <v>2.9999999999999997E-4</v>
      </c>
      <c r="FR50" s="472">
        <v>2.9999999999999997E-4</v>
      </c>
      <c r="FS50" s="472">
        <v>2.9999999999999997E-4</v>
      </c>
      <c r="FT50" s="472">
        <v>2.9999999999999997E-4</v>
      </c>
      <c r="FU50" s="472">
        <v>2.9999999999999997E-4</v>
      </c>
      <c r="FV50" s="472">
        <v>2.9999999999999997E-4</v>
      </c>
      <c r="FW50" s="472">
        <v>2.9999999999999997E-4</v>
      </c>
      <c r="FX50" s="472">
        <v>2.9999999999999997E-4</v>
      </c>
      <c r="FY50" s="472">
        <v>2.9999999999999997E-4</v>
      </c>
      <c r="FZ50" s="472">
        <v>2.9999999999999997E-4</v>
      </c>
      <c r="GA50" s="472">
        <v>2.9999999999999997E-4</v>
      </c>
      <c r="GB50" s="472">
        <v>2.9999999999999997E-4</v>
      </c>
      <c r="GC50" s="472">
        <v>2.9999999999999997E-4</v>
      </c>
      <c r="GD50" s="472">
        <v>2.9999999999999997E-4</v>
      </c>
      <c r="GE50" s="472">
        <v>2.9999999999999997E-4</v>
      </c>
      <c r="GF50" s="472">
        <v>2.9999999999999997E-4</v>
      </c>
      <c r="GG50" s="472">
        <v>2.9999999999999997E-4</v>
      </c>
      <c r="GH50" s="472">
        <v>2.9999999999999997E-4</v>
      </c>
      <c r="GI50" s="472">
        <v>2.9999999999999997E-4</v>
      </c>
      <c r="GJ50" s="472">
        <v>2.9999999999999997E-4</v>
      </c>
      <c r="GK50" s="472">
        <v>2.9999999999999997E-4</v>
      </c>
      <c r="GL50" s="472">
        <v>2.9999999999999997E-4</v>
      </c>
      <c r="GM50" s="472">
        <v>2.9999999999999997E-4</v>
      </c>
      <c r="GN50" s="472">
        <v>2.9999999999999997E-4</v>
      </c>
      <c r="GO50" s="472">
        <v>2.9999999999999997E-4</v>
      </c>
      <c r="GP50" s="472">
        <v>2.9999999999999997E-4</v>
      </c>
      <c r="GQ50" s="472">
        <v>2.9999999999999997E-4</v>
      </c>
      <c r="GR50" s="472">
        <v>2.9999999999999997E-4</v>
      </c>
      <c r="GS50" s="472">
        <v>2.9999999999999997E-4</v>
      </c>
      <c r="GT50" s="472">
        <v>2.9999999999999997E-4</v>
      </c>
      <c r="GU50" s="472">
        <v>2.9999999999999997E-4</v>
      </c>
      <c r="GV50" s="472">
        <v>2.9999999999999997E-4</v>
      </c>
      <c r="GW50" s="472">
        <v>2.9999999999999997E-4</v>
      </c>
      <c r="GX50" s="472">
        <v>2.9999999999999997E-4</v>
      </c>
      <c r="GY50" s="472">
        <v>2.9999999999999997E-4</v>
      </c>
      <c r="GZ50" s="472">
        <v>2.9999999999999997E-4</v>
      </c>
      <c r="HA50" s="472">
        <v>2.9999999999999997E-4</v>
      </c>
      <c r="HB50" s="472">
        <v>2.9999999999999997E-4</v>
      </c>
      <c r="HC50" s="472">
        <v>2.9999999999999997E-4</v>
      </c>
      <c r="HD50" s="472">
        <v>2.9999999999999997E-4</v>
      </c>
      <c r="HE50" s="472">
        <v>2.9999999999999997E-4</v>
      </c>
      <c r="HF50" s="472">
        <v>2.9999999999999997E-4</v>
      </c>
      <c r="HG50" s="472">
        <v>2.9999999999999997E-4</v>
      </c>
      <c r="HH50" s="472">
        <v>2.9999999999999997E-4</v>
      </c>
      <c r="HI50" s="472">
        <v>2.9999999999999997E-4</v>
      </c>
      <c r="HJ50" s="472">
        <v>2.9999999999999997E-4</v>
      </c>
      <c r="HK50" s="472">
        <v>2.9999999999999997E-4</v>
      </c>
      <c r="HL50" s="472">
        <v>2.9999999999999997E-4</v>
      </c>
      <c r="HM50" s="472">
        <v>2.9999999999999997E-4</v>
      </c>
      <c r="HN50" s="472">
        <v>2.9999999999999997E-4</v>
      </c>
      <c r="HO50" s="472">
        <v>2.9999999999999997E-4</v>
      </c>
      <c r="HP50" s="472">
        <v>2.9999999999999997E-4</v>
      </c>
      <c r="HQ50" s="472">
        <v>2.9999999999999997E-4</v>
      </c>
      <c r="HR50" s="472">
        <v>2.9999999999999997E-4</v>
      </c>
      <c r="HS50" s="472">
        <v>2.9999999999999997E-4</v>
      </c>
    </row>
    <row r="51" spans="2:227" ht="9" customHeight="1">
      <c r="B51" s="152"/>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60"/>
      <c r="BT51" s="160"/>
      <c r="BU51" s="160"/>
      <c r="BV51" s="160"/>
      <c r="BW51" s="154"/>
      <c r="BX51" s="154"/>
      <c r="BY51" s="154"/>
      <c r="BZ51" s="154"/>
      <c r="CA51" s="154"/>
      <c r="CB51" s="154"/>
      <c r="CC51" s="154"/>
      <c r="CD51" s="154"/>
      <c r="CE51" s="154"/>
      <c r="CF51" s="154"/>
      <c r="CG51" s="154"/>
      <c r="CH51" s="154"/>
      <c r="CI51" s="154"/>
      <c r="CJ51" s="154"/>
      <c r="CK51" s="154"/>
      <c r="CL51" s="154"/>
      <c r="CM51" s="154"/>
      <c r="CN51" s="154"/>
      <c r="CO51" s="155"/>
      <c r="CP51" s="155"/>
      <c r="CQ51" s="155"/>
      <c r="CR51" s="155"/>
      <c r="CS51" s="155"/>
      <c r="CT51" s="155"/>
      <c r="CU51" s="155"/>
      <c r="CV51" s="155"/>
      <c r="CW51" s="155"/>
      <c r="CX51" s="155"/>
      <c r="CY51" s="155"/>
      <c r="CZ51" s="155"/>
      <c r="DA51" s="155"/>
      <c r="DB51" s="155"/>
      <c r="DC51" s="154"/>
      <c r="DD51" s="154"/>
      <c r="DE51" s="154"/>
      <c r="DF51" s="154"/>
      <c r="DG51" s="155"/>
      <c r="DH51" s="155"/>
      <c r="DI51" s="155"/>
      <c r="DJ51" s="155"/>
      <c r="DK51" s="155"/>
      <c r="DL51" s="155"/>
      <c r="DM51" s="155"/>
      <c r="DN51" s="155"/>
      <c r="DO51" s="155"/>
      <c r="DP51" s="155"/>
      <c r="DQ51" s="155"/>
      <c r="DR51" s="155"/>
      <c r="DS51" s="155"/>
      <c r="DT51" s="155"/>
      <c r="DU51" s="203"/>
      <c r="DV51" s="203"/>
      <c r="DW51" s="203"/>
      <c r="DX51" s="203"/>
      <c r="DY51" s="203"/>
      <c r="DZ51" s="203"/>
      <c r="EA51" s="203"/>
      <c r="EB51" s="203"/>
      <c r="EC51" s="203"/>
      <c r="ED51" s="203"/>
      <c r="EE51" s="203"/>
      <c r="EF51" s="203"/>
      <c r="EG51" s="203"/>
      <c r="EH51" s="203"/>
      <c r="EI51" s="203"/>
      <c r="EJ51" s="203"/>
      <c r="EK51" s="203"/>
      <c r="EL51" s="203"/>
      <c r="EM51" s="203"/>
      <c r="EN51" s="203"/>
      <c r="EO51" s="203"/>
      <c r="EP51" s="203"/>
      <c r="EQ51" s="203"/>
      <c r="ER51" s="203"/>
      <c r="ES51" s="203"/>
      <c r="ET51" s="203"/>
      <c r="EU51" s="203"/>
      <c r="EV51" s="203"/>
      <c r="EW51" s="203"/>
      <c r="EX51" s="203"/>
      <c r="EY51" s="203"/>
      <c r="EZ51" s="203"/>
      <c r="FA51" s="203"/>
      <c r="FB51" s="203"/>
      <c r="FC51" s="203"/>
      <c r="FD51" s="203"/>
      <c r="FE51" s="203"/>
      <c r="FF51" s="203"/>
      <c r="FG51" s="203"/>
      <c r="FH51" s="203"/>
      <c r="FI51" s="203"/>
      <c r="FJ51" s="203"/>
      <c r="FK51" s="203"/>
      <c r="FL51" s="203"/>
      <c r="FM51" s="203"/>
      <c r="FN51" s="203"/>
      <c r="FO51" s="203"/>
      <c r="FP51" s="203"/>
      <c r="FQ51" s="203"/>
      <c r="FR51" s="203"/>
      <c r="FS51" s="203"/>
      <c r="FT51" s="203"/>
      <c r="FU51" s="203"/>
      <c r="FV51" s="203"/>
      <c r="FW51" s="203"/>
      <c r="FX51" s="203"/>
      <c r="FY51" s="203"/>
      <c r="FZ51" s="203"/>
      <c r="GA51" s="203"/>
      <c r="GB51" s="203"/>
      <c r="GC51" s="203"/>
      <c r="GD51" s="203"/>
      <c r="GE51" s="203"/>
      <c r="GF51" s="203"/>
      <c r="GG51" s="203"/>
      <c r="GH51" s="203"/>
      <c r="GI51" s="203"/>
      <c r="GJ51" s="203"/>
      <c r="GK51" s="203"/>
      <c r="GL51" s="203"/>
      <c r="GM51" s="203"/>
      <c r="GN51" s="203"/>
      <c r="GO51" s="203"/>
      <c r="GP51" s="203"/>
      <c r="GQ51" s="203"/>
      <c r="GR51" s="203"/>
      <c r="GS51" s="203"/>
      <c r="GT51" s="203"/>
      <c r="GU51" s="203"/>
      <c r="GV51" s="203"/>
      <c r="GW51" s="203"/>
      <c r="GX51" s="203"/>
      <c r="GY51" s="203"/>
      <c r="GZ51" s="203"/>
      <c r="HA51" s="203"/>
      <c r="HB51" s="203"/>
      <c r="HC51" s="203"/>
      <c r="HD51" s="203"/>
      <c r="HE51" s="203"/>
      <c r="HF51" s="203"/>
      <c r="HG51" s="203"/>
      <c r="HH51" s="203"/>
      <c r="HI51" s="203"/>
      <c r="HJ51" s="203"/>
      <c r="HK51" s="203"/>
      <c r="HL51" s="203"/>
      <c r="HM51" s="203"/>
      <c r="HN51" s="203"/>
      <c r="HO51" s="203"/>
      <c r="HP51" s="203"/>
      <c r="HQ51" s="203"/>
      <c r="HR51" s="203"/>
      <c r="HS51" s="203"/>
    </row>
    <row r="52" spans="2:227" ht="9" customHeight="1">
      <c r="B52" s="161"/>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62"/>
      <c r="BT52" s="162"/>
      <c r="BU52" s="162"/>
      <c r="BV52" s="162"/>
      <c r="BW52" s="158"/>
      <c r="BX52" s="158"/>
      <c r="BY52" s="158"/>
      <c r="BZ52" s="158"/>
      <c r="CA52" s="158"/>
      <c r="CB52" s="158"/>
      <c r="CC52" s="158"/>
      <c r="CD52" s="158"/>
      <c r="CE52" s="158"/>
      <c r="CF52" s="158"/>
      <c r="CG52" s="158"/>
      <c r="CH52" s="158"/>
      <c r="CI52" s="158"/>
      <c r="CJ52" s="158"/>
      <c r="CK52" s="158"/>
      <c r="CL52" s="158"/>
      <c r="CM52" s="158"/>
      <c r="CN52" s="158"/>
      <c r="CO52" s="159"/>
      <c r="CP52" s="159"/>
      <c r="CQ52" s="159"/>
      <c r="CR52" s="159"/>
      <c r="CS52" s="159"/>
      <c r="CT52" s="159"/>
      <c r="CU52" s="159"/>
      <c r="CV52" s="159"/>
      <c r="CW52" s="159"/>
      <c r="CX52" s="159"/>
      <c r="CY52" s="159"/>
      <c r="CZ52" s="159"/>
      <c r="DA52" s="159"/>
      <c r="DB52" s="159"/>
      <c r="DC52" s="158"/>
      <c r="DD52" s="158"/>
      <c r="DE52" s="158"/>
      <c r="DF52" s="158"/>
      <c r="DG52" s="159"/>
      <c r="DH52" s="159"/>
      <c r="DI52" s="159"/>
      <c r="DJ52" s="159"/>
      <c r="DK52" s="159"/>
      <c r="DL52" s="159"/>
      <c r="DM52" s="159"/>
      <c r="DN52" s="159"/>
      <c r="DO52" s="159"/>
      <c r="DP52" s="159"/>
      <c r="DQ52" s="159"/>
      <c r="DR52" s="159"/>
      <c r="DS52" s="159"/>
      <c r="DT52" s="159"/>
      <c r="DU52" s="330"/>
      <c r="DV52" s="330"/>
      <c r="DW52" s="330"/>
      <c r="DX52" s="330"/>
      <c r="DY52" s="330"/>
      <c r="DZ52" s="330"/>
      <c r="EA52" s="330"/>
      <c r="EB52" s="330"/>
      <c r="EC52" s="330"/>
      <c r="ED52" s="330"/>
      <c r="EE52" s="330"/>
      <c r="EF52" s="330"/>
      <c r="EG52" s="330"/>
      <c r="EH52" s="330"/>
      <c r="EI52" s="330"/>
      <c r="EJ52" s="330"/>
      <c r="EK52" s="330"/>
      <c r="EL52" s="330"/>
      <c r="EM52" s="330"/>
      <c r="EN52" s="330"/>
      <c r="EO52" s="330"/>
      <c r="EP52" s="330"/>
      <c r="EQ52" s="330"/>
      <c r="ER52" s="330"/>
      <c r="ES52" s="330"/>
      <c r="ET52" s="330"/>
      <c r="EU52" s="330"/>
      <c r="EV52" s="330"/>
      <c r="EW52" s="330"/>
      <c r="EX52" s="330"/>
      <c r="EY52" s="330"/>
      <c r="EZ52" s="330"/>
      <c r="FA52" s="330"/>
      <c r="FB52" s="330"/>
      <c r="FC52" s="330"/>
      <c r="FD52" s="330"/>
      <c r="FE52" s="330"/>
      <c r="FF52" s="330"/>
      <c r="FG52" s="330"/>
      <c r="FH52" s="330"/>
      <c r="FI52" s="330"/>
      <c r="FJ52" s="330"/>
      <c r="FK52" s="330"/>
      <c r="FL52" s="330"/>
      <c r="FM52" s="330"/>
      <c r="FN52" s="330"/>
      <c r="FO52" s="330"/>
      <c r="FP52" s="330"/>
      <c r="FQ52" s="330"/>
      <c r="FR52" s="330"/>
      <c r="FS52" s="330"/>
      <c r="FT52" s="330"/>
      <c r="FU52" s="330"/>
      <c r="FV52" s="330"/>
      <c r="FW52" s="330"/>
      <c r="FX52" s="330"/>
      <c r="FY52" s="330"/>
      <c r="FZ52" s="330"/>
      <c r="GA52" s="330"/>
      <c r="GB52" s="330"/>
      <c r="GC52" s="330"/>
      <c r="GD52" s="330"/>
      <c r="GE52" s="330"/>
      <c r="GF52" s="330"/>
      <c r="GG52" s="330"/>
      <c r="GH52" s="330"/>
      <c r="GI52" s="330"/>
      <c r="GJ52" s="330"/>
      <c r="GK52" s="330"/>
      <c r="GL52" s="330"/>
      <c r="GM52" s="330"/>
      <c r="GN52" s="330"/>
      <c r="GO52" s="330"/>
      <c r="GP52" s="330"/>
      <c r="GQ52" s="330"/>
      <c r="GR52" s="330"/>
      <c r="GS52" s="330"/>
      <c r="GT52" s="330"/>
      <c r="GU52" s="330"/>
      <c r="GV52" s="330"/>
      <c r="GW52" s="330"/>
      <c r="GX52" s="330"/>
      <c r="GY52" s="330"/>
      <c r="GZ52" s="330"/>
      <c r="HA52" s="330"/>
      <c r="HB52" s="330"/>
      <c r="HC52" s="330"/>
      <c r="HD52" s="330"/>
      <c r="HE52" s="330"/>
      <c r="HF52" s="330"/>
      <c r="HG52" s="330"/>
      <c r="HH52" s="330"/>
      <c r="HI52" s="330"/>
      <c r="HJ52" s="330"/>
      <c r="HK52" s="330"/>
      <c r="HL52" s="330"/>
      <c r="HM52" s="330"/>
      <c r="HN52" s="330"/>
      <c r="HO52" s="330"/>
      <c r="HP52" s="330"/>
      <c r="HQ52" s="330"/>
      <c r="HR52" s="330"/>
      <c r="HS52" s="330"/>
    </row>
    <row r="53" spans="2:227" s="185" customFormat="1" ht="14">
      <c r="B53" s="163" t="s">
        <v>128</v>
      </c>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t="s">
        <v>1</v>
      </c>
      <c r="AV53" s="216">
        <v>15.31</v>
      </c>
      <c r="AW53" s="216">
        <v>15.31</v>
      </c>
      <c r="AX53" s="216">
        <v>15.31</v>
      </c>
      <c r="AY53" s="216">
        <v>15.31</v>
      </c>
      <c r="AZ53" s="216">
        <v>15.31</v>
      </c>
      <c r="BA53" s="216">
        <v>15.31</v>
      </c>
      <c r="BB53" s="216">
        <v>15.31</v>
      </c>
      <c r="BC53" s="216">
        <v>15.31</v>
      </c>
      <c r="BD53" s="216">
        <v>15.31</v>
      </c>
      <c r="BE53" s="216">
        <v>15.31</v>
      </c>
      <c r="BF53" s="216">
        <v>15.31</v>
      </c>
      <c r="BG53" s="216">
        <v>15.31</v>
      </c>
      <c r="BH53" s="216">
        <v>15.31</v>
      </c>
      <c r="BI53" s="216">
        <v>15.31</v>
      </c>
      <c r="BJ53" s="216">
        <v>15.31</v>
      </c>
      <c r="BK53" s="216">
        <v>15.31</v>
      </c>
      <c r="BL53" s="216">
        <v>15.31</v>
      </c>
      <c r="BM53" s="216">
        <v>15.31</v>
      </c>
      <c r="BN53" s="216">
        <v>15.31</v>
      </c>
      <c r="BO53" s="216">
        <v>15.31</v>
      </c>
      <c r="BP53" s="216">
        <v>15.31</v>
      </c>
      <c r="BQ53" s="216">
        <v>15.31</v>
      </c>
      <c r="BR53" s="216">
        <v>15.31</v>
      </c>
      <c r="BS53" s="216">
        <v>15.31</v>
      </c>
      <c r="BT53" s="216">
        <v>15.31</v>
      </c>
      <c r="BU53" s="216">
        <v>15.31</v>
      </c>
      <c r="BV53" s="216">
        <v>15.31</v>
      </c>
      <c r="BW53" s="216">
        <v>15.31</v>
      </c>
      <c r="BX53" s="216">
        <v>15.31</v>
      </c>
      <c r="BY53" s="216">
        <v>15.31</v>
      </c>
      <c r="BZ53" s="216">
        <v>15.31</v>
      </c>
      <c r="CA53" s="216">
        <v>15.31</v>
      </c>
      <c r="CB53" s="216">
        <v>15.31</v>
      </c>
      <c r="CC53" s="216">
        <v>15.31</v>
      </c>
      <c r="CD53" s="216">
        <v>15.31</v>
      </c>
      <c r="CE53" s="216">
        <v>15.31</v>
      </c>
      <c r="CF53" s="216">
        <v>15.31</v>
      </c>
      <c r="CG53" s="216">
        <v>15.31</v>
      </c>
      <c r="CH53" s="216">
        <v>15.31</v>
      </c>
      <c r="CI53" s="216">
        <v>15.31</v>
      </c>
      <c r="CJ53" s="216">
        <v>15.31</v>
      </c>
      <c r="CK53" s="216">
        <v>15.31</v>
      </c>
      <c r="CL53" s="216">
        <v>15.31</v>
      </c>
      <c r="CM53" s="216">
        <v>15.31</v>
      </c>
      <c r="CN53" s="216">
        <v>15.31</v>
      </c>
      <c r="CO53" s="216">
        <v>15.31</v>
      </c>
      <c r="CP53" s="216">
        <v>15.31</v>
      </c>
      <c r="CQ53" s="216">
        <v>15.31</v>
      </c>
      <c r="CR53" s="216">
        <v>15.31</v>
      </c>
      <c r="CS53" s="216">
        <v>15.31</v>
      </c>
      <c r="CT53" s="216">
        <v>15.31</v>
      </c>
      <c r="CU53" s="216">
        <v>15.31</v>
      </c>
      <c r="CV53" s="216">
        <v>15.31</v>
      </c>
      <c r="CW53" s="216">
        <v>15.31</v>
      </c>
      <c r="CX53" s="216">
        <v>15.31</v>
      </c>
      <c r="CY53" s="216">
        <v>15.31</v>
      </c>
      <c r="CZ53" s="216">
        <v>15.31</v>
      </c>
      <c r="DA53" s="216">
        <v>15.31</v>
      </c>
      <c r="DB53" s="216">
        <v>15.31</v>
      </c>
      <c r="DC53" s="216">
        <v>15.31</v>
      </c>
      <c r="DD53" s="216">
        <v>15.31</v>
      </c>
      <c r="DE53" s="216">
        <v>15.31</v>
      </c>
      <c r="DF53" s="216">
        <v>15.31</v>
      </c>
      <c r="DG53" s="216">
        <v>15.31</v>
      </c>
      <c r="DH53" s="216">
        <v>15.31</v>
      </c>
      <c r="DI53" s="216">
        <v>15.31</v>
      </c>
      <c r="DJ53" s="216">
        <v>15.31</v>
      </c>
      <c r="DK53" s="216">
        <v>15.31</v>
      </c>
      <c r="DL53" s="216">
        <v>15.31</v>
      </c>
      <c r="DM53" s="216">
        <v>15.31</v>
      </c>
      <c r="DN53" s="216">
        <v>15.31</v>
      </c>
      <c r="DO53" s="216">
        <v>17.170000000000002</v>
      </c>
      <c r="DP53" s="216">
        <v>17.170000000000002</v>
      </c>
      <c r="DQ53" s="216">
        <v>17.170000000000002</v>
      </c>
      <c r="DR53" s="216">
        <v>17.170000000000002</v>
      </c>
      <c r="DS53" s="216">
        <v>17.170000000000002</v>
      </c>
      <c r="DT53" s="216">
        <v>17.170000000000002</v>
      </c>
      <c r="DU53" s="464">
        <v>17.170000000000002</v>
      </c>
      <c r="DV53" s="464">
        <v>17.170000000000002</v>
      </c>
      <c r="DW53" s="464">
        <v>17.170000000000002</v>
      </c>
      <c r="DX53" s="464">
        <v>17.170000000000002</v>
      </c>
      <c r="DY53" s="464">
        <v>17.170000000000002</v>
      </c>
      <c r="DZ53" s="464">
        <v>17.170000000000002</v>
      </c>
      <c r="EA53" s="464">
        <v>17.170000000000002</v>
      </c>
      <c r="EB53" s="464">
        <v>17.170000000000002</v>
      </c>
      <c r="EC53" s="464">
        <v>17.170000000000002</v>
      </c>
      <c r="ED53" s="464">
        <v>17.170000000000002</v>
      </c>
      <c r="EE53" s="464">
        <v>17.170000000000002</v>
      </c>
      <c r="EF53" s="464">
        <v>17.170000000000002</v>
      </c>
      <c r="EG53" s="464">
        <v>17.170000000000002</v>
      </c>
      <c r="EH53" s="464">
        <v>17.170000000000002</v>
      </c>
      <c r="EI53" s="464">
        <v>17.170000000000002</v>
      </c>
      <c r="EJ53" s="464">
        <v>17.170000000000002</v>
      </c>
      <c r="EK53" s="464">
        <v>17.170000000000002</v>
      </c>
      <c r="EL53" s="464">
        <v>17.170000000000002</v>
      </c>
      <c r="EM53" s="464">
        <v>17.170000000000002</v>
      </c>
      <c r="EN53" s="464">
        <v>17.170000000000002</v>
      </c>
      <c r="EO53" s="464">
        <v>17.170000000000002</v>
      </c>
      <c r="EP53" s="464">
        <v>17.170000000000002</v>
      </c>
      <c r="EQ53" s="464">
        <v>17.170000000000002</v>
      </c>
      <c r="ER53" s="464">
        <v>17.170000000000002</v>
      </c>
      <c r="ES53" s="464">
        <v>17.170000000000002</v>
      </c>
      <c r="ET53" s="464">
        <v>17.170000000000002</v>
      </c>
      <c r="EU53" s="464">
        <v>17.170000000000002</v>
      </c>
      <c r="EV53" s="464">
        <v>17.170000000000002</v>
      </c>
      <c r="EW53" s="464">
        <v>17.170000000000002</v>
      </c>
      <c r="EX53" s="464">
        <v>17.170000000000002</v>
      </c>
      <c r="EY53" s="464">
        <v>17.170000000000002</v>
      </c>
      <c r="EZ53" s="464">
        <v>17.170000000000002</v>
      </c>
      <c r="FA53" s="464">
        <v>17.170000000000002</v>
      </c>
      <c r="FB53" s="464">
        <v>17.170000000000002</v>
      </c>
      <c r="FC53" s="464">
        <v>17.170000000000002</v>
      </c>
      <c r="FD53" s="464">
        <v>17.170000000000002</v>
      </c>
      <c r="FE53" s="464">
        <v>17.170000000000002</v>
      </c>
      <c r="FF53" s="464">
        <v>17.170000000000002</v>
      </c>
      <c r="FG53" s="464">
        <v>17.170000000000002</v>
      </c>
      <c r="FH53" s="464">
        <v>17.170000000000002</v>
      </c>
      <c r="FI53" s="464">
        <v>17.170000000000002</v>
      </c>
      <c r="FJ53" s="464">
        <v>17.170000000000002</v>
      </c>
      <c r="FK53" s="464">
        <v>17.170000000000002</v>
      </c>
      <c r="FL53" s="464">
        <v>17.170000000000002</v>
      </c>
      <c r="FM53" s="464">
        <v>17.170000000000002</v>
      </c>
      <c r="FN53" s="464">
        <v>17.170000000000002</v>
      </c>
      <c r="FO53" s="464">
        <v>17.170000000000002</v>
      </c>
      <c r="FP53" s="464">
        <v>17.170000000000002</v>
      </c>
      <c r="FQ53" s="464">
        <v>17.170000000000002</v>
      </c>
      <c r="FR53" s="464">
        <v>17.170000000000002</v>
      </c>
      <c r="FS53" s="464">
        <v>17.170000000000002</v>
      </c>
      <c r="FT53" s="464">
        <v>17.170000000000002</v>
      </c>
      <c r="FU53" s="464">
        <v>17.170000000000002</v>
      </c>
      <c r="FV53" s="464">
        <v>17.170000000000002</v>
      </c>
      <c r="FW53" s="464">
        <v>17.170000000000002</v>
      </c>
      <c r="FX53" s="442" t="s">
        <v>268</v>
      </c>
      <c r="FY53" s="464"/>
      <c r="FZ53" s="464"/>
      <c r="GA53" s="464"/>
      <c r="GB53" s="464"/>
      <c r="GC53" s="464"/>
      <c r="GD53" s="464"/>
      <c r="GE53" s="464"/>
      <c r="GF53" s="464"/>
      <c r="GG53" s="464"/>
      <c r="GH53" s="464"/>
      <c r="GI53" s="464"/>
      <c r="GJ53" s="464"/>
      <c r="GK53" s="464"/>
      <c r="GL53" s="464"/>
      <c r="GM53" s="464"/>
      <c r="GN53" s="464"/>
      <c r="GO53" s="464"/>
      <c r="GP53" s="464"/>
    </row>
    <row r="54" spans="2:227" s="185" customFormat="1" ht="14">
      <c r="B54" s="163" t="s">
        <v>129</v>
      </c>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t="s">
        <v>1</v>
      </c>
      <c r="AV54" s="216">
        <v>8.17</v>
      </c>
      <c r="AW54" s="216">
        <v>8.17</v>
      </c>
      <c r="AX54" s="216">
        <v>8.17</v>
      </c>
      <c r="AY54" s="216">
        <v>8.17</v>
      </c>
      <c r="AZ54" s="216">
        <v>8.17</v>
      </c>
      <c r="BA54" s="216">
        <v>8.17</v>
      </c>
      <c r="BB54" s="216">
        <v>8.17</v>
      </c>
      <c r="BC54" s="216">
        <v>8.17</v>
      </c>
      <c r="BD54" s="216">
        <v>8.17</v>
      </c>
      <c r="BE54" s="216">
        <v>8.17</v>
      </c>
      <c r="BF54" s="216">
        <v>8.17</v>
      </c>
      <c r="BG54" s="216">
        <v>8.17</v>
      </c>
      <c r="BH54" s="216">
        <v>8.17</v>
      </c>
      <c r="BI54" s="216">
        <v>8.17</v>
      </c>
      <c r="BJ54" s="216">
        <v>8.17</v>
      </c>
      <c r="BK54" s="216">
        <v>8.17</v>
      </c>
      <c r="BL54" s="216">
        <v>8.17</v>
      </c>
      <c r="BM54" s="216">
        <v>8.17</v>
      </c>
      <c r="BN54" s="216">
        <v>8.17</v>
      </c>
      <c r="BO54" s="216">
        <v>8.17</v>
      </c>
      <c r="BP54" s="216">
        <v>8.17</v>
      </c>
      <c r="BQ54" s="216">
        <v>8.17</v>
      </c>
      <c r="BR54" s="216">
        <v>8.17</v>
      </c>
      <c r="BS54" s="216">
        <v>8.17</v>
      </c>
      <c r="BT54" s="216">
        <v>8.17</v>
      </c>
      <c r="BU54" s="216">
        <v>8.17</v>
      </c>
      <c r="BV54" s="216">
        <v>8.17</v>
      </c>
      <c r="BW54" s="216">
        <v>8.17</v>
      </c>
      <c r="BX54" s="216">
        <v>8.17</v>
      </c>
      <c r="BY54" s="216">
        <v>8.17</v>
      </c>
      <c r="BZ54" s="216">
        <v>8.17</v>
      </c>
      <c r="CA54" s="216">
        <v>8.17</v>
      </c>
      <c r="CB54" s="216">
        <v>8.17</v>
      </c>
      <c r="CC54" s="216">
        <v>8.17</v>
      </c>
      <c r="CD54" s="216">
        <v>8.17</v>
      </c>
      <c r="CE54" s="216">
        <v>8.17</v>
      </c>
      <c r="CF54" s="216">
        <v>8.17</v>
      </c>
      <c r="CG54" s="216">
        <v>8.17</v>
      </c>
      <c r="CH54" s="216">
        <v>8.17</v>
      </c>
      <c r="CI54" s="216">
        <v>8.17</v>
      </c>
      <c r="CJ54" s="216">
        <v>8.17</v>
      </c>
      <c r="CK54" s="216">
        <v>8.17</v>
      </c>
      <c r="CL54" s="216">
        <v>8.17</v>
      </c>
      <c r="CM54" s="216">
        <v>8.17</v>
      </c>
      <c r="CN54" s="216">
        <v>8.17</v>
      </c>
      <c r="CO54" s="216">
        <v>8.17</v>
      </c>
      <c r="CP54" s="216">
        <v>8.17</v>
      </c>
      <c r="CQ54" s="216">
        <v>8.17</v>
      </c>
      <c r="CR54" s="216">
        <v>8.17</v>
      </c>
      <c r="CS54" s="216">
        <v>8.17</v>
      </c>
      <c r="CT54" s="216">
        <v>8.17</v>
      </c>
      <c r="CU54" s="216">
        <v>8.17</v>
      </c>
      <c r="CV54" s="216">
        <v>8.17</v>
      </c>
      <c r="CW54" s="216">
        <v>8.17</v>
      </c>
      <c r="CX54" s="216">
        <v>8.17</v>
      </c>
      <c r="CY54" s="216">
        <v>8.17</v>
      </c>
      <c r="CZ54" s="216">
        <v>8.17</v>
      </c>
      <c r="DA54" s="216">
        <v>8.17</v>
      </c>
      <c r="DB54" s="216">
        <v>8.17</v>
      </c>
      <c r="DC54" s="216">
        <v>8.17</v>
      </c>
      <c r="DD54" s="216">
        <v>8.17</v>
      </c>
      <c r="DE54" s="216">
        <v>8.17</v>
      </c>
      <c r="DF54" s="216">
        <v>8.17</v>
      </c>
      <c r="DG54" s="216">
        <v>8.17</v>
      </c>
      <c r="DH54" s="216">
        <v>8.17</v>
      </c>
      <c r="DI54" s="216">
        <v>8.17</v>
      </c>
      <c r="DJ54" s="216">
        <v>8.17</v>
      </c>
      <c r="DK54" s="216">
        <v>8.17</v>
      </c>
      <c r="DL54" s="216">
        <v>8.17</v>
      </c>
      <c r="DM54" s="216">
        <v>8.17</v>
      </c>
      <c r="DN54" s="216">
        <v>8.17</v>
      </c>
      <c r="DO54" s="216">
        <v>8.17</v>
      </c>
      <c r="DP54" s="216">
        <v>8.17</v>
      </c>
      <c r="DQ54" s="216">
        <v>8.17</v>
      </c>
      <c r="DR54" s="216">
        <v>8.17</v>
      </c>
      <c r="DS54" s="216">
        <v>8.17</v>
      </c>
      <c r="DT54" s="216">
        <v>8.17</v>
      </c>
      <c r="DU54" s="464">
        <v>8.17</v>
      </c>
      <c r="DV54" s="464">
        <v>8.17</v>
      </c>
      <c r="DW54" s="464">
        <v>8.17</v>
      </c>
      <c r="DX54" s="464">
        <v>8.17</v>
      </c>
      <c r="DY54" s="464">
        <v>8.17</v>
      </c>
      <c r="DZ54" s="464">
        <v>8.17</v>
      </c>
      <c r="EA54" s="464">
        <v>8.17</v>
      </c>
      <c r="EB54" s="464">
        <v>8.17</v>
      </c>
      <c r="EC54" s="464">
        <v>8.17</v>
      </c>
      <c r="ED54" s="464">
        <v>8.17</v>
      </c>
      <c r="EE54" s="464">
        <v>8.17</v>
      </c>
      <c r="EF54" s="464">
        <v>8.17</v>
      </c>
      <c r="EG54" s="464">
        <v>8.17</v>
      </c>
      <c r="EH54" s="464">
        <v>8.17</v>
      </c>
      <c r="EI54" s="464">
        <v>8.17</v>
      </c>
      <c r="EJ54" s="464">
        <v>8.17</v>
      </c>
      <c r="EK54" s="464">
        <v>8.17</v>
      </c>
      <c r="EL54" s="464">
        <v>8.17</v>
      </c>
      <c r="EM54" s="464">
        <v>8.17</v>
      </c>
      <c r="EN54" s="464">
        <v>8.17</v>
      </c>
      <c r="EO54" s="464">
        <v>8.17</v>
      </c>
      <c r="EP54" s="464">
        <v>8.17</v>
      </c>
      <c r="EQ54" s="464">
        <v>8.17</v>
      </c>
      <c r="ER54" s="464">
        <v>8.17</v>
      </c>
      <c r="ES54" s="464">
        <v>8.17</v>
      </c>
      <c r="ET54" s="464">
        <v>8.17</v>
      </c>
      <c r="EU54" s="464">
        <v>8.17</v>
      </c>
      <c r="EV54" s="464">
        <v>8.17</v>
      </c>
      <c r="EW54" s="464">
        <v>8.17</v>
      </c>
      <c r="EX54" s="464">
        <v>8.17</v>
      </c>
      <c r="EY54" s="464">
        <v>8.17</v>
      </c>
      <c r="EZ54" s="464">
        <v>8.17</v>
      </c>
      <c r="FA54" s="464">
        <v>8.17</v>
      </c>
      <c r="FB54" s="464">
        <v>8.17</v>
      </c>
      <c r="FC54" s="464">
        <v>8.17</v>
      </c>
      <c r="FD54" s="464">
        <v>8.17</v>
      </c>
      <c r="FE54" s="464">
        <v>8.17</v>
      </c>
      <c r="FF54" s="464">
        <v>8.17</v>
      </c>
      <c r="FG54" s="464">
        <v>8.17</v>
      </c>
      <c r="FH54" s="464">
        <v>8.17</v>
      </c>
      <c r="FI54" s="464">
        <v>8.17</v>
      </c>
      <c r="FJ54" s="464">
        <v>8.17</v>
      </c>
      <c r="FK54" s="464">
        <v>8.17</v>
      </c>
      <c r="FL54" s="464">
        <v>8.17</v>
      </c>
      <c r="FM54" s="464">
        <v>8.17</v>
      </c>
      <c r="FN54" s="464">
        <v>8.17</v>
      </c>
      <c r="FO54" s="464">
        <v>8.17</v>
      </c>
      <c r="FP54" s="464">
        <v>8.17</v>
      </c>
      <c r="FQ54" s="464">
        <v>8.17</v>
      </c>
      <c r="FR54" s="464">
        <v>8.17</v>
      </c>
      <c r="FS54" s="464">
        <v>8.17</v>
      </c>
      <c r="FT54" s="464">
        <v>8.17</v>
      </c>
      <c r="FU54" s="464">
        <v>8.17</v>
      </c>
      <c r="FV54" s="464">
        <v>8.17</v>
      </c>
      <c r="FW54" s="464">
        <v>8.17</v>
      </c>
      <c r="FX54" s="442" t="s">
        <v>268</v>
      </c>
      <c r="FY54" s="464"/>
      <c r="FZ54" s="464"/>
      <c r="GA54" s="464"/>
      <c r="GB54" s="464"/>
      <c r="GC54" s="464"/>
      <c r="GD54" s="464"/>
      <c r="GE54" s="464"/>
      <c r="GF54" s="464"/>
      <c r="GG54" s="464"/>
      <c r="GH54" s="464"/>
      <c r="GI54" s="464"/>
      <c r="GJ54" s="406" t="s">
        <v>49</v>
      </c>
    </row>
    <row r="55" spans="2:227" s="185" customFormat="1" ht="14">
      <c r="B55" s="164" t="s">
        <v>96</v>
      </c>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t="s">
        <v>1</v>
      </c>
      <c r="AV55" s="217">
        <f t="shared" ref="AV55:CA55" si="118">-AV21-AV22</f>
        <v>-4.47E-3</v>
      </c>
      <c r="AW55" s="217">
        <f t="shared" si="118"/>
        <v>-4.47E-3</v>
      </c>
      <c r="AX55" s="217">
        <f t="shared" si="118"/>
        <v>-4.47E-3</v>
      </c>
      <c r="AY55" s="217">
        <f t="shared" si="118"/>
        <v>-4.47E-3</v>
      </c>
      <c r="AZ55" s="217">
        <f t="shared" si="118"/>
        <v>-4.47E-3</v>
      </c>
      <c r="BA55" s="217">
        <f t="shared" si="118"/>
        <v>-4.47E-3</v>
      </c>
      <c r="BB55" s="217">
        <f t="shared" si="118"/>
        <v>-4.47E-3</v>
      </c>
      <c r="BC55" s="217">
        <f t="shared" si="118"/>
        <v>-4.47E-3</v>
      </c>
      <c r="BD55" s="217">
        <f t="shared" si="118"/>
        <v>-4.47E-3</v>
      </c>
      <c r="BE55" s="217">
        <f t="shared" si="118"/>
        <v>-4.47E-3</v>
      </c>
      <c r="BF55" s="217">
        <f t="shared" si="118"/>
        <v>-4.47E-3</v>
      </c>
      <c r="BG55" s="217">
        <f t="shared" si="118"/>
        <v>-4.47E-3</v>
      </c>
      <c r="BH55" s="217">
        <f t="shared" si="118"/>
        <v>-4.47E-3</v>
      </c>
      <c r="BI55" s="217">
        <f t="shared" si="118"/>
        <v>-4.47E-3</v>
      </c>
      <c r="BJ55" s="217">
        <f t="shared" si="118"/>
        <v>-4.47E-3</v>
      </c>
      <c r="BK55" s="217">
        <f t="shared" si="118"/>
        <v>-4.47E-3</v>
      </c>
      <c r="BL55" s="217">
        <f t="shared" si="118"/>
        <v>-4.47E-3</v>
      </c>
      <c r="BM55" s="217">
        <f t="shared" si="118"/>
        <v>-4.47E-3</v>
      </c>
      <c r="BN55" s="217">
        <f t="shared" si="118"/>
        <v>-4.47E-3</v>
      </c>
      <c r="BO55" s="217">
        <f t="shared" si="118"/>
        <v>-4.47E-3</v>
      </c>
      <c r="BP55" s="217">
        <f t="shared" si="118"/>
        <v>-4.47E-3</v>
      </c>
      <c r="BQ55" s="217">
        <f t="shared" si="118"/>
        <v>-4.47E-3</v>
      </c>
      <c r="BR55" s="217">
        <f t="shared" si="118"/>
        <v>-4.47E-3</v>
      </c>
      <c r="BS55" s="217">
        <f t="shared" si="118"/>
        <v>-4.47E-3</v>
      </c>
      <c r="BT55" s="217">
        <f t="shared" si="118"/>
        <v>-4.47E-3</v>
      </c>
      <c r="BU55" s="217">
        <f t="shared" si="118"/>
        <v>-4.47E-3</v>
      </c>
      <c r="BV55" s="217">
        <f t="shared" si="118"/>
        <v>-4.47E-3</v>
      </c>
      <c r="BW55" s="217">
        <f t="shared" si="118"/>
        <v>-4.47E-3</v>
      </c>
      <c r="BX55" s="217">
        <f t="shared" si="118"/>
        <v>-4.47E-3</v>
      </c>
      <c r="BY55" s="217">
        <f t="shared" si="118"/>
        <v>-4.47E-3</v>
      </c>
      <c r="BZ55" s="217">
        <f t="shared" si="118"/>
        <v>-4.47E-3</v>
      </c>
      <c r="CA55" s="217">
        <f t="shared" si="118"/>
        <v>-4.47E-3</v>
      </c>
      <c r="CB55" s="217">
        <f t="shared" ref="CB55:DG55" si="119">-CB21-CB22</f>
        <v>-4.47E-3</v>
      </c>
      <c r="CC55" s="217">
        <f t="shared" si="119"/>
        <v>-4.47E-3</v>
      </c>
      <c r="CD55" s="217">
        <f t="shared" si="119"/>
        <v>-4.47E-3</v>
      </c>
      <c r="CE55" s="217">
        <f t="shared" si="119"/>
        <v>-4.47E-3</v>
      </c>
      <c r="CF55" s="217">
        <f t="shared" si="119"/>
        <v>-4.47E-3</v>
      </c>
      <c r="CG55" s="217">
        <f t="shared" si="119"/>
        <v>-4.47E-3</v>
      </c>
      <c r="CH55" s="217">
        <f t="shared" si="119"/>
        <v>-4.47E-3</v>
      </c>
      <c r="CI55" s="217">
        <f t="shared" si="119"/>
        <v>-4.47E-3</v>
      </c>
      <c r="CJ55" s="217">
        <f t="shared" si="119"/>
        <v>-4.47E-3</v>
      </c>
      <c r="CK55" s="217">
        <f t="shared" si="119"/>
        <v>-4.47E-3</v>
      </c>
      <c r="CL55" s="217">
        <f t="shared" si="119"/>
        <v>-4.47E-3</v>
      </c>
      <c r="CM55" s="217">
        <f t="shared" si="119"/>
        <v>-4.47E-3</v>
      </c>
      <c r="CN55" s="217">
        <f t="shared" si="119"/>
        <v>-4.47E-3</v>
      </c>
      <c r="CO55" s="217">
        <f t="shared" si="119"/>
        <v>-4.47E-3</v>
      </c>
      <c r="CP55" s="217">
        <f t="shared" si="119"/>
        <v>-4.47E-3</v>
      </c>
      <c r="CQ55" s="217">
        <f t="shared" si="119"/>
        <v>-4.47E-3</v>
      </c>
      <c r="CR55" s="217">
        <f t="shared" si="119"/>
        <v>-4.47E-3</v>
      </c>
      <c r="CS55" s="217">
        <f t="shared" si="119"/>
        <v>-4.47E-3</v>
      </c>
      <c r="CT55" s="217">
        <f t="shared" si="119"/>
        <v>-4.47E-3</v>
      </c>
      <c r="CU55" s="217">
        <f t="shared" si="119"/>
        <v>-4.47E-3</v>
      </c>
      <c r="CV55" s="217">
        <f t="shared" si="119"/>
        <v>-4.47E-3</v>
      </c>
      <c r="CW55" s="217">
        <f t="shared" si="119"/>
        <v>-4.47E-3</v>
      </c>
      <c r="CX55" s="217">
        <f t="shared" si="119"/>
        <v>-4.47E-3</v>
      </c>
      <c r="CY55" s="217">
        <f t="shared" si="119"/>
        <v>-4.47E-3</v>
      </c>
      <c r="CZ55" s="217">
        <f t="shared" si="119"/>
        <v>-4.47E-3</v>
      </c>
      <c r="DA55" s="217">
        <f t="shared" si="119"/>
        <v>-4.47E-3</v>
      </c>
      <c r="DB55" s="217">
        <f t="shared" si="119"/>
        <v>-4.47E-3</v>
      </c>
      <c r="DC55" s="217">
        <f t="shared" si="119"/>
        <v>-4.47E-3</v>
      </c>
      <c r="DD55" s="217">
        <f t="shared" si="119"/>
        <v>-4.47E-3</v>
      </c>
      <c r="DE55" s="217">
        <f t="shared" si="119"/>
        <v>-4.47E-3</v>
      </c>
      <c r="DF55" s="217">
        <f t="shared" si="119"/>
        <v>-4.47E-3</v>
      </c>
      <c r="DG55" s="217">
        <f t="shared" si="119"/>
        <v>-4.47E-3</v>
      </c>
      <c r="DH55" s="217">
        <f t="shared" ref="DH55:EM55" si="120">-DH21-DH22</f>
        <v>-4.47E-3</v>
      </c>
      <c r="DI55" s="217">
        <f t="shared" si="120"/>
        <v>-4.47E-3</v>
      </c>
      <c r="DJ55" s="217">
        <f t="shared" si="120"/>
        <v>-4.47E-3</v>
      </c>
      <c r="DK55" s="217">
        <f t="shared" si="120"/>
        <v>-4.47E-3</v>
      </c>
      <c r="DL55" s="217">
        <f t="shared" si="120"/>
        <v>-4.47E-3</v>
      </c>
      <c r="DM55" s="217">
        <f t="shared" si="120"/>
        <v>-4.47E-3</v>
      </c>
      <c r="DN55" s="217">
        <f t="shared" si="120"/>
        <v>-4.47E-3</v>
      </c>
      <c r="DO55" s="217">
        <f t="shared" si="120"/>
        <v>-4.47E-3</v>
      </c>
      <c r="DP55" s="217">
        <f t="shared" si="120"/>
        <v>-4.47E-3</v>
      </c>
      <c r="DQ55" s="217">
        <f t="shared" si="120"/>
        <v>-4.47E-3</v>
      </c>
      <c r="DR55" s="217">
        <f t="shared" si="120"/>
        <v>-4.47E-3</v>
      </c>
      <c r="DS55" s="217">
        <f t="shared" si="120"/>
        <v>-4.47E-3</v>
      </c>
      <c r="DT55" s="217">
        <f t="shared" si="120"/>
        <v>-4.47E-3</v>
      </c>
      <c r="DU55" s="474">
        <f t="shared" si="120"/>
        <v>-4.47E-3</v>
      </c>
      <c r="DV55" s="474">
        <f t="shared" si="120"/>
        <v>-4.47E-3</v>
      </c>
      <c r="DW55" s="474">
        <f t="shared" si="120"/>
        <v>-4.47E-3</v>
      </c>
      <c r="DX55" s="474">
        <f t="shared" si="120"/>
        <v>-4.47E-3</v>
      </c>
      <c r="DY55" s="474">
        <f t="shared" si="120"/>
        <v>-4.47E-3</v>
      </c>
      <c r="DZ55" s="474">
        <f t="shared" si="120"/>
        <v>-4.47E-3</v>
      </c>
      <c r="EA55" s="474">
        <f t="shared" si="120"/>
        <v>-4.47E-3</v>
      </c>
      <c r="EB55" s="474">
        <f t="shared" si="120"/>
        <v>-4.47E-3</v>
      </c>
      <c r="EC55" s="474">
        <f t="shared" si="120"/>
        <v>-4.47E-3</v>
      </c>
      <c r="ED55" s="474">
        <f t="shared" si="120"/>
        <v>-4.47E-3</v>
      </c>
      <c r="EE55" s="474">
        <f t="shared" si="120"/>
        <v>-4.47E-3</v>
      </c>
      <c r="EF55" s="474">
        <f t="shared" si="120"/>
        <v>-4.47E-3</v>
      </c>
      <c r="EG55" s="474">
        <f t="shared" si="120"/>
        <v>-4.47E-3</v>
      </c>
      <c r="EH55" s="474">
        <f t="shared" si="120"/>
        <v>-4.47E-3</v>
      </c>
      <c r="EI55" s="474">
        <f t="shared" si="120"/>
        <v>-4.47E-3</v>
      </c>
      <c r="EJ55" s="474">
        <f t="shared" si="120"/>
        <v>-4.47E-3</v>
      </c>
      <c r="EK55" s="474">
        <f t="shared" si="120"/>
        <v>-4.47E-3</v>
      </c>
      <c r="EL55" s="474">
        <f t="shared" si="120"/>
        <v>-4.47E-3</v>
      </c>
      <c r="EM55" s="474">
        <f t="shared" si="120"/>
        <v>-4.47E-3</v>
      </c>
      <c r="EN55" s="474">
        <f t="shared" ref="EN55:FS55" si="121">-EN21-EN22</f>
        <v>-4.47E-3</v>
      </c>
      <c r="EO55" s="474">
        <f t="shared" si="121"/>
        <v>-4.47E-3</v>
      </c>
      <c r="EP55" s="474">
        <f t="shared" si="121"/>
        <v>-4.47E-3</v>
      </c>
      <c r="EQ55" s="474">
        <f t="shared" si="121"/>
        <v>-4.47E-3</v>
      </c>
      <c r="ER55" s="474">
        <f t="shared" si="121"/>
        <v>-4.47E-3</v>
      </c>
      <c r="ES55" s="474">
        <f t="shared" si="121"/>
        <v>-4.47E-3</v>
      </c>
      <c r="ET55" s="474">
        <f t="shared" si="121"/>
        <v>-4.47E-3</v>
      </c>
      <c r="EU55" s="474">
        <f t="shared" si="121"/>
        <v>-4.47E-3</v>
      </c>
      <c r="EV55" s="474">
        <f t="shared" si="121"/>
        <v>-4.47E-3</v>
      </c>
      <c r="EW55" s="474">
        <f t="shared" si="121"/>
        <v>-4.47E-3</v>
      </c>
      <c r="EX55" s="474">
        <f t="shared" si="121"/>
        <v>-4.47E-3</v>
      </c>
      <c r="EY55" s="474">
        <f t="shared" si="121"/>
        <v>-4.47E-3</v>
      </c>
      <c r="EZ55" s="474">
        <f t="shared" si="121"/>
        <v>-4.47E-3</v>
      </c>
      <c r="FA55" s="474">
        <f t="shared" si="121"/>
        <v>-4.47E-3</v>
      </c>
      <c r="FB55" s="474">
        <f t="shared" si="121"/>
        <v>-4.47E-3</v>
      </c>
      <c r="FC55" s="474">
        <f t="shared" si="121"/>
        <v>-4.47E-3</v>
      </c>
      <c r="FD55" s="474">
        <f t="shared" si="121"/>
        <v>-4.47E-3</v>
      </c>
      <c r="FE55" s="474">
        <f t="shared" si="121"/>
        <v>-4.47E-3</v>
      </c>
      <c r="FF55" s="474">
        <f t="shared" si="121"/>
        <v>-4.47E-3</v>
      </c>
      <c r="FG55" s="474">
        <f t="shared" si="121"/>
        <v>-4.47E-3</v>
      </c>
      <c r="FH55" s="474">
        <f t="shared" si="121"/>
        <v>-4.47E-3</v>
      </c>
      <c r="FI55" s="474">
        <f t="shared" si="121"/>
        <v>-4.47E-3</v>
      </c>
      <c r="FJ55" s="474">
        <f t="shared" si="121"/>
        <v>-4.47E-3</v>
      </c>
      <c r="FK55" s="474">
        <f t="shared" si="121"/>
        <v>-4.47E-3</v>
      </c>
      <c r="FL55" s="474">
        <f t="shared" si="121"/>
        <v>-4.47E-3</v>
      </c>
      <c r="FM55" s="474">
        <f t="shared" si="121"/>
        <v>-4.47E-3</v>
      </c>
      <c r="FN55" s="474">
        <f t="shared" si="121"/>
        <v>-4.47E-3</v>
      </c>
      <c r="FO55" s="474">
        <f t="shared" si="121"/>
        <v>-4.47E-3</v>
      </c>
      <c r="FP55" s="474">
        <f t="shared" si="121"/>
        <v>-4.47E-3</v>
      </c>
      <c r="FQ55" s="474">
        <f t="shared" si="121"/>
        <v>-4.47E-3</v>
      </c>
      <c r="FR55" s="474">
        <f t="shared" si="121"/>
        <v>-4.47E-3</v>
      </c>
      <c r="FS55" s="474">
        <f t="shared" si="121"/>
        <v>-4.47E-3</v>
      </c>
      <c r="FT55" s="474">
        <f t="shared" ref="FT55:GI55" si="122">-FT21-FT22</f>
        <v>-4.47E-3</v>
      </c>
      <c r="FU55" s="474">
        <f t="shared" si="122"/>
        <v>-4.47E-3</v>
      </c>
      <c r="FV55" s="474">
        <f t="shared" si="122"/>
        <v>-4.47E-3</v>
      </c>
      <c r="FW55" s="474">
        <f t="shared" si="122"/>
        <v>-4.47E-3</v>
      </c>
      <c r="FX55" s="474">
        <f t="shared" si="122"/>
        <v>-4.47E-3</v>
      </c>
      <c r="FY55" s="474">
        <f t="shared" si="122"/>
        <v>-4.47E-3</v>
      </c>
      <c r="FZ55" s="474">
        <f t="shared" si="122"/>
        <v>-4.47E-3</v>
      </c>
      <c r="GA55" s="474">
        <f t="shared" si="122"/>
        <v>-4.47E-3</v>
      </c>
      <c r="GB55" s="474">
        <f t="shared" si="122"/>
        <v>-4.47E-3</v>
      </c>
      <c r="GC55" s="474">
        <f t="shared" si="122"/>
        <v>-4.47E-3</v>
      </c>
      <c r="GD55" s="474">
        <f t="shared" si="122"/>
        <v>-4.47E-3</v>
      </c>
      <c r="GE55" s="474">
        <f t="shared" si="122"/>
        <v>-4.47E-3</v>
      </c>
      <c r="GF55" s="474">
        <f t="shared" si="122"/>
        <v>-4.47E-3</v>
      </c>
      <c r="GG55" s="474">
        <f t="shared" si="122"/>
        <v>-4.47E-3</v>
      </c>
      <c r="GH55" s="474">
        <f t="shared" si="122"/>
        <v>-4.47E-3</v>
      </c>
      <c r="GI55" s="474">
        <f t="shared" si="122"/>
        <v>-4.47E-3</v>
      </c>
      <c r="GJ55" s="406" t="s">
        <v>49</v>
      </c>
    </row>
    <row r="56" spans="2:227" ht="14" thickBot="1">
      <c r="FX56" s="143"/>
    </row>
    <row r="57" spans="2:227" ht="20.25" customHeight="1" thickBot="1">
      <c r="B57" s="206" t="s">
        <v>69</v>
      </c>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147"/>
      <c r="FX57" s="147"/>
      <c r="FY57" s="147"/>
      <c r="FZ57" s="147"/>
      <c r="GA57" s="147"/>
      <c r="GB57" s="147"/>
      <c r="GC57" s="147"/>
      <c r="GD57" s="147"/>
      <c r="GE57" s="147"/>
      <c r="GF57" s="147"/>
      <c r="GG57" s="147"/>
      <c r="GH57" s="147"/>
      <c r="GI57" s="147"/>
      <c r="GJ57" s="147"/>
      <c r="GK57" s="147"/>
      <c r="GL57" s="147"/>
      <c r="GM57" s="147"/>
      <c r="GN57" s="147"/>
      <c r="GO57" s="147"/>
      <c r="GP57" s="147"/>
      <c r="GQ57" s="147"/>
      <c r="GR57" s="147"/>
      <c r="GS57" s="147"/>
      <c r="GT57" s="147"/>
      <c r="GU57" s="147"/>
      <c r="GV57" s="147"/>
      <c r="GW57" s="147"/>
      <c r="GX57" s="147"/>
      <c r="GY57" s="147"/>
      <c r="GZ57" s="147"/>
      <c r="HA57" s="147"/>
      <c r="HB57" s="147"/>
      <c r="HC57" s="147"/>
      <c r="HD57" s="147"/>
      <c r="HE57" s="147"/>
      <c r="HF57" s="147"/>
      <c r="HG57" s="147"/>
      <c r="HH57" s="147"/>
      <c r="HI57" s="147"/>
      <c r="HJ57" s="147"/>
      <c r="HK57" s="147"/>
      <c r="HL57" s="147"/>
      <c r="HM57" s="147"/>
      <c r="HN57" s="147"/>
      <c r="HO57" s="147"/>
      <c r="HP57" s="147"/>
      <c r="HQ57" s="147"/>
      <c r="HR57" s="147"/>
      <c r="HS57" s="147"/>
    </row>
    <row r="58" spans="2:227" s="185" customFormat="1">
      <c r="B58" s="144" t="s">
        <v>66</v>
      </c>
      <c r="O58" s="218">
        <v>-5</v>
      </c>
      <c r="P58" s="218">
        <v>-5</v>
      </c>
      <c r="Q58" s="218">
        <v>-5</v>
      </c>
      <c r="R58" s="218">
        <v>-5</v>
      </c>
      <c r="S58" s="218">
        <v>-5</v>
      </c>
      <c r="T58" s="218">
        <v>-5</v>
      </c>
      <c r="U58" s="218">
        <v>-5</v>
      </c>
      <c r="V58" s="218">
        <v>-5</v>
      </c>
      <c r="W58" s="218">
        <v>-5</v>
      </c>
      <c r="X58" s="218">
        <v>-5</v>
      </c>
      <c r="Y58" s="218">
        <v>-5</v>
      </c>
      <c r="Z58" s="218">
        <v>-5</v>
      </c>
      <c r="AA58" s="218">
        <v>-5</v>
      </c>
      <c r="AB58" s="218">
        <v>-5</v>
      </c>
      <c r="AC58" s="218">
        <v>-5</v>
      </c>
      <c r="AD58" s="218">
        <v>-5</v>
      </c>
      <c r="AE58" s="218">
        <v>-5</v>
      </c>
      <c r="AF58" s="218">
        <v>-5</v>
      </c>
      <c r="AG58" s="218">
        <v>-5</v>
      </c>
      <c r="AH58" s="218">
        <v>-5</v>
      </c>
      <c r="AI58" s="218">
        <v>-5</v>
      </c>
      <c r="AJ58" s="218">
        <v>-5</v>
      </c>
      <c r="AK58" s="218">
        <v>-5</v>
      </c>
      <c r="AL58" s="218">
        <v>-5</v>
      </c>
      <c r="AM58" s="218">
        <v>-5</v>
      </c>
      <c r="AN58" s="218">
        <v>-5</v>
      </c>
      <c r="AO58" s="218">
        <v>-5</v>
      </c>
      <c r="AP58" s="218">
        <v>-5</v>
      </c>
      <c r="AQ58" s="218">
        <v>-5</v>
      </c>
      <c r="AR58" s="218">
        <v>-5</v>
      </c>
      <c r="AS58" s="218">
        <v>-5</v>
      </c>
      <c r="AT58" s="218">
        <v>-5</v>
      </c>
      <c r="AU58" s="218">
        <v>-5</v>
      </c>
      <c r="AV58" s="218">
        <v>-5</v>
      </c>
      <c r="AW58" s="218">
        <v>-5</v>
      </c>
      <c r="AX58" s="218">
        <v>-5</v>
      </c>
      <c r="AY58" s="218">
        <v>-5</v>
      </c>
      <c r="AZ58" s="218">
        <v>-5</v>
      </c>
      <c r="BA58" s="218">
        <v>-5</v>
      </c>
      <c r="BB58" s="218">
        <v>-5</v>
      </c>
      <c r="BC58" s="218">
        <v>-5</v>
      </c>
      <c r="BD58" s="218">
        <v>-5</v>
      </c>
      <c r="BE58" s="218">
        <v>-5</v>
      </c>
      <c r="BF58" s="218">
        <v>-5</v>
      </c>
      <c r="BG58" s="218">
        <v>-5</v>
      </c>
      <c r="BH58" s="218">
        <v>-5</v>
      </c>
      <c r="BI58" s="218">
        <v>-5</v>
      </c>
      <c r="BJ58" s="218">
        <v>-5</v>
      </c>
      <c r="BK58" s="218">
        <v>-5</v>
      </c>
      <c r="BL58" s="218">
        <v>-5</v>
      </c>
      <c r="BM58" s="218">
        <v>-5</v>
      </c>
      <c r="BN58" s="218">
        <v>-5</v>
      </c>
      <c r="BO58" s="218">
        <v>-5</v>
      </c>
      <c r="BP58" s="218">
        <v>-5</v>
      </c>
      <c r="BQ58" s="218">
        <v>-5</v>
      </c>
      <c r="BR58" s="218">
        <v>-5</v>
      </c>
      <c r="BS58" s="218">
        <v>-5</v>
      </c>
      <c r="BT58" s="218">
        <v>-5</v>
      </c>
      <c r="BU58" s="218">
        <v>-5</v>
      </c>
      <c r="BV58" s="218">
        <v>-5</v>
      </c>
      <c r="BW58" s="218">
        <v>-5</v>
      </c>
      <c r="BX58" s="218">
        <v>-5</v>
      </c>
      <c r="BY58" s="218">
        <v>-5</v>
      </c>
      <c r="BZ58" s="218">
        <v>-5</v>
      </c>
      <c r="CA58" s="218">
        <v>-5</v>
      </c>
      <c r="CB58" s="218">
        <v>-5</v>
      </c>
      <c r="CC58" s="218">
        <v>-5</v>
      </c>
      <c r="CD58" s="218">
        <v>-5</v>
      </c>
      <c r="CE58" s="218">
        <v>-5</v>
      </c>
      <c r="CF58" s="218">
        <v>-5</v>
      </c>
      <c r="CG58" s="218">
        <v>-5</v>
      </c>
      <c r="CH58" s="218">
        <v>-5</v>
      </c>
      <c r="CI58" s="218">
        <v>-5</v>
      </c>
      <c r="CJ58" s="218">
        <v>-5</v>
      </c>
      <c r="CK58" s="218">
        <v>-5</v>
      </c>
      <c r="CL58" s="218">
        <v>-5</v>
      </c>
      <c r="CM58" s="218">
        <v>-5</v>
      </c>
      <c r="CN58" s="218">
        <v>-5</v>
      </c>
      <c r="CO58" s="218">
        <v>-5</v>
      </c>
      <c r="CP58" s="218">
        <v>-5</v>
      </c>
      <c r="CQ58" s="218">
        <v>-5</v>
      </c>
      <c r="CR58" s="218">
        <v>-5</v>
      </c>
      <c r="CS58" s="218">
        <v>-5</v>
      </c>
      <c r="CT58" s="218">
        <v>-5</v>
      </c>
      <c r="CU58" s="218">
        <v>-5</v>
      </c>
      <c r="CV58" s="218">
        <v>-5</v>
      </c>
      <c r="CW58" s="218">
        <v>-5</v>
      </c>
      <c r="CX58" s="218">
        <v>-5</v>
      </c>
      <c r="CY58" s="218">
        <v>-5</v>
      </c>
      <c r="CZ58" s="218">
        <v>-5</v>
      </c>
      <c r="DA58" s="218">
        <v>-5</v>
      </c>
      <c r="DB58" s="218">
        <v>-5</v>
      </c>
      <c r="DC58" s="218">
        <v>-5</v>
      </c>
      <c r="DD58" s="218">
        <v>-5</v>
      </c>
      <c r="DE58" s="218">
        <v>-5</v>
      </c>
      <c r="DF58" s="218">
        <v>-5</v>
      </c>
      <c r="DG58" s="218">
        <v>-5</v>
      </c>
      <c r="DH58" s="218">
        <v>-5</v>
      </c>
      <c r="DI58" s="218">
        <v>-5</v>
      </c>
      <c r="DJ58" s="218">
        <v>-5</v>
      </c>
      <c r="DK58" s="218">
        <v>-5</v>
      </c>
      <c r="DL58" s="218">
        <v>-5</v>
      </c>
      <c r="DM58" s="218">
        <v>-5</v>
      </c>
      <c r="DN58" s="218">
        <v>-5</v>
      </c>
      <c r="DO58" s="218">
        <v>-5</v>
      </c>
      <c r="DP58" s="218">
        <v>-5</v>
      </c>
      <c r="DQ58" s="218">
        <v>-5</v>
      </c>
      <c r="DR58" s="218">
        <v>-5</v>
      </c>
      <c r="DS58" s="218">
        <v>-5</v>
      </c>
      <c r="DT58" s="218">
        <v>-5</v>
      </c>
      <c r="DU58" s="221">
        <v>-5</v>
      </c>
      <c r="DV58" s="221">
        <v>-5</v>
      </c>
      <c r="DW58" s="221">
        <v>-5</v>
      </c>
      <c r="DX58" s="221">
        <v>-5</v>
      </c>
      <c r="DY58" s="221">
        <f t="shared" ref="DY58:FD58" si="123">+DY37</f>
        <v>0.55000000000000004</v>
      </c>
      <c r="DZ58" s="221">
        <f t="shared" si="123"/>
        <v>0.55000000000000004</v>
      </c>
      <c r="EA58" s="221">
        <f t="shared" si="123"/>
        <v>0.55000000000000004</v>
      </c>
      <c r="EB58" s="221">
        <f t="shared" si="123"/>
        <v>0.85</v>
      </c>
      <c r="EC58" s="221">
        <f t="shared" si="123"/>
        <v>0.85</v>
      </c>
      <c r="ED58" s="221">
        <f t="shared" si="123"/>
        <v>0.85</v>
      </c>
      <c r="EE58" s="221">
        <f t="shared" si="123"/>
        <v>0.85</v>
      </c>
      <c r="EF58" s="221">
        <f t="shared" si="123"/>
        <v>0.85</v>
      </c>
      <c r="EG58" s="221">
        <f t="shared" si="123"/>
        <v>0.85</v>
      </c>
      <c r="EH58" s="221">
        <f t="shared" si="123"/>
        <v>0.85</v>
      </c>
      <c r="EI58" s="221">
        <f t="shared" si="123"/>
        <v>0.85</v>
      </c>
      <c r="EJ58" s="221">
        <f t="shared" si="123"/>
        <v>0.85</v>
      </c>
      <c r="EK58" s="221">
        <f t="shared" si="123"/>
        <v>0.85</v>
      </c>
      <c r="EL58" s="221">
        <f t="shared" si="123"/>
        <v>0.85</v>
      </c>
      <c r="EM58" s="221">
        <f t="shared" si="123"/>
        <v>0.85</v>
      </c>
      <c r="EN58" s="221">
        <f t="shared" si="123"/>
        <v>1.3</v>
      </c>
      <c r="EO58" s="221">
        <f t="shared" si="123"/>
        <v>1.3</v>
      </c>
      <c r="EP58" s="221">
        <f t="shared" si="123"/>
        <v>1.3</v>
      </c>
      <c r="EQ58" s="221">
        <f t="shared" si="123"/>
        <v>1.3</v>
      </c>
      <c r="ER58" s="221">
        <f t="shared" si="123"/>
        <v>1.3</v>
      </c>
      <c r="ES58" s="221">
        <f t="shared" si="123"/>
        <v>1.3</v>
      </c>
      <c r="ET58" s="221">
        <f t="shared" si="123"/>
        <v>1.3</v>
      </c>
      <c r="EU58" s="221">
        <f t="shared" si="123"/>
        <v>1.3</v>
      </c>
      <c r="EV58" s="221">
        <f t="shared" si="123"/>
        <v>1.3</v>
      </c>
      <c r="EW58" s="221">
        <f t="shared" si="123"/>
        <v>1.3</v>
      </c>
      <c r="EX58" s="221">
        <f t="shared" si="123"/>
        <v>1.3</v>
      </c>
      <c r="EY58" s="221">
        <f t="shared" si="123"/>
        <v>1.3</v>
      </c>
      <c r="EZ58" s="221">
        <f t="shared" si="123"/>
        <v>1.75</v>
      </c>
      <c r="FA58" s="221">
        <f t="shared" si="123"/>
        <v>1.75</v>
      </c>
      <c r="FB58" s="221">
        <f t="shared" si="123"/>
        <v>1.75</v>
      </c>
      <c r="FC58" s="221">
        <f t="shared" si="123"/>
        <v>1.75</v>
      </c>
      <c r="FD58" s="221">
        <f t="shared" si="123"/>
        <v>1.75</v>
      </c>
      <c r="FE58" s="221">
        <f t="shared" ref="FE58:GJ58" si="124">+FE37</f>
        <v>1.75</v>
      </c>
      <c r="FF58" s="221">
        <f t="shared" si="124"/>
        <v>1.75</v>
      </c>
      <c r="FG58" s="221">
        <f t="shared" si="124"/>
        <v>1.75</v>
      </c>
      <c r="FH58" s="221">
        <f t="shared" si="124"/>
        <v>1.75</v>
      </c>
      <c r="FI58" s="221">
        <f t="shared" si="124"/>
        <v>1.75</v>
      </c>
      <c r="FJ58" s="221">
        <f t="shared" si="124"/>
        <v>1.75</v>
      </c>
      <c r="FK58" s="221">
        <f t="shared" si="124"/>
        <v>1.75</v>
      </c>
      <c r="FL58" s="221">
        <f t="shared" si="124"/>
        <v>2.2999999999999998</v>
      </c>
      <c r="FM58" s="221">
        <f t="shared" si="124"/>
        <v>2.2999999999999998</v>
      </c>
      <c r="FN58" s="221">
        <f t="shared" si="124"/>
        <v>2.2999999999999998</v>
      </c>
      <c r="FO58" s="221">
        <f t="shared" si="124"/>
        <v>2.2999999999999998</v>
      </c>
      <c r="FP58" s="221">
        <f t="shared" si="124"/>
        <v>2.2999999999999998</v>
      </c>
      <c r="FQ58" s="221">
        <f t="shared" si="124"/>
        <v>2.2999999999999998</v>
      </c>
      <c r="FR58" s="221">
        <f t="shared" si="124"/>
        <v>2.2999999999999998</v>
      </c>
      <c r="FS58" s="221">
        <f t="shared" si="124"/>
        <v>2.2999999999999998</v>
      </c>
      <c r="FT58" s="221">
        <f t="shared" si="124"/>
        <v>2.2999999999999998</v>
      </c>
      <c r="FU58" s="221">
        <f t="shared" si="124"/>
        <v>2.2999999999999998</v>
      </c>
      <c r="FV58" s="221">
        <f t="shared" si="124"/>
        <v>2.2999999999999998</v>
      </c>
      <c r="FW58" s="221">
        <f t="shared" si="124"/>
        <v>2.2999999999999998</v>
      </c>
      <c r="FX58" s="221">
        <f t="shared" si="124"/>
        <v>2.2999999999999998</v>
      </c>
      <c r="FY58" s="221">
        <f t="shared" si="124"/>
        <v>2.2999999999999998</v>
      </c>
      <c r="FZ58" s="221">
        <f t="shared" si="124"/>
        <v>2.2999999999999998</v>
      </c>
      <c r="GA58" s="221">
        <f t="shared" si="124"/>
        <v>2.2999999999999998</v>
      </c>
      <c r="GB58" s="221">
        <f t="shared" si="124"/>
        <v>2.2999999999999998</v>
      </c>
      <c r="GC58" s="221">
        <f t="shared" si="124"/>
        <v>2.2999999999999998</v>
      </c>
      <c r="GD58" s="221">
        <f t="shared" si="124"/>
        <v>2.2999999999999998</v>
      </c>
      <c r="GE58" s="221">
        <f t="shared" si="124"/>
        <v>2.2999999999999998</v>
      </c>
      <c r="GF58" s="221">
        <f t="shared" si="124"/>
        <v>2.2999999999999998</v>
      </c>
      <c r="GG58" s="221">
        <f t="shared" si="124"/>
        <v>2.2999999999999998</v>
      </c>
      <c r="GH58" s="221">
        <f t="shared" si="124"/>
        <v>2.2999999999999998</v>
      </c>
      <c r="GI58" s="221">
        <f t="shared" si="124"/>
        <v>2.2999999999999998</v>
      </c>
      <c r="GJ58" s="221">
        <f t="shared" si="124"/>
        <v>2.2999999999999998</v>
      </c>
      <c r="GK58" s="221">
        <f t="shared" ref="GK58:HJ58" si="125">+GK37</f>
        <v>2.2999999999999998</v>
      </c>
      <c r="GL58" s="221">
        <f t="shared" si="125"/>
        <v>2.2999999999999998</v>
      </c>
      <c r="GM58" s="221">
        <f t="shared" si="125"/>
        <v>2.2999999999999998</v>
      </c>
      <c r="GN58" s="221">
        <f t="shared" si="125"/>
        <v>2.2999999999999998</v>
      </c>
      <c r="GO58" s="221">
        <f t="shared" si="125"/>
        <v>2.2999999999999998</v>
      </c>
      <c r="GP58" s="221">
        <f t="shared" si="125"/>
        <v>2.2999999999999998</v>
      </c>
      <c r="GQ58" s="221">
        <f t="shared" si="125"/>
        <v>2.2999999999999998</v>
      </c>
      <c r="GR58" s="221">
        <f t="shared" si="125"/>
        <v>2.2999999999999998</v>
      </c>
      <c r="GS58" s="221">
        <f t="shared" si="125"/>
        <v>2.2999999999999998</v>
      </c>
      <c r="GT58" s="221">
        <f t="shared" si="125"/>
        <v>2.2999999999999998</v>
      </c>
      <c r="GU58" s="221">
        <f t="shared" si="125"/>
        <v>2.2999999999999998</v>
      </c>
      <c r="GV58" s="221">
        <f t="shared" si="125"/>
        <v>2.2999999999999998</v>
      </c>
      <c r="GW58" s="221">
        <f t="shared" si="125"/>
        <v>2.2999999999999998</v>
      </c>
      <c r="GX58" s="221">
        <f t="shared" si="125"/>
        <v>2.2999999999999998</v>
      </c>
      <c r="GY58" s="221">
        <f t="shared" si="125"/>
        <v>2.2999999999999998</v>
      </c>
      <c r="GZ58" s="221">
        <f t="shared" si="125"/>
        <v>2.2999999999999998</v>
      </c>
      <c r="HA58" s="221">
        <f t="shared" si="125"/>
        <v>2.2999999999999998</v>
      </c>
      <c r="HB58" s="221">
        <f t="shared" si="125"/>
        <v>2.2999999999999998</v>
      </c>
      <c r="HC58" s="221">
        <f t="shared" si="125"/>
        <v>2.2999999999999998</v>
      </c>
      <c r="HD58" s="221">
        <f t="shared" si="125"/>
        <v>2.2999999999999998</v>
      </c>
      <c r="HE58" s="221">
        <f t="shared" si="125"/>
        <v>2.2999999999999998</v>
      </c>
      <c r="HF58" s="221">
        <f t="shared" si="125"/>
        <v>2.2999999999999998</v>
      </c>
      <c r="HG58" s="221">
        <f t="shared" si="125"/>
        <v>2.2999999999999998</v>
      </c>
      <c r="HH58" s="221">
        <f t="shared" si="125"/>
        <v>2.2999999999999998</v>
      </c>
      <c r="HI58" s="221">
        <f t="shared" si="125"/>
        <v>2.2999999999999998</v>
      </c>
      <c r="HJ58" s="221">
        <f t="shared" si="125"/>
        <v>2.2999999999999998</v>
      </c>
      <c r="HK58" s="221">
        <f t="shared" ref="HK58:HM58" si="126">+HK37</f>
        <v>2.2999999999999998</v>
      </c>
      <c r="HL58" s="221">
        <f t="shared" si="126"/>
        <v>2.2999999999999998</v>
      </c>
      <c r="HM58" s="221">
        <f t="shared" si="126"/>
        <v>2.2999999999999998</v>
      </c>
      <c r="HN58" s="221">
        <f t="shared" ref="HN58:HS58" si="127">+HN37</f>
        <v>2.2999999999999998</v>
      </c>
      <c r="HO58" s="221">
        <f t="shared" si="127"/>
        <v>2.2999999999999998</v>
      </c>
      <c r="HP58" s="221">
        <f t="shared" si="127"/>
        <v>2.2999999999999998</v>
      </c>
      <c r="HQ58" s="221">
        <f t="shared" si="127"/>
        <v>2.2999999999999998</v>
      </c>
      <c r="HR58" s="221">
        <f t="shared" si="127"/>
        <v>2.2999999999999998</v>
      </c>
      <c r="HS58" s="221">
        <f t="shared" si="127"/>
        <v>2.2999999999999998</v>
      </c>
    </row>
    <row r="59" spans="2:227" s="185" customFormat="1">
      <c r="B59" s="144" t="s">
        <v>65</v>
      </c>
      <c r="O59" s="218">
        <v>-5</v>
      </c>
      <c r="P59" s="218">
        <v>-5</v>
      </c>
      <c r="Q59" s="218">
        <v>-5</v>
      </c>
      <c r="R59" s="218">
        <v>-5</v>
      </c>
      <c r="S59" s="218">
        <v>-5</v>
      </c>
      <c r="T59" s="218">
        <v>-5</v>
      </c>
      <c r="U59" s="218">
        <v>-5</v>
      </c>
      <c r="V59" s="218">
        <v>-5</v>
      </c>
      <c r="W59" s="218">
        <v>-5</v>
      </c>
      <c r="X59" s="218">
        <v>-5</v>
      </c>
      <c r="Y59" s="218">
        <v>-5</v>
      </c>
      <c r="Z59" s="218">
        <v>-5</v>
      </c>
      <c r="AA59" s="218">
        <v>-5</v>
      </c>
      <c r="AB59" s="218">
        <v>-5</v>
      </c>
      <c r="AC59" s="218">
        <v>-5</v>
      </c>
      <c r="AD59" s="218">
        <v>-5</v>
      </c>
      <c r="AE59" s="218">
        <v>-5</v>
      </c>
      <c r="AF59" s="218">
        <v>-5</v>
      </c>
      <c r="AG59" s="218">
        <v>-5</v>
      </c>
      <c r="AH59" s="218">
        <v>-5</v>
      </c>
      <c r="AI59" s="218">
        <v>-5</v>
      </c>
      <c r="AJ59" s="218">
        <v>-5</v>
      </c>
      <c r="AK59" s="218">
        <v>-5</v>
      </c>
      <c r="AL59" s="218">
        <v>-5</v>
      </c>
      <c r="AM59" s="218">
        <v>-5</v>
      </c>
      <c r="AN59" s="218">
        <v>-5</v>
      </c>
      <c r="AO59" s="218">
        <v>-5</v>
      </c>
      <c r="AP59" s="218">
        <v>-5</v>
      </c>
      <c r="AQ59" s="218">
        <v>-5</v>
      </c>
      <c r="AR59" s="218">
        <v>-5</v>
      </c>
      <c r="AS59" s="218">
        <v>-5</v>
      </c>
      <c r="AT59" s="218">
        <v>-5</v>
      </c>
      <c r="AU59" s="218">
        <v>-5</v>
      </c>
      <c r="AV59" s="218">
        <v>-5</v>
      </c>
      <c r="AW59" s="218">
        <v>-5</v>
      </c>
      <c r="AX59" s="218">
        <v>-5</v>
      </c>
      <c r="AY59" s="218">
        <v>-5</v>
      </c>
      <c r="AZ59" s="218">
        <v>-5</v>
      </c>
      <c r="BA59" s="218">
        <v>-5</v>
      </c>
      <c r="BB59" s="218">
        <v>-5</v>
      </c>
      <c r="BC59" s="218">
        <v>-5</v>
      </c>
      <c r="BD59" s="218">
        <v>-5</v>
      </c>
      <c r="BE59" s="218">
        <v>-5</v>
      </c>
      <c r="BF59" s="218">
        <v>-5</v>
      </c>
      <c r="BG59" s="218">
        <v>-5</v>
      </c>
      <c r="BH59" s="218">
        <v>-5</v>
      </c>
      <c r="BI59" s="218">
        <v>-5</v>
      </c>
      <c r="BJ59" s="218">
        <v>-5</v>
      </c>
      <c r="BK59" s="218">
        <v>-5</v>
      </c>
      <c r="BL59" s="218">
        <v>-5</v>
      </c>
      <c r="BM59" s="218">
        <v>-5</v>
      </c>
      <c r="BN59" s="218">
        <v>-5</v>
      </c>
      <c r="BO59" s="218">
        <v>-5</v>
      </c>
      <c r="BP59" s="218">
        <v>-5</v>
      </c>
      <c r="BQ59" s="218">
        <v>-5</v>
      </c>
      <c r="BR59" s="218">
        <v>-5</v>
      </c>
      <c r="BS59" s="218">
        <v>-5</v>
      </c>
      <c r="BT59" s="218">
        <v>-5</v>
      </c>
      <c r="BU59" s="218">
        <v>-5</v>
      </c>
      <c r="BV59" s="218">
        <v>-5</v>
      </c>
      <c r="BW59" s="218">
        <v>-5</v>
      </c>
      <c r="BX59" s="218">
        <v>-5</v>
      </c>
      <c r="BY59" s="218">
        <v>-5</v>
      </c>
      <c r="BZ59" s="218">
        <v>-5</v>
      </c>
      <c r="CA59" s="218">
        <v>-5</v>
      </c>
      <c r="CB59" s="218">
        <v>-5</v>
      </c>
      <c r="CC59" s="218">
        <v>-5</v>
      </c>
      <c r="CD59" s="218">
        <v>-5</v>
      </c>
      <c r="CE59" s="218">
        <v>-5</v>
      </c>
      <c r="CF59" s="218">
        <v>-5</v>
      </c>
      <c r="CG59" s="218">
        <v>-5</v>
      </c>
      <c r="CH59" s="218">
        <v>-5</v>
      </c>
      <c r="CI59" s="218">
        <v>-5</v>
      </c>
      <c r="CJ59" s="218">
        <v>-5</v>
      </c>
      <c r="CK59" s="218">
        <v>-5</v>
      </c>
      <c r="CL59" s="218">
        <v>-5</v>
      </c>
      <c r="CM59" s="218">
        <v>-5</v>
      </c>
      <c r="CN59" s="218">
        <v>-5</v>
      </c>
      <c r="CO59" s="218">
        <v>-5</v>
      </c>
      <c r="CP59" s="218">
        <v>-5</v>
      </c>
      <c r="CQ59" s="218">
        <v>-5</v>
      </c>
      <c r="CR59" s="218">
        <v>-5</v>
      </c>
      <c r="CS59" s="218">
        <v>-5</v>
      </c>
      <c r="CT59" s="218">
        <v>-5</v>
      </c>
      <c r="CU59" s="218">
        <v>-5</v>
      </c>
      <c r="CV59" s="218">
        <v>-5</v>
      </c>
      <c r="CW59" s="218">
        <v>-5</v>
      </c>
      <c r="CX59" s="218">
        <v>-5</v>
      </c>
      <c r="CY59" s="218">
        <v>-5</v>
      </c>
      <c r="CZ59" s="218">
        <v>-5</v>
      </c>
      <c r="DA59" s="218">
        <v>-5</v>
      </c>
      <c r="DB59" s="218">
        <v>-5</v>
      </c>
      <c r="DC59" s="218">
        <v>-5</v>
      </c>
      <c r="DD59" s="218">
        <v>-5</v>
      </c>
      <c r="DE59" s="218">
        <v>-5</v>
      </c>
      <c r="DF59" s="218">
        <v>-5</v>
      </c>
      <c r="DG59" s="218">
        <v>-5</v>
      </c>
      <c r="DH59" s="218">
        <v>-5</v>
      </c>
      <c r="DI59" s="218">
        <v>-5</v>
      </c>
      <c r="DJ59" s="218">
        <v>-5</v>
      </c>
      <c r="DK59" s="218">
        <v>-5</v>
      </c>
      <c r="DL59" s="218">
        <v>-5</v>
      </c>
      <c r="DM59" s="218">
        <v>-5</v>
      </c>
      <c r="DN59" s="218">
        <v>-5</v>
      </c>
      <c r="DO59" s="218">
        <v>-5</v>
      </c>
      <c r="DP59" s="218">
        <v>-5</v>
      </c>
      <c r="DQ59" s="218">
        <v>-5</v>
      </c>
      <c r="DR59" s="218">
        <v>-5</v>
      </c>
      <c r="DS59" s="218">
        <v>-5</v>
      </c>
      <c r="DT59" s="218">
        <v>-5</v>
      </c>
      <c r="DU59" s="221">
        <v>-5</v>
      </c>
      <c r="DV59" s="221">
        <v>-5</v>
      </c>
      <c r="DW59" s="221">
        <v>-5</v>
      </c>
      <c r="DX59" s="221">
        <v>-5</v>
      </c>
      <c r="DY59" s="221">
        <f t="shared" ref="DY59:FD59" si="128">+DY38</f>
        <v>0.55000000000000004</v>
      </c>
      <c r="DZ59" s="221">
        <f t="shared" si="128"/>
        <v>0.55000000000000004</v>
      </c>
      <c r="EA59" s="221">
        <f t="shared" si="128"/>
        <v>2</v>
      </c>
      <c r="EB59" s="221">
        <f t="shared" si="128"/>
        <v>3</v>
      </c>
      <c r="EC59" s="221">
        <f t="shared" si="128"/>
        <v>3</v>
      </c>
      <c r="ED59" s="221">
        <f t="shared" si="128"/>
        <v>3</v>
      </c>
      <c r="EE59" s="221">
        <f t="shared" si="128"/>
        <v>3</v>
      </c>
      <c r="EF59" s="221">
        <f t="shared" si="128"/>
        <v>3</v>
      </c>
      <c r="EG59" s="221">
        <f t="shared" si="128"/>
        <v>3</v>
      </c>
      <c r="EH59" s="221">
        <f t="shared" si="128"/>
        <v>3</v>
      </c>
      <c r="EI59" s="221">
        <f t="shared" si="128"/>
        <v>3</v>
      </c>
      <c r="EJ59" s="221">
        <f t="shared" si="128"/>
        <v>3</v>
      </c>
      <c r="EK59" s="221">
        <f t="shared" si="128"/>
        <v>3</v>
      </c>
      <c r="EL59" s="221">
        <f t="shared" si="128"/>
        <v>3</v>
      </c>
      <c r="EM59" s="221">
        <f t="shared" si="128"/>
        <v>3</v>
      </c>
      <c r="EN59" s="221">
        <f t="shared" si="128"/>
        <v>4.9000000000000004</v>
      </c>
      <c r="EO59" s="221">
        <f t="shared" si="128"/>
        <v>4.9000000000000004</v>
      </c>
      <c r="EP59" s="221">
        <f t="shared" si="128"/>
        <v>4.9000000000000004</v>
      </c>
      <c r="EQ59" s="221">
        <f t="shared" si="128"/>
        <v>4.9000000000000004</v>
      </c>
      <c r="ER59" s="221">
        <f t="shared" si="128"/>
        <v>4.9000000000000004</v>
      </c>
      <c r="ES59" s="221">
        <f t="shared" si="128"/>
        <v>4.9000000000000004</v>
      </c>
      <c r="ET59" s="221">
        <f t="shared" si="128"/>
        <v>4.9000000000000004</v>
      </c>
      <c r="EU59" s="221">
        <f t="shared" si="128"/>
        <v>4.9000000000000004</v>
      </c>
      <c r="EV59" s="221">
        <f t="shared" si="128"/>
        <v>4.9000000000000004</v>
      </c>
      <c r="EW59" s="221">
        <f t="shared" si="128"/>
        <v>4.9000000000000004</v>
      </c>
      <c r="EX59" s="221">
        <f t="shared" si="128"/>
        <v>4.9000000000000004</v>
      </c>
      <c r="EY59" s="221">
        <f t="shared" si="128"/>
        <v>4.9000000000000004</v>
      </c>
      <c r="EZ59" s="221">
        <f t="shared" si="128"/>
        <v>6.25</v>
      </c>
      <c r="FA59" s="221">
        <f t="shared" si="128"/>
        <v>6.25</v>
      </c>
      <c r="FB59" s="221">
        <f t="shared" si="128"/>
        <v>6.25</v>
      </c>
      <c r="FC59" s="221">
        <f t="shared" si="128"/>
        <v>6.25</v>
      </c>
      <c r="FD59" s="221">
        <f t="shared" si="128"/>
        <v>6.25</v>
      </c>
      <c r="FE59" s="221">
        <f t="shared" ref="FE59:GJ59" si="129">+FE38</f>
        <v>6.25</v>
      </c>
      <c r="FF59" s="221">
        <f t="shared" si="129"/>
        <v>6.25</v>
      </c>
      <c r="FG59" s="221">
        <f t="shared" si="129"/>
        <v>6.25</v>
      </c>
      <c r="FH59" s="221">
        <f t="shared" si="129"/>
        <v>6.25</v>
      </c>
      <c r="FI59" s="221">
        <f t="shared" si="129"/>
        <v>6.25</v>
      </c>
      <c r="FJ59" s="221">
        <f t="shared" si="129"/>
        <v>6.25</v>
      </c>
      <c r="FK59" s="221">
        <f t="shared" si="129"/>
        <v>6.25</v>
      </c>
      <c r="FL59" s="221">
        <f t="shared" si="129"/>
        <v>7.9</v>
      </c>
      <c r="FM59" s="221">
        <f t="shared" si="129"/>
        <v>7.9</v>
      </c>
      <c r="FN59" s="221">
        <f t="shared" si="129"/>
        <v>7.9</v>
      </c>
      <c r="FO59" s="221">
        <f t="shared" si="129"/>
        <v>7.9</v>
      </c>
      <c r="FP59" s="221">
        <f t="shared" si="129"/>
        <v>7.9</v>
      </c>
      <c r="FQ59" s="221">
        <f t="shared" si="129"/>
        <v>7.9</v>
      </c>
      <c r="FR59" s="221">
        <f t="shared" si="129"/>
        <v>7.9</v>
      </c>
      <c r="FS59" s="221">
        <f t="shared" si="129"/>
        <v>7.9</v>
      </c>
      <c r="FT59" s="221">
        <f t="shared" si="129"/>
        <v>7.9</v>
      </c>
      <c r="FU59" s="221">
        <f t="shared" si="129"/>
        <v>7.9</v>
      </c>
      <c r="FV59" s="221">
        <f t="shared" si="129"/>
        <v>7.9</v>
      </c>
      <c r="FW59" s="221">
        <f t="shared" si="129"/>
        <v>7.9</v>
      </c>
      <c r="FX59" s="221">
        <f t="shared" si="129"/>
        <v>7.9</v>
      </c>
      <c r="FY59" s="221">
        <f t="shared" si="129"/>
        <v>7.9</v>
      </c>
      <c r="FZ59" s="221">
        <f t="shared" si="129"/>
        <v>7.9</v>
      </c>
      <c r="GA59" s="221">
        <f t="shared" si="129"/>
        <v>7.9</v>
      </c>
      <c r="GB59" s="221">
        <f t="shared" si="129"/>
        <v>7.9</v>
      </c>
      <c r="GC59" s="221">
        <f t="shared" si="129"/>
        <v>7.9</v>
      </c>
      <c r="GD59" s="221">
        <f t="shared" si="129"/>
        <v>7.9</v>
      </c>
      <c r="GE59" s="221">
        <f t="shared" si="129"/>
        <v>7.9</v>
      </c>
      <c r="GF59" s="221">
        <f t="shared" si="129"/>
        <v>7.9</v>
      </c>
      <c r="GG59" s="221">
        <f t="shared" si="129"/>
        <v>7.9</v>
      </c>
      <c r="GH59" s="221">
        <f t="shared" si="129"/>
        <v>7.9</v>
      </c>
      <c r="GI59" s="221">
        <f t="shared" si="129"/>
        <v>7.9</v>
      </c>
      <c r="GJ59" s="221">
        <f t="shared" si="129"/>
        <v>7.9</v>
      </c>
      <c r="GK59" s="221">
        <f t="shared" ref="GK59:HJ59" si="130">+GK38</f>
        <v>7.9</v>
      </c>
      <c r="GL59" s="221">
        <f t="shared" si="130"/>
        <v>7.9</v>
      </c>
      <c r="GM59" s="221">
        <f t="shared" si="130"/>
        <v>7.9</v>
      </c>
      <c r="GN59" s="221">
        <f t="shared" si="130"/>
        <v>7.9</v>
      </c>
      <c r="GO59" s="221">
        <f t="shared" si="130"/>
        <v>7.9</v>
      </c>
      <c r="GP59" s="221">
        <f t="shared" si="130"/>
        <v>7.9</v>
      </c>
      <c r="GQ59" s="221">
        <f t="shared" si="130"/>
        <v>7.9</v>
      </c>
      <c r="GR59" s="221">
        <f t="shared" si="130"/>
        <v>7.9</v>
      </c>
      <c r="GS59" s="221">
        <f t="shared" si="130"/>
        <v>7.9</v>
      </c>
      <c r="GT59" s="221">
        <f t="shared" si="130"/>
        <v>7.9</v>
      </c>
      <c r="GU59" s="221">
        <f t="shared" si="130"/>
        <v>7.9</v>
      </c>
      <c r="GV59" s="221">
        <f t="shared" si="130"/>
        <v>7.9</v>
      </c>
      <c r="GW59" s="221">
        <f t="shared" si="130"/>
        <v>7.9</v>
      </c>
      <c r="GX59" s="221">
        <f t="shared" si="130"/>
        <v>7.9</v>
      </c>
      <c r="GY59" s="221">
        <f t="shared" si="130"/>
        <v>7.9</v>
      </c>
      <c r="GZ59" s="221">
        <f t="shared" si="130"/>
        <v>7.9</v>
      </c>
      <c r="HA59" s="221">
        <f t="shared" si="130"/>
        <v>7.9</v>
      </c>
      <c r="HB59" s="221">
        <f t="shared" si="130"/>
        <v>7.9</v>
      </c>
      <c r="HC59" s="221">
        <f t="shared" si="130"/>
        <v>7.9</v>
      </c>
      <c r="HD59" s="221">
        <f t="shared" si="130"/>
        <v>7.9</v>
      </c>
      <c r="HE59" s="221">
        <f t="shared" si="130"/>
        <v>7.9</v>
      </c>
      <c r="HF59" s="221">
        <f t="shared" si="130"/>
        <v>7.9</v>
      </c>
      <c r="HG59" s="221">
        <f t="shared" si="130"/>
        <v>7.9</v>
      </c>
      <c r="HH59" s="221">
        <f t="shared" si="130"/>
        <v>7.9</v>
      </c>
      <c r="HI59" s="221">
        <f t="shared" si="130"/>
        <v>7.9</v>
      </c>
      <c r="HJ59" s="221">
        <f t="shared" si="130"/>
        <v>7.9</v>
      </c>
      <c r="HK59" s="221">
        <f t="shared" ref="HK59:HM59" si="131">+HK38</f>
        <v>7.9</v>
      </c>
      <c r="HL59" s="221">
        <f t="shared" si="131"/>
        <v>7.9</v>
      </c>
      <c r="HM59" s="221">
        <f t="shared" si="131"/>
        <v>7.9</v>
      </c>
      <c r="HN59" s="221">
        <f t="shared" ref="HN59:HS59" si="132">+HN38</f>
        <v>7.9</v>
      </c>
      <c r="HO59" s="221">
        <f t="shared" si="132"/>
        <v>7.9</v>
      </c>
      <c r="HP59" s="221">
        <f t="shared" si="132"/>
        <v>7.9</v>
      </c>
      <c r="HQ59" s="221">
        <f t="shared" si="132"/>
        <v>7.9</v>
      </c>
      <c r="HR59" s="221">
        <f t="shared" si="132"/>
        <v>7.9</v>
      </c>
      <c r="HS59" s="221">
        <f t="shared" si="132"/>
        <v>7.9</v>
      </c>
    </row>
    <row r="60" spans="2:227" s="185" customFormat="1" ht="14" thickBot="1">
      <c r="B60" s="150" t="s">
        <v>67</v>
      </c>
      <c r="C60" s="219"/>
      <c r="D60" s="219"/>
      <c r="E60" s="219"/>
      <c r="F60" s="219"/>
      <c r="G60" s="219"/>
      <c r="H60" s="219"/>
      <c r="I60" s="219"/>
      <c r="J60" s="219"/>
      <c r="K60" s="219"/>
      <c r="L60" s="219"/>
      <c r="M60" s="219"/>
      <c r="N60" s="219"/>
      <c r="O60" s="218">
        <v>-5</v>
      </c>
      <c r="P60" s="218">
        <v>-5</v>
      </c>
      <c r="Q60" s="218">
        <v>-5</v>
      </c>
      <c r="R60" s="218">
        <v>-5</v>
      </c>
      <c r="S60" s="218">
        <v>-5</v>
      </c>
      <c r="T60" s="218">
        <v>-5</v>
      </c>
      <c r="U60" s="218">
        <v>-5</v>
      </c>
      <c r="V60" s="218">
        <v>-5</v>
      </c>
      <c r="W60" s="218">
        <v>-5</v>
      </c>
      <c r="X60" s="218">
        <v>-5</v>
      </c>
      <c r="Y60" s="218">
        <v>-5</v>
      </c>
      <c r="Z60" s="218">
        <v>-5</v>
      </c>
      <c r="AA60" s="218">
        <v>-5</v>
      </c>
      <c r="AB60" s="218">
        <v>-5</v>
      </c>
      <c r="AC60" s="218">
        <v>-5</v>
      </c>
      <c r="AD60" s="218">
        <v>-5</v>
      </c>
      <c r="AE60" s="218">
        <v>-5</v>
      </c>
      <c r="AF60" s="218">
        <v>-5</v>
      </c>
      <c r="AG60" s="218">
        <v>-5</v>
      </c>
      <c r="AH60" s="218">
        <v>-5</v>
      </c>
      <c r="AI60" s="218">
        <v>-5</v>
      </c>
      <c r="AJ60" s="218">
        <v>-5</v>
      </c>
      <c r="AK60" s="218">
        <v>-5</v>
      </c>
      <c r="AL60" s="218">
        <v>-5</v>
      </c>
      <c r="AM60" s="218">
        <v>-5</v>
      </c>
      <c r="AN60" s="218">
        <v>-5</v>
      </c>
      <c r="AO60" s="218">
        <v>-5</v>
      </c>
      <c r="AP60" s="218">
        <v>-5</v>
      </c>
      <c r="AQ60" s="218">
        <v>-5</v>
      </c>
      <c r="AR60" s="218">
        <v>-5</v>
      </c>
      <c r="AS60" s="218">
        <v>-5</v>
      </c>
      <c r="AT60" s="218">
        <v>-5</v>
      </c>
      <c r="AU60" s="218">
        <v>-5</v>
      </c>
      <c r="AV60" s="218">
        <v>-5</v>
      </c>
      <c r="AW60" s="218">
        <v>-5</v>
      </c>
      <c r="AX60" s="218">
        <v>-5</v>
      </c>
      <c r="AY60" s="218">
        <v>-5</v>
      </c>
      <c r="AZ60" s="218">
        <v>-5</v>
      </c>
      <c r="BA60" s="218">
        <v>-5</v>
      </c>
      <c r="BB60" s="218">
        <v>-5</v>
      </c>
      <c r="BC60" s="218">
        <v>-5</v>
      </c>
      <c r="BD60" s="218">
        <v>-5</v>
      </c>
      <c r="BE60" s="218">
        <v>-5</v>
      </c>
      <c r="BF60" s="218">
        <v>-5</v>
      </c>
      <c r="BG60" s="218">
        <v>-5</v>
      </c>
      <c r="BH60" s="218">
        <v>-5</v>
      </c>
      <c r="BI60" s="218">
        <v>-5</v>
      </c>
      <c r="BJ60" s="218">
        <v>-5</v>
      </c>
      <c r="BK60" s="218">
        <v>-5</v>
      </c>
      <c r="BL60" s="218">
        <v>-5</v>
      </c>
      <c r="BM60" s="218">
        <v>-5</v>
      </c>
      <c r="BN60" s="218">
        <v>-5</v>
      </c>
      <c r="BO60" s="218">
        <v>-5</v>
      </c>
      <c r="BP60" s="218">
        <v>-5</v>
      </c>
      <c r="BQ60" s="218">
        <v>-5</v>
      </c>
      <c r="BR60" s="218">
        <v>-5</v>
      </c>
      <c r="BS60" s="218">
        <v>-5</v>
      </c>
      <c r="BT60" s="218">
        <v>-5</v>
      </c>
      <c r="BU60" s="218">
        <v>-5</v>
      </c>
      <c r="BV60" s="218">
        <v>-5</v>
      </c>
      <c r="BW60" s="218">
        <v>-5</v>
      </c>
      <c r="BX60" s="218">
        <v>-5</v>
      </c>
      <c r="BY60" s="218">
        <v>-5</v>
      </c>
      <c r="BZ60" s="218">
        <v>-5</v>
      </c>
      <c r="CA60" s="218">
        <v>-5</v>
      </c>
      <c r="CB60" s="218">
        <v>-5</v>
      </c>
      <c r="CC60" s="218">
        <v>-5</v>
      </c>
      <c r="CD60" s="218">
        <v>-5</v>
      </c>
      <c r="CE60" s="218">
        <v>-5</v>
      </c>
      <c r="CF60" s="218">
        <v>-5</v>
      </c>
      <c r="CG60" s="218">
        <v>-5</v>
      </c>
      <c r="CH60" s="218">
        <v>-5</v>
      </c>
      <c r="CI60" s="218">
        <v>-5</v>
      </c>
      <c r="CJ60" s="218">
        <v>-5</v>
      </c>
      <c r="CK60" s="218">
        <v>-5</v>
      </c>
      <c r="CL60" s="218">
        <v>-5</v>
      </c>
      <c r="CM60" s="218">
        <v>-5</v>
      </c>
      <c r="CN60" s="218">
        <v>-5</v>
      </c>
      <c r="CO60" s="218">
        <v>-5</v>
      </c>
      <c r="CP60" s="218">
        <v>-5</v>
      </c>
      <c r="CQ60" s="218">
        <v>-5</v>
      </c>
      <c r="CR60" s="218">
        <v>-5</v>
      </c>
      <c r="CS60" s="218">
        <v>-5</v>
      </c>
      <c r="CT60" s="218">
        <v>-5</v>
      </c>
      <c r="CU60" s="218">
        <v>-5</v>
      </c>
      <c r="CV60" s="218">
        <v>-5</v>
      </c>
      <c r="CW60" s="218">
        <v>-5</v>
      </c>
      <c r="CX60" s="218">
        <v>-5</v>
      </c>
      <c r="CY60" s="218">
        <v>-5</v>
      </c>
      <c r="CZ60" s="218">
        <v>-5</v>
      </c>
      <c r="DA60" s="218">
        <v>-5</v>
      </c>
      <c r="DB60" s="218">
        <v>-5</v>
      </c>
      <c r="DC60" s="218">
        <v>-5</v>
      </c>
      <c r="DD60" s="218">
        <v>-5</v>
      </c>
      <c r="DE60" s="218">
        <v>-5</v>
      </c>
      <c r="DF60" s="218">
        <v>-5</v>
      </c>
      <c r="DG60" s="218">
        <v>-5</v>
      </c>
      <c r="DH60" s="218">
        <v>-5</v>
      </c>
      <c r="DI60" s="218">
        <v>-5</v>
      </c>
      <c r="DJ60" s="218">
        <v>-5</v>
      </c>
      <c r="DK60" s="218">
        <v>-5</v>
      </c>
      <c r="DL60" s="218">
        <v>-5</v>
      </c>
      <c r="DM60" s="218">
        <v>-5</v>
      </c>
      <c r="DN60" s="218">
        <v>-5</v>
      </c>
      <c r="DO60" s="218">
        <v>-5</v>
      </c>
      <c r="DP60" s="218">
        <v>-5</v>
      </c>
      <c r="DQ60" s="218">
        <v>-5</v>
      </c>
      <c r="DR60" s="218">
        <v>-5</v>
      </c>
      <c r="DS60" s="218">
        <v>-5</v>
      </c>
      <c r="DT60" s="218">
        <v>-5</v>
      </c>
      <c r="DU60" s="223">
        <v>-5</v>
      </c>
      <c r="DV60" s="223">
        <v>-5</v>
      </c>
      <c r="DW60" s="223">
        <v>-5</v>
      </c>
      <c r="DX60" s="223">
        <v>-5</v>
      </c>
      <c r="DY60" s="223">
        <f t="shared" ref="DY60:FD60" si="133">+DY39</f>
        <v>0.55000000000000004</v>
      </c>
      <c r="DZ60" s="223">
        <f t="shared" si="133"/>
        <v>0.55000000000000004</v>
      </c>
      <c r="EA60" s="223">
        <f t="shared" si="133"/>
        <v>6</v>
      </c>
      <c r="EB60" s="223">
        <f t="shared" si="133"/>
        <v>9</v>
      </c>
      <c r="EC60" s="223">
        <f t="shared" si="133"/>
        <v>9</v>
      </c>
      <c r="ED60" s="223">
        <f t="shared" si="133"/>
        <v>9</v>
      </c>
      <c r="EE60" s="223">
        <f t="shared" si="133"/>
        <v>9</v>
      </c>
      <c r="EF60" s="223">
        <f t="shared" si="133"/>
        <v>9</v>
      </c>
      <c r="EG60" s="223">
        <f t="shared" si="133"/>
        <v>9</v>
      </c>
      <c r="EH60" s="223">
        <f t="shared" si="133"/>
        <v>9</v>
      </c>
      <c r="EI60" s="223">
        <f t="shared" si="133"/>
        <v>9</v>
      </c>
      <c r="EJ60" s="223">
        <f t="shared" si="133"/>
        <v>9</v>
      </c>
      <c r="EK60" s="223">
        <f t="shared" si="133"/>
        <v>9</v>
      </c>
      <c r="EL60" s="223">
        <f t="shared" si="133"/>
        <v>9</v>
      </c>
      <c r="EM60" s="223">
        <f t="shared" si="133"/>
        <v>9</v>
      </c>
      <c r="EN60" s="223">
        <f t="shared" si="133"/>
        <v>15</v>
      </c>
      <c r="EO60" s="223">
        <f t="shared" si="133"/>
        <v>15</v>
      </c>
      <c r="EP60" s="223">
        <f t="shared" si="133"/>
        <v>15</v>
      </c>
      <c r="EQ60" s="223">
        <f t="shared" si="133"/>
        <v>15</v>
      </c>
      <c r="ER60" s="223">
        <f t="shared" si="133"/>
        <v>15</v>
      </c>
      <c r="ES60" s="223">
        <f t="shared" si="133"/>
        <v>15</v>
      </c>
      <c r="ET60" s="223">
        <f t="shared" si="133"/>
        <v>15</v>
      </c>
      <c r="EU60" s="223">
        <f t="shared" si="133"/>
        <v>15</v>
      </c>
      <c r="EV60" s="223">
        <f t="shared" si="133"/>
        <v>15</v>
      </c>
      <c r="EW60" s="223">
        <f t="shared" si="133"/>
        <v>15</v>
      </c>
      <c r="EX60" s="223">
        <f t="shared" si="133"/>
        <v>15</v>
      </c>
      <c r="EY60" s="223">
        <f t="shared" si="133"/>
        <v>15</v>
      </c>
      <c r="EZ60" s="223">
        <f t="shared" si="133"/>
        <v>18.5</v>
      </c>
      <c r="FA60" s="223">
        <f t="shared" si="133"/>
        <v>18.5</v>
      </c>
      <c r="FB60" s="223">
        <f t="shared" si="133"/>
        <v>18.5</v>
      </c>
      <c r="FC60" s="223">
        <f t="shared" si="133"/>
        <v>18.5</v>
      </c>
      <c r="FD60" s="223">
        <f t="shared" si="133"/>
        <v>18.5</v>
      </c>
      <c r="FE60" s="223">
        <f t="shared" ref="FE60:GJ60" si="134">+FE39</f>
        <v>18.5</v>
      </c>
      <c r="FF60" s="223">
        <f t="shared" si="134"/>
        <v>18.5</v>
      </c>
      <c r="FG60" s="223">
        <f t="shared" si="134"/>
        <v>18.5</v>
      </c>
      <c r="FH60" s="223">
        <f t="shared" si="134"/>
        <v>18.5</v>
      </c>
      <c r="FI60" s="223">
        <f t="shared" si="134"/>
        <v>18.5</v>
      </c>
      <c r="FJ60" s="223">
        <f t="shared" si="134"/>
        <v>18.5</v>
      </c>
      <c r="FK60" s="223">
        <f t="shared" si="134"/>
        <v>18.5</v>
      </c>
      <c r="FL60" s="223">
        <f t="shared" si="134"/>
        <v>22.7</v>
      </c>
      <c r="FM60" s="223">
        <f t="shared" si="134"/>
        <v>22.7</v>
      </c>
      <c r="FN60" s="223">
        <f t="shared" si="134"/>
        <v>22.7</v>
      </c>
      <c r="FO60" s="223">
        <f t="shared" si="134"/>
        <v>22.7</v>
      </c>
      <c r="FP60" s="223">
        <f t="shared" si="134"/>
        <v>22.7</v>
      </c>
      <c r="FQ60" s="223">
        <f t="shared" si="134"/>
        <v>22.7</v>
      </c>
      <c r="FR60" s="223">
        <f t="shared" si="134"/>
        <v>22.7</v>
      </c>
      <c r="FS60" s="223">
        <f t="shared" si="134"/>
        <v>22.7</v>
      </c>
      <c r="FT60" s="223">
        <f t="shared" si="134"/>
        <v>22.7</v>
      </c>
      <c r="FU60" s="223">
        <f t="shared" si="134"/>
        <v>22.7</v>
      </c>
      <c r="FV60" s="223">
        <f t="shared" si="134"/>
        <v>22.7</v>
      </c>
      <c r="FW60" s="223">
        <f t="shared" si="134"/>
        <v>22.7</v>
      </c>
      <c r="FX60" s="223">
        <f t="shared" si="134"/>
        <v>22.7</v>
      </c>
      <c r="FY60" s="223">
        <f t="shared" si="134"/>
        <v>22.7</v>
      </c>
      <c r="FZ60" s="223">
        <f t="shared" si="134"/>
        <v>22.7</v>
      </c>
      <c r="GA60" s="223">
        <f t="shared" si="134"/>
        <v>22.7</v>
      </c>
      <c r="GB60" s="223">
        <f t="shared" si="134"/>
        <v>22.7</v>
      </c>
      <c r="GC60" s="223">
        <f t="shared" si="134"/>
        <v>22.7</v>
      </c>
      <c r="GD60" s="223">
        <f t="shared" si="134"/>
        <v>22.7</v>
      </c>
      <c r="GE60" s="223">
        <f t="shared" si="134"/>
        <v>22.7</v>
      </c>
      <c r="GF60" s="223">
        <f t="shared" si="134"/>
        <v>22.7</v>
      </c>
      <c r="GG60" s="223">
        <f t="shared" si="134"/>
        <v>22.7</v>
      </c>
      <c r="GH60" s="223">
        <f t="shared" si="134"/>
        <v>22.7</v>
      </c>
      <c r="GI60" s="223">
        <f t="shared" si="134"/>
        <v>22.7</v>
      </c>
      <c r="GJ60" s="223">
        <f t="shared" si="134"/>
        <v>22.7</v>
      </c>
      <c r="GK60" s="223">
        <f t="shared" ref="GK60:HJ60" si="135">+GK39</f>
        <v>22.7</v>
      </c>
      <c r="GL60" s="223">
        <f t="shared" si="135"/>
        <v>22.7</v>
      </c>
      <c r="GM60" s="223">
        <f t="shared" si="135"/>
        <v>22.7</v>
      </c>
      <c r="GN60" s="223">
        <f t="shared" si="135"/>
        <v>22.7</v>
      </c>
      <c r="GO60" s="223">
        <f t="shared" si="135"/>
        <v>22.7</v>
      </c>
      <c r="GP60" s="223">
        <f t="shared" si="135"/>
        <v>22.7</v>
      </c>
      <c r="GQ60" s="223">
        <f t="shared" si="135"/>
        <v>22.7</v>
      </c>
      <c r="GR60" s="223">
        <f t="shared" si="135"/>
        <v>22.7</v>
      </c>
      <c r="GS60" s="223">
        <f t="shared" si="135"/>
        <v>22.7</v>
      </c>
      <c r="GT60" s="223">
        <f t="shared" si="135"/>
        <v>22.7</v>
      </c>
      <c r="GU60" s="223">
        <f t="shared" si="135"/>
        <v>22.7</v>
      </c>
      <c r="GV60" s="223">
        <f t="shared" si="135"/>
        <v>22.7</v>
      </c>
      <c r="GW60" s="223">
        <f t="shared" si="135"/>
        <v>22.7</v>
      </c>
      <c r="GX60" s="223">
        <f t="shared" si="135"/>
        <v>22.7</v>
      </c>
      <c r="GY60" s="223">
        <f t="shared" si="135"/>
        <v>22.7</v>
      </c>
      <c r="GZ60" s="223">
        <f t="shared" si="135"/>
        <v>22.7</v>
      </c>
      <c r="HA60" s="223">
        <f t="shared" si="135"/>
        <v>22.7</v>
      </c>
      <c r="HB60" s="223">
        <f t="shared" si="135"/>
        <v>22.7</v>
      </c>
      <c r="HC60" s="223">
        <f t="shared" si="135"/>
        <v>22.7</v>
      </c>
      <c r="HD60" s="223">
        <f t="shared" si="135"/>
        <v>22.7</v>
      </c>
      <c r="HE60" s="223">
        <f t="shared" si="135"/>
        <v>22.7</v>
      </c>
      <c r="HF60" s="223">
        <f t="shared" si="135"/>
        <v>22.7</v>
      </c>
      <c r="HG60" s="223">
        <f t="shared" si="135"/>
        <v>22.7</v>
      </c>
      <c r="HH60" s="223">
        <f t="shared" si="135"/>
        <v>22.7</v>
      </c>
      <c r="HI60" s="223">
        <f t="shared" si="135"/>
        <v>22.7</v>
      </c>
      <c r="HJ60" s="223">
        <f t="shared" si="135"/>
        <v>22.7</v>
      </c>
      <c r="HK60" s="223">
        <f t="shared" ref="HK60:HM60" si="136">+HK39</f>
        <v>22.7</v>
      </c>
      <c r="HL60" s="223">
        <f t="shared" si="136"/>
        <v>22.7</v>
      </c>
      <c r="HM60" s="223">
        <f t="shared" si="136"/>
        <v>22.7</v>
      </c>
      <c r="HN60" s="223">
        <f t="shared" ref="HN60:HS60" si="137">+HN39</f>
        <v>22.7</v>
      </c>
      <c r="HO60" s="223">
        <f t="shared" si="137"/>
        <v>22.7</v>
      </c>
      <c r="HP60" s="223">
        <f t="shared" si="137"/>
        <v>22.7</v>
      </c>
      <c r="HQ60" s="223">
        <f t="shared" si="137"/>
        <v>22.7</v>
      </c>
      <c r="HR60" s="223">
        <f t="shared" si="137"/>
        <v>22.7</v>
      </c>
      <c r="HS60" s="223">
        <f t="shared" si="137"/>
        <v>22.7</v>
      </c>
    </row>
    <row r="61" spans="2:227" s="185" customFormat="1">
      <c r="B61" s="144" t="s">
        <v>56</v>
      </c>
      <c r="C61" s="220">
        <f>C33-SUM(C62:C$65)</f>
        <v>0</v>
      </c>
      <c r="D61" s="220">
        <f>D33-SUM(D62:D$65)</f>
        <v>0</v>
      </c>
      <c r="E61" s="220">
        <f>E33-SUM(E62:E$65)</f>
        <v>0</v>
      </c>
      <c r="F61" s="220">
        <f>F33-SUM(F62:F$65)</f>
        <v>0</v>
      </c>
      <c r="G61" s="220">
        <f>G33-SUM(G62:G$65)</f>
        <v>0</v>
      </c>
      <c r="H61" s="220">
        <f>H33-SUM(H62:H$65)</f>
        <v>0</v>
      </c>
      <c r="I61" s="220">
        <f>I33-SUM(I62:I$65)</f>
        <v>0</v>
      </c>
      <c r="J61" s="220">
        <f>J33-SUM(J62:J$65)</f>
        <v>0</v>
      </c>
      <c r="K61" s="220">
        <f>K33-SUM(K62:K$65)</f>
        <v>0</v>
      </c>
      <c r="L61" s="220">
        <f>L33-SUM(L62:L$65)</f>
        <v>0</v>
      </c>
      <c r="M61" s="220">
        <f>M33-SUM(M62:M$65)</f>
        <v>0</v>
      </c>
      <c r="N61" s="220">
        <f>N33-SUM(N62:N$65)</f>
        <v>0</v>
      </c>
      <c r="O61" s="220">
        <f>O33-SUM(O62:O$65)</f>
        <v>0</v>
      </c>
      <c r="P61" s="220">
        <f>P33-SUM(P62:P$65)</f>
        <v>0</v>
      </c>
      <c r="Q61" s="220">
        <f>Q33-SUM(Q62:Q$65)</f>
        <v>0</v>
      </c>
      <c r="R61" s="220">
        <f>R33-SUM(R62:R$65)</f>
        <v>0</v>
      </c>
      <c r="S61" s="220">
        <f>S33-SUM(S62:S$65)</f>
        <v>0</v>
      </c>
      <c r="T61" s="220">
        <f>T33-SUM(T62:T$65)</f>
        <v>0</v>
      </c>
      <c r="U61" s="220">
        <f>U33-SUM(U62:U$65)</f>
        <v>0</v>
      </c>
      <c r="V61" s="220">
        <f>V33-SUM(V62:V$65)</f>
        <v>0</v>
      </c>
      <c r="W61" s="220">
        <f>W33-SUM(W62:W$65)</f>
        <v>0</v>
      </c>
      <c r="X61" s="220">
        <f>X33-SUM(X62:X$65)</f>
        <v>0</v>
      </c>
      <c r="Y61" s="220">
        <f>Y33-SUM(Y62:Y$65)</f>
        <v>0</v>
      </c>
      <c r="Z61" s="220">
        <f>Z33-SUM(Z62:Z$65)</f>
        <v>0</v>
      </c>
      <c r="AA61" s="220">
        <f>AA33-SUM(AA62:AA$65)</f>
        <v>0</v>
      </c>
      <c r="AB61" s="220">
        <f>AB33-SUM(AB62:AB$65)</f>
        <v>0</v>
      </c>
      <c r="AC61" s="220">
        <f>AC33-SUM(AC62:AC$65)</f>
        <v>0</v>
      </c>
      <c r="AD61" s="220">
        <f>AD33-SUM(AD62:AD$65)</f>
        <v>0</v>
      </c>
      <c r="AE61" s="220">
        <f>AE33-SUM(AE62:AE$65)</f>
        <v>0</v>
      </c>
      <c r="AF61" s="220">
        <f>AF33-SUM(AF62:AF$65)</f>
        <v>0</v>
      </c>
      <c r="AG61" s="220">
        <f>AG33-SUM(AG62:AG$65)</f>
        <v>0</v>
      </c>
      <c r="AH61" s="220">
        <f>AH33-SUM(AH62:AH$65)</f>
        <v>0</v>
      </c>
      <c r="AI61" s="220">
        <f>AI33-SUM(AI62:AI$65)</f>
        <v>0</v>
      </c>
      <c r="AJ61" s="220">
        <f>AJ33-SUM(AJ62:AJ$65)</f>
        <v>0</v>
      </c>
      <c r="AK61" s="220">
        <f>AK33-SUM(AK62:AK$65)</f>
        <v>0</v>
      </c>
      <c r="AL61" s="220">
        <f>AL33-SUM(AL62:AL$65)</f>
        <v>0</v>
      </c>
      <c r="AM61" s="220">
        <f>AM33-SUM(AM62:AM$65)</f>
        <v>0</v>
      </c>
      <c r="AN61" s="220">
        <f>AN33-SUM(AN62:AN$65)</f>
        <v>0</v>
      </c>
      <c r="AO61" s="220">
        <f>AO33-SUM(AO62:AO$65)</f>
        <v>0</v>
      </c>
      <c r="AP61" s="220">
        <f>AP33-SUM(AP62:AP$65)</f>
        <v>0</v>
      </c>
      <c r="AQ61" s="220">
        <f>AQ33-SUM(AQ62:AQ$65)</f>
        <v>0</v>
      </c>
      <c r="AR61" s="220">
        <f>AR33-SUM(AR62:AR$65)</f>
        <v>0</v>
      </c>
      <c r="AS61" s="220">
        <f>AS33-SUM(AS62:AS$65)</f>
        <v>0</v>
      </c>
      <c r="AT61" s="220">
        <f>AT33-SUM(AT62:AT$65)</f>
        <v>0</v>
      </c>
      <c r="AU61" s="220">
        <f>AU33-SUM(AU62:AU$65)</f>
        <v>0</v>
      </c>
      <c r="AV61" s="220">
        <f>AV33-SUM(AV62:AV$65)</f>
        <v>0</v>
      </c>
      <c r="AW61" s="220">
        <f>AW33-SUM(AW62:AW$65)</f>
        <v>0</v>
      </c>
      <c r="AX61" s="220">
        <f>AX33-SUM(AX62:AX$65)</f>
        <v>0</v>
      </c>
      <c r="AY61" s="220">
        <f>AY33-SUM(AY62:AY$65)</f>
        <v>0</v>
      </c>
      <c r="AZ61" s="220">
        <f>AZ33-SUM(AZ62:AZ$65)</f>
        <v>0</v>
      </c>
      <c r="BA61" s="220">
        <f>BA33-SUM(BA62:BA$65)</f>
        <v>0</v>
      </c>
      <c r="BB61" s="220">
        <f>BB33-SUM(BB62:BB$65)</f>
        <v>0</v>
      </c>
      <c r="BC61" s="220">
        <f>BC33-SUM(BC62:BC$65)</f>
        <v>0</v>
      </c>
      <c r="BD61" s="220">
        <f>BD33-SUM(BD62:BD$65)</f>
        <v>0</v>
      </c>
      <c r="BE61" s="220">
        <f>BE33-SUM(BE62:BE$65)</f>
        <v>0</v>
      </c>
      <c r="BF61" s="220">
        <f>BF33-SUM(BF62:BF$65)</f>
        <v>0</v>
      </c>
      <c r="BG61" s="220">
        <f>BG33-SUM(BG62:BG$65)</f>
        <v>3.4799999999999998E-2</v>
      </c>
      <c r="BH61" s="220">
        <f>BH33-SUM(BH62:BH$65)</f>
        <v>3.4799999999999998E-2</v>
      </c>
      <c r="BI61" s="220">
        <f>BI33-SUM(BI62:BI$65)</f>
        <v>3.4799999999999998E-2</v>
      </c>
      <c r="BJ61" s="220">
        <f>BJ33-SUM(BJ62:BJ$65)</f>
        <v>3.4799999999999998E-2</v>
      </c>
      <c r="BK61" s="220">
        <f>BK33-SUM(BK62:BK$65)</f>
        <v>0</v>
      </c>
      <c r="BL61" s="220">
        <f>BL33-SUM(BL62:BL$65)</f>
        <v>0</v>
      </c>
      <c r="BM61" s="220">
        <f>BM33-SUM(BM62:BM$65)</f>
        <v>0</v>
      </c>
      <c r="BN61" s="220">
        <f>BN33-SUM(BN62:BN$65)</f>
        <v>0</v>
      </c>
      <c r="BO61" s="220">
        <f>BO33-SUM(BO62:BO$65)</f>
        <v>0</v>
      </c>
      <c r="BP61" s="220">
        <f>BP33-SUM(BP62:BP$65)</f>
        <v>0</v>
      </c>
      <c r="BQ61" s="220">
        <f>BQ33-SUM(BQ62:BQ$65)</f>
        <v>0</v>
      </c>
      <c r="BR61" s="220">
        <f>BR33-SUM(BR62:BR$65)</f>
        <v>0</v>
      </c>
      <c r="BS61" s="220">
        <f>BS33-SUM(BS62:BS$65)</f>
        <v>3.4799999999999998E-2</v>
      </c>
      <c r="BT61" s="220">
        <f>BT33-SUM(BT62:BT$65)</f>
        <v>3.4799999999999998E-2</v>
      </c>
      <c r="BU61" s="220">
        <f>BU33-SUM(BU62:BU$65)</f>
        <v>3.4799999999999998E-2</v>
      </c>
      <c r="BV61" s="220">
        <f>BV33-SUM(BV62:BV$65)</f>
        <v>3.4799999999999998E-2</v>
      </c>
      <c r="BW61" s="220">
        <f>BW33-SUM(BW62:BW$65)</f>
        <v>0</v>
      </c>
      <c r="BX61" s="220">
        <f>BX33-SUM(BX62:BX$65)</f>
        <v>0</v>
      </c>
      <c r="BY61" s="220">
        <f>BY33-SUM(BY62:BY$65)</f>
        <v>0</v>
      </c>
      <c r="BZ61" s="220">
        <f>BZ33-SUM(BZ62:BZ$65)</f>
        <v>0</v>
      </c>
      <c r="CA61" s="220">
        <f>CA33-SUM(CA62:CA$65)</f>
        <v>0</v>
      </c>
      <c r="CB61" s="220">
        <f>CB33-SUM(CB62:CB$65)</f>
        <v>0</v>
      </c>
      <c r="CC61" s="220">
        <f>CC33-SUM(CC62:CC$65)</f>
        <v>0</v>
      </c>
      <c r="CD61" s="220">
        <f>CD33-SUM(CD62:CD$65)</f>
        <v>0</v>
      </c>
      <c r="CE61" s="220">
        <f>CE33-SUM(CE62:CE$65)</f>
        <v>3.4799999999999998E-2</v>
      </c>
      <c r="CF61" s="220">
        <f>CF33-SUM(CF62:CF$65)</f>
        <v>3.4799999999999998E-2</v>
      </c>
      <c r="CG61" s="220">
        <f>CG33-SUM(CG62:CG$65)</f>
        <v>3.4799999999999998E-2</v>
      </c>
      <c r="CH61" s="220">
        <f>CH33-SUM(CH62:CH$65)</f>
        <v>3.4799999999999998E-2</v>
      </c>
      <c r="CI61" s="220"/>
      <c r="CJ61" s="221">
        <f>CJ33-SUM(CJ62:CJ$65)</f>
        <v>0</v>
      </c>
      <c r="CK61" s="221">
        <f>CK33-SUM(CK62:CK$65)</f>
        <v>0</v>
      </c>
      <c r="CL61" s="221">
        <f>CL33-SUM(CL62:CL$65)</f>
        <v>0</v>
      </c>
      <c r="CM61" s="221">
        <f>CM33-SUM(CM62:CM$65)</f>
        <v>0</v>
      </c>
      <c r="CN61" s="221">
        <f>CN33-SUM(CN62:CN$65)</f>
        <v>0</v>
      </c>
      <c r="CO61" s="221">
        <f>CO33-SUM(CO62:CO$65)</f>
        <v>0</v>
      </c>
      <c r="CP61" s="221">
        <f>CP33-SUM(CP62:CP$65)</f>
        <v>0</v>
      </c>
      <c r="CQ61" s="221">
        <f>CQ33-SUM(CQ62:CQ$65)</f>
        <v>3.6799999999999999E-2</v>
      </c>
      <c r="CR61" s="221">
        <f>CR33-SUM(CR62:CR$65)</f>
        <v>4.1700000000000015E-2</v>
      </c>
      <c r="CS61" s="221">
        <f>CS33-SUM(CS62:CS$65)</f>
        <v>4.1700000000000015E-2</v>
      </c>
      <c r="CT61" s="221">
        <f>CT33-SUM(CT62:CT$65)</f>
        <v>4.1700000000000015E-2</v>
      </c>
      <c r="CU61" s="221">
        <f>CU33-SUM(CU62:CU$65)</f>
        <v>0</v>
      </c>
      <c r="CV61" s="221">
        <f>CV33-SUM(CV62:CV$65)</f>
        <v>0</v>
      </c>
      <c r="CW61" s="221">
        <f>CW33-SUM(CW62:CW$65)</f>
        <v>0</v>
      </c>
      <c r="CX61" s="221">
        <f>CX33-SUM(CX62:CX$65)</f>
        <v>0</v>
      </c>
      <c r="CY61" s="221">
        <f>CY33-SUM(CY62:CY$65)</f>
        <v>0</v>
      </c>
      <c r="CZ61" s="221">
        <f>CZ33-SUM(CZ62:CZ$65)</f>
        <v>0</v>
      </c>
      <c r="DA61" s="221">
        <f>DA33-SUM(DA62:DA$65)</f>
        <v>0</v>
      </c>
      <c r="DB61" s="221">
        <f>DB33-SUM(DB62:DB$65)</f>
        <v>0</v>
      </c>
      <c r="DC61" s="221">
        <f>DC33-SUM(DC62:DC$65)</f>
        <v>4.1700000000000015E-2</v>
      </c>
      <c r="DD61" s="221">
        <f>DD33-SUM(DD62:DD$65)</f>
        <v>4.1700000000000015E-2</v>
      </c>
      <c r="DE61" s="221">
        <f>DE33-SUM(DE62:DE$65)</f>
        <v>4.1700000000000015E-2</v>
      </c>
      <c r="DF61" s="221">
        <f>DF33-SUM(DF62:DF$65)</f>
        <v>4.1700000000000015E-2</v>
      </c>
      <c r="DG61" s="221">
        <f>DG33-SUM(DG62:DG$65)</f>
        <v>0</v>
      </c>
      <c r="DH61" s="221">
        <f>DH33-SUM(DH62:DH$65)</f>
        <v>0</v>
      </c>
      <c r="DI61" s="221">
        <f>DI33-SUM(DI62:DI$65)</f>
        <v>0</v>
      </c>
      <c r="DJ61" s="221">
        <f>DJ33-SUM(DJ62:DJ$65)</f>
        <v>0</v>
      </c>
      <c r="DK61" s="221">
        <f>DK33-SUM(DK62:DK$65)</f>
        <v>0</v>
      </c>
      <c r="DL61" s="221">
        <f>DL33-SUM(DL62:DL$65)</f>
        <v>0</v>
      </c>
      <c r="DM61" s="221">
        <f>DM33-SUM(DM62:DM$65)</f>
        <v>0</v>
      </c>
      <c r="DN61" s="221">
        <f>DN33-SUM(DN62:DN$65)</f>
        <v>0</v>
      </c>
      <c r="DO61" s="220">
        <f>DO33-SUM(DO62:DO$65)</f>
        <v>4.1700000000000015E-2</v>
      </c>
      <c r="DP61" s="220">
        <f>DP33-SUM(DP62:DP$65)</f>
        <v>4.1700000000000015E-2</v>
      </c>
      <c r="DQ61" s="220">
        <f>DQ33-SUM(DQ62:DQ$65)</f>
        <v>4.1700000000000015E-2</v>
      </c>
      <c r="DR61" s="220">
        <f>DR33-SUM(DR62:DR$65)</f>
        <v>4.1700000000000015E-2</v>
      </c>
      <c r="DS61" s="220">
        <f>DS33-SUM(DS62:DS$65)</f>
        <v>0</v>
      </c>
      <c r="DT61" s="220">
        <f>DT33-SUM(DT62:DT$65)</f>
        <v>0</v>
      </c>
      <c r="DU61" s="220">
        <f>DU33-SUM(DU62:DU$65)</f>
        <v>0</v>
      </c>
      <c r="DV61" s="220">
        <f>DV33-SUM(DV62:DV$65)</f>
        <v>0</v>
      </c>
      <c r="DW61" s="220">
        <f>DW33-SUM(DW62:DW$65)</f>
        <v>0</v>
      </c>
      <c r="DX61" s="220">
        <f>DX33-SUM(DX62:DX$65)</f>
        <v>0</v>
      </c>
      <c r="DY61" s="220">
        <f>DY33-SUM(DY62:DY$65)</f>
        <v>0</v>
      </c>
      <c r="DZ61" s="220">
        <f>DZ33-SUM(DZ62:DZ$65)</f>
        <v>0</v>
      </c>
      <c r="EA61" s="220">
        <f>EA33-SUM(EA62:EA$65)</f>
        <v>4.8960000000000004E-2</v>
      </c>
      <c r="EB61" s="220">
        <f>EB33-SUM(EB62:EB$65)</f>
        <v>5.5770000000000014E-2</v>
      </c>
      <c r="EC61" s="220">
        <f>EC33-SUM(EC62:EC$65)</f>
        <v>5.5770000000000014E-2</v>
      </c>
      <c r="ED61" s="220">
        <f>ED33-SUM(ED62:ED$65)</f>
        <v>5.5770000000000014E-2</v>
      </c>
      <c r="EE61" s="220">
        <f>EE33-SUM(EE62:EE$65)</f>
        <v>0</v>
      </c>
      <c r="EF61" s="220">
        <f>EF33-SUM(EF62:EF$65)</f>
        <v>0</v>
      </c>
      <c r="EG61" s="220">
        <f>EG33-SUM(EG62:EG$65)</f>
        <v>0</v>
      </c>
      <c r="EH61" s="220">
        <f>EH33-SUM(EH62:EH$65)</f>
        <v>0</v>
      </c>
      <c r="EI61" s="220">
        <f>EI33-SUM(EI62:EI$65)</f>
        <v>0</v>
      </c>
      <c r="EJ61" s="220">
        <f>EJ33-SUM(EJ62:EJ$65)</f>
        <v>0</v>
      </c>
      <c r="EK61" s="220">
        <f>EK33-SUM(EK62:EK$65)</f>
        <v>0</v>
      </c>
      <c r="EL61" s="220">
        <f>EL33-SUM(EL62:EL$65)</f>
        <v>0</v>
      </c>
      <c r="EM61" s="220">
        <f>EM33-SUM(EM62:EM$65)</f>
        <v>5.5770000000000014E-2</v>
      </c>
      <c r="EN61" s="220">
        <f>EN33-SUM(EN62:EN$65)</f>
        <v>6.7849999999999966E-2</v>
      </c>
      <c r="EO61" s="220">
        <f>EO33-SUM(EO62:EO$65)</f>
        <v>6.7849999999999966E-2</v>
      </c>
      <c r="EP61" s="220">
        <f>EP33-SUM(EP62:EP$65)</f>
        <v>6.7849999999999966E-2</v>
      </c>
      <c r="EQ61" s="220">
        <f>EQ33-SUM(EQ62:EQ$65)</f>
        <v>0</v>
      </c>
      <c r="ER61" s="220">
        <f>ER33-SUM(ER62:ER$65)</f>
        <v>0</v>
      </c>
      <c r="ES61" s="220">
        <f>ES33-SUM(ES62:ES$65)</f>
        <v>0</v>
      </c>
      <c r="ET61" s="220">
        <f>ET33-SUM(ET62:ET$65)</f>
        <v>0</v>
      </c>
      <c r="EU61" s="220">
        <f>EU33-SUM(EU62:EU$65)</f>
        <v>0</v>
      </c>
      <c r="EV61" s="220">
        <f>EV33-SUM(EV62:EV$65)</f>
        <v>0</v>
      </c>
      <c r="EW61" s="220">
        <f>EW33-SUM(EW62:EW$65)</f>
        <v>0</v>
      </c>
      <c r="EX61" s="220">
        <f>EX33-SUM(EX62:EX$65)</f>
        <v>0</v>
      </c>
      <c r="EY61" s="220">
        <f>EY33-SUM(EY62:EY$65)</f>
        <v>6.7849999999999994E-2</v>
      </c>
      <c r="EZ61" s="220">
        <f>EZ33-SUM(EZ62:EZ$65)</f>
        <v>7.6100000000000029E-2</v>
      </c>
      <c r="FA61" s="220">
        <f>FA33-SUM(FA62:FA$65)</f>
        <v>7.6100000000000029E-2</v>
      </c>
      <c r="FB61" s="220">
        <f>FB33-SUM(FB62:FB$65)</f>
        <v>7.6100000000000029E-2</v>
      </c>
      <c r="FC61" s="220">
        <f>FC33-SUM(FC62:FC$65)</f>
        <v>0</v>
      </c>
      <c r="FD61" s="220">
        <f>FD33-SUM(FD62:FD$65)</f>
        <v>0</v>
      </c>
      <c r="FE61" s="220">
        <f>FE33-SUM(FE62:FE$65)</f>
        <v>0</v>
      </c>
      <c r="FF61" s="220">
        <f>FF33-SUM(FF62:FF$65)</f>
        <v>0</v>
      </c>
      <c r="FG61" s="220">
        <f>FG33-SUM(FG62:FG$65)</f>
        <v>0</v>
      </c>
      <c r="FH61" s="220">
        <f>FH33-SUM(FH62:FH$65)</f>
        <v>0</v>
      </c>
      <c r="FI61" s="220">
        <f>FI33-SUM(FI62:FI$65)</f>
        <v>0</v>
      </c>
      <c r="FJ61" s="220">
        <f>FJ33-SUM(FJ62:FJ$65)</f>
        <v>0</v>
      </c>
      <c r="FK61" s="220">
        <f>FK33-SUM(FK62:FK$65)</f>
        <v>7.6099999999999973E-2</v>
      </c>
      <c r="FL61" s="220">
        <f>FL33-SUM(FL62:FL$65)</f>
        <v>8.7009999999999948E-2</v>
      </c>
      <c r="FM61" s="220">
        <f>FM33-SUM(FM62:FM$65)</f>
        <v>8.7009999999999948E-2</v>
      </c>
      <c r="FN61" s="220">
        <f>FN33-SUM(FN62:FN$65)</f>
        <v>8.7009999999999948E-2</v>
      </c>
      <c r="FO61" s="220">
        <f>FO33-SUM(FO62:FO$65)</f>
        <v>0</v>
      </c>
      <c r="FP61" s="220">
        <f>FP33-SUM(FP62:FP$65)</f>
        <v>0</v>
      </c>
      <c r="FQ61" s="220">
        <f>FQ33-SUM(FQ62:FQ$65)</f>
        <v>0</v>
      </c>
      <c r="FR61" s="220">
        <f>FR33-SUM(FR62:FR$65)</f>
        <v>0</v>
      </c>
      <c r="FS61" s="220">
        <f>FS33-SUM(FS62:FS$65)</f>
        <v>0</v>
      </c>
      <c r="FT61" s="220">
        <f>FT33-SUM(FT62:FT$65)</f>
        <v>0</v>
      </c>
      <c r="FU61" s="220">
        <f>FU33-SUM(FU62:FU$65)</f>
        <v>0</v>
      </c>
      <c r="FV61" s="220">
        <f>FV33-SUM(FV62:FV$65)</f>
        <v>0</v>
      </c>
      <c r="FW61" s="220">
        <f>FW33-SUM(FW62:FW$65)</f>
        <v>8.7009999999999948E-2</v>
      </c>
      <c r="FX61" s="220">
        <f>FX33-SUM(FX62:FX$65)</f>
        <v>8.7009999999999893E-2</v>
      </c>
      <c r="FY61" s="220">
        <f>FY33-SUM(FY62:FY$65)</f>
        <v>8.7009999999999893E-2</v>
      </c>
      <c r="FZ61" s="220">
        <f>FZ33-SUM(FZ62:FZ$65)</f>
        <v>8.7009999999999893E-2</v>
      </c>
      <c r="GA61" s="220">
        <f>GA33-SUM(GA62:GA$65)</f>
        <v>0</v>
      </c>
      <c r="GB61" s="220">
        <f>GB33-SUM(GB62:GB$65)</f>
        <v>0</v>
      </c>
      <c r="GC61" s="220">
        <f>GC33-SUM(GC62:GC$65)</f>
        <v>0</v>
      </c>
      <c r="GD61" s="220">
        <f>GD33-SUM(GD62:GD$65)</f>
        <v>0</v>
      </c>
      <c r="GE61" s="220">
        <f>GE33-SUM(GE62:GE$65)</f>
        <v>0</v>
      </c>
      <c r="GF61" s="220">
        <f>GF33-SUM(GF62:GF$65)</f>
        <v>0</v>
      </c>
      <c r="GG61" s="220">
        <f>GG33-SUM(GG62:GG$65)</f>
        <v>0</v>
      </c>
      <c r="GH61" s="220">
        <f>GH33-SUM(GH62:GH$65)</f>
        <v>0</v>
      </c>
      <c r="GI61" s="220">
        <f>GI33-SUM(GI62:GI$65)</f>
        <v>8.7009999999999921E-2</v>
      </c>
      <c r="GJ61" s="220">
        <f>GJ33-SUM(GJ62:GJ$65)</f>
        <v>8.7009999999999948E-2</v>
      </c>
      <c r="GK61" s="220">
        <f>GK33-SUM(GK62:GK$65)</f>
        <v>8.7009999999999948E-2</v>
      </c>
      <c r="GL61" s="220">
        <f>GL33-SUM(GL62:GL$65)</f>
        <v>8.7009999999999948E-2</v>
      </c>
      <c r="GM61" s="220">
        <f>GM33-SUM(GM62:GM$65)</f>
        <v>0</v>
      </c>
      <c r="GN61" s="220">
        <f>GN33-SUM(GN62:GN$65)</f>
        <v>0</v>
      </c>
      <c r="GO61" s="220">
        <f>GO33-SUM(GO62:GO$65)</f>
        <v>0</v>
      </c>
      <c r="GP61" s="220">
        <f>GP33-SUM(GP62:GP$65)</f>
        <v>0</v>
      </c>
      <c r="GQ61" s="220">
        <f>GQ33-SUM(GQ62:GQ$65)</f>
        <v>0</v>
      </c>
      <c r="GR61" s="220">
        <f>GR33-SUM(GR62:GR$65)</f>
        <v>0</v>
      </c>
      <c r="GS61" s="220">
        <f>GS33-SUM(GS62:GS$65)</f>
        <v>0</v>
      </c>
      <c r="GT61" s="220">
        <f>GT33-SUM(GT62:GT$65)</f>
        <v>0</v>
      </c>
      <c r="GU61" s="220">
        <f>GU33-SUM(GU62:GU$65)</f>
        <v>8.7009999999999976E-2</v>
      </c>
      <c r="GV61" s="220">
        <f>GV33-SUM(GV62:GV$65)</f>
        <v>8.7009999999999893E-2</v>
      </c>
      <c r="GW61" s="220">
        <f>GW33-SUM(GW62:GW$65)</f>
        <v>8.7009999999999893E-2</v>
      </c>
      <c r="GX61" s="220">
        <f>GX33-SUM(GX62:GX$65)</f>
        <v>8.7009999999999893E-2</v>
      </c>
      <c r="GY61" s="220">
        <f>GY33-SUM(GY62:GY$65)</f>
        <v>0</v>
      </c>
      <c r="GZ61" s="220">
        <f>GZ33-SUM(GZ62:GZ$65)</f>
        <v>0</v>
      </c>
      <c r="HA61" s="220">
        <f>HA33-SUM(HA62:HA$65)</f>
        <v>0</v>
      </c>
      <c r="HB61" s="220">
        <f>HB33-SUM(HB62:HB$65)</f>
        <v>0</v>
      </c>
      <c r="HC61" s="220">
        <f>HC33-SUM(HC62:HC$65)</f>
        <v>0</v>
      </c>
      <c r="HD61" s="220">
        <f>HD33-SUM(HD62:HD$65)</f>
        <v>0</v>
      </c>
      <c r="HE61" s="220">
        <f>HE33-SUM(HE62:HE$65)</f>
        <v>0</v>
      </c>
      <c r="HF61" s="220">
        <f>HF33-SUM(HF62:HF$65)</f>
        <v>0</v>
      </c>
      <c r="HG61" s="220">
        <f>HG33-SUM(HG62:HG$65)</f>
        <v>8.7009999999999948E-2</v>
      </c>
      <c r="HH61" s="220">
        <f>HH33-SUM(HH62:HH$65)</f>
        <v>8.7009999999999976E-2</v>
      </c>
      <c r="HI61" s="220">
        <f>HI33-SUM(HI62:HI$65)</f>
        <v>8.7009999999999976E-2</v>
      </c>
      <c r="HJ61" s="220">
        <f>HJ33-SUM(HJ62:HJ$65)</f>
        <v>8.7009999999999976E-2</v>
      </c>
      <c r="HK61" s="220">
        <f>HK33-SUM(HK62:HK$65)</f>
        <v>0</v>
      </c>
      <c r="HL61" s="220">
        <f>HL33-SUM(HL62:HL$65)</f>
        <v>0</v>
      </c>
      <c r="HM61" s="220">
        <f>HM33-SUM(HM62:HM$65)</f>
        <v>0</v>
      </c>
      <c r="HN61" s="220">
        <f>HN33-SUM(HN62:HN$65)</f>
        <v>0</v>
      </c>
      <c r="HO61" s="220">
        <f>HO33-SUM(HO62:HO$65)</f>
        <v>0</v>
      </c>
      <c r="HP61" s="220">
        <f>HP33-SUM(HP62:HP$65)</f>
        <v>0</v>
      </c>
      <c r="HQ61" s="220">
        <f>HQ33-SUM(HQ62:HQ$65)</f>
        <v>0</v>
      </c>
      <c r="HR61" s="220">
        <f>HR33-SUM(HR62:HR$65)</f>
        <v>0</v>
      </c>
      <c r="HS61" s="220">
        <f>HS33-SUM(HS62:HS$65)</f>
        <v>3.4799999999999998E-2</v>
      </c>
    </row>
    <row r="62" spans="2:227" s="185" customFormat="1">
      <c r="B62" s="144" t="s">
        <v>57</v>
      </c>
      <c r="C62" s="220">
        <f>C32-SUM(C63:C$65)</f>
        <v>0</v>
      </c>
      <c r="D62" s="220">
        <f>D32-SUM(D63:D$65)</f>
        <v>0</v>
      </c>
      <c r="E62" s="220">
        <f>E32-SUM(E63:E$65)</f>
        <v>0</v>
      </c>
      <c r="F62" s="220">
        <f>F32-SUM(F63:F$65)</f>
        <v>0</v>
      </c>
      <c r="G62" s="220">
        <f>G32-SUM(G63:G$65)</f>
        <v>0</v>
      </c>
      <c r="H62" s="220">
        <f>H32-SUM(H63:H$65)</f>
        <v>0</v>
      </c>
      <c r="I62" s="220">
        <f>I32-SUM(I63:I$65)</f>
        <v>0</v>
      </c>
      <c r="J62" s="220">
        <f>J32-SUM(J63:J$65)</f>
        <v>0</v>
      </c>
      <c r="K62" s="220">
        <f>K32-SUM(K63:K$65)</f>
        <v>0</v>
      </c>
      <c r="L62" s="220">
        <f>L32-SUM(L63:L$65)</f>
        <v>0</v>
      </c>
      <c r="M62" s="220">
        <f>M32-SUM(M63:M$65)</f>
        <v>0</v>
      </c>
      <c r="N62" s="220">
        <f>N32-SUM(N63:N$65)</f>
        <v>0</v>
      </c>
      <c r="O62" s="220">
        <f>O32-SUM(O63:O$65)</f>
        <v>0</v>
      </c>
      <c r="P62" s="220">
        <f>P32-SUM(P63:P$65)</f>
        <v>0</v>
      </c>
      <c r="Q62" s="220">
        <f>Q32-SUM(Q63:Q$65)</f>
        <v>0</v>
      </c>
      <c r="R62" s="220">
        <f>R32-SUM(R63:R$65)</f>
        <v>0</v>
      </c>
      <c r="S62" s="220">
        <f>S32-SUM(S63:S$65)</f>
        <v>0</v>
      </c>
      <c r="T62" s="220">
        <f>T32-SUM(T63:T$65)</f>
        <v>0</v>
      </c>
      <c r="U62" s="220">
        <f>U32-SUM(U63:U$65)</f>
        <v>0</v>
      </c>
      <c r="V62" s="220">
        <f>V32-SUM(V63:V$65)</f>
        <v>0</v>
      </c>
      <c r="W62" s="220">
        <f>W32-SUM(W63:W$65)</f>
        <v>0</v>
      </c>
      <c r="X62" s="220">
        <f>X32-SUM(X63:X$65)</f>
        <v>0</v>
      </c>
      <c r="Y62" s="220">
        <f>Y32-SUM(Y63:Y$65)</f>
        <v>0</v>
      </c>
      <c r="Z62" s="220">
        <f>Z32-SUM(Z63:Z$65)</f>
        <v>0</v>
      </c>
      <c r="AA62" s="220">
        <f>AA32-SUM(AA63:AA$65)</f>
        <v>0</v>
      </c>
      <c r="AB62" s="220">
        <f>AB32-SUM(AB63:AB$65)</f>
        <v>0</v>
      </c>
      <c r="AC62" s="220">
        <f>AC32-SUM(AC63:AC$65)</f>
        <v>0</v>
      </c>
      <c r="AD62" s="220">
        <f>AD32-SUM(AD63:AD$65)</f>
        <v>0</v>
      </c>
      <c r="AE62" s="220">
        <f>AE32-SUM(AE63:AE$65)</f>
        <v>0</v>
      </c>
      <c r="AF62" s="220">
        <f>AF32-SUM(AF63:AF$65)</f>
        <v>0</v>
      </c>
      <c r="AG62" s="220">
        <f>AG32-SUM(AG63:AG$65)</f>
        <v>0</v>
      </c>
      <c r="AH62" s="220">
        <f>AH32-SUM(AH63:AH$65)</f>
        <v>0</v>
      </c>
      <c r="AI62" s="220">
        <f>AI32-SUM(AI63:AI$65)</f>
        <v>0</v>
      </c>
      <c r="AJ62" s="220">
        <f>AJ32-SUM(AJ63:AJ$65)</f>
        <v>0</v>
      </c>
      <c r="AK62" s="220">
        <f>AK32-SUM(AK63:AK$65)</f>
        <v>0</v>
      </c>
      <c r="AL62" s="220">
        <f>AL32-SUM(AL63:AL$65)</f>
        <v>0</v>
      </c>
      <c r="AM62" s="220">
        <f>AM32-SUM(AM63:AM$65)</f>
        <v>0</v>
      </c>
      <c r="AN62" s="220">
        <f>AN32-SUM(AN63:AN$65)</f>
        <v>0</v>
      </c>
      <c r="AO62" s="220">
        <f>AO32-SUM(AO63:AO$65)</f>
        <v>0</v>
      </c>
      <c r="AP62" s="220">
        <f>AP32-SUM(AP63:AP$65)</f>
        <v>0</v>
      </c>
      <c r="AQ62" s="220">
        <f>AQ32-SUM(AQ63:AQ$65)</f>
        <v>0</v>
      </c>
      <c r="AR62" s="220">
        <f>AR32-SUM(AR63:AR$65)</f>
        <v>0</v>
      </c>
      <c r="AS62" s="220">
        <f>AS32-SUM(AS63:AS$65)</f>
        <v>0</v>
      </c>
      <c r="AT62" s="220">
        <f>AT32-SUM(AT63:AT$65)</f>
        <v>0</v>
      </c>
      <c r="AU62" s="220">
        <f>AU32-SUM(AU63:AU$65)</f>
        <v>0</v>
      </c>
      <c r="AV62" s="220">
        <f>AV32-SUM(AV63:AV$65)</f>
        <v>0</v>
      </c>
      <c r="AW62" s="220">
        <f>AW32-SUM(AW63:AW$65)</f>
        <v>0</v>
      </c>
      <c r="AX62" s="220">
        <f>AX32-SUM(AX63:AX$65)</f>
        <v>0</v>
      </c>
      <c r="AY62" s="220">
        <f>AY32-SUM(AY63:AY$65)</f>
        <v>0</v>
      </c>
      <c r="AZ62" s="220">
        <f>AZ32-SUM(AZ63:AZ$65)</f>
        <v>0</v>
      </c>
      <c r="BA62" s="220">
        <f>BA32-SUM(BA63:BA$65)</f>
        <v>0</v>
      </c>
      <c r="BB62" s="220">
        <f>BB32-SUM(BB63:BB$65)</f>
        <v>0</v>
      </c>
      <c r="BC62" s="220">
        <f>BC32-SUM(BC63:BC$65)</f>
        <v>0</v>
      </c>
      <c r="BD62" s="220">
        <f>BD32-SUM(BD63:BD$65)</f>
        <v>0</v>
      </c>
      <c r="BE62" s="220">
        <f>BE32-SUM(BE63:BE$65)</f>
        <v>0</v>
      </c>
      <c r="BF62" s="220">
        <f>BF32-SUM(BF63:BF$65)</f>
        <v>0</v>
      </c>
      <c r="BG62" s="220">
        <f>BG32-SUM(BG63:BG$65)</f>
        <v>1.4999999999999986E-2</v>
      </c>
      <c r="BH62" s="220">
        <f>BH32-SUM(BH63:BH$65)</f>
        <v>1.5000000000000013E-2</v>
      </c>
      <c r="BI62" s="220">
        <f>BI32-SUM(BI63:BI$65)</f>
        <v>1.5000000000000013E-2</v>
      </c>
      <c r="BJ62" s="220">
        <f>BJ32-SUM(BJ63:BJ$65)</f>
        <v>1.5000000000000013E-2</v>
      </c>
      <c r="BK62" s="220">
        <f>BK32-SUM(BK63:BK$65)</f>
        <v>0</v>
      </c>
      <c r="BL62" s="220">
        <f>BL32-SUM(BL63:BL$65)</f>
        <v>0</v>
      </c>
      <c r="BM62" s="220">
        <f>BM32-SUM(BM63:BM$65)</f>
        <v>0</v>
      </c>
      <c r="BN62" s="220">
        <f>BN32-SUM(BN63:BN$65)</f>
        <v>0</v>
      </c>
      <c r="BO62" s="220">
        <f>BO32-SUM(BO63:BO$65)</f>
        <v>0</v>
      </c>
      <c r="BP62" s="220">
        <f>BP32-SUM(BP63:BP$65)</f>
        <v>0</v>
      </c>
      <c r="BQ62" s="220">
        <f>BQ32-SUM(BQ63:BQ$65)</f>
        <v>0</v>
      </c>
      <c r="BR62" s="220">
        <f>BR32-SUM(BR63:BR$65)</f>
        <v>0</v>
      </c>
      <c r="BS62" s="220">
        <f>BS32-SUM(BS63:BS$65)</f>
        <v>1.5000000000000013E-2</v>
      </c>
      <c r="BT62" s="220">
        <f>BT32-SUM(BT63:BT$65)</f>
        <v>1.5000000000000013E-2</v>
      </c>
      <c r="BU62" s="220">
        <f>BU32-SUM(BU63:BU$65)</f>
        <v>1.5000000000000013E-2</v>
      </c>
      <c r="BV62" s="220">
        <f>BV32-SUM(BV63:BV$65)</f>
        <v>1.5000000000000013E-2</v>
      </c>
      <c r="BW62" s="220">
        <f>BW32-SUM(BW63:BW$65)</f>
        <v>0</v>
      </c>
      <c r="BX62" s="220">
        <f>BX32-SUM(BX63:BX$65)</f>
        <v>0</v>
      </c>
      <c r="BY62" s="220">
        <f>BY32-SUM(BY63:BY$65)</f>
        <v>0</v>
      </c>
      <c r="BZ62" s="220">
        <f>BZ32-SUM(BZ63:BZ$65)</f>
        <v>0</v>
      </c>
      <c r="CA62" s="220">
        <f>CA32-SUM(CA63:CA$65)</f>
        <v>0</v>
      </c>
      <c r="CB62" s="220">
        <f>CB32-SUM(CB63:CB$65)</f>
        <v>0</v>
      </c>
      <c r="CC62" s="220">
        <f>CC32-SUM(CC63:CC$65)</f>
        <v>0</v>
      </c>
      <c r="CD62" s="220">
        <f>CD32-SUM(CD63:CD$65)</f>
        <v>0</v>
      </c>
      <c r="CE62" s="220">
        <f>CE32-SUM(CE63:CE$65)</f>
        <v>1.5000000000000013E-2</v>
      </c>
      <c r="CF62" s="220">
        <f>CF32-SUM(CF63:CF$65)</f>
        <v>1.5000000000000013E-2</v>
      </c>
      <c r="CG62" s="220">
        <f>CG32-SUM(CG63:CG$65)</f>
        <v>1.5000000000000013E-2</v>
      </c>
      <c r="CH62" s="220">
        <f>CH32-SUM(CH63:CH$65)</f>
        <v>1.5000000000000013E-2</v>
      </c>
      <c r="CI62" s="220">
        <f>+CH62</f>
        <v>1.5000000000000013E-2</v>
      </c>
      <c r="CJ62" s="221">
        <f>CJ32-SUM(CJ63:CJ$65)</f>
        <v>1.5899999999999997E-2</v>
      </c>
      <c r="CK62" s="221">
        <f>CK32-SUM(CK63:CK$65)</f>
        <v>1.5899999999999997E-2</v>
      </c>
      <c r="CL62" s="221">
        <f>CL32-SUM(CL63:CL$65)</f>
        <v>1.5899999999999997E-2</v>
      </c>
      <c r="CM62" s="221">
        <f>CM32-SUM(CM63:CM$65)</f>
        <v>1.5899999999999997E-2</v>
      </c>
      <c r="CN62" s="221">
        <f>CN32-SUM(CN63:CN$65)</f>
        <v>1.5899999999999997E-2</v>
      </c>
      <c r="CO62" s="221">
        <f>CO32-SUM(CO63:CO$65)</f>
        <v>1.5899999999999997E-2</v>
      </c>
      <c r="CP62" s="221">
        <f>CP32-SUM(CP63:CP$65)</f>
        <v>1.5899999999999997E-2</v>
      </c>
      <c r="CQ62" s="221">
        <f>CQ32-SUM(CQ63:CQ$65)</f>
        <v>1.5899999999999997E-2</v>
      </c>
      <c r="CR62" s="221">
        <f>CR32-SUM(CR63:CR$65)</f>
        <v>2.7999999999999997E-2</v>
      </c>
      <c r="CS62" s="221">
        <f>CS32-SUM(CS63:CS$65)</f>
        <v>2.7999999999999997E-2</v>
      </c>
      <c r="CT62" s="221">
        <f>CT32-SUM(CT63:CT$65)</f>
        <v>2.7999999999999997E-2</v>
      </c>
      <c r="CU62" s="221">
        <f>CU32-SUM(CU63:CU$65)</f>
        <v>2.7999999999999997E-2</v>
      </c>
      <c r="CV62" s="221">
        <f>CV32-SUM(CV63:CV$65)</f>
        <v>2.7999999999999997E-2</v>
      </c>
      <c r="CW62" s="221">
        <f>CW32-SUM(CW63:CW$65)</f>
        <v>2.7999999999999997E-2</v>
      </c>
      <c r="CX62" s="221">
        <f>CX32-SUM(CX63:CX$65)</f>
        <v>2.7999999999999997E-2</v>
      </c>
      <c r="CY62" s="221">
        <f>CY32-SUM(CY63:CY$65)</f>
        <v>2.7999999999999997E-2</v>
      </c>
      <c r="CZ62" s="221">
        <f>CZ32-SUM(CZ63:CZ$65)</f>
        <v>2.7999999999999997E-2</v>
      </c>
      <c r="DA62" s="221">
        <f>DA32-SUM(DA63:DA$65)</f>
        <v>2.7999999999999997E-2</v>
      </c>
      <c r="DB62" s="221">
        <f>DB32-SUM(DB63:DB$65)</f>
        <v>2.7999999999999997E-2</v>
      </c>
      <c r="DC62" s="221">
        <f>DC32-SUM(DC63:DC$65)</f>
        <v>2.7999999999999997E-2</v>
      </c>
      <c r="DD62" s="221">
        <f>DD32-SUM(DD63:DD$65)</f>
        <v>2.8000000000000025E-2</v>
      </c>
      <c r="DE62" s="221">
        <f>DE32-SUM(DE63:DE$65)</f>
        <v>2.8000000000000025E-2</v>
      </c>
      <c r="DF62" s="221">
        <f>DF32-SUM(DF63:DF$65)</f>
        <v>2.8000000000000025E-2</v>
      </c>
      <c r="DG62" s="221">
        <f>DG32-SUM(DG63:DG$65)</f>
        <v>2.7999999999999997E-2</v>
      </c>
      <c r="DH62" s="221">
        <f>DH32-SUM(DH63:DH$65)</f>
        <v>2.7999999999999997E-2</v>
      </c>
      <c r="DI62" s="221">
        <f>DI32-SUM(DI63:DI$65)</f>
        <v>2.7999999999999997E-2</v>
      </c>
      <c r="DJ62" s="221">
        <f>DJ32-SUM(DJ63:DJ$65)</f>
        <v>2.7999999999999997E-2</v>
      </c>
      <c r="DK62" s="221">
        <f>DK32-SUM(DK63:DK$65)</f>
        <v>2.7999999999999997E-2</v>
      </c>
      <c r="DL62" s="221">
        <f>DL32-SUM(DL63:DL$65)</f>
        <v>2.7999999999999997E-2</v>
      </c>
      <c r="DM62" s="221">
        <f>DM32-SUM(DM63:DM$65)</f>
        <v>2.7999999999999997E-2</v>
      </c>
      <c r="DN62" s="221">
        <f>DN32-SUM(DN63:DN$65)</f>
        <v>2.7999999999999997E-2</v>
      </c>
      <c r="DO62" s="220">
        <f>DO32-SUM(DO63:DO$65)</f>
        <v>2.7999999999999997E-2</v>
      </c>
      <c r="DP62" s="220">
        <f>DP32-SUM(DP63:DP$65)</f>
        <v>2.7999999999999997E-2</v>
      </c>
      <c r="DQ62" s="220">
        <f>DQ32-SUM(DQ63:DQ$65)</f>
        <v>2.7999999999999997E-2</v>
      </c>
      <c r="DR62" s="220">
        <f>DR32-SUM(DR63:DR$65)</f>
        <v>2.7999999999999997E-2</v>
      </c>
      <c r="DS62" s="220">
        <f>DS32-SUM(DS63:DS$65)</f>
        <v>2.8000000000000025E-2</v>
      </c>
      <c r="DT62" s="220">
        <f>DT32-SUM(DT63:DT$65)</f>
        <v>2.8000000000000025E-2</v>
      </c>
      <c r="DU62" s="220">
        <f>DU32-SUM(DU63:DU$65)</f>
        <v>2.8000000000000025E-2</v>
      </c>
      <c r="DV62" s="220">
        <f>DV32-SUM(DV63:DV$65)</f>
        <v>2.7999999999999997E-2</v>
      </c>
      <c r="DW62" s="220">
        <f>DW32-SUM(DW63:DW$65)</f>
        <v>2.7999999999999997E-2</v>
      </c>
      <c r="DX62" s="220">
        <f>DX32-SUM(DX63:DX$65)</f>
        <v>2.7999999999999997E-2</v>
      </c>
      <c r="DY62" s="220">
        <f>DY32-SUM(DY63:DY$65)</f>
        <v>3.2179999999999986E-2</v>
      </c>
      <c r="DZ62" s="220">
        <f>DZ32-SUM(DZ63:DZ$65)</f>
        <v>3.2179999999999986E-2</v>
      </c>
      <c r="EA62" s="220">
        <f>EA32-SUM(EA63:EA$65)</f>
        <v>3.2179999999999986E-2</v>
      </c>
      <c r="EB62" s="220">
        <f>EB32-SUM(EB63:EB$65)</f>
        <v>3.5289999999999988E-2</v>
      </c>
      <c r="EC62" s="220">
        <f>EC32-SUM(EC63:EC$65)</f>
        <v>3.5289999999999988E-2</v>
      </c>
      <c r="ED62" s="220">
        <f>ED32-SUM(ED63:ED$65)</f>
        <v>3.5289999999999988E-2</v>
      </c>
      <c r="EE62" s="220">
        <f>EE32-SUM(EE63:EE$65)</f>
        <v>3.5289999999999988E-2</v>
      </c>
      <c r="EF62" s="220">
        <f>EF32-SUM(EF63:EF$65)</f>
        <v>3.5289999999999988E-2</v>
      </c>
      <c r="EG62" s="220">
        <f>EG32-SUM(EG63:EG$65)</f>
        <v>3.5289999999999988E-2</v>
      </c>
      <c r="EH62" s="220">
        <f>EH32-SUM(EH63:EH$65)</f>
        <v>3.5289999999999988E-2</v>
      </c>
      <c r="EI62" s="220">
        <f>EI32-SUM(EI63:EI$65)</f>
        <v>3.5289999999999988E-2</v>
      </c>
      <c r="EJ62" s="220">
        <f>EJ32-SUM(EJ63:EJ$65)</f>
        <v>3.5289999999999988E-2</v>
      </c>
      <c r="EK62" s="220">
        <f>EK32-SUM(EK63:EK$65)</f>
        <v>3.5289999999999988E-2</v>
      </c>
      <c r="EL62" s="220">
        <f>EL32-SUM(EL63:EL$65)</f>
        <v>3.5289999999999988E-2</v>
      </c>
      <c r="EM62" s="220">
        <f>EM32-SUM(EM63:EM$65)</f>
        <v>3.5289999999999988E-2</v>
      </c>
      <c r="EN62" s="220">
        <f>EN32-SUM(EN63:EN$65)</f>
        <v>4.0280000000000038E-2</v>
      </c>
      <c r="EO62" s="220">
        <f>EO32-SUM(EO63:EO$65)</f>
        <v>4.0280000000000038E-2</v>
      </c>
      <c r="EP62" s="220">
        <f>EP32-SUM(EP63:EP$65)</f>
        <v>4.0280000000000038E-2</v>
      </c>
      <c r="EQ62" s="220">
        <f>EQ32-SUM(EQ63:EQ$65)</f>
        <v>4.028000000000001E-2</v>
      </c>
      <c r="ER62" s="220">
        <f>ER32-SUM(ER63:ER$65)</f>
        <v>4.028000000000001E-2</v>
      </c>
      <c r="ES62" s="220">
        <f>ES32-SUM(ES63:ES$65)</f>
        <v>4.028000000000001E-2</v>
      </c>
      <c r="ET62" s="220">
        <f>ET32-SUM(ET63:ET$65)</f>
        <v>4.028000000000001E-2</v>
      </c>
      <c r="EU62" s="220">
        <f>EU32-SUM(EU63:EU$65)</f>
        <v>4.028000000000001E-2</v>
      </c>
      <c r="EV62" s="220">
        <f>EV32-SUM(EV63:EV$65)</f>
        <v>4.028000000000001E-2</v>
      </c>
      <c r="EW62" s="220">
        <f>EW32-SUM(EW63:EW$65)</f>
        <v>4.028000000000001E-2</v>
      </c>
      <c r="EX62" s="220">
        <f>EX32-SUM(EX63:EX$65)</f>
        <v>4.028000000000001E-2</v>
      </c>
      <c r="EY62" s="220">
        <f>EY32-SUM(EY63:EY$65)</f>
        <v>4.028000000000001E-2</v>
      </c>
      <c r="EZ62" s="220">
        <f>EZ32-SUM(EZ63:EZ$65)</f>
        <v>4.8330000000000012E-2</v>
      </c>
      <c r="FA62" s="220">
        <f>FA32-SUM(FA63:FA$65)</f>
        <v>4.8330000000000012E-2</v>
      </c>
      <c r="FB62" s="220">
        <f>FB32-SUM(FB63:FB$65)</f>
        <v>4.8330000000000012E-2</v>
      </c>
      <c r="FC62" s="220">
        <f>FC32-SUM(FC63:FC$65)</f>
        <v>4.8330000000000012E-2</v>
      </c>
      <c r="FD62" s="220">
        <f>FD32-SUM(FD63:FD$65)</f>
        <v>4.8330000000000012E-2</v>
      </c>
      <c r="FE62" s="220">
        <f>FE32-SUM(FE63:FE$65)</f>
        <v>4.8330000000000012E-2</v>
      </c>
      <c r="FF62" s="220">
        <f>FF32-SUM(FF63:FF$65)</f>
        <v>4.8330000000000012E-2</v>
      </c>
      <c r="FG62" s="220">
        <f>FG32-SUM(FG63:FG$65)</f>
        <v>4.8330000000000012E-2</v>
      </c>
      <c r="FH62" s="220">
        <f>FH32-SUM(FH63:FH$65)</f>
        <v>4.8330000000000012E-2</v>
      </c>
      <c r="FI62" s="220">
        <f>FI32-SUM(FI63:FI$65)</f>
        <v>4.8330000000000067E-2</v>
      </c>
      <c r="FJ62" s="220">
        <f>FJ32-SUM(FJ63:FJ$65)</f>
        <v>4.8330000000000067E-2</v>
      </c>
      <c r="FK62" s="220">
        <f>FK32-SUM(FK63:FK$65)</f>
        <v>4.8330000000000067E-2</v>
      </c>
      <c r="FL62" s="220">
        <f>FL32-SUM(FL63:FL$65)</f>
        <v>5.8590000000000059E-2</v>
      </c>
      <c r="FM62" s="220">
        <f>FM32-SUM(FM63:FM$65)</f>
        <v>5.8590000000000059E-2</v>
      </c>
      <c r="FN62" s="220">
        <f>FN32-SUM(FN63:FN$65)</f>
        <v>5.8590000000000059E-2</v>
      </c>
      <c r="FO62" s="220">
        <f>FO32-SUM(FO63:FO$65)</f>
        <v>5.8590000000000059E-2</v>
      </c>
      <c r="FP62" s="220">
        <f>FP32-SUM(FP63:FP$65)</f>
        <v>5.8590000000000059E-2</v>
      </c>
      <c r="FQ62" s="220">
        <f>FQ32-SUM(FQ63:FQ$65)</f>
        <v>5.8590000000000059E-2</v>
      </c>
      <c r="FR62" s="220">
        <f>FR32-SUM(FR63:FR$65)</f>
        <v>5.8590000000000031E-2</v>
      </c>
      <c r="FS62" s="220">
        <f>FS32-SUM(FS63:FS$65)</f>
        <v>5.8590000000000031E-2</v>
      </c>
      <c r="FT62" s="220">
        <f>FT32-SUM(FT63:FT$65)</f>
        <v>5.8590000000000031E-2</v>
      </c>
      <c r="FU62" s="220">
        <f>FU32-SUM(FU63:FU$65)</f>
        <v>5.8590000000000031E-2</v>
      </c>
      <c r="FV62" s="220">
        <f>FV32-SUM(FV63:FV$65)</f>
        <v>5.8590000000000031E-2</v>
      </c>
      <c r="FW62" s="220">
        <f>FW32-SUM(FW63:FW$65)</f>
        <v>5.8590000000000031E-2</v>
      </c>
      <c r="FX62" s="220">
        <f>FX32-SUM(FX63:FX$65)</f>
        <v>5.8590000000000031E-2</v>
      </c>
      <c r="FY62" s="220">
        <f>FY32-SUM(FY63:FY$65)</f>
        <v>5.8590000000000031E-2</v>
      </c>
      <c r="FZ62" s="220">
        <f>FZ32-SUM(FZ63:FZ$65)</f>
        <v>5.8590000000000031E-2</v>
      </c>
      <c r="GA62" s="220">
        <f>GA32-SUM(GA63:GA$65)</f>
        <v>5.8590000000000059E-2</v>
      </c>
      <c r="GB62" s="220">
        <f>GB32-SUM(GB63:GB$65)</f>
        <v>5.8590000000000059E-2</v>
      </c>
      <c r="GC62" s="220">
        <f>GC32-SUM(GC63:GC$65)</f>
        <v>5.8590000000000059E-2</v>
      </c>
      <c r="GD62" s="220">
        <f>GD32-SUM(GD63:GD$65)</f>
        <v>5.8590000000000031E-2</v>
      </c>
      <c r="GE62" s="220">
        <f>GE32-SUM(GE63:GE$65)</f>
        <v>5.8590000000000031E-2</v>
      </c>
      <c r="GF62" s="220">
        <f>GF32-SUM(GF63:GF$65)</f>
        <v>5.8590000000000031E-2</v>
      </c>
      <c r="GG62" s="220">
        <f>GG32-SUM(GG63:GG$65)</f>
        <v>5.8590000000000031E-2</v>
      </c>
      <c r="GH62" s="220">
        <f>GH32-SUM(GH63:GH$65)</f>
        <v>5.8590000000000031E-2</v>
      </c>
      <c r="GI62" s="220">
        <f>GI32-SUM(GI63:GI$65)</f>
        <v>5.8590000000000031E-2</v>
      </c>
      <c r="GJ62" s="220">
        <f>GJ32-SUM(GJ63:GJ$65)</f>
        <v>5.8590000000000059E-2</v>
      </c>
      <c r="GK62" s="220">
        <f>GK32-SUM(GK63:GK$65)</f>
        <v>5.8590000000000059E-2</v>
      </c>
      <c r="GL62" s="220">
        <f>GL32-SUM(GL63:GL$65)</f>
        <v>5.8590000000000059E-2</v>
      </c>
      <c r="GM62" s="220">
        <f>GM32-SUM(GM63:GM$65)</f>
        <v>5.8590000000000059E-2</v>
      </c>
      <c r="GN62" s="220">
        <f>GN32-SUM(GN63:GN$65)</f>
        <v>5.8590000000000059E-2</v>
      </c>
      <c r="GO62" s="220">
        <f>GO32-SUM(GO63:GO$65)</f>
        <v>5.8590000000000059E-2</v>
      </c>
      <c r="GP62" s="220">
        <f>GP32-SUM(GP63:GP$65)</f>
        <v>5.8590000000000031E-2</v>
      </c>
      <c r="GQ62" s="220">
        <f>GQ32-SUM(GQ63:GQ$65)</f>
        <v>5.8590000000000031E-2</v>
      </c>
      <c r="GR62" s="220">
        <f>GR32-SUM(GR63:GR$65)</f>
        <v>5.8590000000000031E-2</v>
      </c>
      <c r="GS62" s="220">
        <f>GS32-SUM(GS63:GS$65)</f>
        <v>5.8590000000000059E-2</v>
      </c>
      <c r="GT62" s="220">
        <f>GT32-SUM(GT63:GT$65)</f>
        <v>5.8590000000000059E-2</v>
      </c>
      <c r="GU62" s="220">
        <f>GU32-SUM(GU63:GU$65)</f>
        <v>5.8590000000000059E-2</v>
      </c>
      <c r="GV62" s="220">
        <f>GV32-SUM(GV63:GV$65)</f>
        <v>5.8590000000000031E-2</v>
      </c>
      <c r="GW62" s="220">
        <f>GW32-SUM(GW63:GW$65)</f>
        <v>5.8590000000000031E-2</v>
      </c>
      <c r="GX62" s="220">
        <f>GX32-SUM(GX63:GX$65)</f>
        <v>5.8590000000000031E-2</v>
      </c>
      <c r="GY62" s="220">
        <f>GY32-SUM(GY63:GY$65)</f>
        <v>5.8590000000000059E-2</v>
      </c>
      <c r="GZ62" s="220">
        <f>GZ32-SUM(GZ63:GZ$65)</f>
        <v>5.8590000000000059E-2</v>
      </c>
      <c r="HA62" s="220">
        <f>HA32-SUM(HA63:HA$65)</f>
        <v>5.8590000000000059E-2</v>
      </c>
      <c r="HB62" s="220">
        <f>HB32-SUM(HB63:HB$65)</f>
        <v>5.8590000000000031E-2</v>
      </c>
      <c r="HC62" s="220">
        <f>HC32-SUM(HC63:HC$65)</f>
        <v>5.8590000000000031E-2</v>
      </c>
      <c r="HD62" s="220">
        <f>HD32-SUM(HD63:HD$65)</f>
        <v>5.8590000000000031E-2</v>
      </c>
      <c r="HE62" s="220">
        <f>HE32-SUM(HE63:HE$65)</f>
        <v>5.8590000000000031E-2</v>
      </c>
      <c r="HF62" s="220">
        <f>HF32-SUM(HF63:HF$65)</f>
        <v>5.8590000000000031E-2</v>
      </c>
      <c r="HG62" s="220">
        <f>HG32-SUM(HG63:HG$65)</f>
        <v>5.8590000000000031E-2</v>
      </c>
      <c r="HH62" s="220">
        <f>HH32-SUM(HH63:HH$65)</f>
        <v>5.8590000000000003E-2</v>
      </c>
      <c r="HI62" s="220">
        <f>HI32-SUM(HI63:HI$65)</f>
        <v>5.8590000000000003E-2</v>
      </c>
      <c r="HJ62" s="220">
        <f>HJ32-SUM(HJ63:HJ$65)</f>
        <v>5.8590000000000003E-2</v>
      </c>
      <c r="HK62" s="220">
        <f>HK32-SUM(HK63:HK$65)</f>
        <v>5.8590000000000003E-2</v>
      </c>
      <c r="HL62" s="220">
        <f>HL32-SUM(HL63:HL$65)</f>
        <v>5.8590000000000003E-2</v>
      </c>
      <c r="HM62" s="220">
        <f>HM32-SUM(HM63:HM$65)</f>
        <v>5.8590000000000003E-2</v>
      </c>
      <c r="HN62" s="220">
        <f>HN32-SUM(HN63:HN$65)</f>
        <v>5.8590000000000031E-2</v>
      </c>
      <c r="HO62" s="220">
        <f>HO32-SUM(HO63:HO$65)</f>
        <v>5.8590000000000031E-2</v>
      </c>
      <c r="HP62" s="220">
        <f>HP32-SUM(HP63:HP$65)</f>
        <v>5.8590000000000031E-2</v>
      </c>
      <c r="HQ62" s="220">
        <f>HQ32-SUM(HQ63:HQ$65)</f>
        <v>5.8590000000000059E-2</v>
      </c>
      <c r="HR62" s="220">
        <f>HR32-SUM(HR63:HR$65)</f>
        <v>5.8590000000000059E-2</v>
      </c>
      <c r="HS62" s="220">
        <f>HS32-SUM(HS63:HS$65)</f>
        <v>7.3590000000000017E-2</v>
      </c>
    </row>
    <row r="63" spans="2:227" s="185" customFormat="1">
      <c r="B63" s="144" t="s">
        <v>58</v>
      </c>
      <c r="C63" s="220">
        <f t="shared" ref="C63:BN63" si="138">+C31-C64-C65</f>
        <v>7.288E-2</v>
      </c>
      <c r="D63" s="220">
        <f t="shared" si="138"/>
        <v>7.288E-2</v>
      </c>
      <c r="E63" s="220">
        <f t="shared" si="138"/>
        <v>7.288E-2</v>
      </c>
      <c r="F63" s="220">
        <f t="shared" si="138"/>
        <v>7.288E-2</v>
      </c>
      <c r="G63" s="220">
        <f t="shared" si="138"/>
        <v>7.288E-2</v>
      </c>
      <c r="H63" s="220">
        <f t="shared" si="138"/>
        <v>7.288E-2</v>
      </c>
      <c r="I63" s="220">
        <f t="shared" si="138"/>
        <v>7.288E-2</v>
      </c>
      <c r="J63" s="220">
        <f t="shared" si="138"/>
        <v>7.288E-2</v>
      </c>
      <c r="K63" s="220">
        <f t="shared" si="138"/>
        <v>7.288E-2</v>
      </c>
      <c r="L63" s="220">
        <f t="shared" si="138"/>
        <v>7.288E-2</v>
      </c>
      <c r="M63" s="220">
        <f t="shared" si="138"/>
        <v>7.288E-2</v>
      </c>
      <c r="N63" s="220">
        <f t="shared" si="138"/>
        <v>7.288E-2</v>
      </c>
      <c r="O63" s="220">
        <f t="shared" si="138"/>
        <v>7.288E-2</v>
      </c>
      <c r="P63" s="220">
        <f t="shared" si="138"/>
        <v>7.288E-2</v>
      </c>
      <c r="Q63" s="220">
        <f t="shared" si="138"/>
        <v>7.288E-2</v>
      </c>
      <c r="R63" s="220">
        <f t="shared" si="138"/>
        <v>7.288E-2</v>
      </c>
      <c r="S63" s="220">
        <f t="shared" si="138"/>
        <v>7.288E-2</v>
      </c>
      <c r="T63" s="220">
        <f t="shared" si="138"/>
        <v>7.288E-2</v>
      </c>
      <c r="U63" s="220">
        <f t="shared" si="138"/>
        <v>7.288E-2</v>
      </c>
      <c r="V63" s="220">
        <f t="shared" si="138"/>
        <v>7.288E-2</v>
      </c>
      <c r="W63" s="220">
        <f t="shared" si="138"/>
        <v>7.288E-2</v>
      </c>
      <c r="X63" s="220">
        <f t="shared" si="138"/>
        <v>7.288E-2</v>
      </c>
      <c r="Y63" s="220">
        <f t="shared" si="138"/>
        <v>7.288E-2</v>
      </c>
      <c r="Z63" s="220">
        <f t="shared" si="138"/>
        <v>7.288E-2</v>
      </c>
      <c r="AA63" s="220">
        <f t="shared" si="138"/>
        <v>7.288E-2</v>
      </c>
      <c r="AB63" s="220">
        <f t="shared" si="138"/>
        <v>7.288E-2</v>
      </c>
      <c r="AC63" s="220">
        <f t="shared" si="138"/>
        <v>7.288E-2</v>
      </c>
      <c r="AD63" s="220">
        <f t="shared" si="138"/>
        <v>7.288E-2</v>
      </c>
      <c r="AE63" s="220">
        <f t="shared" si="138"/>
        <v>7.288E-2</v>
      </c>
      <c r="AF63" s="220">
        <f t="shared" si="138"/>
        <v>7.288E-2</v>
      </c>
      <c r="AG63" s="220">
        <f t="shared" si="138"/>
        <v>7.288E-2</v>
      </c>
      <c r="AH63" s="220">
        <f t="shared" si="138"/>
        <v>7.288E-2</v>
      </c>
      <c r="AI63" s="220">
        <f t="shared" si="138"/>
        <v>7.288E-2</v>
      </c>
      <c r="AJ63" s="220">
        <f t="shared" si="138"/>
        <v>7.288E-2</v>
      </c>
      <c r="AK63" s="220">
        <f t="shared" si="138"/>
        <v>7.288E-2</v>
      </c>
      <c r="AL63" s="220">
        <f t="shared" si="138"/>
        <v>7.288E-2</v>
      </c>
      <c r="AM63" s="220">
        <f t="shared" si="138"/>
        <v>7.288E-2</v>
      </c>
      <c r="AN63" s="220">
        <f t="shared" si="138"/>
        <v>7.288E-2</v>
      </c>
      <c r="AO63" s="220">
        <f t="shared" si="138"/>
        <v>7.288E-2</v>
      </c>
      <c r="AP63" s="220">
        <f t="shared" si="138"/>
        <v>7.288E-2</v>
      </c>
      <c r="AQ63" s="220">
        <f t="shared" si="138"/>
        <v>7.288E-2</v>
      </c>
      <c r="AR63" s="220">
        <f t="shared" si="138"/>
        <v>7.288E-2</v>
      </c>
      <c r="AS63" s="220">
        <f t="shared" si="138"/>
        <v>7.288E-2</v>
      </c>
      <c r="AT63" s="220">
        <f t="shared" si="138"/>
        <v>7.288E-2</v>
      </c>
      <c r="AU63" s="220">
        <f t="shared" si="138"/>
        <v>7.288E-2</v>
      </c>
      <c r="AV63" s="220">
        <f t="shared" si="138"/>
        <v>7.0199999999999999E-2</v>
      </c>
      <c r="AW63" s="220">
        <f t="shared" si="138"/>
        <v>7.0199999999999999E-2</v>
      </c>
      <c r="AX63" s="220">
        <f t="shared" si="138"/>
        <v>7.0199999999999999E-2</v>
      </c>
      <c r="AY63" s="220">
        <f t="shared" si="138"/>
        <v>7.0199999999999999E-2</v>
      </c>
      <c r="AZ63" s="220">
        <f t="shared" si="138"/>
        <v>7.0199999999999999E-2</v>
      </c>
      <c r="BA63" s="220">
        <f t="shared" si="138"/>
        <v>7.0199999999999999E-2</v>
      </c>
      <c r="BB63" s="220">
        <f t="shared" si="138"/>
        <v>7.0200000000000012E-2</v>
      </c>
      <c r="BC63" s="220">
        <f t="shared" si="138"/>
        <v>7.0200000000000012E-2</v>
      </c>
      <c r="BD63" s="220">
        <f t="shared" si="138"/>
        <v>7.0200000000000012E-2</v>
      </c>
      <c r="BE63" s="220">
        <f t="shared" si="138"/>
        <v>7.0200000000000012E-2</v>
      </c>
      <c r="BF63" s="220">
        <f t="shared" si="138"/>
        <v>7.0200000000000012E-2</v>
      </c>
      <c r="BG63" s="220">
        <f t="shared" si="138"/>
        <v>7.0200000000000012E-2</v>
      </c>
      <c r="BH63" s="220">
        <f t="shared" si="138"/>
        <v>7.0199999999999985E-2</v>
      </c>
      <c r="BI63" s="220">
        <f t="shared" si="138"/>
        <v>7.0199999999999985E-2</v>
      </c>
      <c r="BJ63" s="220">
        <f t="shared" si="138"/>
        <v>7.0199999999999985E-2</v>
      </c>
      <c r="BK63" s="220">
        <f t="shared" si="138"/>
        <v>7.0199999999999985E-2</v>
      </c>
      <c r="BL63" s="220">
        <f t="shared" si="138"/>
        <v>7.0199999999999985E-2</v>
      </c>
      <c r="BM63" s="220">
        <f t="shared" si="138"/>
        <v>7.0199999999999985E-2</v>
      </c>
      <c r="BN63" s="220">
        <f t="shared" si="138"/>
        <v>7.0199999999999985E-2</v>
      </c>
      <c r="BO63" s="220">
        <f t="shared" ref="BO63:DZ63" si="139">+BO31-BO64-BO65</f>
        <v>7.0199999999999985E-2</v>
      </c>
      <c r="BP63" s="220">
        <f t="shared" si="139"/>
        <v>7.0199999999999985E-2</v>
      </c>
      <c r="BQ63" s="220">
        <f t="shared" si="139"/>
        <v>7.0199999999999985E-2</v>
      </c>
      <c r="BR63" s="220">
        <f t="shared" si="139"/>
        <v>7.0199999999999985E-2</v>
      </c>
      <c r="BS63" s="220">
        <f t="shared" si="139"/>
        <v>7.0199999999999985E-2</v>
      </c>
      <c r="BT63" s="220">
        <f t="shared" si="139"/>
        <v>7.0199999999999985E-2</v>
      </c>
      <c r="BU63" s="220">
        <f t="shared" si="139"/>
        <v>7.0199999999999985E-2</v>
      </c>
      <c r="BV63" s="220">
        <f t="shared" si="139"/>
        <v>7.0199999999999985E-2</v>
      </c>
      <c r="BW63" s="220">
        <f t="shared" si="139"/>
        <v>7.0199999999999985E-2</v>
      </c>
      <c r="BX63" s="220">
        <f t="shared" si="139"/>
        <v>7.0199999999999985E-2</v>
      </c>
      <c r="BY63" s="220">
        <f t="shared" si="139"/>
        <v>7.0199999999999985E-2</v>
      </c>
      <c r="BZ63" s="220">
        <f t="shared" si="139"/>
        <v>7.0199999999999985E-2</v>
      </c>
      <c r="CA63" s="220">
        <f t="shared" si="139"/>
        <v>7.0199999999999985E-2</v>
      </c>
      <c r="CB63" s="220">
        <f t="shared" si="139"/>
        <v>7.0199999999999985E-2</v>
      </c>
      <c r="CC63" s="220">
        <f t="shared" si="139"/>
        <v>7.0199999999999985E-2</v>
      </c>
      <c r="CD63" s="220">
        <f t="shared" si="139"/>
        <v>7.0199999999999985E-2</v>
      </c>
      <c r="CE63" s="220">
        <f t="shared" si="139"/>
        <v>7.0199999999999985E-2</v>
      </c>
      <c r="CF63" s="220">
        <f t="shared" si="139"/>
        <v>7.0199999999999985E-2</v>
      </c>
      <c r="CG63" s="220">
        <f t="shared" si="139"/>
        <v>7.0199999999999985E-2</v>
      </c>
      <c r="CH63" s="220">
        <f t="shared" si="139"/>
        <v>7.0199999999999985E-2</v>
      </c>
      <c r="CI63" s="220">
        <f t="shared" si="139"/>
        <v>7.0199999999999985E-2</v>
      </c>
      <c r="CJ63" s="221">
        <f t="shared" si="139"/>
        <v>7.1809999999999985E-2</v>
      </c>
      <c r="CK63" s="221">
        <f t="shared" si="139"/>
        <v>7.1809999999999985E-2</v>
      </c>
      <c r="CL63" s="221">
        <f t="shared" si="139"/>
        <v>7.1809999999999985E-2</v>
      </c>
      <c r="CM63" s="221">
        <f t="shared" si="139"/>
        <v>7.1809999999999985E-2</v>
      </c>
      <c r="CN63" s="221">
        <f t="shared" si="139"/>
        <v>7.1809999999999985E-2</v>
      </c>
      <c r="CO63" s="221">
        <f t="shared" si="139"/>
        <v>7.1809999999999985E-2</v>
      </c>
      <c r="CP63" s="221">
        <f t="shared" si="139"/>
        <v>7.1809999999999985E-2</v>
      </c>
      <c r="CQ63" s="221">
        <f t="shared" si="139"/>
        <v>7.1809999999999985E-2</v>
      </c>
      <c r="CR63" s="221">
        <f t="shared" si="139"/>
        <v>7.1169999999999983E-2</v>
      </c>
      <c r="CS63" s="221">
        <f t="shared" si="139"/>
        <v>7.1169999999999983E-2</v>
      </c>
      <c r="CT63" s="221">
        <f t="shared" si="139"/>
        <v>7.1169999999999983E-2</v>
      </c>
      <c r="CU63" s="221">
        <f t="shared" si="139"/>
        <v>7.1169999999999983E-2</v>
      </c>
      <c r="CV63" s="221">
        <f t="shared" si="139"/>
        <v>7.1169999999999983E-2</v>
      </c>
      <c r="CW63" s="221">
        <f t="shared" si="139"/>
        <v>7.1169999999999983E-2</v>
      </c>
      <c r="CX63" s="221">
        <f t="shared" si="139"/>
        <v>7.1169999999999983E-2</v>
      </c>
      <c r="CY63" s="221">
        <f t="shared" si="139"/>
        <v>7.1169999999999983E-2</v>
      </c>
      <c r="CZ63" s="221">
        <f t="shared" si="139"/>
        <v>7.1169999999999983E-2</v>
      </c>
      <c r="DA63" s="221">
        <f t="shared" si="139"/>
        <v>7.1169999999999983E-2</v>
      </c>
      <c r="DB63" s="221">
        <f t="shared" si="139"/>
        <v>7.1169999999999983E-2</v>
      </c>
      <c r="DC63" s="221">
        <f t="shared" si="139"/>
        <v>7.1169999999999983E-2</v>
      </c>
      <c r="DD63" s="221">
        <f t="shared" si="139"/>
        <v>7.1169999999999983E-2</v>
      </c>
      <c r="DE63" s="221">
        <f t="shared" si="139"/>
        <v>7.1169999999999983E-2</v>
      </c>
      <c r="DF63" s="221">
        <f t="shared" si="139"/>
        <v>7.1169999999999983E-2</v>
      </c>
      <c r="DG63" s="221">
        <f t="shared" si="139"/>
        <v>7.1169999999999983E-2</v>
      </c>
      <c r="DH63" s="221">
        <f t="shared" si="139"/>
        <v>7.1169999999999983E-2</v>
      </c>
      <c r="DI63" s="221">
        <f t="shared" si="139"/>
        <v>7.1169999999999983E-2</v>
      </c>
      <c r="DJ63" s="221">
        <f t="shared" si="139"/>
        <v>7.1169999999999983E-2</v>
      </c>
      <c r="DK63" s="221">
        <f t="shared" si="139"/>
        <v>7.1169999999999983E-2</v>
      </c>
      <c r="DL63" s="221">
        <f t="shared" si="139"/>
        <v>7.1169999999999983E-2</v>
      </c>
      <c r="DM63" s="221">
        <f t="shared" si="139"/>
        <v>7.1169999999999983E-2</v>
      </c>
      <c r="DN63" s="221">
        <f t="shared" si="139"/>
        <v>7.1169999999999983E-2</v>
      </c>
      <c r="DO63" s="220">
        <f t="shared" si="139"/>
        <v>7.1169999999999983E-2</v>
      </c>
      <c r="DP63" s="220">
        <f t="shared" si="139"/>
        <v>7.1169999999999983E-2</v>
      </c>
      <c r="DQ63" s="220">
        <f t="shared" si="139"/>
        <v>7.1169999999999983E-2</v>
      </c>
      <c r="DR63" s="220">
        <f t="shared" si="139"/>
        <v>7.1169999999999983E-2</v>
      </c>
      <c r="DS63" s="220">
        <f t="shared" si="139"/>
        <v>7.1169999999999983E-2</v>
      </c>
      <c r="DT63" s="220">
        <f t="shared" si="139"/>
        <v>7.1169999999999983E-2</v>
      </c>
      <c r="DU63" s="220">
        <f t="shared" si="139"/>
        <v>7.1169999999999983E-2</v>
      </c>
      <c r="DV63" s="220">
        <f t="shared" si="139"/>
        <v>7.1169999999999983E-2</v>
      </c>
      <c r="DW63" s="220">
        <f t="shared" si="139"/>
        <v>7.1169999999999983E-2</v>
      </c>
      <c r="DX63" s="220">
        <f t="shared" si="139"/>
        <v>7.1169999999999983E-2</v>
      </c>
      <c r="DY63" s="220">
        <f t="shared" si="139"/>
        <v>6.9800000000000001E-2</v>
      </c>
      <c r="DZ63" s="220">
        <f t="shared" si="139"/>
        <v>6.9800000000000001E-2</v>
      </c>
      <c r="EA63" s="220">
        <f t="shared" ref="EA63:GL63" si="140">+EA31-EA64-EA65</f>
        <v>6.9800000000000001E-2</v>
      </c>
      <c r="EB63" s="220">
        <f t="shared" si="140"/>
        <v>7.4770000000000003E-2</v>
      </c>
      <c r="EC63" s="220">
        <f t="shared" si="140"/>
        <v>7.4770000000000003E-2</v>
      </c>
      <c r="ED63" s="220">
        <f t="shared" si="140"/>
        <v>7.4770000000000003E-2</v>
      </c>
      <c r="EE63" s="220">
        <f t="shared" si="140"/>
        <v>7.4770000000000003E-2</v>
      </c>
      <c r="EF63" s="220">
        <f t="shared" si="140"/>
        <v>7.4770000000000003E-2</v>
      </c>
      <c r="EG63" s="220">
        <f t="shared" si="140"/>
        <v>7.4770000000000003E-2</v>
      </c>
      <c r="EH63" s="220">
        <f t="shared" si="140"/>
        <v>7.4770000000000003E-2</v>
      </c>
      <c r="EI63" s="220">
        <f t="shared" si="140"/>
        <v>7.4770000000000003E-2</v>
      </c>
      <c r="EJ63" s="220">
        <f t="shared" si="140"/>
        <v>7.4770000000000003E-2</v>
      </c>
      <c r="EK63" s="220">
        <f t="shared" si="140"/>
        <v>7.4770000000000003E-2</v>
      </c>
      <c r="EL63" s="220">
        <f t="shared" si="140"/>
        <v>7.4770000000000003E-2</v>
      </c>
      <c r="EM63" s="220">
        <f t="shared" si="140"/>
        <v>7.4770000000000003E-2</v>
      </c>
      <c r="EN63" s="220">
        <f t="shared" si="140"/>
        <v>7.3149999999999993E-2</v>
      </c>
      <c r="EO63" s="220">
        <f t="shared" si="140"/>
        <v>7.3149999999999993E-2</v>
      </c>
      <c r="EP63" s="220">
        <f t="shared" si="140"/>
        <v>7.3149999999999993E-2</v>
      </c>
      <c r="EQ63" s="220">
        <f t="shared" si="140"/>
        <v>7.3149999999999993E-2</v>
      </c>
      <c r="ER63" s="220">
        <f t="shared" si="140"/>
        <v>7.3149999999999993E-2</v>
      </c>
      <c r="ES63" s="220">
        <f t="shared" si="140"/>
        <v>7.3149999999999993E-2</v>
      </c>
      <c r="ET63" s="220">
        <f t="shared" si="140"/>
        <v>7.3149999999999993E-2</v>
      </c>
      <c r="EU63" s="220">
        <f t="shared" si="140"/>
        <v>7.3149999999999993E-2</v>
      </c>
      <c r="EV63" s="220">
        <f t="shared" si="140"/>
        <v>7.3149999999999993E-2</v>
      </c>
      <c r="EW63" s="220">
        <f t="shared" si="140"/>
        <v>7.3149999999999993E-2</v>
      </c>
      <c r="EX63" s="220">
        <f t="shared" si="140"/>
        <v>7.3149999999999993E-2</v>
      </c>
      <c r="EY63" s="220">
        <f t="shared" si="140"/>
        <v>7.3149999999999993E-2</v>
      </c>
      <c r="EZ63" s="220">
        <f t="shared" si="140"/>
        <v>7.2529999999999983E-2</v>
      </c>
      <c r="FA63" s="220">
        <f t="shared" si="140"/>
        <v>7.2529999999999983E-2</v>
      </c>
      <c r="FB63" s="220">
        <f t="shared" si="140"/>
        <v>7.2529999999999983E-2</v>
      </c>
      <c r="FC63" s="220">
        <f t="shared" si="140"/>
        <v>7.2529999999999983E-2</v>
      </c>
      <c r="FD63" s="220">
        <f t="shared" si="140"/>
        <v>7.2529999999999983E-2</v>
      </c>
      <c r="FE63" s="220">
        <f t="shared" si="140"/>
        <v>7.2529999999999983E-2</v>
      </c>
      <c r="FF63" s="220">
        <f t="shared" si="140"/>
        <v>7.2529999999999983E-2</v>
      </c>
      <c r="FG63" s="220">
        <f t="shared" si="140"/>
        <v>7.2529999999999983E-2</v>
      </c>
      <c r="FH63" s="220">
        <f t="shared" si="140"/>
        <v>7.2529999999999983E-2</v>
      </c>
      <c r="FI63" s="220">
        <f t="shared" si="140"/>
        <v>7.2529999999999956E-2</v>
      </c>
      <c r="FJ63" s="220">
        <f t="shared" si="140"/>
        <v>7.2529999999999956E-2</v>
      </c>
      <c r="FK63" s="220">
        <f t="shared" si="140"/>
        <v>7.2529999999999956E-2</v>
      </c>
      <c r="FL63" s="220">
        <f t="shared" si="140"/>
        <v>7.1419999999999956E-2</v>
      </c>
      <c r="FM63" s="220">
        <f t="shared" si="140"/>
        <v>7.1419999999999956E-2</v>
      </c>
      <c r="FN63" s="220">
        <f t="shared" si="140"/>
        <v>7.1419999999999956E-2</v>
      </c>
      <c r="FO63" s="220">
        <f t="shared" si="140"/>
        <v>7.1419999999999956E-2</v>
      </c>
      <c r="FP63" s="220">
        <f t="shared" si="140"/>
        <v>7.1419999999999956E-2</v>
      </c>
      <c r="FQ63" s="220">
        <f t="shared" si="140"/>
        <v>7.1419999999999956E-2</v>
      </c>
      <c r="FR63" s="220">
        <f t="shared" si="140"/>
        <v>7.1420000000000011E-2</v>
      </c>
      <c r="FS63" s="220">
        <f t="shared" si="140"/>
        <v>7.1420000000000011E-2</v>
      </c>
      <c r="FT63" s="220">
        <f t="shared" si="140"/>
        <v>7.1420000000000011E-2</v>
      </c>
      <c r="FU63" s="220">
        <f t="shared" si="140"/>
        <v>7.1419999999999983E-2</v>
      </c>
      <c r="FV63" s="220">
        <f t="shared" si="140"/>
        <v>7.1419999999999983E-2</v>
      </c>
      <c r="FW63" s="220">
        <f t="shared" si="140"/>
        <v>7.1419999999999983E-2</v>
      </c>
      <c r="FX63" s="220">
        <f t="shared" si="140"/>
        <v>7.1420000000000011E-2</v>
      </c>
      <c r="FY63" s="220">
        <f t="shared" si="140"/>
        <v>7.1420000000000011E-2</v>
      </c>
      <c r="FZ63" s="220">
        <f t="shared" si="140"/>
        <v>7.1420000000000011E-2</v>
      </c>
      <c r="GA63" s="220">
        <f t="shared" si="140"/>
        <v>7.1419999999999956E-2</v>
      </c>
      <c r="GB63" s="220">
        <f t="shared" si="140"/>
        <v>7.1419999999999956E-2</v>
      </c>
      <c r="GC63" s="220">
        <f t="shared" si="140"/>
        <v>7.1419999999999956E-2</v>
      </c>
      <c r="GD63" s="220">
        <f t="shared" si="140"/>
        <v>7.1419999999999983E-2</v>
      </c>
      <c r="GE63" s="220">
        <f t="shared" si="140"/>
        <v>7.1419999999999983E-2</v>
      </c>
      <c r="GF63" s="220">
        <f t="shared" si="140"/>
        <v>7.1419999999999983E-2</v>
      </c>
      <c r="GG63" s="220">
        <f t="shared" si="140"/>
        <v>7.1419999999999983E-2</v>
      </c>
      <c r="GH63" s="220">
        <f t="shared" si="140"/>
        <v>7.1419999999999983E-2</v>
      </c>
      <c r="GI63" s="220">
        <f t="shared" si="140"/>
        <v>7.1419999999999983E-2</v>
      </c>
      <c r="GJ63" s="220">
        <f t="shared" si="140"/>
        <v>7.1419999999999956E-2</v>
      </c>
      <c r="GK63" s="220">
        <f t="shared" si="140"/>
        <v>7.1419999999999956E-2</v>
      </c>
      <c r="GL63" s="220">
        <f t="shared" si="140"/>
        <v>7.1419999999999956E-2</v>
      </c>
      <c r="GM63" s="220">
        <f t="shared" ref="GM63:HJ63" si="141">+GM31-GM64-GM65</f>
        <v>7.1419999999999956E-2</v>
      </c>
      <c r="GN63" s="220">
        <f t="shared" si="141"/>
        <v>7.1419999999999956E-2</v>
      </c>
      <c r="GO63" s="220">
        <f t="shared" si="141"/>
        <v>7.1419999999999956E-2</v>
      </c>
      <c r="GP63" s="220">
        <f t="shared" si="141"/>
        <v>7.1419999999999983E-2</v>
      </c>
      <c r="GQ63" s="220">
        <f t="shared" si="141"/>
        <v>7.1419999999999983E-2</v>
      </c>
      <c r="GR63" s="220">
        <f t="shared" si="141"/>
        <v>7.1419999999999983E-2</v>
      </c>
      <c r="GS63" s="220">
        <f t="shared" si="141"/>
        <v>7.1419999999999956E-2</v>
      </c>
      <c r="GT63" s="220">
        <f t="shared" si="141"/>
        <v>7.1419999999999956E-2</v>
      </c>
      <c r="GU63" s="220">
        <f t="shared" si="141"/>
        <v>7.1419999999999956E-2</v>
      </c>
      <c r="GV63" s="220">
        <f t="shared" si="141"/>
        <v>7.1420000000000011E-2</v>
      </c>
      <c r="GW63" s="220">
        <f t="shared" si="141"/>
        <v>7.1420000000000011E-2</v>
      </c>
      <c r="GX63" s="220">
        <f t="shared" si="141"/>
        <v>7.1420000000000011E-2</v>
      </c>
      <c r="GY63" s="220">
        <f t="shared" si="141"/>
        <v>7.1419999999999956E-2</v>
      </c>
      <c r="GZ63" s="220">
        <f t="shared" si="141"/>
        <v>7.1419999999999956E-2</v>
      </c>
      <c r="HA63" s="220">
        <f t="shared" si="141"/>
        <v>7.1419999999999956E-2</v>
      </c>
      <c r="HB63" s="220">
        <f t="shared" si="141"/>
        <v>7.1419999999999983E-2</v>
      </c>
      <c r="HC63" s="220">
        <f t="shared" si="141"/>
        <v>7.1419999999999983E-2</v>
      </c>
      <c r="HD63" s="220">
        <f t="shared" si="141"/>
        <v>7.1419999999999983E-2</v>
      </c>
      <c r="HE63" s="220">
        <f t="shared" si="141"/>
        <v>7.1419999999999983E-2</v>
      </c>
      <c r="HF63" s="220">
        <f t="shared" si="141"/>
        <v>7.1419999999999983E-2</v>
      </c>
      <c r="HG63" s="220">
        <f t="shared" si="141"/>
        <v>7.1419999999999983E-2</v>
      </c>
      <c r="HH63" s="220">
        <f t="shared" si="141"/>
        <v>7.1420000000000011E-2</v>
      </c>
      <c r="HI63" s="220">
        <f t="shared" si="141"/>
        <v>7.1420000000000011E-2</v>
      </c>
      <c r="HJ63" s="220">
        <f t="shared" si="141"/>
        <v>7.1420000000000011E-2</v>
      </c>
      <c r="HK63" s="220">
        <f t="shared" ref="HK63:HM63" si="142">+HK31-HK64-HK65</f>
        <v>7.1420000000000011E-2</v>
      </c>
      <c r="HL63" s="220">
        <f t="shared" si="142"/>
        <v>7.1420000000000011E-2</v>
      </c>
      <c r="HM63" s="220">
        <f t="shared" si="142"/>
        <v>7.1420000000000011E-2</v>
      </c>
      <c r="HN63" s="220">
        <f t="shared" ref="HN63:HS63" si="143">+HN31-HN64-HN65</f>
        <v>7.1419999999999983E-2</v>
      </c>
      <c r="HO63" s="220">
        <f t="shared" si="143"/>
        <v>7.1419999999999983E-2</v>
      </c>
      <c r="HP63" s="220">
        <f t="shared" si="143"/>
        <v>7.1419999999999983E-2</v>
      </c>
      <c r="HQ63" s="220">
        <f t="shared" si="143"/>
        <v>7.1419999999999983E-2</v>
      </c>
      <c r="HR63" s="220">
        <f t="shared" si="143"/>
        <v>7.1419999999999983E-2</v>
      </c>
      <c r="HS63" s="220">
        <f t="shared" si="143"/>
        <v>7.1419999999999983E-2</v>
      </c>
    </row>
    <row r="64" spans="2:227" s="185" customFormat="1">
      <c r="B64" s="144" t="s">
        <v>59</v>
      </c>
      <c r="C64" s="220">
        <f t="shared" ref="C64:AH64" si="144">+C29</f>
        <v>0</v>
      </c>
      <c r="D64" s="220">
        <f t="shared" si="144"/>
        <v>0</v>
      </c>
      <c r="E64" s="220">
        <f t="shared" si="144"/>
        <v>0</v>
      </c>
      <c r="F64" s="220">
        <f t="shared" si="144"/>
        <v>0</v>
      </c>
      <c r="G64" s="220">
        <f t="shared" si="144"/>
        <v>0</v>
      </c>
      <c r="H64" s="220">
        <f t="shared" si="144"/>
        <v>0</v>
      </c>
      <c r="I64" s="220">
        <f t="shared" si="144"/>
        <v>0</v>
      </c>
      <c r="J64" s="220">
        <f t="shared" si="144"/>
        <v>0</v>
      </c>
      <c r="K64" s="220">
        <f t="shared" si="144"/>
        <v>0</v>
      </c>
      <c r="L64" s="220">
        <f t="shared" si="144"/>
        <v>0</v>
      </c>
      <c r="M64" s="220">
        <f t="shared" si="144"/>
        <v>0</v>
      </c>
      <c r="N64" s="220">
        <f t="shared" si="144"/>
        <v>0</v>
      </c>
      <c r="O64" s="220">
        <f t="shared" si="144"/>
        <v>0</v>
      </c>
      <c r="P64" s="220">
        <f t="shared" si="144"/>
        <v>0</v>
      </c>
      <c r="Q64" s="220">
        <f t="shared" si="144"/>
        <v>0</v>
      </c>
      <c r="R64" s="220">
        <f t="shared" si="144"/>
        <v>0</v>
      </c>
      <c r="S64" s="220">
        <f t="shared" si="144"/>
        <v>0</v>
      </c>
      <c r="T64" s="220">
        <f t="shared" si="144"/>
        <v>0</v>
      </c>
      <c r="U64" s="220">
        <f t="shared" si="144"/>
        <v>0</v>
      </c>
      <c r="V64" s="220">
        <f t="shared" si="144"/>
        <v>0</v>
      </c>
      <c r="W64" s="220">
        <f t="shared" si="144"/>
        <v>0</v>
      </c>
      <c r="X64" s="220">
        <f t="shared" si="144"/>
        <v>0</v>
      </c>
      <c r="Y64" s="220">
        <f t="shared" si="144"/>
        <v>0</v>
      </c>
      <c r="Z64" s="220">
        <f t="shared" si="144"/>
        <v>0</v>
      </c>
      <c r="AA64" s="220">
        <f t="shared" si="144"/>
        <v>0</v>
      </c>
      <c r="AB64" s="220">
        <f t="shared" si="144"/>
        <v>0</v>
      </c>
      <c r="AC64" s="220">
        <f t="shared" si="144"/>
        <v>0</v>
      </c>
      <c r="AD64" s="220">
        <f t="shared" si="144"/>
        <v>0</v>
      </c>
      <c r="AE64" s="220">
        <f t="shared" si="144"/>
        <v>0</v>
      </c>
      <c r="AF64" s="220">
        <f t="shared" si="144"/>
        <v>0</v>
      </c>
      <c r="AG64" s="220">
        <f t="shared" si="144"/>
        <v>0</v>
      </c>
      <c r="AH64" s="220">
        <f t="shared" si="144"/>
        <v>0</v>
      </c>
      <c r="AI64" s="220">
        <f t="shared" ref="AI64:BN64" si="145">+AI29</f>
        <v>0</v>
      </c>
      <c r="AJ64" s="220">
        <f t="shared" si="145"/>
        <v>0</v>
      </c>
      <c r="AK64" s="220">
        <f t="shared" si="145"/>
        <v>0</v>
      </c>
      <c r="AL64" s="220">
        <f t="shared" si="145"/>
        <v>0</v>
      </c>
      <c r="AM64" s="220">
        <f t="shared" si="145"/>
        <v>0</v>
      </c>
      <c r="AN64" s="220">
        <f t="shared" si="145"/>
        <v>0</v>
      </c>
      <c r="AO64" s="220">
        <f t="shared" si="145"/>
        <v>0</v>
      </c>
      <c r="AP64" s="220">
        <f t="shared" si="145"/>
        <v>0</v>
      </c>
      <c r="AQ64" s="220">
        <f t="shared" si="145"/>
        <v>0</v>
      </c>
      <c r="AR64" s="220">
        <f t="shared" si="145"/>
        <v>0</v>
      </c>
      <c r="AS64" s="220">
        <f t="shared" si="145"/>
        <v>0</v>
      </c>
      <c r="AT64" s="220">
        <f t="shared" si="145"/>
        <v>0</v>
      </c>
      <c r="AU64" s="220">
        <f t="shared" si="145"/>
        <v>0</v>
      </c>
      <c r="AV64" s="220">
        <f t="shared" si="145"/>
        <v>0</v>
      </c>
      <c r="AW64" s="220">
        <f t="shared" si="145"/>
        <v>0</v>
      </c>
      <c r="AX64" s="220">
        <f t="shared" si="145"/>
        <v>0</v>
      </c>
      <c r="AY64" s="220">
        <f t="shared" si="145"/>
        <v>0</v>
      </c>
      <c r="AZ64" s="220">
        <f t="shared" si="145"/>
        <v>0</v>
      </c>
      <c r="BA64" s="220">
        <f t="shared" si="145"/>
        <v>0</v>
      </c>
      <c r="BB64" s="220">
        <f t="shared" si="145"/>
        <v>0</v>
      </c>
      <c r="BC64" s="220">
        <f t="shared" si="145"/>
        <v>0</v>
      </c>
      <c r="BD64" s="220">
        <f t="shared" si="145"/>
        <v>0</v>
      </c>
      <c r="BE64" s="220">
        <f t="shared" si="145"/>
        <v>0</v>
      </c>
      <c r="BF64" s="220">
        <f t="shared" si="145"/>
        <v>0</v>
      </c>
      <c r="BG64" s="220">
        <f t="shared" si="145"/>
        <v>0</v>
      </c>
      <c r="BH64" s="220">
        <f t="shared" si="145"/>
        <v>0</v>
      </c>
      <c r="BI64" s="220">
        <f t="shared" si="145"/>
        <v>0</v>
      </c>
      <c r="BJ64" s="220">
        <f t="shared" si="145"/>
        <v>0</v>
      </c>
      <c r="BK64" s="220">
        <f t="shared" si="145"/>
        <v>0</v>
      </c>
      <c r="BL64" s="220">
        <f t="shared" si="145"/>
        <v>0</v>
      </c>
      <c r="BM64" s="220">
        <f t="shared" si="145"/>
        <v>0</v>
      </c>
      <c r="BN64" s="220">
        <f t="shared" si="145"/>
        <v>0</v>
      </c>
      <c r="BO64" s="220">
        <f t="shared" ref="BO64:CH64" si="146">+BO29</f>
        <v>0</v>
      </c>
      <c r="BP64" s="220">
        <f t="shared" si="146"/>
        <v>0</v>
      </c>
      <c r="BQ64" s="220">
        <f t="shared" si="146"/>
        <v>0</v>
      </c>
      <c r="BR64" s="220">
        <f t="shared" si="146"/>
        <v>0</v>
      </c>
      <c r="BS64" s="220">
        <f t="shared" si="146"/>
        <v>0</v>
      </c>
      <c r="BT64" s="220">
        <f t="shared" si="146"/>
        <v>0</v>
      </c>
      <c r="BU64" s="220">
        <f t="shared" si="146"/>
        <v>0</v>
      </c>
      <c r="BV64" s="220">
        <f t="shared" si="146"/>
        <v>0</v>
      </c>
      <c r="BW64" s="220">
        <f t="shared" si="146"/>
        <v>0</v>
      </c>
      <c r="BX64" s="220">
        <f t="shared" si="146"/>
        <v>0</v>
      </c>
      <c r="BY64" s="220">
        <f t="shared" si="146"/>
        <v>0</v>
      </c>
      <c r="BZ64" s="220">
        <f t="shared" si="146"/>
        <v>0</v>
      </c>
      <c r="CA64" s="220">
        <f t="shared" si="146"/>
        <v>0</v>
      </c>
      <c r="CB64" s="220">
        <f t="shared" si="146"/>
        <v>0</v>
      </c>
      <c r="CC64" s="220">
        <f t="shared" si="146"/>
        <v>0</v>
      </c>
      <c r="CD64" s="220">
        <f t="shared" si="146"/>
        <v>0</v>
      </c>
      <c r="CE64" s="220">
        <f t="shared" si="146"/>
        <v>0</v>
      </c>
      <c r="CF64" s="220">
        <f t="shared" si="146"/>
        <v>0</v>
      </c>
      <c r="CG64" s="220">
        <f t="shared" si="146"/>
        <v>0</v>
      </c>
      <c r="CH64" s="220">
        <f t="shared" si="146"/>
        <v>0</v>
      </c>
      <c r="CI64" s="220"/>
      <c r="CJ64" s="221">
        <f t="shared" ref="CJ64:DO64" si="147">+CJ29</f>
        <v>2.0200000000000001E-3</v>
      </c>
      <c r="CK64" s="221">
        <f t="shared" si="147"/>
        <v>2.0200000000000001E-3</v>
      </c>
      <c r="CL64" s="221">
        <f t="shared" si="147"/>
        <v>2.4400000000000003E-3</v>
      </c>
      <c r="CM64" s="221">
        <f t="shared" si="147"/>
        <v>2.4400000000000003E-3</v>
      </c>
      <c r="CN64" s="221">
        <f t="shared" si="147"/>
        <v>2.4400000000000003E-3</v>
      </c>
      <c r="CO64" s="221">
        <f t="shared" si="147"/>
        <v>2.9100000000000003E-3</v>
      </c>
      <c r="CP64" s="221">
        <f t="shared" si="147"/>
        <v>2.9100000000000003E-3</v>
      </c>
      <c r="CQ64" s="221">
        <f t="shared" si="147"/>
        <v>2.9100000000000003E-3</v>
      </c>
      <c r="CR64" s="221">
        <f t="shared" si="147"/>
        <v>6.2199999999999998E-3</v>
      </c>
      <c r="CS64" s="221">
        <f t="shared" si="147"/>
        <v>6.2199999999999998E-3</v>
      </c>
      <c r="CT64" s="221">
        <f t="shared" si="147"/>
        <v>6.2199999999999998E-3</v>
      </c>
      <c r="CU64" s="221">
        <f t="shared" si="147"/>
        <v>7.0799999999999995E-3</v>
      </c>
      <c r="CV64" s="221">
        <f t="shared" si="147"/>
        <v>7.0799999999999995E-3</v>
      </c>
      <c r="CW64" s="221">
        <f t="shared" si="147"/>
        <v>7.0799999999999995E-3</v>
      </c>
      <c r="CX64" s="221">
        <f t="shared" si="147"/>
        <v>6.660000000000001E-3</v>
      </c>
      <c r="CY64" s="221">
        <f t="shared" si="147"/>
        <v>6.660000000000001E-3</v>
      </c>
      <c r="CZ64" s="221">
        <f t="shared" si="147"/>
        <v>6.660000000000001E-3</v>
      </c>
      <c r="DA64" s="221">
        <f t="shared" si="147"/>
        <v>7.3200000000000001E-3</v>
      </c>
      <c r="DB64" s="221">
        <f t="shared" si="147"/>
        <v>7.3200000000000001E-3</v>
      </c>
      <c r="DC64" s="221">
        <f t="shared" si="147"/>
        <v>7.3200000000000001E-3</v>
      </c>
      <c r="DD64" s="221">
        <f t="shared" si="147"/>
        <v>1.3219999999999999E-2</v>
      </c>
      <c r="DE64" s="221">
        <f t="shared" si="147"/>
        <v>1.3219999999999999E-2</v>
      </c>
      <c r="DF64" s="221">
        <f t="shared" si="147"/>
        <v>1.3219999999999999E-2</v>
      </c>
      <c r="DG64" s="221">
        <f t="shared" si="147"/>
        <v>1.6820000000000002E-2</v>
      </c>
      <c r="DH64" s="221">
        <f t="shared" si="147"/>
        <v>1.6820000000000002E-2</v>
      </c>
      <c r="DI64" s="221">
        <f t="shared" si="147"/>
        <v>1.6820000000000002E-2</v>
      </c>
      <c r="DJ64" s="221">
        <f t="shared" si="147"/>
        <v>1.324E-2</v>
      </c>
      <c r="DK64" s="221">
        <f t="shared" si="147"/>
        <v>1.324E-2</v>
      </c>
      <c r="DL64" s="221">
        <f t="shared" si="147"/>
        <v>1.324E-2</v>
      </c>
      <c r="DM64" s="221">
        <f t="shared" si="147"/>
        <v>1.41E-2</v>
      </c>
      <c r="DN64" s="221">
        <f t="shared" si="147"/>
        <v>1.41E-2</v>
      </c>
      <c r="DO64" s="220">
        <f t="shared" si="147"/>
        <v>1.41E-2</v>
      </c>
      <c r="DP64" s="220">
        <f t="shared" ref="DP64:EU64" si="148">+DP29</f>
        <v>1.363E-2</v>
      </c>
      <c r="DQ64" s="220">
        <f t="shared" si="148"/>
        <v>1.363E-2</v>
      </c>
      <c r="DR64" s="220">
        <f t="shared" si="148"/>
        <v>1.363E-2</v>
      </c>
      <c r="DS64" s="220">
        <f t="shared" si="148"/>
        <v>1.5439999999999999E-2</v>
      </c>
      <c r="DT64" s="220">
        <f t="shared" si="148"/>
        <v>1.5439999999999999E-2</v>
      </c>
      <c r="DU64" s="220">
        <f t="shared" si="148"/>
        <v>1.5439999999999999E-2</v>
      </c>
      <c r="DV64" s="220">
        <f t="shared" si="148"/>
        <v>1.0199999999999999E-2</v>
      </c>
      <c r="DW64" s="220">
        <f t="shared" si="148"/>
        <v>1.0199999999999999E-2</v>
      </c>
      <c r="DX64" s="220">
        <f t="shared" si="148"/>
        <v>1.0199999999999999E-2</v>
      </c>
      <c r="DY64" s="220">
        <f t="shared" si="148"/>
        <v>4.3800000000000019E-3</v>
      </c>
      <c r="DZ64" s="220">
        <f t="shared" si="148"/>
        <v>4.3800000000000019E-3</v>
      </c>
      <c r="EA64" s="220">
        <f t="shared" si="148"/>
        <v>4.3800000000000019E-3</v>
      </c>
      <c r="EB64" s="220">
        <f t="shared" si="148"/>
        <v>4.0199999999999993E-3</v>
      </c>
      <c r="EC64" s="220">
        <f t="shared" si="148"/>
        <v>4.0199999999999993E-3</v>
      </c>
      <c r="ED64" s="220">
        <f t="shared" si="148"/>
        <v>4.0199999999999993E-3</v>
      </c>
      <c r="EE64" s="220">
        <f t="shared" si="148"/>
        <v>7.5499999999999994E-3</v>
      </c>
      <c r="EF64" s="220">
        <f t="shared" si="148"/>
        <v>7.5499999999999994E-3</v>
      </c>
      <c r="EG64" s="220">
        <f t="shared" si="148"/>
        <v>7.5499999999999994E-3</v>
      </c>
      <c r="EH64" s="220">
        <f t="shared" si="148"/>
        <v>1.2580000000000001E-2</v>
      </c>
      <c r="EI64" s="220">
        <f t="shared" si="148"/>
        <v>1.2580000000000001E-2</v>
      </c>
      <c r="EJ64" s="220">
        <f t="shared" si="148"/>
        <v>1.2580000000000001E-2</v>
      </c>
      <c r="EK64" s="220">
        <f t="shared" si="148"/>
        <v>1.478E-2</v>
      </c>
      <c r="EL64" s="220">
        <f t="shared" si="148"/>
        <v>1.478E-2</v>
      </c>
      <c r="EM64" s="220">
        <f t="shared" si="148"/>
        <v>1.478E-2</v>
      </c>
      <c r="EN64" s="220">
        <f t="shared" si="148"/>
        <v>1.336E-2</v>
      </c>
      <c r="EO64" s="220">
        <f t="shared" si="148"/>
        <v>1.336E-2</v>
      </c>
      <c r="EP64" s="220">
        <f t="shared" si="148"/>
        <v>1.336E-2</v>
      </c>
      <c r="EQ64" s="220">
        <f t="shared" si="148"/>
        <v>1.8260000000000002E-2</v>
      </c>
      <c r="ER64" s="220">
        <f t="shared" si="148"/>
        <v>1.8260000000000002E-2</v>
      </c>
      <c r="ES64" s="220">
        <f t="shared" si="148"/>
        <v>1.8260000000000002E-2</v>
      </c>
      <c r="ET64" s="220">
        <f t="shared" si="148"/>
        <v>2.0459999999999999E-2</v>
      </c>
      <c r="EU64" s="220">
        <f t="shared" si="148"/>
        <v>2.0459999999999999E-2</v>
      </c>
      <c r="EV64" s="220">
        <f t="shared" ref="EV64:GA64" si="149">+EV29</f>
        <v>2.0459999999999999E-2</v>
      </c>
      <c r="EW64" s="220">
        <f t="shared" si="149"/>
        <v>2.162E-2</v>
      </c>
      <c r="EX64" s="220">
        <f t="shared" si="149"/>
        <v>2.162E-2</v>
      </c>
      <c r="EY64" s="220">
        <f t="shared" si="149"/>
        <v>2.162E-2</v>
      </c>
      <c r="EZ64" s="220">
        <f t="shared" si="149"/>
        <v>3.0890000000000001E-2</v>
      </c>
      <c r="FA64" s="220">
        <f t="shared" si="149"/>
        <v>3.0890000000000001E-2</v>
      </c>
      <c r="FB64" s="220">
        <f t="shared" si="149"/>
        <v>3.0890000000000001E-2</v>
      </c>
      <c r="FC64" s="220">
        <f t="shared" si="149"/>
        <v>3.1730000000000001E-2</v>
      </c>
      <c r="FD64" s="220">
        <f t="shared" si="149"/>
        <v>3.1730000000000001E-2</v>
      </c>
      <c r="FE64" s="220">
        <f t="shared" si="149"/>
        <v>3.1730000000000001E-2</v>
      </c>
      <c r="FF64" s="220">
        <f t="shared" si="149"/>
        <v>3.4360000000000002E-2</v>
      </c>
      <c r="FG64" s="220">
        <f t="shared" si="149"/>
        <v>3.4360000000000002E-2</v>
      </c>
      <c r="FH64" s="220">
        <f t="shared" si="149"/>
        <v>3.4360000000000002E-2</v>
      </c>
      <c r="FI64" s="220">
        <f t="shared" si="149"/>
        <v>3.848E-2</v>
      </c>
      <c r="FJ64" s="220">
        <f t="shared" si="149"/>
        <v>3.848E-2</v>
      </c>
      <c r="FK64" s="220">
        <f t="shared" si="149"/>
        <v>3.848E-2</v>
      </c>
      <c r="FL64" s="220">
        <f t="shared" si="149"/>
        <v>4.1309999999999999E-2</v>
      </c>
      <c r="FM64" s="220">
        <f t="shared" si="149"/>
        <v>4.1309999999999999E-2</v>
      </c>
      <c r="FN64" s="220">
        <f t="shared" si="149"/>
        <v>4.1309999999999999E-2</v>
      </c>
      <c r="FO64" s="220">
        <f t="shared" si="149"/>
        <v>4.1029999999999997E-2</v>
      </c>
      <c r="FP64" s="220">
        <f t="shared" si="149"/>
        <v>4.1029999999999997E-2</v>
      </c>
      <c r="FQ64" s="220">
        <f t="shared" si="149"/>
        <v>4.1029999999999997E-2</v>
      </c>
      <c r="FR64" s="220">
        <f t="shared" si="149"/>
        <v>4.0730000000000002E-2</v>
      </c>
      <c r="FS64" s="220">
        <f t="shared" si="149"/>
        <v>4.0730000000000002E-2</v>
      </c>
      <c r="FT64" s="220">
        <f t="shared" si="149"/>
        <v>4.0730000000000002E-2</v>
      </c>
      <c r="FU64" s="220">
        <f t="shared" si="149"/>
        <v>3.78E-2</v>
      </c>
      <c r="FV64" s="220">
        <f t="shared" si="149"/>
        <v>3.78E-2</v>
      </c>
      <c r="FW64" s="220">
        <f t="shared" si="149"/>
        <v>3.78E-2</v>
      </c>
      <c r="FX64" s="220">
        <f t="shared" si="149"/>
        <v>4.3340000000000004E-2</v>
      </c>
      <c r="FY64" s="220">
        <f t="shared" si="149"/>
        <v>4.3340000000000004E-2</v>
      </c>
      <c r="FZ64" s="220">
        <f t="shared" si="149"/>
        <v>4.3340000000000004E-2</v>
      </c>
      <c r="GA64" s="220">
        <f t="shared" si="149"/>
        <v>4.4299999999999992E-2</v>
      </c>
      <c r="GB64" s="220">
        <f t="shared" ref="GB64:HJ64" si="150">+GB29</f>
        <v>4.4299999999999992E-2</v>
      </c>
      <c r="GC64" s="220">
        <f t="shared" si="150"/>
        <v>4.4299999999999992E-2</v>
      </c>
      <c r="GD64" s="220">
        <f t="shared" si="150"/>
        <v>4.3709999999999999E-2</v>
      </c>
      <c r="GE64" s="220">
        <f t="shared" si="150"/>
        <v>4.3709999999999999E-2</v>
      </c>
      <c r="GF64" s="220">
        <f t="shared" si="150"/>
        <v>4.3709999999999999E-2</v>
      </c>
      <c r="GG64" s="220">
        <f t="shared" si="150"/>
        <v>4.1709999999999997E-2</v>
      </c>
      <c r="GH64" s="220">
        <f t="shared" si="150"/>
        <v>4.1709999999999997E-2</v>
      </c>
      <c r="GI64" s="220">
        <f t="shared" si="150"/>
        <v>4.1709999999999997E-2</v>
      </c>
      <c r="GJ64" s="220">
        <f t="shared" si="150"/>
        <v>4.9750000000000003E-2</v>
      </c>
      <c r="GK64" s="220">
        <f t="shared" si="150"/>
        <v>4.9750000000000003E-2</v>
      </c>
      <c r="GL64" s="220">
        <f t="shared" si="150"/>
        <v>4.9750000000000003E-2</v>
      </c>
      <c r="GM64" s="220">
        <f t="shared" si="150"/>
        <v>5.3080000000000002E-2</v>
      </c>
      <c r="GN64" s="220">
        <f t="shared" si="150"/>
        <v>5.3080000000000002E-2</v>
      </c>
      <c r="GO64" s="220">
        <f t="shared" si="150"/>
        <v>5.3080000000000002E-2</v>
      </c>
      <c r="GP64" s="220">
        <f t="shared" si="150"/>
        <v>6.2090000000000006E-2</v>
      </c>
      <c r="GQ64" s="220">
        <f t="shared" si="150"/>
        <v>6.2090000000000006E-2</v>
      </c>
      <c r="GR64" s="220">
        <f t="shared" si="150"/>
        <v>6.2090000000000006E-2</v>
      </c>
      <c r="GS64" s="220">
        <f t="shared" si="150"/>
        <v>6.096E-2</v>
      </c>
      <c r="GT64" s="220">
        <f t="shared" si="150"/>
        <v>6.096E-2</v>
      </c>
      <c r="GU64" s="220">
        <f t="shared" si="150"/>
        <v>6.096E-2</v>
      </c>
      <c r="GV64" s="220">
        <f t="shared" si="150"/>
        <v>4.9000000000000002E-2</v>
      </c>
      <c r="GW64" s="220">
        <f t="shared" si="150"/>
        <v>4.9000000000000002E-2</v>
      </c>
      <c r="GX64" s="220">
        <f t="shared" si="150"/>
        <v>4.9000000000000002E-2</v>
      </c>
      <c r="GY64" s="220">
        <f t="shared" si="150"/>
        <v>5.9130000000000002E-2</v>
      </c>
      <c r="GZ64" s="220">
        <f t="shared" si="150"/>
        <v>5.9130000000000002E-2</v>
      </c>
      <c r="HA64" s="220">
        <f t="shared" si="150"/>
        <v>5.9130000000000002E-2</v>
      </c>
      <c r="HB64" s="220">
        <f t="shared" si="150"/>
        <v>5.5779999999999996E-2</v>
      </c>
      <c r="HC64" s="220">
        <f t="shared" si="150"/>
        <v>5.5779999999999996E-2</v>
      </c>
      <c r="HD64" s="220">
        <f t="shared" si="150"/>
        <v>5.5779999999999996E-2</v>
      </c>
      <c r="HE64" s="220">
        <f t="shared" si="150"/>
        <v>5.6779999999999997E-2</v>
      </c>
      <c r="HF64" s="220">
        <f t="shared" si="150"/>
        <v>5.6779999999999997E-2</v>
      </c>
      <c r="HG64" s="220">
        <f t="shared" si="150"/>
        <v>5.6779999999999997E-2</v>
      </c>
      <c r="HH64" s="220">
        <f t="shared" si="150"/>
        <v>7.5029999999999999E-2</v>
      </c>
      <c r="HI64" s="220">
        <f t="shared" si="150"/>
        <v>7.5029999999999999E-2</v>
      </c>
      <c r="HJ64" s="220">
        <f t="shared" si="150"/>
        <v>7.5029999999999999E-2</v>
      </c>
      <c r="HK64" s="220">
        <f t="shared" ref="HK64:HM64" si="151">+HK29</f>
        <v>7.3650000000000007E-2</v>
      </c>
      <c r="HL64" s="220">
        <f t="shared" si="151"/>
        <v>7.3650000000000007E-2</v>
      </c>
      <c r="HM64" s="220">
        <f t="shared" si="151"/>
        <v>7.3650000000000007E-2</v>
      </c>
      <c r="HN64" s="220">
        <f t="shared" ref="HN64:HS64" si="152">+HN29</f>
        <v>6.7629999999999996E-2</v>
      </c>
      <c r="HO64" s="220">
        <f t="shared" si="152"/>
        <v>6.7629999999999996E-2</v>
      </c>
      <c r="HP64" s="220">
        <f t="shared" si="152"/>
        <v>6.7629999999999996E-2</v>
      </c>
      <c r="HQ64" s="220">
        <f t="shared" si="152"/>
        <v>6.3659999999999994E-2</v>
      </c>
      <c r="HR64" s="220">
        <f t="shared" si="152"/>
        <v>6.3659999999999994E-2</v>
      </c>
      <c r="HS64" s="220">
        <f t="shared" si="152"/>
        <v>6.3659999999999994E-2</v>
      </c>
    </row>
    <row r="65" spans="2:227" s="185" customFormat="1" ht="14" thickBot="1">
      <c r="B65" s="150" t="s">
        <v>60</v>
      </c>
      <c r="C65" s="222">
        <f t="shared" ref="C65:BN65" si="153">+C23</f>
        <v>3.0869999999999998E-2</v>
      </c>
      <c r="D65" s="222">
        <f t="shared" si="153"/>
        <v>3.0869999999999998E-2</v>
      </c>
      <c r="E65" s="222">
        <f t="shared" si="153"/>
        <v>3.0869999999999998E-2</v>
      </c>
      <c r="F65" s="222">
        <f t="shared" si="153"/>
        <v>3.0869999999999998E-2</v>
      </c>
      <c r="G65" s="222">
        <f t="shared" si="153"/>
        <v>3.0869999999999998E-2</v>
      </c>
      <c r="H65" s="222">
        <f t="shared" si="153"/>
        <v>3.0869999999999998E-2</v>
      </c>
      <c r="I65" s="222">
        <f t="shared" si="153"/>
        <v>3.0869999999999998E-2</v>
      </c>
      <c r="J65" s="222">
        <f t="shared" si="153"/>
        <v>3.0869999999999998E-2</v>
      </c>
      <c r="K65" s="222">
        <f t="shared" si="153"/>
        <v>3.0869999999999998E-2</v>
      </c>
      <c r="L65" s="222">
        <f t="shared" si="153"/>
        <v>3.0869999999999998E-2</v>
      </c>
      <c r="M65" s="222">
        <f t="shared" si="153"/>
        <v>3.0869999999999998E-2</v>
      </c>
      <c r="N65" s="222">
        <f t="shared" si="153"/>
        <v>3.0869999999999998E-2</v>
      </c>
      <c r="O65" s="222">
        <f t="shared" si="153"/>
        <v>3.1870000000000002E-2</v>
      </c>
      <c r="P65" s="222">
        <f t="shared" si="153"/>
        <v>3.1870000000000002E-2</v>
      </c>
      <c r="Q65" s="222">
        <f t="shared" si="153"/>
        <v>3.1870000000000002E-2</v>
      </c>
      <c r="R65" s="222">
        <f t="shared" si="153"/>
        <v>3.2869999999999996E-2</v>
      </c>
      <c r="S65" s="222">
        <f t="shared" si="153"/>
        <v>3.2869999999999996E-2</v>
      </c>
      <c r="T65" s="222">
        <f t="shared" si="153"/>
        <v>3.2869999999999996E-2</v>
      </c>
      <c r="U65" s="222">
        <f t="shared" si="153"/>
        <v>3.3869999999999997E-2</v>
      </c>
      <c r="V65" s="222">
        <f t="shared" si="153"/>
        <v>3.3869999999999997E-2</v>
      </c>
      <c r="W65" s="222">
        <f t="shared" si="153"/>
        <v>3.3869999999999997E-2</v>
      </c>
      <c r="X65" s="222">
        <f t="shared" si="153"/>
        <v>3.4869999999999998E-2</v>
      </c>
      <c r="Y65" s="222">
        <f t="shared" si="153"/>
        <v>3.4869999999999998E-2</v>
      </c>
      <c r="Z65" s="222">
        <f t="shared" si="153"/>
        <v>3.4869999999999998E-2</v>
      </c>
      <c r="AA65" s="222">
        <f t="shared" si="153"/>
        <v>3.5869999999999999E-2</v>
      </c>
      <c r="AB65" s="222">
        <f t="shared" si="153"/>
        <v>3.5869999999999999E-2</v>
      </c>
      <c r="AC65" s="222">
        <f t="shared" si="153"/>
        <v>3.5869999999999999E-2</v>
      </c>
      <c r="AD65" s="222">
        <f t="shared" si="153"/>
        <v>3.687E-2</v>
      </c>
      <c r="AE65" s="222">
        <f t="shared" si="153"/>
        <v>3.687E-2</v>
      </c>
      <c r="AF65" s="222">
        <f t="shared" si="153"/>
        <v>3.687E-2</v>
      </c>
      <c r="AG65" s="222">
        <f t="shared" si="153"/>
        <v>3.7870000000000001E-2</v>
      </c>
      <c r="AH65" s="222">
        <f t="shared" si="153"/>
        <v>4.1369999999999997E-2</v>
      </c>
      <c r="AI65" s="222">
        <f t="shared" si="153"/>
        <v>4.1369999999999997E-2</v>
      </c>
      <c r="AJ65" s="222">
        <f t="shared" si="153"/>
        <v>4.5870000000000001E-2</v>
      </c>
      <c r="AK65" s="222">
        <f t="shared" si="153"/>
        <v>4.5870000000000001E-2</v>
      </c>
      <c r="AL65" s="222">
        <f t="shared" si="153"/>
        <v>4.5870000000000001E-2</v>
      </c>
      <c r="AM65" s="222">
        <f t="shared" si="153"/>
        <v>4.6870000000000002E-2</v>
      </c>
      <c r="AN65" s="222">
        <f t="shared" si="153"/>
        <v>4.6870000000000002E-2</v>
      </c>
      <c r="AO65" s="222">
        <f t="shared" si="153"/>
        <v>4.6870000000000002E-2</v>
      </c>
      <c r="AP65" s="222">
        <f t="shared" si="153"/>
        <v>4.7870000000000003E-2</v>
      </c>
      <c r="AQ65" s="222">
        <f t="shared" si="153"/>
        <v>4.7870000000000003E-2</v>
      </c>
      <c r="AR65" s="222">
        <f t="shared" si="153"/>
        <v>4.7870000000000003E-2</v>
      </c>
      <c r="AS65" s="222">
        <f t="shared" si="153"/>
        <v>4.8870000000000004E-2</v>
      </c>
      <c r="AT65" s="222">
        <f t="shared" si="153"/>
        <v>4.8870000000000004E-2</v>
      </c>
      <c r="AU65" s="222">
        <f t="shared" si="153"/>
        <v>4.8870000000000004E-2</v>
      </c>
      <c r="AV65" s="222">
        <f t="shared" si="153"/>
        <v>5.3370000000000001E-2</v>
      </c>
      <c r="AW65" s="222">
        <f t="shared" si="153"/>
        <v>5.3370000000000001E-2</v>
      </c>
      <c r="AX65" s="222">
        <f t="shared" si="153"/>
        <v>5.3370000000000001E-2</v>
      </c>
      <c r="AY65" s="222">
        <f t="shared" si="153"/>
        <v>5.4370000000000002E-2</v>
      </c>
      <c r="AZ65" s="222">
        <f t="shared" si="153"/>
        <v>5.4370000000000002E-2</v>
      </c>
      <c r="BA65" s="222">
        <f t="shared" si="153"/>
        <v>5.4370000000000002E-2</v>
      </c>
      <c r="BB65" s="222">
        <f t="shared" si="153"/>
        <v>5.5370000000000003E-2</v>
      </c>
      <c r="BC65" s="222">
        <f t="shared" si="153"/>
        <v>5.5370000000000003E-2</v>
      </c>
      <c r="BD65" s="222">
        <f t="shared" si="153"/>
        <v>5.5370000000000003E-2</v>
      </c>
      <c r="BE65" s="222">
        <f t="shared" si="153"/>
        <v>5.5370000000000003E-2</v>
      </c>
      <c r="BF65" s="222">
        <f t="shared" si="153"/>
        <v>5.5370000000000003E-2</v>
      </c>
      <c r="BG65" s="222">
        <f t="shared" si="153"/>
        <v>5.5370000000000003E-2</v>
      </c>
      <c r="BH65" s="222">
        <f t="shared" si="153"/>
        <v>6.1370000000000001E-2</v>
      </c>
      <c r="BI65" s="222">
        <f t="shared" si="153"/>
        <v>6.1370000000000001E-2</v>
      </c>
      <c r="BJ65" s="222">
        <f t="shared" si="153"/>
        <v>6.1370000000000001E-2</v>
      </c>
      <c r="BK65" s="222">
        <f t="shared" si="153"/>
        <v>6.1370000000000001E-2</v>
      </c>
      <c r="BL65" s="222">
        <f t="shared" si="153"/>
        <v>6.1370000000000001E-2</v>
      </c>
      <c r="BM65" s="222">
        <f t="shared" si="153"/>
        <v>6.1370000000000001E-2</v>
      </c>
      <c r="BN65" s="222">
        <f t="shared" si="153"/>
        <v>6.1370000000000001E-2</v>
      </c>
      <c r="BO65" s="222">
        <f t="shared" ref="BO65:DZ65" si="154">+BO23</f>
        <v>6.1370000000000001E-2</v>
      </c>
      <c r="BP65" s="222">
        <f t="shared" si="154"/>
        <v>6.1370000000000001E-2</v>
      </c>
      <c r="BQ65" s="222">
        <f t="shared" si="154"/>
        <v>6.1370000000000001E-2</v>
      </c>
      <c r="BR65" s="222">
        <f t="shared" si="154"/>
        <v>6.1370000000000001E-2</v>
      </c>
      <c r="BS65" s="222">
        <f t="shared" si="154"/>
        <v>6.1370000000000001E-2</v>
      </c>
      <c r="BT65" s="222">
        <f t="shared" si="154"/>
        <v>6.1370000000000001E-2</v>
      </c>
      <c r="BU65" s="222">
        <f t="shared" si="154"/>
        <v>6.1370000000000001E-2</v>
      </c>
      <c r="BV65" s="222">
        <f t="shared" si="154"/>
        <v>6.1370000000000001E-2</v>
      </c>
      <c r="BW65" s="222">
        <f t="shared" si="154"/>
        <v>6.1370000000000001E-2</v>
      </c>
      <c r="BX65" s="222">
        <f t="shared" si="154"/>
        <v>6.1370000000000001E-2</v>
      </c>
      <c r="BY65" s="222">
        <f t="shared" si="154"/>
        <v>6.1370000000000001E-2</v>
      </c>
      <c r="BZ65" s="222">
        <f t="shared" si="154"/>
        <v>6.1370000000000001E-2</v>
      </c>
      <c r="CA65" s="222">
        <f t="shared" si="154"/>
        <v>6.1370000000000001E-2</v>
      </c>
      <c r="CB65" s="222">
        <f t="shared" si="154"/>
        <v>6.1370000000000001E-2</v>
      </c>
      <c r="CC65" s="222">
        <f t="shared" si="154"/>
        <v>6.1370000000000001E-2</v>
      </c>
      <c r="CD65" s="222">
        <f t="shared" si="154"/>
        <v>6.1370000000000001E-2</v>
      </c>
      <c r="CE65" s="222">
        <f t="shared" si="154"/>
        <v>6.1370000000000001E-2</v>
      </c>
      <c r="CF65" s="222">
        <f t="shared" si="154"/>
        <v>6.1370000000000001E-2</v>
      </c>
      <c r="CG65" s="222">
        <f t="shared" si="154"/>
        <v>6.1370000000000001E-2</v>
      </c>
      <c r="CH65" s="222">
        <f t="shared" si="154"/>
        <v>6.1370000000000001E-2</v>
      </c>
      <c r="CI65" s="222">
        <f t="shared" si="154"/>
        <v>6.1370000000000001E-2</v>
      </c>
      <c r="CJ65" s="223">
        <f t="shared" si="154"/>
        <v>6.1370000000000001E-2</v>
      </c>
      <c r="CK65" s="223">
        <f t="shared" si="154"/>
        <v>6.1370000000000001E-2</v>
      </c>
      <c r="CL65" s="223">
        <f t="shared" si="154"/>
        <v>6.1370000000000001E-2</v>
      </c>
      <c r="CM65" s="223">
        <f t="shared" si="154"/>
        <v>6.1370000000000001E-2</v>
      </c>
      <c r="CN65" s="223">
        <f t="shared" si="154"/>
        <v>6.1370000000000001E-2</v>
      </c>
      <c r="CO65" s="223">
        <f t="shared" si="154"/>
        <v>6.1370000000000001E-2</v>
      </c>
      <c r="CP65" s="223">
        <f t="shared" si="154"/>
        <v>6.1370000000000001E-2</v>
      </c>
      <c r="CQ65" s="223">
        <f t="shared" si="154"/>
        <v>6.1370000000000001E-2</v>
      </c>
      <c r="CR65" s="223">
        <f t="shared" si="154"/>
        <v>6.1370000000000001E-2</v>
      </c>
      <c r="CS65" s="223">
        <f t="shared" si="154"/>
        <v>6.1370000000000001E-2</v>
      </c>
      <c r="CT65" s="223">
        <f t="shared" si="154"/>
        <v>6.1370000000000001E-2</v>
      </c>
      <c r="CU65" s="223">
        <f t="shared" si="154"/>
        <v>6.1370000000000001E-2</v>
      </c>
      <c r="CV65" s="223">
        <f t="shared" si="154"/>
        <v>6.1370000000000001E-2</v>
      </c>
      <c r="CW65" s="223">
        <f t="shared" si="154"/>
        <v>6.1370000000000001E-2</v>
      </c>
      <c r="CX65" s="223">
        <f t="shared" si="154"/>
        <v>6.1370000000000001E-2</v>
      </c>
      <c r="CY65" s="223">
        <f t="shared" si="154"/>
        <v>6.1370000000000001E-2</v>
      </c>
      <c r="CZ65" s="223">
        <f t="shared" si="154"/>
        <v>6.1370000000000001E-2</v>
      </c>
      <c r="DA65" s="223">
        <f t="shared" si="154"/>
        <v>6.1370000000000001E-2</v>
      </c>
      <c r="DB65" s="223">
        <f t="shared" si="154"/>
        <v>6.1370000000000001E-2</v>
      </c>
      <c r="DC65" s="223">
        <f t="shared" si="154"/>
        <v>6.1370000000000001E-2</v>
      </c>
      <c r="DD65" s="223">
        <f t="shared" si="154"/>
        <v>6.1370000000000001E-2</v>
      </c>
      <c r="DE65" s="223">
        <f t="shared" si="154"/>
        <v>6.1370000000000001E-2</v>
      </c>
      <c r="DF65" s="223">
        <f t="shared" si="154"/>
        <v>6.1370000000000001E-2</v>
      </c>
      <c r="DG65" s="223">
        <f t="shared" si="154"/>
        <v>6.1370000000000001E-2</v>
      </c>
      <c r="DH65" s="223">
        <f t="shared" si="154"/>
        <v>6.1370000000000001E-2</v>
      </c>
      <c r="DI65" s="223">
        <f t="shared" si="154"/>
        <v>6.1370000000000001E-2</v>
      </c>
      <c r="DJ65" s="223">
        <f t="shared" si="154"/>
        <v>6.1370000000000001E-2</v>
      </c>
      <c r="DK65" s="223">
        <f t="shared" si="154"/>
        <v>6.1370000000000001E-2</v>
      </c>
      <c r="DL65" s="223">
        <f t="shared" si="154"/>
        <v>6.1370000000000001E-2</v>
      </c>
      <c r="DM65" s="223">
        <f t="shared" si="154"/>
        <v>6.1370000000000001E-2</v>
      </c>
      <c r="DN65" s="223">
        <f t="shared" si="154"/>
        <v>6.1370000000000001E-2</v>
      </c>
      <c r="DO65" s="222">
        <f t="shared" si="154"/>
        <v>6.1370000000000001E-2</v>
      </c>
      <c r="DP65" s="222">
        <f t="shared" si="154"/>
        <v>6.1370000000000001E-2</v>
      </c>
      <c r="DQ65" s="222">
        <f t="shared" si="154"/>
        <v>6.1370000000000001E-2</v>
      </c>
      <c r="DR65" s="222">
        <f t="shared" si="154"/>
        <v>6.1370000000000001E-2</v>
      </c>
      <c r="DS65" s="222">
        <f t="shared" si="154"/>
        <v>6.1370000000000001E-2</v>
      </c>
      <c r="DT65" s="222">
        <f t="shared" si="154"/>
        <v>6.1370000000000001E-2</v>
      </c>
      <c r="DU65" s="222">
        <f t="shared" si="154"/>
        <v>6.1370000000000001E-2</v>
      </c>
      <c r="DV65" s="222">
        <f t="shared" si="154"/>
        <v>6.1370000000000001E-2</v>
      </c>
      <c r="DW65" s="222">
        <f t="shared" si="154"/>
        <v>6.1370000000000001E-2</v>
      </c>
      <c r="DX65" s="222">
        <f t="shared" si="154"/>
        <v>6.1370000000000001E-2</v>
      </c>
      <c r="DY65" s="222">
        <f t="shared" si="154"/>
        <v>6.1370000000000001E-2</v>
      </c>
      <c r="DZ65" s="222">
        <f t="shared" si="154"/>
        <v>6.1370000000000001E-2</v>
      </c>
      <c r="EA65" s="222">
        <f t="shared" ref="EA65:GL65" si="155">+EA23</f>
        <v>6.1370000000000001E-2</v>
      </c>
      <c r="EB65" s="222">
        <f t="shared" si="155"/>
        <v>6.1370000000000001E-2</v>
      </c>
      <c r="EC65" s="222">
        <f t="shared" si="155"/>
        <v>6.1370000000000001E-2</v>
      </c>
      <c r="ED65" s="222">
        <f t="shared" si="155"/>
        <v>6.1370000000000001E-2</v>
      </c>
      <c r="EE65" s="222">
        <f t="shared" si="155"/>
        <v>6.1370000000000001E-2</v>
      </c>
      <c r="EF65" s="222">
        <f t="shared" si="155"/>
        <v>6.1370000000000001E-2</v>
      </c>
      <c r="EG65" s="222">
        <f t="shared" si="155"/>
        <v>6.1370000000000001E-2</v>
      </c>
      <c r="EH65" s="222">
        <f t="shared" si="155"/>
        <v>6.1370000000000001E-2</v>
      </c>
      <c r="EI65" s="222">
        <f t="shared" si="155"/>
        <v>6.1370000000000001E-2</v>
      </c>
      <c r="EJ65" s="222">
        <f t="shared" si="155"/>
        <v>6.1370000000000001E-2</v>
      </c>
      <c r="EK65" s="222">
        <f t="shared" si="155"/>
        <v>6.1370000000000001E-2</v>
      </c>
      <c r="EL65" s="222">
        <f t="shared" si="155"/>
        <v>6.1370000000000001E-2</v>
      </c>
      <c r="EM65" s="222">
        <f t="shared" si="155"/>
        <v>6.1370000000000001E-2</v>
      </c>
      <c r="EN65" s="222">
        <f t="shared" si="155"/>
        <v>6.1370000000000001E-2</v>
      </c>
      <c r="EO65" s="222">
        <f t="shared" si="155"/>
        <v>6.1370000000000001E-2</v>
      </c>
      <c r="EP65" s="222">
        <f t="shared" si="155"/>
        <v>6.1370000000000001E-2</v>
      </c>
      <c r="EQ65" s="222">
        <f t="shared" si="155"/>
        <v>6.1370000000000001E-2</v>
      </c>
      <c r="ER65" s="222">
        <f t="shared" si="155"/>
        <v>6.1370000000000001E-2</v>
      </c>
      <c r="ES65" s="222">
        <f t="shared" si="155"/>
        <v>6.1370000000000001E-2</v>
      </c>
      <c r="ET65" s="222">
        <f t="shared" si="155"/>
        <v>6.1370000000000001E-2</v>
      </c>
      <c r="EU65" s="222">
        <f t="shared" si="155"/>
        <v>6.1370000000000001E-2</v>
      </c>
      <c r="EV65" s="222">
        <f t="shared" si="155"/>
        <v>6.1370000000000001E-2</v>
      </c>
      <c r="EW65" s="222">
        <f t="shared" si="155"/>
        <v>6.1370000000000001E-2</v>
      </c>
      <c r="EX65" s="222">
        <f t="shared" si="155"/>
        <v>6.1370000000000001E-2</v>
      </c>
      <c r="EY65" s="222">
        <f t="shared" si="155"/>
        <v>6.1370000000000001E-2</v>
      </c>
      <c r="EZ65" s="222">
        <f t="shared" si="155"/>
        <v>6.1370000000000001E-2</v>
      </c>
      <c r="FA65" s="222">
        <f t="shared" si="155"/>
        <v>6.1370000000000001E-2</v>
      </c>
      <c r="FB65" s="222">
        <f t="shared" si="155"/>
        <v>6.1370000000000001E-2</v>
      </c>
      <c r="FC65" s="222">
        <f t="shared" si="155"/>
        <v>6.1370000000000001E-2</v>
      </c>
      <c r="FD65" s="222">
        <f t="shared" si="155"/>
        <v>6.1370000000000001E-2</v>
      </c>
      <c r="FE65" s="222">
        <f t="shared" si="155"/>
        <v>6.1370000000000001E-2</v>
      </c>
      <c r="FF65" s="222">
        <f t="shared" si="155"/>
        <v>6.1370000000000001E-2</v>
      </c>
      <c r="FG65" s="222">
        <f t="shared" si="155"/>
        <v>6.1370000000000001E-2</v>
      </c>
      <c r="FH65" s="222">
        <f t="shared" si="155"/>
        <v>6.1370000000000001E-2</v>
      </c>
      <c r="FI65" s="222">
        <f t="shared" si="155"/>
        <v>6.1370000000000001E-2</v>
      </c>
      <c r="FJ65" s="222">
        <f t="shared" si="155"/>
        <v>6.1370000000000001E-2</v>
      </c>
      <c r="FK65" s="222">
        <f t="shared" si="155"/>
        <v>6.1370000000000001E-2</v>
      </c>
      <c r="FL65" s="222">
        <f t="shared" si="155"/>
        <v>6.1370000000000001E-2</v>
      </c>
      <c r="FM65" s="222">
        <f t="shared" si="155"/>
        <v>6.1370000000000001E-2</v>
      </c>
      <c r="FN65" s="222">
        <f t="shared" si="155"/>
        <v>6.1370000000000001E-2</v>
      </c>
      <c r="FO65" s="222">
        <f t="shared" si="155"/>
        <v>6.1370000000000001E-2</v>
      </c>
      <c r="FP65" s="222">
        <f t="shared" si="155"/>
        <v>6.1370000000000001E-2</v>
      </c>
      <c r="FQ65" s="222">
        <f t="shared" si="155"/>
        <v>6.1370000000000001E-2</v>
      </c>
      <c r="FR65" s="222">
        <f t="shared" si="155"/>
        <v>6.1370000000000001E-2</v>
      </c>
      <c r="FS65" s="222">
        <f t="shared" si="155"/>
        <v>6.1370000000000001E-2</v>
      </c>
      <c r="FT65" s="222">
        <f t="shared" si="155"/>
        <v>6.1370000000000001E-2</v>
      </c>
      <c r="FU65" s="222">
        <f t="shared" si="155"/>
        <v>6.1370000000000001E-2</v>
      </c>
      <c r="FV65" s="222">
        <f t="shared" si="155"/>
        <v>6.1370000000000001E-2</v>
      </c>
      <c r="FW65" s="222">
        <f t="shared" si="155"/>
        <v>6.1370000000000001E-2</v>
      </c>
      <c r="FX65" s="222">
        <f t="shared" si="155"/>
        <v>6.1370000000000001E-2</v>
      </c>
      <c r="FY65" s="222">
        <f t="shared" si="155"/>
        <v>6.1370000000000001E-2</v>
      </c>
      <c r="FZ65" s="222">
        <f t="shared" si="155"/>
        <v>6.1370000000000001E-2</v>
      </c>
      <c r="GA65" s="222">
        <f t="shared" si="155"/>
        <v>6.1370000000000001E-2</v>
      </c>
      <c r="GB65" s="222">
        <f t="shared" si="155"/>
        <v>6.1370000000000001E-2</v>
      </c>
      <c r="GC65" s="222">
        <f t="shared" si="155"/>
        <v>6.1370000000000001E-2</v>
      </c>
      <c r="GD65" s="222">
        <f t="shared" si="155"/>
        <v>6.1370000000000001E-2</v>
      </c>
      <c r="GE65" s="222">
        <f t="shared" si="155"/>
        <v>6.1370000000000001E-2</v>
      </c>
      <c r="GF65" s="222">
        <f t="shared" si="155"/>
        <v>6.1370000000000001E-2</v>
      </c>
      <c r="GG65" s="222">
        <f t="shared" si="155"/>
        <v>6.1370000000000001E-2</v>
      </c>
      <c r="GH65" s="222">
        <f t="shared" si="155"/>
        <v>6.1370000000000001E-2</v>
      </c>
      <c r="GI65" s="222">
        <f t="shared" si="155"/>
        <v>6.1370000000000001E-2</v>
      </c>
      <c r="GJ65" s="222">
        <f t="shared" si="155"/>
        <v>6.1370000000000001E-2</v>
      </c>
      <c r="GK65" s="222">
        <f t="shared" si="155"/>
        <v>6.1370000000000001E-2</v>
      </c>
      <c r="GL65" s="222">
        <f t="shared" si="155"/>
        <v>6.1370000000000001E-2</v>
      </c>
      <c r="GM65" s="222">
        <f t="shared" ref="GM65:HJ65" si="156">+GM23</f>
        <v>6.1370000000000001E-2</v>
      </c>
      <c r="GN65" s="222">
        <f t="shared" si="156"/>
        <v>6.1370000000000001E-2</v>
      </c>
      <c r="GO65" s="222">
        <f t="shared" si="156"/>
        <v>6.1370000000000001E-2</v>
      </c>
      <c r="GP65" s="222">
        <f t="shared" si="156"/>
        <v>6.1370000000000001E-2</v>
      </c>
      <c r="GQ65" s="222">
        <f t="shared" si="156"/>
        <v>6.1370000000000001E-2</v>
      </c>
      <c r="GR65" s="222">
        <f t="shared" si="156"/>
        <v>6.1370000000000001E-2</v>
      </c>
      <c r="GS65" s="222">
        <f t="shared" si="156"/>
        <v>6.1370000000000001E-2</v>
      </c>
      <c r="GT65" s="222">
        <f t="shared" si="156"/>
        <v>6.1370000000000001E-2</v>
      </c>
      <c r="GU65" s="222">
        <f t="shared" si="156"/>
        <v>6.1370000000000001E-2</v>
      </c>
      <c r="GV65" s="222">
        <f t="shared" si="156"/>
        <v>6.1370000000000001E-2</v>
      </c>
      <c r="GW65" s="222">
        <f t="shared" si="156"/>
        <v>6.1370000000000001E-2</v>
      </c>
      <c r="GX65" s="222">
        <f t="shared" si="156"/>
        <v>6.1370000000000001E-2</v>
      </c>
      <c r="GY65" s="222">
        <f t="shared" si="156"/>
        <v>6.1370000000000001E-2</v>
      </c>
      <c r="GZ65" s="222">
        <f t="shared" si="156"/>
        <v>6.1370000000000001E-2</v>
      </c>
      <c r="HA65" s="222">
        <f t="shared" si="156"/>
        <v>6.1370000000000001E-2</v>
      </c>
      <c r="HB65" s="222">
        <f t="shared" si="156"/>
        <v>6.1370000000000001E-2</v>
      </c>
      <c r="HC65" s="222">
        <f t="shared" si="156"/>
        <v>6.1370000000000001E-2</v>
      </c>
      <c r="HD65" s="222">
        <f t="shared" si="156"/>
        <v>6.1370000000000001E-2</v>
      </c>
      <c r="HE65" s="222">
        <f t="shared" si="156"/>
        <v>6.1370000000000001E-2</v>
      </c>
      <c r="HF65" s="222">
        <f t="shared" si="156"/>
        <v>6.1370000000000001E-2</v>
      </c>
      <c r="HG65" s="222">
        <f t="shared" si="156"/>
        <v>6.1370000000000001E-2</v>
      </c>
      <c r="HH65" s="222">
        <f t="shared" si="156"/>
        <v>6.1370000000000001E-2</v>
      </c>
      <c r="HI65" s="222">
        <f t="shared" si="156"/>
        <v>6.1370000000000001E-2</v>
      </c>
      <c r="HJ65" s="222">
        <f t="shared" si="156"/>
        <v>6.1370000000000001E-2</v>
      </c>
      <c r="HK65" s="222">
        <f t="shared" ref="HK65:HM65" si="157">+HK23</f>
        <v>6.1370000000000001E-2</v>
      </c>
      <c r="HL65" s="222">
        <f t="shared" si="157"/>
        <v>6.1370000000000001E-2</v>
      </c>
      <c r="HM65" s="222">
        <f t="shared" si="157"/>
        <v>6.1370000000000001E-2</v>
      </c>
      <c r="HN65" s="222">
        <f t="shared" ref="HN65:HS65" si="158">+HN23</f>
        <v>6.1370000000000001E-2</v>
      </c>
      <c r="HO65" s="222">
        <f t="shared" si="158"/>
        <v>6.1370000000000001E-2</v>
      </c>
      <c r="HP65" s="222">
        <f t="shared" si="158"/>
        <v>6.1370000000000001E-2</v>
      </c>
      <c r="HQ65" s="222">
        <f t="shared" si="158"/>
        <v>6.1370000000000001E-2</v>
      </c>
      <c r="HR65" s="222">
        <f t="shared" si="158"/>
        <v>6.1370000000000001E-2</v>
      </c>
      <c r="HS65" s="222">
        <f t="shared" si="158"/>
        <v>6.1370000000000001E-2</v>
      </c>
    </row>
    <row r="66" spans="2:227" s="185" customFormat="1" ht="14" thickBot="1">
      <c r="B66" s="224" t="s">
        <v>68</v>
      </c>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211"/>
      <c r="FX66" s="211"/>
      <c r="FY66" s="211"/>
      <c r="FZ66" s="211"/>
      <c r="GA66" s="211"/>
      <c r="GB66" s="211"/>
      <c r="GC66" s="211"/>
      <c r="GD66" s="211"/>
      <c r="GE66" s="211"/>
      <c r="GF66" s="211"/>
      <c r="GG66" s="211"/>
      <c r="GH66" s="211"/>
      <c r="GI66" s="211"/>
      <c r="GJ66" s="211"/>
      <c r="GK66" s="211"/>
      <c r="GL66" s="211"/>
      <c r="GM66" s="211"/>
      <c r="GN66" s="211"/>
      <c r="GO66" s="211"/>
      <c r="GP66" s="211"/>
      <c r="GQ66" s="211"/>
      <c r="GR66" s="211"/>
      <c r="GS66" s="211"/>
      <c r="GT66" s="211"/>
      <c r="GU66" s="211"/>
      <c r="GV66" s="211"/>
      <c r="GW66" s="211"/>
      <c r="GX66" s="211"/>
      <c r="GY66" s="211"/>
      <c r="GZ66" s="211"/>
      <c r="HA66" s="211"/>
      <c r="HB66" s="211"/>
      <c r="HC66" s="211"/>
      <c r="HD66" s="211"/>
      <c r="HE66" s="211"/>
      <c r="HF66" s="211"/>
      <c r="HG66" s="211"/>
      <c r="HH66" s="211"/>
      <c r="HI66" s="211"/>
      <c r="HJ66" s="211"/>
      <c r="HK66" s="211"/>
      <c r="HL66" s="211"/>
      <c r="HM66" s="211"/>
      <c r="HN66" s="211"/>
      <c r="HO66" s="211"/>
      <c r="HP66" s="211"/>
      <c r="HQ66" s="211"/>
      <c r="HR66" s="211"/>
      <c r="HS66" s="211"/>
    </row>
    <row r="67" spans="2:227" s="185" customFormat="1">
      <c r="B67" s="144" t="s">
        <v>66</v>
      </c>
      <c r="O67" s="218">
        <f>+O58</f>
        <v>-5</v>
      </c>
      <c r="P67" s="218">
        <v>-5</v>
      </c>
      <c r="Q67" s="218">
        <v>-5</v>
      </c>
      <c r="R67" s="218">
        <v>-5</v>
      </c>
      <c r="S67" s="218">
        <v>-5</v>
      </c>
      <c r="T67" s="218">
        <v>-5</v>
      </c>
      <c r="U67" s="218">
        <v>-5</v>
      </c>
      <c r="V67" s="218">
        <v>-5</v>
      </c>
      <c r="W67" s="218">
        <v>-5</v>
      </c>
      <c r="X67" s="218">
        <v>-5</v>
      </c>
      <c r="Y67" s="218">
        <v>-5</v>
      </c>
      <c r="Z67" s="218">
        <v>-5</v>
      </c>
      <c r="AA67" s="218">
        <v>-5</v>
      </c>
      <c r="AB67" s="218">
        <v>-5</v>
      </c>
      <c r="AC67" s="218">
        <v>-5</v>
      </c>
      <c r="AD67" s="218">
        <v>-5</v>
      </c>
      <c r="AE67" s="218">
        <v>-5</v>
      </c>
      <c r="AF67" s="218">
        <v>-5</v>
      </c>
      <c r="AG67" s="218">
        <v>-5</v>
      </c>
      <c r="AH67" s="218">
        <v>-5</v>
      </c>
      <c r="AI67" s="218">
        <v>-5</v>
      </c>
      <c r="AJ67" s="218">
        <v>-5</v>
      </c>
      <c r="AK67" s="218">
        <v>-5</v>
      </c>
      <c r="AL67" s="218">
        <v>-5</v>
      </c>
      <c r="AM67" s="218">
        <v>-5</v>
      </c>
      <c r="AN67" s="218">
        <v>-5</v>
      </c>
      <c r="AO67" s="218">
        <v>-5</v>
      </c>
      <c r="AP67" s="218">
        <v>-5</v>
      </c>
      <c r="AQ67" s="218">
        <v>-5</v>
      </c>
      <c r="AR67" s="218">
        <v>-5</v>
      </c>
      <c r="AS67" s="218">
        <v>-5</v>
      </c>
      <c r="AT67" s="218">
        <v>-5</v>
      </c>
      <c r="AU67" s="218">
        <v>-5</v>
      </c>
      <c r="AV67" s="218">
        <v>-5</v>
      </c>
      <c r="AW67" s="218">
        <v>-5</v>
      </c>
      <c r="AX67" s="218">
        <v>-5</v>
      </c>
      <c r="AY67" s="218">
        <v>-5</v>
      </c>
      <c r="AZ67" s="218">
        <v>-5</v>
      </c>
      <c r="BA67" s="218">
        <v>-5</v>
      </c>
      <c r="BB67" s="218">
        <v>-5</v>
      </c>
      <c r="BC67" s="218">
        <v>-5</v>
      </c>
      <c r="BD67" s="218">
        <v>-5</v>
      </c>
      <c r="BE67" s="218">
        <v>-5</v>
      </c>
      <c r="BF67" s="218">
        <v>-5</v>
      </c>
      <c r="BG67" s="218">
        <v>-5</v>
      </c>
      <c r="BH67" s="218">
        <v>-5</v>
      </c>
      <c r="BI67" s="218">
        <v>-5</v>
      </c>
      <c r="BJ67" s="218">
        <v>-5</v>
      </c>
      <c r="BK67" s="218">
        <v>-5</v>
      </c>
      <c r="BL67" s="218">
        <v>-5</v>
      </c>
      <c r="BM67" s="218">
        <v>-5</v>
      </c>
      <c r="BN67" s="218">
        <v>-5</v>
      </c>
      <c r="BO67" s="218">
        <v>-5</v>
      </c>
      <c r="BP67" s="218">
        <v>-5</v>
      </c>
      <c r="BQ67" s="218">
        <v>-5</v>
      </c>
      <c r="BR67" s="218">
        <v>-5</v>
      </c>
      <c r="BS67" s="218">
        <v>-5</v>
      </c>
      <c r="BT67" s="218">
        <v>-5</v>
      </c>
      <c r="BU67" s="218">
        <v>-5</v>
      </c>
      <c r="BV67" s="218">
        <v>-5</v>
      </c>
      <c r="BW67" s="218">
        <v>-5</v>
      </c>
      <c r="BX67" s="218">
        <v>-5</v>
      </c>
      <c r="BY67" s="218">
        <v>-5</v>
      </c>
      <c r="BZ67" s="218">
        <v>-5</v>
      </c>
      <c r="CA67" s="218">
        <v>-5</v>
      </c>
      <c r="CB67" s="218">
        <v>-5</v>
      </c>
      <c r="CC67" s="218">
        <v>-5</v>
      </c>
      <c r="CD67" s="218">
        <v>-5</v>
      </c>
      <c r="CE67" s="218">
        <v>-5</v>
      </c>
      <c r="CF67" s="218">
        <v>-5</v>
      </c>
      <c r="CG67" s="218">
        <v>-5</v>
      </c>
      <c r="CH67" s="218">
        <v>-5</v>
      </c>
      <c r="CI67" s="218">
        <v>-5</v>
      </c>
      <c r="CJ67" s="218">
        <v>-5</v>
      </c>
      <c r="CK67" s="218">
        <v>-5</v>
      </c>
      <c r="CL67" s="218">
        <v>-5</v>
      </c>
      <c r="CM67" s="218">
        <v>-5</v>
      </c>
      <c r="CN67" s="218">
        <v>-5</v>
      </c>
      <c r="CO67" s="218">
        <v>-5</v>
      </c>
      <c r="CP67" s="218">
        <v>-5</v>
      </c>
      <c r="CQ67" s="218">
        <v>-5</v>
      </c>
      <c r="CR67" s="218">
        <v>-5</v>
      </c>
      <c r="CS67" s="218">
        <v>-5</v>
      </c>
      <c r="CT67" s="218">
        <v>-5</v>
      </c>
      <c r="CU67" s="218">
        <v>-5</v>
      </c>
      <c r="CV67" s="218">
        <v>-5</v>
      </c>
      <c r="CW67" s="218">
        <v>-5</v>
      </c>
      <c r="CX67" s="218">
        <v>-5</v>
      </c>
      <c r="CY67" s="218">
        <v>-5</v>
      </c>
      <c r="CZ67" s="218">
        <v>-5</v>
      </c>
      <c r="DA67" s="218">
        <v>-5</v>
      </c>
      <c r="DB67" s="218">
        <v>-5</v>
      </c>
      <c r="DC67" s="218">
        <v>-5</v>
      </c>
      <c r="DD67" s="218">
        <v>-5</v>
      </c>
      <c r="DE67" s="218">
        <v>-5</v>
      </c>
      <c r="DF67" s="218">
        <v>-5</v>
      </c>
      <c r="DG67" s="218">
        <v>-5</v>
      </c>
      <c r="DH67" s="218">
        <v>-5</v>
      </c>
      <c r="DI67" s="218">
        <v>-5</v>
      </c>
      <c r="DJ67" s="218">
        <v>-5</v>
      </c>
      <c r="DK67" s="218">
        <v>-5</v>
      </c>
      <c r="DL67" s="218">
        <v>-5</v>
      </c>
      <c r="DM67" s="218">
        <v>-5</v>
      </c>
      <c r="DN67" s="218">
        <v>-5</v>
      </c>
      <c r="DO67" s="218">
        <v>-5</v>
      </c>
      <c r="DP67" s="218">
        <v>-5</v>
      </c>
      <c r="DQ67" s="218">
        <v>-5</v>
      </c>
      <c r="DR67" s="218">
        <v>-5</v>
      </c>
      <c r="DS67" s="218">
        <v>-5</v>
      </c>
      <c r="DT67" s="218">
        <v>-5</v>
      </c>
      <c r="DU67" s="221">
        <v>-5</v>
      </c>
      <c r="DV67" s="221">
        <v>-5</v>
      </c>
      <c r="DW67" s="221">
        <v>-5</v>
      </c>
      <c r="DX67" s="221">
        <v>-5</v>
      </c>
      <c r="DY67" s="221">
        <f t="shared" ref="DY67:FW67" si="159">+DY58</f>
        <v>0.55000000000000004</v>
      </c>
      <c r="DZ67" s="221">
        <f t="shared" si="159"/>
        <v>0.55000000000000004</v>
      </c>
      <c r="EA67" s="221">
        <f t="shared" si="159"/>
        <v>0.55000000000000004</v>
      </c>
      <c r="EB67" s="221">
        <f t="shared" si="159"/>
        <v>0.85</v>
      </c>
      <c r="EC67" s="221">
        <f t="shared" si="159"/>
        <v>0.85</v>
      </c>
      <c r="ED67" s="221">
        <f t="shared" si="159"/>
        <v>0.85</v>
      </c>
      <c r="EE67" s="221">
        <f t="shared" si="159"/>
        <v>0.85</v>
      </c>
      <c r="EF67" s="221">
        <f t="shared" si="159"/>
        <v>0.85</v>
      </c>
      <c r="EG67" s="221">
        <f t="shared" si="159"/>
        <v>0.85</v>
      </c>
      <c r="EH67" s="221">
        <f t="shared" si="159"/>
        <v>0.85</v>
      </c>
      <c r="EI67" s="221">
        <f t="shared" si="159"/>
        <v>0.85</v>
      </c>
      <c r="EJ67" s="221">
        <f t="shared" si="159"/>
        <v>0.85</v>
      </c>
      <c r="EK67" s="221">
        <f t="shared" si="159"/>
        <v>0.85</v>
      </c>
      <c r="EL67" s="221">
        <f t="shared" si="159"/>
        <v>0.85</v>
      </c>
      <c r="EM67" s="221">
        <f t="shared" si="159"/>
        <v>0.85</v>
      </c>
      <c r="EN67" s="221">
        <f t="shared" si="159"/>
        <v>1.3</v>
      </c>
      <c r="EO67" s="221">
        <f t="shared" si="159"/>
        <v>1.3</v>
      </c>
      <c r="EP67" s="221">
        <f t="shared" si="159"/>
        <v>1.3</v>
      </c>
      <c r="EQ67" s="221">
        <f t="shared" si="159"/>
        <v>1.3</v>
      </c>
      <c r="ER67" s="221">
        <f t="shared" si="159"/>
        <v>1.3</v>
      </c>
      <c r="ES67" s="221">
        <f t="shared" si="159"/>
        <v>1.3</v>
      </c>
      <c r="ET67" s="221">
        <f t="shared" si="159"/>
        <v>1.3</v>
      </c>
      <c r="EU67" s="221">
        <f t="shared" si="159"/>
        <v>1.3</v>
      </c>
      <c r="EV67" s="221">
        <f t="shared" si="159"/>
        <v>1.3</v>
      </c>
      <c r="EW67" s="221">
        <f t="shared" si="159"/>
        <v>1.3</v>
      </c>
      <c r="EX67" s="221">
        <f t="shared" si="159"/>
        <v>1.3</v>
      </c>
      <c r="EY67" s="221">
        <f t="shared" si="159"/>
        <v>1.3</v>
      </c>
      <c r="EZ67" s="221">
        <f t="shared" si="159"/>
        <v>1.75</v>
      </c>
      <c r="FA67" s="221">
        <f t="shared" si="159"/>
        <v>1.75</v>
      </c>
      <c r="FB67" s="221">
        <f t="shared" si="159"/>
        <v>1.75</v>
      </c>
      <c r="FC67" s="221">
        <f t="shared" si="159"/>
        <v>1.75</v>
      </c>
      <c r="FD67" s="221">
        <f t="shared" si="159"/>
        <v>1.75</v>
      </c>
      <c r="FE67" s="221">
        <f t="shared" si="159"/>
        <v>1.75</v>
      </c>
      <c r="FF67" s="221">
        <f t="shared" si="159"/>
        <v>1.75</v>
      </c>
      <c r="FG67" s="221">
        <f t="shared" si="159"/>
        <v>1.75</v>
      </c>
      <c r="FH67" s="221">
        <f t="shared" si="159"/>
        <v>1.75</v>
      </c>
      <c r="FI67" s="221">
        <f t="shared" si="159"/>
        <v>1.75</v>
      </c>
      <c r="FJ67" s="221">
        <f t="shared" si="159"/>
        <v>1.75</v>
      </c>
      <c r="FK67" s="221">
        <f t="shared" si="159"/>
        <v>1.75</v>
      </c>
      <c r="FL67" s="221">
        <f t="shared" si="159"/>
        <v>2.2999999999999998</v>
      </c>
      <c r="FM67" s="221">
        <f t="shared" si="159"/>
        <v>2.2999999999999998</v>
      </c>
      <c r="FN67" s="221">
        <f t="shared" si="159"/>
        <v>2.2999999999999998</v>
      </c>
      <c r="FO67" s="221">
        <f t="shared" si="159"/>
        <v>2.2999999999999998</v>
      </c>
      <c r="FP67" s="221">
        <f t="shared" si="159"/>
        <v>2.2999999999999998</v>
      </c>
      <c r="FQ67" s="221">
        <f t="shared" si="159"/>
        <v>2.2999999999999998</v>
      </c>
      <c r="FR67" s="221">
        <f t="shared" si="159"/>
        <v>2.2999999999999998</v>
      </c>
      <c r="FS67" s="221">
        <f t="shared" si="159"/>
        <v>2.2999999999999998</v>
      </c>
      <c r="FT67" s="221">
        <f t="shared" si="159"/>
        <v>2.2999999999999998</v>
      </c>
      <c r="FU67" s="221">
        <f t="shared" si="159"/>
        <v>2.2999999999999998</v>
      </c>
      <c r="FV67" s="221">
        <f t="shared" si="159"/>
        <v>2.2999999999999998</v>
      </c>
      <c r="FW67" s="221">
        <f t="shared" si="159"/>
        <v>2.2999999999999998</v>
      </c>
      <c r="FX67" s="221">
        <f t="shared" ref="FX67:GI67" si="160">+FX58</f>
        <v>2.2999999999999998</v>
      </c>
      <c r="FY67" s="221">
        <f t="shared" si="160"/>
        <v>2.2999999999999998</v>
      </c>
      <c r="FZ67" s="221">
        <f t="shared" si="160"/>
        <v>2.2999999999999998</v>
      </c>
      <c r="GA67" s="221">
        <f t="shared" si="160"/>
        <v>2.2999999999999998</v>
      </c>
      <c r="GB67" s="221">
        <f t="shared" si="160"/>
        <v>2.2999999999999998</v>
      </c>
      <c r="GC67" s="221">
        <f t="shared" si="160"/>
        <v>2.2999999999999998</v>
      </c>
      <c r="GD67" s="221">
        <f t="shared" si="160"/>
        <v>2.2999999999999998</v>
      </c>
      <c r="GE67" s="221">
        <f t="shared" si="160"/>
        <v>2.2999999999999998</v>
      </c>
      <c r="GF67" s="221">
        <f t="shared" si="160"/>
        <v>2.2999999999999998</v>
      </c>
      <c r="GG67" s="221">
        <f t="shared" si="160"/>
        <v>2.2999999999999998</v>
      </c>
      <c r="GH67" s="221">
        <f t="shared" si="160"/>
        <v>2.2999999999999998</v>
      </c>
      <c r="GI67" s="221">
        <f t="shared" si="160"/>
        <v>2.2999999999999998</v>
      </c>
      <c r="GJ67" s="221">
        <f t="shared" ref="GJ67:GL67" si="161">+GJ58</f>
        <v>2.2999999999999998</v>
      </c>
      <c r="GK67" s="221">
        <f t="shared" si="161"/>
        <v>2.2999999999999998</v>
      </c>
      <c r="GL67" s="221">
        <f t="shared" si="161"/>
        <v>2.2999999999999998</v>
      </c>
      <c r="GM67" s="221">
        <f t="shared" ref="GM67:GO67" si="162">+GM58</f>
        <v>2.2999999999999998</v>
      </c>
      <c r="GN67" s="221">
        <f t="shared" si="162"/>
        <v>2.2999999999999998</v>
      </c>
      <c r="GO67" s="221">
        <f t="shared" si="162"/>
        <v>2.2999999999999998</v>
      </c>
      <c r="GP67" s="221">
        <f t="shared" ref="GP67:GU67" si="163">+GP58</f>
        <v>2.2999999999999998</v>
      </c>
      <c r="GQ67" s="221">
        <f t="shared" si="163"/>
        <v>2.2999999999999998</v>
      </c>
      <c r="GR67" s="221">
        <f t="shared" si="163"/>
        <v>2.2999999999999998</v>
      </c>
      <c r="GS67" s="221">
        <f t="shared" si="163"/>
        <v>2.2999999999999998</v>
      </c>
      <c r="GT67" s="221">
        <f t="shared" si="163"/>
        <v>2.2999999999999998</v>
      </c>
      <c r="GU67" s="221">
        <f t="shared" si="163"/>
        <v>2.2999999999999998</v>
      </c>
      <c r="GV67" s="221">
        <f t="shared" ref="GV67:GX67" si="164">+GV58</f>
        <v>2.2999999999999998</v>
      </c>
      <c r="GW67" s="221">
        <f t="shared" si="164"/>
        <v>2.2999999999999998</v>
      </c>
      <c r="GX67" s="221">
        <f t="shared" si="164"/>
        <v>2.2999999999999998</v>
      </c>
      <c r="GY67" s="221">
        <f t="shared" ref="GY67:HA67" si="165">+GY58</f>
        <v>2.2999999999999998</v>
      </c>
      <c r="GZ67" s="221">
        <f t="shared" si="165"/>
        <v>2.2999999999999998</v>
      </c>
      <c r="HA67" s="221">
        <f t="shared" si="165"/>
        <v>2.2999999999999998</v>
      </c>
      <c r="HB67" s="221">
        <f t="shared" ref="HB67:HG67" si="166">+HB58</f>
        <v>2.2999999999999998</v>
      </c>
      <c r="HC67" s="221">
        <f t="shared" si="166"/>
        <v>2.2999999999999998</v>
      </c>
      <c r="HD67" s="221">
        <f t="shared" si="166"/>
        <v>2.2999999999999998</v>
      </c>
      <c r="HE67" s="221">
        <f t="shared" si="166"/>
        <v>2.2999999999999998</v>
      </c>
      <c r="HF67" s="221">
        <f t="shared" si="166"/>
        <v>2.2999999999999998</v>
      </c>
      <c r="HG67" s="221">
        <f t="shared" si="166"/>
        <v>2.2999999999999998</v>
      </c>
      <c r="HH67" s="221">
        <f t="shared" ref="HH67:HJ67" si="167">+HH58</f>
        <v>2.2999999999999998</v>
      </c>
      <c r="HI67" s="221">
        <f t="shared" si="167"/>
        <v>2.2999999999999998</v>
      </c>
      <c r="HJ67" s="221">
        <f t="shared" si="167"/>
        <v>2.2999999999999998</v>
      </c>
      <c r="HK67" s="221">
        <f t="shared" ref="HK67:HM67" si="168">+HK58</f>
        <v>2.2999999999999998</v>
      </c>
      <c r="HL67" s="221">
        <f t="shared" si="168"/>
        <v>2.2999999999999998</v>
      </c>
      <c r="HM67" s="221">
        <f t="shared" si="168"/>
        <v>2.2999999999999998</v>
      </c>
      <c r="HN67" s="221">
        <f t="shared" ref="HN67:HS67" si="169">+HN58</f>
        <v>2.2999999999999998</v>
      </c>
      <c r="HO67" s="221">
        <f t="shared" si="169"/>
        <v>2.2999999999999998</v>
      </c>
      <c r="HP67" s="221">
        <f t="shared" si="169"/>
        <v>2.2999999999999998</v>
      </c>
      <c r="HQ67" s="221">
        <f t="shared" si="169"/>
        <v>2.2999999999999998</v>
      </c>
      <c r="HR67" s="221">
        <f t="shared" si="169"/>
        <v>2.2999999999999998</v>
      </c>
      <c r="HS67" s="221">
        <f t="shared" si="169"/>
        <v>2.2999999999999998</v>
      </c>
    </row>
    <row r="68" spans="2:227" s="185" customFormat="1">
      <c r="B68" s="144" t="s">
        <v>65</v>
      </c>
      <c r="O68" s="218">
        <f>+O59</f>
        <v>-5</v>
      </c>
      <c r="P68" s="218">
        <v>-5</v>
      </c>
      <c r="Q68" s="218">
        <v>-5</v>
      </c>
      <c r="R68" s="218">
        <v>-5</v>
      </c>
      <c r="S68" s="218">
        <v>-5</v>
      </c>
      <c r="T68" s="218">
        <v>-5</v>
      </c>
      <c r="U68" s="218">
        <v>-5</v>
      </c>
      <c r="V68" s="218">
        <v>-5</v>
      </c>
      <c r="W68" s="218">
        <v>-5</v>
      </c>
      <c r="X68" s="218">
        <v>-5</v>
      </c>
      <c r="Y68" s="218">
        <v>-5</v>
      </c>
      <c r="Z68" s="218">
        <v>-5</v>
      </c>
      <c r="AA68" s="218">
        <v>-5</v>
      </c>
      <c r="AB68" s="218">
        <v>-5</v>
      </c>
      <c r="AC68" s="218">
        <v>-5</v>
      </c>
      <c r="AD68" s="218">
        <v>-5</v>
      </c>
      <c r="AE68" s="218">
        <v>-5</v>
      </c>
      <c r="AF68" s="218">
        <v>-5</v>
      </c>
      <c r="AG68" s="218">
        <v>-5</v>
      </c>
      <c r="AH68" s="218">
        <v>-5</v>
      </c>
      <c r="AI68" s="218">
        <v>-5</v>
      </c>
      <c r="AJ68" s="218">
        <v>-5</v>
      </c>
      <c r="AK68" s="218">
        <v>-5</v>
      </c>
      <c r="AL68" s="218">
        <v>-5</v>
      </c>
      <c r="AM68" s="218">
        <v>-5</v>
      </c>
      <c r="AN68" s="218">
        <v>-5</v>
      </c>
      <c r="AO68" s="218">
        <v>-5</v>
      </c>
      <c r="AP68" s="218">
        <v>-5</v>
      </c>
      <c r="AQ68" s="218">
        <v>-5</v>
      </c>
      <c r="AR68" s="218">
        <v>-5</v>
      </c>
      <c r="AS68" s="218">
        <v>-5</v>
      </c>
      <c r="AT68" s="218">
        <v>-5</v>
      </c>
      <c r="AU68" s="218">
        <v>-5</v>
      </c>
      <c r="AV68" s="218">
        <v>-5</v>
      </c>
      <c r="AW68" s="218">
        <v>-5</v>
      </c>
      <c r="AX68" s="218">
        <v>-5</v>
      </c>
      <c r="AY68" s="218">
        <v>-5</v>
      </c>
      <c r="AZ68" s="218">
        <v>-5</v>
      </c>
      <c r="BA68" s="218">
        <v>-5</v>
      </c>
      <c r="BB68" s="218">
        <v>-5</v>
      </c>
      <c r="BC68" s="218">
        <v>-5</v>
      </c>
      <c r="BD68" s="218">
        <v>-5</v>
      </c>
      <c r="BE68" s="218">
        <v>-5</v>
      </c>
      <c r="BF68" s="218">
        <v>-5</v>
      </c>
      <c r="BG68" s="218">
        <v>-5</v>
      </c>
      <c r="BH68" s="218">
        <v>-5</v>
      </c>
      <c r="BI68" s="218">
        <v>-5</v>
      </c>
      <c r="BJ68" s="218">
        <v>-5</v>
      </c>
      <c r="BK68" s="218">
        <v>-5</v>
      </c>
      <c r="BL68" s="218">
        <v>-5</v>
      </c>
      <c r="BM68" s="218">
        <v>-5</v>
      </c>
      <c r="BN68" s="218">
        <v>-5</v>
      </c>
      <c r="BO68" s="218">
        <v>-5</v>
      </c>
      <c r="BP68" s="218">
        <v>-5</v>
      </c>
      <c r="BQ68" s="218">
        <v>-5</v>
      </c>
      <c r="BR68" s="218">
        <v>-5</v>
      </c>
      <c r="BS68" s="218">
        <v>-5</v>
      </c>
      <c r="BT68" s="218">
        <v>-5</v>
      </c>
      <c r="BU68" s="218">
        <v>-5</v>
      </c>
      <c r="BV68" s="218">
        <v>-5</v>
      </c>
      <c r="BW68" s="218">
        <v>-5</v>
      </c>
      <c r="BX68" s="218">
        <v>-5</v>
      </c>
      <c r="BY68" s="218">
        <v>-5</v>
      </c>
      <c r="BZ68" s="218">
        <v>-5</v>
      </c>
      <c r="CA68" s="218">
        <v>-5</v>
      </c>
      <c r="CB68" s="218">
        <v>-5</v>
      </c>
      <c r="CC68" s="218">
        <v>-5</v>
      </c>
      <c r="CD68" s="218">
        <v>-5</v>
      </c>
      <c r="CE68" s="218">
        <v>-5</v>
      </c>
      <c r="CF68" s="218">
        <v>-5</v>
      </c>
      <c r="CG68" s="218">
        <v>-5</v>
      </c>
      <c r="CH68" s="218">
        <v>-5</v>
      </c>
      <c r="CI68" s="218">
        <v>-5</v>
      </c>
      <c r="CJ68" s="218">
        <v>-5</v>
      </c>
      <c r="CK68" s="218">
        <v>-5</v>
      </c>
      <c r="CL68" s="218">
        <v>-5</v>
      </c>
      <c r="CM68" s="218">
        <v>-5</v>
      </c>
      <c r="CN68" s="218">
        <v>-5</v>
      </c>
      <c r="CO68" s="218">
        <v>-5</v>
      </c>
      <c r="CP68" s="218">
        <v>-5</v>
      </c>
      <c r="CQ68" s="218">
        <v>-5</v>
      </c>
      <c r="CR68" s="218">
        <v>-5</v>
      </c>
      <c r="CS68" s="218">
        <v>-5</v>
      </c>
      <c r="CT68" s="218">
        <v>-5</v>
      </c>
      <c r="CU68" s="218">
        <v>-5</v>
      </c>
      <c r="CV68" s="218">
        <v>-5</v>
      </c>
      <c r="CW68" s="218">
        <v>-5</v>
      </c>
      <c r="CX68" s="218">
        <v>-5</v>
      </c>
      <c r="CY68" s="218">
        <v>-5</v>
      </c>
      <c r="CZ68" s="218">
        <v>-5</v>
      </c>
      <c r="DA68" s="218">
        <v>-5</v>
      </c>
      <c r="DB68" s="218">
        <v>-5</v>
      </c>
      <c r="DC68" s="218">
        <v>-5</v>
      </c>
      <c r="DD68" s="218">
        <v>-5</v>
      </c>
      <c r="DE68" s="218">
        <v>-5</v>
      </c>
      <c r="DF68" s="218">
        <v>-5</v>
      </c>
      <c r="DG68" s="218">
        <v>-5</v>
      </c>
      <c r="DH68" s="218">
        <v>-5</v>
      </c>
      <c r="DI68" s="218">
        <v>-5</v>
      </c>
      <c r="DJ68" s="218">
        <v>-5</v>
      </c>
      <c r="DK68" s="218">
        <v>-5</v>
      </c>
      <c r="DL68" s="218">
        <v>-5</v>
      </c>
      <c r="DM68" s="218">
        <v>-5</v>
      </c>
      <c r="DN68" s="218">
        <v>-5</v>
      </c>
      <c r="DO68" s="218">
        <v>-5</v>
      </c>
      <c r="DP68" s="218">
        <v>-5</v>
      </c>
      <c r="DQ68" s="218">
        <v>-5</v>
      </c>
      <c r="DR68" s="218">
        <v>-5</v>
      </c>
      <c r="DS68" s="218">
        <v>-5</v>
      </c>
      <c r="DT68" s="218">
        <v>-5</v>
      </c>
      <c r="DU68" s="221">
        <v>-5</v>
      </c>
      <c r="DV68" s="221">
        <v>-5</v>
      </c>
      <c r="DW68" s="221">
        <v>-5</v>
      </c>
      <c r="DX68" s="221">
        <v>-5</v>
      </c>
      <c r="DY68" s="221">
        <f t="shared" ref="DY68:FW68" si="170">+DY59-DY67</f>
        <v>0</v>
      </c>
      <c r="DZ68" s="221">
        <f t="shared" si="170"/>
        <v>0</v>
      </c>
      <c r="EA68" s="221">
        <f t="shared" si="170"/>
        <v>1.45</v>
      </c>
      <c r="EB68" s="221">
        <f t="shared" si="170"/>
        <v>2.15</v>
      </c>
      <c r="EC68" s="221">
        <f t="shared" si="170"/>
        <v>2.15</v>
      </c>
      <c r="ED68" s="221">
        <f t="shared" si="170"/>
        <v>2.15</v>
      </c>
      <c r="EE68" s="221">
        <f t="shared" si="170"/>
        <v>2.15</v>
      </c>
      <c r="EF68" s="221">
        <f t="shared" si="170"/>
        <v>2.15</v>
      </c>
      <c r="EG68" s="221">
        <f t="shared" si="170"/>
        <v>2.15</v>
      </c>
      <c r="EH68" s="221">
        <f t="shared" si="170"/>
        <v>2.15</v>
      </c>
      <c r="EI68" s="221">
        <f t="shared" si="170"/>
        <v>2.15</v>
      </c>
      <c r="EJ68" s="221">
        <f t="shared" si="170"/>
        <v>2.15</v>
      </c>
      <c r="EK68" s="221">
        <f t="shared" si="170"/>
        <v>2.15</v>
      </c>
      <c r="EL68" s="221">
        <f t="shared" si="170"/>
        <v>2.15</v>
      </c>
      <c r="EM68" s="221">
        <f t="shared" si="170"/>
        <v>2.15</v>
      </c>
      <c r="EN68" s="221">
        <f t="shared" si="170"/>
        <v>3.6000000000000005</v>
      </c>
      <c r="EO68" s="221">
        <f t="shared" si="170"/>
        <v>3.6000000000000005</v>
      </c>
      <c r="EP68" s="221">
        <f t="shared" si="170"/>
        <v>3.6000000000000005</v>
      </c>
      <c r="EQ68" s="221">
        <f t="shared" si="170"/>
        <v>3.6000000000000005</v>
      </c>
      <c r="ER68" s="221">
        <f t="shared" si="170"/>
        <v>3.6000000000000005</v>
      </c>
      <c r="ES68" s="221">
        <f t="shared" si="170"/>
        <v>3.6000000000000005</v>
      </c>
      <c r="ET68" s="221">
        <f t="shared" si="170"/>
        <v>3.6000000000000005</v>
      </c>
      <c r="EU68" s="221">
        <f t="shared" si="170"/>
        <v>3.6000000000000005</v>
      </c>
      <c r="EV68" s="221">
        <f t="shared" si="170"/>
        <v>3.6000000000000005</v>
      </c>
      <c r="EW68" s="221">
        <f t="shared" si="170"/>
        <v>3.6000000000000005</v>
      </c>
      <c r="EX68" s="221">
        <f t="shared" si="170"/>
        <v>3.6000000000000005</v>
      </c>
      <c r="EY68" s="221">
        <f t="shared" si="170"/>
        <v>3.6000000000000005</v>
      </c>
      <c r="EZ68" s="221">
        <f t="shared" si="170"/>
        <v>4.5</v>
      </c>
      <c r="FA68" s="221">
        <f t="shared" si="170"/>
        <v>4.5</v>
      </c>
      <c r="FB68" s="221">
        <f t="shared" si="170"/>
        <v>4.5</v>
      </c>
      <c r="FC68" s="221">
        <f t="shared" si="170"/>
        <v>4.5</v>
      </c>
      <c r="FD68" s="221">
        <f t="shared" si="170"/>
        <v>4.5</v>
      </c>
      <c r="FE68" s="221">
        <f t="shared" si="170"/>
        <v>4.5</v>
      </c>
      <c r="FF68" s="221">
        <f t="shared" si="170"/>
        <v>4.5</v>
      </c>
      <c r="FG68" s="221">
        <f t="shared" si="170"/>
        <v>4.5</v>
      </c>
      <c r="FH68" s="221">
        <f t="shared" si="170"/>
        <v>4.5</v>
      </c>
      <c r="FI68" s="221">
        <f t="shared" si="170"/>
        <v>4.5</v>
      </c>
      <c r="FJ68" s="221">
        <f t="shared" si="170"/>
        <v>4.5</v>
      </c>
      <c r="FK68" s="221">
        <f t="shared" si="170"/>
        <v>4.5</v>
      </c>
      <c r="FL68" s="221">
        <f t="shared" si="170"/>
        <v>5.6000000000000005</v>
      </c>
      <c r="FM68" s="221">
        <f t="shared" si="170"/>
        <v>5.6000000000000005</v>
      </c>
      <c r="FN68" s="221">
        <f t="shared" si="170"/>
        <v>5.6000000000000005</v>
      </c>
      <c r="FO68" s="221">
        <f t="shared" si="170"/>
        <v>5.6000000000000005</v>
      </c>
      <c r="FP68" s="221">
        <f t="shared" si="170"/>
        <v>5.6000000000000005</v>
      </c>
      <c r="FQ68" s="221">
        <f t="shared" si="170"/>
        <v>5.6000000000000005</v>
      </c>
      <c r="FR68" s="221">
        <f t="shared" si="170"/>
        <v>5.6000000000000005</v>
      </c>
      <c r="FS68" s="221">
        <f t="shared" si="170"/>
        <v>5.6000000000000005</v>
      </c>
      <c r="FT68" s="221">
        <f t="shared" si="170"/>
        <v>5.6000000000000005</v>
      </c>
      <c r="FU68" s="221">
        <f t="shared" si="170"/>
        <v>5.6000000000000005</v>
      </c>
      <c r="FV68" s="221">
        <f t="shared" si="170"/>
        <v>5.6000000000000005</v>
      </c>
      <c r="FW68" s="221">
        <f t="shared" si="170"/>
        <v>5.6000000000000005</v>
      </c>
      <c r="FX68" s="221">
        <f t="shared" ref="FX68:GI68" si="171">+FX59-FX67</f>
        <v>5.6000000000000005</v>
      </c>
      <c r="FY68" s="221">
        <f t="shared" si="171"/>
        <v>5.6000000000000005</v>
      </c>
      <c r="FZ68" s="221">
        <f t="shared" si="171"/>
        <v>5.6000000000000005</v>
      </c>
      <c r="GA68" s="221">
        <f t="shared" si="171"/>
        <v>5.6000000000000005</v>
      </c>
      <c r="GB68" s="221">
        <f t="shared" si="171"/>
        <v>5.6000000000000005</v>
      </c>
      <c r="GC68" s="221">
        <f t="shared" si="171"/>
        <v>5.6000000000000005</v>
      </c>
      <c r="GD68" s="221">
        <f t="shared" si="171"/>
        <v>5.6000000000000005</v>
      </c>
      <c r="GE68" s="221">
        <f t="shared" si="171"/>
        <v>5.6000000000000005</v>
      </c>
      <c r="GF68" s="221">
        <f t="shared" si="171"/>
        <v>5.6000000000000005</v>
      </c>
      <c r="GG68" s="221">
        <f t="shared" si="171"/>
        <v>5.6000000000000005</v>
      </c>
      <c r="GH68" s="221">
        <f t="shared" si="171"/>
        <v>5.6000000000000005</v>
      </c>
      <c r="GI68" s="221">
        <f t="shared" si="171"/>
        <v>5.6000000000000005</v>
      </c>
      <c r="GJ68" s="221">
        <f t="shared" ref="GJ68:GL68" si="172">+GJ59-GJ67</f>
        <v>5.6000000000000005</v>
      </c>
      <c r="GK68" s="221">
        <f t="shared" si="172"/>
        <v>5.6000000000000005</v>
      </c>
      <c r="GL68" s="221">
        <f t="shared" si="172"/>
        <v>5.6000000000000005</v>
      </c>
      <c r="GM68" s="221">
        <f t="shared" ref="GM68:GO68" si="173">+GM59-GM67</f>
        <v>5.6000000000000005</v>
      </c>
      <c r="GN68" s="221">
        <f t="shared" si="173"/>
        <v>5.6000000000000005</v>
      </c>
      <c r="GO68" s="221">
        <f t="shared" si="173"/>
        <v>5.6000000000000005</v>
      </c>
      <c r="GP68" s="221">
        <f t="shared" ref="GP68:GU68" si="174">+GP59-GP67</f>
        <v>5.6000000000000005</v>
      </c>
      <c r="GQ68" s="221">
        <f t="shared" si="174"/>
        <v>5.6000000000000005</v>
      </c>
      <c r="GR68" s="221">
        <f t="shared" si="174"/>
        <v>5.6000000000000005</v>
      </c>
      <c r="GS68" s="221">
        <f t="shared" si="174"/>
        <v>5.6000000000000005</v>
      </c>
      <c r="GT68" s="221">
        <f t="shared" si="174"/>
        <v>5.6000000000000005</v>
      </c>
      <c r="GU68" s="221">
        <f t="shared" si="174"/>
        <v>5.6000000000000005</v>
      </c>
      <c r="GV68" s="221">
        <f t="shared" ref="GV68:GX68" si="175">+GV59-GV67</f>
        <v>5.6000000000000005</v>
      </c>
      <c r="GW68" s="221">
        <f t="shared" si="175"/>
        <v>5.6000000000000005</v>
      </c>
      <c r="GX68" s="221">
        <f t="shared" si="175"/>
        <v>5.6000000000000005</v>
      </c>
      <c r="GY68" s="221">
        <f t="shared" ref="GY68:HA68" si="176">+GY59-GY67</f>
        <v>5.6000000000000005</v>
      </c>
      <c r="GZ68" s="221">
        <f t="shared" si="176"/>
        <v>5.6000000000000005</v>
      </c>
      <c r="HA68" s="221">
        <f t="shared" si="176"/>
        <v>5.6000000000000005</v>
      </c>
      <c r="HB68" s="221">
        <f t="shared" ref="HB68:HG68" si="177">+HB59-HB67</f>
        <v>5.6000000000000005</v>
      </c>
      <c r="HC68" s="221">
        <f t="shared" si="177"/>
        <v>5.6000000000000005</v>
      </c>
      <c r="HD68" s="221">
        <f t="shared" si="177"/>
        <v>5.6000000000000005</v>
      </c>
      <c r="HE68" s="221">
        <f t="shared" si="177"/>
        <v>5.6000000000000005</v>
      </c>
      <c r="HF68" s="221">
        <f t="shared" si="177"/>
        <v>5.6000000000000005</v>
      </c>
      <c r="HG68" s="221">
        <f t="shared" si="177"/>
        <v>5.6000000000000005</v>
      </c>
      <c r="HH68" s="221">
        <f t="shared" ref="HH68:HJ68" si="178">+HH59-HH67</f>
        <v>5.6000000000000005</v>
      </c>
      <c r="HI68" s="221">
        <f t="shared" si="178"/>
        <v>5.6000000000000005</v>
      </c>
      <c r="HJ68" s="221">
        <f t="shared" si="178"/>
        <v>5.6000000000000005</v>
      </c>
      <c r="HK68" s="221">
        <f t="shared" ref="HK68:HM68" si="179">+HK59-HK67</f>
        <v>5.6000000000000005</v>
      </c>
      <c r="HL68" s="221">
        <f t="shared" si="179"/>
        <v>5.6000000000000005</v>
      </c>
      <c r="HM68" s="221">
        <f t="shared" si="179"/>
        <v>5.6000000000000005</v>
      </c>
      <c r="HN68" s="221">
        <f t="shared" ref="HN68:HS68" si="180">+HN59-HN67</f>
        <v>5.6000000000000005</v>
      </c>
      <c r="HO68" s="221">
        <f t="shared" si="180"/>
        <v>5.6000000000000005</v>
      </c>
      <c r="HP68" s="221">
        <f t="shared" si="180"/>
        <v>5.6000000000000005</v>
      </c>
      <c r="HQ68" s="221">
        <f t="shared" si="180"/>
        <v>5.6000000000000005</v>
      </c>
      <c r="HR68" s="221">
        <f t="shared" si="180"/>
        <v>5.6000000000000005</v>
      </c>
      <c r="HS68" s="221">
        <f t="shared" si="180"/>
        <v>5.6000000000000005</v>
      </c>
    </row>
    <row r="69" spans="2:227" s="185" customFormat="1" ht="14" thickBot="1">
      <c r="B69" s="150" t="s">
        <v>67</v>
      </c>
      <c r="C69" s="219"/>
      <c r="D69" s="219"/>
      <c r="E69" s="219"/>
      <c r="F69" s="219"/>
      <c r="G69" s="219"/>
      <c r="H69" s="219"/>
      <c r="I69" s="219"/>
      <c r="J69" s="219"/>
      <c r="K69" s="219"/>
      <c r="L69" s="219"/>
      <c r="M69" s="219"/>
      <c r="N69" s="219"/>
      <c r="O69" s="218">
        <f>+O60</f>
        <v>-5</v>
      </c>
      <c r="P69" s="218">
        <v>-5</v>
      </c>
      <c r="Q69" s="218">
        <v>-5</v>
      </c>
      <c r="R69" s="218">
        <v>-5</v>
      </c>
      <c r="S69" s="218">
        <v>-5</v>
      </c>
      <c r="T69" s="218">
        <v>-5</v>
      </c>
      <c r="U69" s="218">
        <v>-5</v>
      </c>
      <c r="V69" s="218">
        <v>-5</v>
      </c>
      <c r="W69" s="218">
        <v>-5</v>
      </c>
      <c r="X69" s="218">
        <v>-5</v>
      </c>
      <c r="Y69" s="218">
        <v>-5</v>
      </c>
      <c r="Z69" s="218">
        <v>-5</v>
      </c>
      <c r="AA69" s="218">
        <v>-5</v>
      </c>
      <c r="AB69" s="218">
        <v>-5</v>
      </c>
      <c r="AC69" s="218">
        <v>-5</v>
      </c>
      <c r="AD69" s="218">
        <v>-5</v>
      </c>
      <c r="AE69" s="218">
        <v>-5</v>
      </c>
      <c r="AF69" s="218">
        <v>-5</v>
      </c>
      <c r="AG69" s="218">
        <v>-5</v>
      </c>
      <c r="AH69" s="218">
        <v>-5</v>
      </c>
      <c r="AI69" s="218">
        <v>-5</v>
      </c>
      <c r="AJ69" s="218">
        <v>-5</v>
      </c>
      <c r="AK69" s="218">
        <v>-5</v>
      </c>
      <c r="AL69" s="218">
        <v>-5</v>
      </c>
      <c r="AM69" s="218">
        <v>-5</v>
      </c>
      <c r="AN69" s="218">
        <v>-5</v>
      </c>
      <c r="AO69" s="218">
        <v>-5</v>
      </c>
      <c r="AP69" s="218">
        <v>-5</v>
      </c>
      <c r="AQ69" s="218">
        <v>-5</v>
      </c>
      <c r="AR69" s="218">
        <v>-5</v>
      </c>
      <c r="AS69" s="218">
        <v>-5</v>
      </c>
      <c r="AT69" s="218">
        <v>-5</v>
      </c>
      <c r="AU69" s="218">
        <v>-5</v>
      </c>
      <c r="AV69" s="218">
        <v>-5</v>
      </c>
      <c r="AW69" s="218">
        <v>-5</v>
      </c>
      <c r="AX69" s="218">
        <v>-5</v>
      </c>
      <c r="AY69" s="218">
        <v>-5</v>
      </c>
      <c r="AZ69" s="218">
        <v>-5</v>
      </c>
      <c r="BA69" s="218">
        <v>-5</v>
      </c>
      <c r="BB69" s="218">
        <v>-5</v>
      </c>
      <c r="BC69" s="218">
        <v>-5</v>
      </c>
      <c r="BD69" s="218">
        <v>-5</v>
      </c>
      <c r="BE69" s="218">
        <v>-5</v>
      </c>
      <c r="BF69" s="218">
        <v>-5</v>
      </c>
      <c r="BG69" s="218">
        <v>-5</v>
      </c>
      <c r="BH69" s="218">
        <v>-5</v>
      </c>
      <c r="BI69" s="218">
        <v>-5</v>
      </c>
      <c r="BJ69" s="218">
        <v>-5</v>
      </c>
      <c r="BK69" s="218">
        <v>-5</v>
      </c>
      <c r="BL69" s="218">
        <v>-5</v>
      </c>
      <c r="BM69" s="218">
        <v>-5</v>
      </c>
      <c r="BN69" s="218">
        <v>-5</v>
      </c>
      <c r="BO69" s="218">
        <v>-5</v>
      </c>
      <c r="BP69" s="218">
        <v>-5</v>
      </c>
      <c r="BQ69" s="218">
        <v>-5</v>
      </c>
      <c r="BR69" s="218">
        <v>-5</v>
      </c>
      <c r="BS69" s="218">
        <v>-5</v>
      </c>
      <c r="BT69" s="218">
        <v>-5</v>
      </c>
      <c r="BU69" s="218">
        <v>-5</v>
      </c>
      <c r="BV69" s="218">
        <v>-5</v>
      </c>
      <c r="BW69" s="218">
        <v>-5</v>
      </c>
      <c r="BX69" s="218">
        <v>-5</v>
      </c>
      <c r="BY69" s="218">
        <v>-5</v>
      </c>
      <c r="BZ69" s="218">
        <v>-5</v>
      </c>
      <c r="CA69" s="218">
        <v>-5</v>
      </c>
      <c r="CB69" s="218">
        <v>-5</v>
      </c>
      <c r="CC69" s="218">
        <v>-5</v>
      </c>
      <c r="CD69" s="218">
        <v>-5</v>
      </c>
      <c r="CE69" s="218">
        <v>-5</v>
      </c>
      <c r="CF69" s="218">
        <v>-5</v>
      </c>
      <c r="CG69" s="218">
        <v>-5</v>
      </c>
      <c r="CH69" s="218">
        <v>-5</v>
      </c>
      <c r="CI69" s="218">
        <v>-5</v>
      </c>
      <c r="CJ69" s="218">
        <v>-5</v>
      </c>
      <c r="CK69" s="218">
        <v>-5</v>
      </c>
      <c r="CL69" s="218">
        <v>-5</v>
      </c>
      <c r="CM69" s="218">
        <v>-5</v>
      </c>
      <c r="CN69" s="218">
        <v>-5</v>
      </c>
      <c r="CO69" s="218">
        <v>-5</v>
      </c>
      <c r="CP69" s="218">
        <v>-5</v>
      </c>
      <c r="CQ69" s="218">
        <v>-5</v>
      </c>
      <c r="CR69" s="218">
        <v>-5</v>
      </c>
      <c r="CS69" s="218">
        <v>-5</v>
      </c>
      <c r="CT69" s="218">
        <v>-5</v>
      </c>
      <c r="CU69" s="218">
        <v>-5</v>
      </c>
      <c r="CV69" s="218">
        <v>-5</v>
      </c>
      <c r="CW69" s="218">
        <v>-5</v>
      </c>
      <c r="CX69" s="218">
        <v>-5</v>
      </c>
      <c r="CY69" s="218">
        <v>-5</v>
      </c>
      <c r="CZ69" s="218">
        <v>-5</v>
      </c>
      <c r="DA69" s="218">
        <v>-5</v>
      </c>
      <c r="DB69" s="218">
        <v>-5</v>
      </c>
      <c r="DC69" s="218">
        <v>-5</v>
      </c>
      <c r="DD69" s="218">
        <v>-5</v>
      </c>
      <c r="DE69" s="218">
        <v>-5</v>
      </c>
      <c r="DF69" s="218">
        <v>-5</v>
      </c>
      <c r="DG69" s="218">
        <v>-5</v>
      </c>
      <c r="DH69" s="218">
        <v>-5</v>
      </c>
      <c r="DI69" s="218">
        <v>-5</v>
      </c>
      <c r="DJ69" s="218">
        <v>-5</v>
      </c>
      <c r="DK69" s="218">
        <v>-5</v>
      </c>
      <c r="DL69" s="218">
        <v>-5</v>
      </c>
      <c r="DM69" s="218">
        <v>-5</v>
      </c>
      <c r="DN69" s="218">
        <v>-5</v>
      </c>
      <c r="DO69" s="218">
        <v>-5</v>
      </c>
      <c r="DP69" s="218">
        <v>-5</v>
      </c>
      <c r="DQ69" s="218">
        <v>-5</v>
      </c>
      <c r="DR69" s="218">
        <v>-5</v>
      </c>
      <c r="DS69" s="218">
        <v>-5</v>
      </c>
      <c r="DT69" s="218">
        <v>-5</v>
      </c>
      <c r="DU69" s="223">
        <v>-5</v>
      </c>
      <c r="DV69" s="223">
        <v>-5</v>
      </c>
      <c r="DW69" s="223">
        <v>-5</v>
      </c>
      <c r="DX69" s="223">
        <v>-5</v>
      </c>
      <c r="DY69" s="223">
        <f t="shared" ref="DY69:FW69" si="181">+DY60-DY68-DY67</f>
        <v>0</v>
      </c>
      <c r="DZ69" s="223">
        <f t="shared" si="181"/>
        <v>0</v>
      </c>
      <c r="EA69" s="223">
        <f t="shared" si="181"/>
        <v>4</v>
      </c>
      <c r="EB69" s="223">
        <f t="shared" si="181"/>
        <v>6</v>
      </c>
      <c r="EC69" s="223">
        <f t="shared" si="181"/>
        <v>6</v>
      </c>
      <c r="ED69" s="223">
        <f t="shared" si="181"/>
        <v>6</v>
      </c>
      <c r="EE69" s="223">
        <f t="shared" si="181"/>
        <v>6</v>
      </c>
      <c r="EF69" s="223">
        <f t="shared" si="181"/>
        <v>6</v>
      </c>
      <c r="EG69" s="223">
        <f t="shared" si="181"/>
        <v>6</v>
      </c>
      <c r="EH69" s="223">
        <f t="shared" si="181"/>
        <v>6</v>
      </c>
      <c r="EI69" s="223">
        <f t="shared" si="181"/>
        <v>6</v>
      </c>
      <c r="EJ69" s="223">
        <f t="shared" si="181"/>
        <v>6</v>
      </c>
      <c r="EK69" s="223">
        <f t="shared" si="181"/>
        <v>6</v>
      </c>
      <c r="EL69" s="223">
        <f t="shared" si="181"/>
        <v>6</v>
      </c>
      <c r="EM69" s="223">
        <f t="shared" si="181"/>
        <v>6</v>
      </c>
      <c r="EN69" s="223">
        <f t="shared" si="181"/>
        <v>10.099999999999998</v>
      </c>
      <c r="EO69" s="223">
        <f t="shared" si="181"/>
        <v>10.099999999999998</v>
      </c>
      <c r="EP69" s="223">
        <f t="shared" si="181"/>
        <v>10.099999999999998</v>
      </c>
      <c r="EQ69" s="223">
        <f t="shared" si="181"/>
        <v>10.099999999999998</v>
      </c>
      <c r="ER69" s="223">
        <f t="shared" si="181"/>
        <v>10.099999999999998</v>
      </c>
      <c r="ES69" s="223">
        <f t="shared" si="181"/>
        <v>10.099999999999998</v>
      </c>
      <c r="ET69" s="223">
        <f t="shared" si="181"/>
        <v>10.099999999999998</v>
      </c>
      <c r="EU69" s="223">
        <f t="shared" si="181"/>
        <v>10.099999999999998</v>
      </c>
      <c r="EV69" s="223">
        <f t="shared" si="181"/>
        <v>10.099999999999998</v>
      </c>
      <c r="EW69" s="223">
        <f t="shared" si="181"/>
        <v>10.099999999999998</v>
      </c>
      <c r="EX69" s="223">
        <f t="shared" si="181"/>
        <v>10.099999999999998</v>
      </c>
      <c r="EY69" s="223">
        <f t="shared" si="181"/>
        <v>10.099999999999998</v>
      </c>
      <c r="EZ69" s="223">
        <f t="shared" si="181"/>
        <v>12.25</v>
      </c>
      <c r="FA69" s="223">
        <f t="shared" si="181"/>
        <v>12.25</v>
      </c>
      <c r="FB69" s="223">
        <f t="shared" si="181"/>
        <v>12.25</v>
      </c>
      <c r="FC69" s="223">
        <f t="shared" si="181"/>
        <v>12.25</v>
      </c>
      <c r="FD69" s="223">
        <f t="shared" si="181"/>
        <v>12.25</v>
      </c>
      <c r="FE69" s="223">
        <f t="shared" si="181"/>
        <v>12.25</v>
      </c>
      <c r="FF69" s="223">
        <f t="shared" si="181"/>
        <v>12.25</v>
      </c>
      <c r="FG69" s="223">
        <f t="shared" si="181"/>
        <v>12.25</v>
      </c>
      <c r="FH69" s="223">
        <f t="shared" si="181"/>
        <v>12.25</v>
      </c>
      <c r="FI69" s="223">
        <f t="shared" si="181"/>
        <v>12.25</v>
      </c>
      <c r="FJ69" s="223">
        <f t="shared" si="181"/>
        <v>12.25</v>
      </c>
      <c r="FK69" s="223">
        <f t="shared" si="181"/>
        <v>12.25</v>
      </c>
      <c r="FL69" s="223">
        <f t="shared" si="181"/>
        <v>14.799999999999997</v>
      </c>
      <c r="FM69" s="223">
        <f t="shared" si="181"/>
        <v>14.799999999999997</v>
      </c>
      <c r="FN69" s="223">
        <f t="shared" si="181"/>
        <v>14.799999999999997</v>
      </c>
      <c r="FO69" s="223">
        <f t="shared" si="181"/>
        <v>14.799999999999997</v>
      </c>
      <c r="FP69" s="223">
        <f t="shared" si="181"/>
        <v>14.799999999999997</v>
      </c>
      <c r="FQ69" s="223">
        <f t="shared" si="181"/>
        <v>14.799999999999997</v>
      </c>
      <c r="FR69" s="223">
        <f t="shared" si="181"/>
        <v>14.799999999999997</v>
      </c>
      <c r="FS69" s="223">
        <f t="shared" si="181"/>
        <v>14.799999999999997</v>
      </c>
      <c r="FT69" s="223">
        <f t="shared" si="181"/>
        <v>14.799999999999997</v>
      </c>
      <c r="FU69" s="223">
        <f t="shared" si="181"/>
        <v>14.799999999999997</v>
      </c>
      <c r="FV69" s="223">
        <f t="shared" si="181"/>
        <v>14.799999999999997</v>
      </c>
      <c r="FW69" s="223">
        <f t="shared" si="181"/>
        <v>14.799999999999997</v>
      </c>
      <c r="FX69" s="223">
        <f t="shared" ref="FX69:GI69" si="182">+FX60-FX68-FX67</f>
        <v>14.799999999999997</v>
      </c>
      <c r="FY69" s="223">
        <f t="shared" si="182"/>
        <v>14.799999999999997</v>
      </c>
      <c r="FZ69" s="223">
        <f t="shared" si="182"/>
        <v>14.799999999999997</v>
      </c>
      <c r="GA69" s="223">
        <f t="shared" si="182"/>
        <v>14.799999999999997</v>
      </c>
      <c r="GB69" s="223">
        <f t="shared" si="182"/>
        <v>14.799999999999997</v>
      </c>
      <c r="GC69" s="223">
        <f t="shared" si="182"/>
        <v>14.799999999999997</v>
      </c>
      <c r="GD69" s="223">
        <f t="shared" si="182"/>
        <v>14.799999999999997</v>
      </c>
      <c r="GE69" s="223">
        <f t="shared" si="182"/>
        <v>14.799999999999997</v>
      </c>
      <c r="GF69" s="223">
        <f t="shared" si="182"/>
        <v>14.799999999999997</v>
      </c>
      <c r="GG69" s="223">
        <f t="shared" si="182"/>
        <v>14.799999999999997</v>
      </c>
      <c r="GH69" s="223">
        <f t="shared" si="182"/>
        <v>14.799999999999997</v>
      </c>
      <c r="GI69" s="223">
        <f t="shared" si="182"/>
        <v>14.799999999999997</v>
      </c>
      <c r="GJ69" s="223">
        <f t="shared" ref="GJ69:GL69" si="183">+GJ60-GJ68-GJ67</f>
        <v>14.799999999999997</v>
      </c>
      <c r="GK69" s="223">
        <f t="shared" si="183"/>
        <v>14.799999999999997</v>
      </c>
      <c r="GL69" s="223">
        <f t="shared" si="183"/>
        <v>14.799999999999997</v>
      </c>
      <c r="GM69" s="223">
        <f t="shared" ref="GM69:GO69" si="184">+GM60-GM68-GM67</f>
        <v>14.799999999999997</v>
      </c>
      <c r="GN69" s="223">
        <f t="shared" si="184"/>
        <v>14.799999999999997</v>
      </c>
      <c r="GO69" s="223">
        <f t="shared" si="184"/>
        <v>14.799999999999997</v>
      </c>
      <c r="GP69" s="223">
        <f t="shared" ref="GP69:GU69" si="185">+GP60-GP68-GP67</f>
        <v>14.799999999999997</v>
      </c>
      <c r="GQ69" s="223">
        <f t="shared" si="185"/>
        <v>14.799999999999997</v>
      </c>
      <c r="GR69" s="223">
        <f t="shared" si="185"/>
        <v>14.799999999999997</v>
      </c>
      <c r="GS69" s="223">
        <f t="shared" si="185"/>
        <v>14.799999999999997</v>
      </c>
      <c r="GT69" s="223">
        <f t="shared" si="185"/>
        <v>14.799999999999997</v>
      </c>
      <c r="GU69" s="223">
        <f t="shared" si="185"/>
        <v>14.799999999999997</v>
      </c>
      <c r="GV69" s="223">
        <f t="shared" ref="GV69:GX69" si="186">+GV60-GV68-GV67</f>
        <v>14.799999999999997</v>
      </c>
      <c r="GW69" s="223">
        <f t="shared" si="186"/>
        <v>14.799999999999997</v>
      </c>
      <c r="GX69" s="223">
        <f t="shared" si="186"/>
        <v>14.799999999999997</v>
      </c>
      <c r="GY69" s="223">
        <f t="shared" ref="GY69:HA69" si="187">+GY60-GY68-GY67</f>
        <v>14.799999999999997</v>
      </c>
      <c r="GZ69" s="223">
        <f t="shared" si="187"/>
        <v>14.799999999999997</v>
      </c>
      <c r="HA69" s="223">
        <f t="shared" si="187"/>
        <v>14.799999999999997</v>
      </c>
      <c r="HB69" s="223">
        <f t="shared" ref="HB69:HG69" si="188">+HB60-HB68-HB67</f>
        <v>14.799999999999997</v>
      </c>
      <c r="HC69" s="223">
        <f t="shared" si="188"/>
        <v>14.799999999999997</v>
      </c>
      <c r="HD69" s="223">
        <f t="shared" si="188"/>
        <v>14.799999999999997</v>
      </c>
      <c r="HE69" s="223">
        <f t="shared" si="188"/>
        <v>14.799999999999997</v>
      </c>
      <c r="HF69" s="223">
        <f t="shared" si="188"/>
        <v>14.799999999999997</v>
      </c>
      <c r="HG69" s="223">
        <f t="shared" si="188"/>
        <v>14.799999999999997</v>
      </c>
      <c r="HH69" s="223">
        <f t="shared" ref="HH69:HJ69" si="189">+HH60-HH68-HH67</f>
        <v>14.799999999999997</v>
      </c>
      <c r="HI69" s="223">
        <f t="shared" si="189"/>
        <v>14.799999999999997</v>
      </c>
      <c r="HJ69" s="223">
        <f t="shared" si="189"/>
        <v>14.799999999999997</v>
      </c>
      <c r="HK69" s="223">
        <f t="shared" ref="HK69:HM69" si="190">+HK60-HK68-HK67</f>
        <v>14.799999999999997</v>
      </c>
      <c r="HL69" s="223">
        <f t="shared" si="190"/>
        <v>14.799999999999997</v>
      </c>
      <c r="HM69" s="223">
        <f t="shared" si="190"/>
        <v>14.799999999999997</v>
      </c>
      <c r="HN69" s="223">
        <f t="shared" ref="HN69:HS69" si="191">+HN60-HN68-HN67</f>
        <v>14.799999999999997</v>
      </c>
      <c r="HO69" s="223">
        <f t="shared" si="191"/>
        <v>14.799999999999997</v>
      </c>
      <c r="HP69" s="223">
        <f t="shared" si="191"/>
        <v>14.799999999999997</v>
      </c>
      <c r="HQ69" s="223">
        <f t="shared" si="191"/>
        <v>14.799999999999997</v>
      </c>
      <c r="HR69" s="223">
        <f t="shared" si="191"/>
        <v>14.799999999999997</v>
      </c>
      <c r="HS69" s="223">
        <f t="shared" si="191"/>
        <v>14.799999999999997</v>
      </c>
    </row>
    <row r="70" spans="2:227" s="185" customFormat="1">
      <c r="B70" s="144" t="s">
        <v>226</v>
      </c>
      <c r="C70" s="220">
        <f>+C61</f>
        <v>0</v>
      </c>
      <c r="D70" s="220">
        <f t="shared" ref="D70:N71" si="192">+D61</f>
        <v>0</v>
      </c>
      <c r="E70" s="220">
        <f t="shared" si="192"/>
        <v>0</v>
      </c>
      <c r="F70" s="220">
        <f t="shared" si="192"/>
        <v>0</v>
      </c>
      <c r="G70" s="220">
        <f t="shared" si="192"/>
        <v>0</v>
      </c>
      <c r="H70" s="220">
        <f t="shared" si="192"/>
        <v>0</v>
      </c>
      <c r="I70" s="220">
        <f t="shared" si="192"/>
        <v>0</v>
      </c>
      <c r="J70" s="220">
        <f t="shared" si="192"/>
        <v>0</v>
      </c>
      <c r="K70" s="220">
        <f t="shared" si="192"/>
        <v>0</v>
      </c>
      <c r="L70" s="220">
        <f t="shared" si="192"/>
        <v>0</v>
      </c>
      <c r="M70" s="220">
        <f t="shared" si="192"/>
        <v>0</v>
      </c>
      <c r="N70" s="220">
        <f t="shared" si="192"/>
        <v>0</v>
      </c>
      <c r="O70" s="220">
        <f>+O61</f>
        <v>0</v>
      </c>
      <c r="P70" s="220">
        <f t="shared" ref="P70:CA71" si="193">+P61</f>
        <v>0</v>
      </c>
      <c r="Q70" s="220">
        <f t="shared" si="193"/>
        <v>0</v>
      </c>
      <c r="R70" s="220">
        <f t="shared" si="193"/>
        <v>0</v>
      </c>
      <c r="S70" s="220">
        <f t="shared" si="193"/>
        <v>0</v>
      </c>
      <c r="T70" s="220">
        <f t="shared" si="193"/>
        <v>0</v>
      </c>
      <c r="U70" s="220">
        <f t="shared" si="193"/>
        <v>0</v>
      </c>
      <c r="V70" s="220">
        <f t="shared" si="193"/>
        <v>0</v>
      </c>
      <c r="W70" s="220">
        <f t="shared" si="193"/>
        <v>0</v>
      </c>
      <c r="X70" s="220">
        <f t="shared" si="193"/>
        <v>0</v>
      </c>
      <c r="Y70" s="220">
        <f t="shared" si="193"/>
        <v>0</v>
      </c>
      <c r="Z70" s="220">
        <f t="shared" si="193"/>
        <v>0</v>
      </c>
      <c r="AA70" s="220">
        <f t="shared" si="193"/>
        <v>0</v>
      </c>
      <c r="AB70" s="220">
        <f t="shared" si="193"/>
        <v>0</v>
      </c>
      <c r="AC70" s="220">
        <f t="shared" si="193"/>
        <v>0</v>
      </c>
      <c r="AD70" s="220">
        <f t="shared" si="193"/>
        <v>0</v>
      </c>
      <c r="AE70" s="220">
        <f t="shared" si="193"/>
        <v>0</v>
      </c>
      <c r="AF70" s="220">
        <f t="shared" si="193"/>
        <v>0</v>
      </c>
      <c r="AG70" s="220">
        <f t="shared" si="193"/>
        <v>0</v>
      </c>
      <c r="AH70" s="220">
        <f t="shared" si="193"/>
        <v>0</v>
      </c>
      <c r="AI70" s="220">
        <f t="shared" si="193"/>
        <v>0</v>
      </c>
      <c r="AJ70" s="220">
        <f t="shared" si="193"/>
        <v>0</v>
      </c>
      <c r="AK70" s="220">
        <f t="shared" si="193"/>
        <v>0</v>
      </c>
      <c r="AL70" s="220">
        <f t="shared" si="193"/>
        <v>0</v>
      </c>
      <c r="AM70" s="220">
        <f t="shared" si="193"/>
        <v>0</v>
      </c>
      <c r="AN70" s="220">
        <f t="shared" si="193"/>
        <v>0</v>
      </c>
      <c r="AO70" s="220">
        <f t="shared" si="193"/>
        <v>0</v>
      </c>
      <c r="AP70" s="220">
        <f t="shared" si="193"/>
        <v>0</v>
      </c>
      <c r="AQ70" s="220">
        <f t="shared" si="193"/>
        <v>0</v>
      </c>
      <c r="AR70" s="220">
        <f t="shared" si="193"/>
        <v>0</v>
      </c>
      <c r="AS70" s="220">
        <f t="shared" si="193"/>
        <v>0</v>
      </c>
      <c r="AT70" s="220">
        <f t="shared" si="193"/>
        <v>0</v>
      </c>
      <c r="AU70" s="220">
        <f t="shared" si="193"/>
        <v>0</v>
      </c>
      <c r="AV70" s="220">
        <f t="shared" si="193"/>
        <v>0</v>
      </c>
      <c r="AW70" s="220">
        <f t="shared" si="193"/>
        <v>0</v>
      </c>
      <c r="AX70" s="220">
        <f t="shared" si="193"/>
        <v>0</v>
      </c>
      <c r="AY70" s="220">
        <f t="shared" si="193"/>
        <v>0</v>
      </c>
      <c r="AZ70" s="220">
        <f t="shared" si="193"/>
        <v>0</v>
      </c>
      <c r="BA70" s="220">
        <f t="shared" si="193"/>
        <v>0</v>
      </c>
      <c r="BB70" s="220">
        <f t="shared" si="193"/>
        <v>0</v>
      </c>
      <c r="BC70" s="220">
        <f t="shared" si="193"/>
        <v>0</v>
      </c>
      <c r="BD70" s="220">
        <f t="shared" si="193"/>
        <v>0</v>
      </c>
      <c r="BE70" s="220">
        <f t="shared" si="193"/>
        <v>0</v>
      </c>
      <c r="BF70" s="220">
        <f t="shared" si="193"/>
        <v>0</v>
      </c>
      <c r="BG70" s="220">
        <f t="shared" si="193"/>
        <v>3.4799999999999998E-2</v>
      </c>
      <c r="BH70" s="220">
        <f t="shared" si="193"/>
        <v>3.4799999999999998E-2</v>
      </c>
      <c r="BI70" s="220">
        <f t="shared" si="193"/>
        <v>3.4799999999999998E-2</v>
      </c>
      <c r="BJ70" s="220">
        <f t="shared" si="193"/>
        <v>3.4799999999999998E-2</v>
      </c>
      <c r="BK70" s="220">
        <f t="shared" si="193"/>
        <v>0</v>
      </c>
      <c r="BL70" s="220">
        <f t="shared" si="193"/>
        <v>0</v>
      </c>
      <c r="BM70" s="220">
        <f t="shared" si="193"/>
        <v>0</v>
      </c>
      <c r="BN70" s="220">
        <f t="shared" si="193"/>
        <v>0</v>
      </c>
      <c r="BO70" s="220">
        <f t="shared" si="193"/>
        <v>0</v>
      </c>
      <c r="BP70" s="220">
        <f t="shared" si="193"/>
        <v>0</v>
      </c>
      <c r="BQ70" s="220">
        <f t="shared" si="193"/>
        <v>0</v>
      </c>
      <c r="BR70" s="220">
        <f t="shared" si="193"/>
        <v>0</v>
      </c>
      <c r="BS70" s="220">
        <f t="shared" si="193"/>
        <v>3.4799999999999998E-2</v>
      </c>
      <c r="BT70" s="220">
        <f t="shared" si="193"/>
        <v>3.4799999999999998E-2</v>
      </c>
      <c r="BU70" s="220">
        <f t="shared" si="193"/>
        <v>3.4799999999999998E-2</v>
      </c>
      <c r="BV70" s="220">
        <f t="shared" si="193"/>
        <v>3.4799999999999998E-2</v>
      </c>
      <c r="BW70" s="220">
        <f t="shared" si="193"/>
        <v>0</v>
      </c>
      <c r="BX70" s="220">
        <f t="shared" si="193"/>
        <v>0</v>
      </c>
      <c r="BY70" s="220">
        <f t="shared" si="193"/>
        <v>0</v>
      </c>
      <c r="BZ70" s="220">
        <f t="shared" si="193"/>
        <v>0</v>
      </c>
      <c r="CA70" s="220">
        <f t="shared" si="193"/>
        <v>0</v>
      </c>
      <c r="CB70" s="220">
        <f t="shared" ref="CB70:EM71" si="194">+CB61</f>
        <v>0</v>
      </c>
      <c r="CC70" s="220">
        <f t="shared" si="194"/>
        <v>0</v>
      </c>
      <c r="CD70" s="220">
        <f t="shared" si="194"/>
        <v>0</v>
      </c>
      <c r="CE70" s="220">
        <f t="shared" si="194"/>
        <v>3.4799999999999998E-2</v>
      </c>
      <c r="CF70" s="220">
        <f t="shared" si="194"/>
        <v>3.4799999999999998E-2</v>
      </c>
      <c r="CG70" s="220">
        <f t="shared" si="194"/>
        <v>3.4799999999999998E-2</v>
      </c>
      <c r="CH70" s="220">
        <f t="shared" si="194"/>
        <v>3.4799999999999998E-2</v>
      </c>
      <c r="CI70" s="220">
        <f t="shared" si="194"/>
        <v>0</v>
      </c>
      <c r="CJ70" s="220">
        <f t="shared" si="194"/>
        <v>0</v>
      </c>
      <c r="CK70" s="220">
        <f t="shared" si="194"/>
        <v>0</v>
      </c>
      <c r="CL70" s="220">
        <f t="shared" si="194"/>
        <v>0</v>
      </c>
      <c r="CM70" s="220">
        <f t="shared" si="194"/>
        <v>0</v>
      </c>
      <c r="CN70" s="220">
        <f t="shared" si="194"/>
        <v>0</v>
      </c>
      <c r="CO70" s="220">
        <f t="shared" si="194"/>
        <v>0</v>
      </c>
      <c r="CP70" s="220">
        <f t="shared" si="194"/>
        <v>0</v>
      </c>
      <c r="CQ70" s="220">
        <f t="shared" si="194"/>
        <v>3.6799999999999999E-2</v>
      </c>
      <c r="CR70" s="220">
        <f t="shared" si="194"/>
        <v>4.1700000000000015E-2</v>
      </c>
      <c r="CS70" s="220">
        <f t="shared" si="194"/>
        <v>4.1700000000000015E-2</v>
      </c>
      <c r="CT70" s="220">
        <f t="shared" si="194"/>
        <v>4.1700000000000015E-2</v>
      </c>
      <c r="CU70" s="220">
        <f t="shared" si="194"/>
        <v>0</v>
      </c>
      <c r="CV70" s="220">
        <f t="shared" si="194"/>
        <v>0</v>
      </c>
      <c r="CW70" s="220">
        <f t="shared" si="194"/>
        <v>0</v>
      </c>
      <c r="CX70" s="220">
        <f t="shared" si="194"/>
        <v>0</v>
      </c>
      <c r="CY70" s="220">
        <f t="shared" si="194"/>
        <v>0</v>
      </c>
      <c r="CZ70" s="220">
        <f t="shared" si="194"/>
        <v>0</v>
      </c>
      <c r="DA70" s="220">
        <f t="shared" si="194"/>
        <v>0</v>
      </c>
      <c r="DB70" s="220">
        <f t="shared" si="194"/>
        <v>0</v>
      </c>
      <c r="DC70" s="220">
        <f t="shared" si="194"/>
        <v>4.1700000000000015E-2</v>
      </c>
      <c r="DD70" s="220">
        <f t="shared" si="194"/>
        <v>4.1700000000000015E-2</v>
      </c>
      <c r="DE70" s="220">
        <f t="shared" si="194"/>
        <v>4.1700000000000015E-2</v>
      </c>
      <c r="DF70" s="220">
        <f t="shared" si="194"/>
        <v>4.1700000000000015E-2</v>
      </c>
      <c r="DG70" s="220">
        <f t="shared" si="194"/>
        <v>0</v>
      </c>
      <c r="DH70" s="220">
        <f t="shared" si="194"/>
        <v>0</v>
      </c>
      <c r="DI70" s="220">
        <f t="shared" si="194"/>
        <v>0</v>
      </c>
      <c r="DJ70" s="220">
        <f t="shared" si="194"/>
        <v>0</v>
      </c>
      <c r="DK70" s="220">
        <f t="shared" si="194"/>
        <v>0</v>
      </c>
      <c r="DL70" s="220">
        <f t="shared" si="194"/>
        <v>0</v>
      </c>
      <c r="DM70" s="220">
        <f t="shared" si="194"/>
        <v>0</v>
      </c>
      <c r="DN70" s="220">
        <f t="shared" si="194"/>
        <v>0</v>
      </c>
      <c r="DO70" s="220">
        <f t="shared" si="194"/>
        <v>4.1700000000000015E-2</v>
      </c>
      <c r="DP70" s="220">
        <f t="shared" si="194"/>
        <v>4.1700000000000015E-2</v>
      </c>
      <c r="DQ70" s="220">
        <f t="shared" si="194"/>
        <v>4.1700000000000015E-2</v>
      </c>
      <c r="DR70" s="220">
        <f t="shared" si="194"/>
        <v>4.1700000000000015E-2</v>
      </c>
      <c r="DS70" s="220" t="s">
        <v>153</v>
      </c>
      <c r="DT70" s="220">
        <f t="shared" si="194"/>
        <v>0</v>
      </c>
      <c r="DU70" s="220">
        <f t="shared" si="194"/>
        <v>0</v>
      </c>
      <c r="DV70" s="220">
        <f t="shared" si="194"/>
        <v>0</v>
      </c>
      <c r="DW70" s="220">
        <f t="shared" si="194"/>
        <v>0</v>
      </c>
      <c r="DX70" s="220">
        <f t="shared" si="194"/>
        <v>0</v>
      </c>
      <c r="DY70" s="220">
        <f t="shared" si="194"/>
        <v>0</v>
      </c>
      <c r="DZ70" s="220">
        <f t="shared" si="194"/>
        <v>0</v>
      </c>
      <c r="EA70" s="220">
        <f t="shared" si="194"/>
        <v>4.8960000000000004E-2</v>
      </c>
      <c r="EB70" s="220">
        <f t="shared" si="194"/>
        <v>5.5770000000000014E-2</v>
      </c>
      <c r="EC70" s="220">
        <f t="shared" si="194"/>
        <v>5.5770000000000014E-2</v>
      </c>
      <c r="ED70" s="220">
        <f t="shared" si="194"/>
        <v>5.5770000000000014E-2</v>
      </c>
      <c r="EE70" s="220">
        <f t="shared" si="194"/>
        <v>0</v>
      </c>
      <c r="EF70" s="220">
        <f t="shared" si="194"/>
        <v>0</v>
      </c>
      <c r="EG70" s="220">
        <f t="shared" si="194"/>
        <v>0</v>
      </c>
      <c r="EH70" s="220">
        <f t="shared" si="194"/>
        <v>0</v>
      </c>
      <c r="EI70" s="220">
        <f t="shared" si="194"/>
        <v>0</v>
      </c>
      <c r="EJ70" s="220">
        <f t="shared" si="194"/>
        <v>0</v>
      </c>
      <c r="EK70" s="220">
        <f t="shared" si="194"/>
        <v>0</v>
      </c>
      <c r="EL70" s="220">
        <f t="shared" si="194"/>
        <v>0</v>
      </c>
      <c r="EM70" s="220">
        <f t="shared" si="194"/>
        <v>5.5770000000000014E-2</v>
      </c>
      <c r="EN70" s="220">
        <f t="shared" ref="EN70:FW71" si="195">+EN61</f>
        <v>6.7849999999999966E-2</v>
      </c>
      <c r="EO70" s="220">
        <f t="shared" si="195"/>
        <v>6.7849999999999966E-2</v>
      </c>
      <c r="EP70" s="220">
        <f t="shared" si="195"/>
        <v>6.7849999999999966E-2</v>
      </c>
      <c r="EQ70" s="220">
        <f t="shared" si="195"/>
        <v>0</v>
      </c>
      <c r="ER70" s="220">
        <f t="shared" si="195"/>
        <v>0</v>
      </c>
      <c r="ES70" s="220">
        <f t="shared" si="195"/>
        <v>0</v>
      </c>
      <c r="ET70" s="220">
        <f t="shared" si="195"/>
        <v>0</v>
      </c>
      <c r="EU70" s="220">
        <f t="shared" si="195"/>
        <v>0</v>
      </c>
      <c r="EV70" s="220">
        <f t="shared" si="195"/>
        <v>0</v>
      </c>
      <c r="EW70" s="220">
        <f t="shared" si="195"/>
        <v>0</v>
      </c>
      <c r="EX70" s="220">
        <f t="shared" si="195"/>
        <v>0</v>
      </c>
      <c r="EY70" s="220">
        <f t="shared" si="195"/>
        <v>6.7849999999999994E-2</v>
      </c>
      <c r="EZ70" s="220">
        <f t="shared" si="195"/>
        <v>7.6100000000000029E-2</v>
      </c>
      <c r="FA70" s="220">
        <f t="shared" si="195"/>
        <v>7.6100000000000029E-2</v>
      </c>
      <c r="FB70" s="220">
        <f t="shared" si="195"/>
        <v>7.6100000000000029E-2</v>
      </c>
      <c r="FC70" s="220">
        <f t="shared" si="195"/>
        <v>0</v>
      </c>
      <c r="FD70" s="220">
        <f t="shared" si="195"/>
        <v>0</v>
      </c>
      <c r="FE70" s="220">
        <f t="shared" si="195"/>
        <v>0</v>
      </c>
      <c r="FF70" s="220">
        <f t="shared" si="195"/>
        <v>0</v>
      </c>
      <c r="FG70" s="220">
        <f t="shared" si="195"/>
        <v>0</v>
      </c>
      <c r="FH70" s="220">
        <f t="shared" si="195"/>
        <v>0</v>
      </c>
      <c r="FI70" s="220">
        <f t="shared" si="195"/>
        <v>0</v>
      </c>
      <c r="FJ70" s="220">
        <f t="shared" si="195"/>
        <v>0</v>
      </c>
      <c r="FK70" s="220">
        <f t="shared" si="195"/>
        <v>7.6099999999999973E-2</v>
      </c>
      <c r="FL70" s="220">
        <f t="shared" si="195"/>
        <v>8.7009999999999948E-2</v>
      </c>
      <c r="FM70" s="220">
        <f t="shared" si="195"/>
        <v>8.7009999999999948E-2</v>
      </c>
      <c r="FN70" s="220">
        <f t="shared" si="195"/>
        <v>8.7009999999999948E-2</v>
      </c>
      <c r="FO70" s="220">
        <f t="shared" si="195"/>
        <v>0</v>
      </c>
      <c r="FP70" s="220">
        <f t="shared" si="195"/>
        <v>0</v>
      </c>
      <c r="FQ70" s="220">
        <f t="shared" si="195"/>
        <v>0</v>
      </c>
      <c r="FR70" s="220">
        <f t="shared" si="195"/>
        <v>0</v>
      </c>
      <c r="FS70" s="220">
        <f t="shared" si="195"/>
        <v>0</v>
      </c>
      <c r="FT70" s="220">
        <f t="shared" si="195"/>
        <v>0</v>
      </c>
      <c r="FU70" s="220">
        <f t="shared" si="195"/>
        <v>0</v>
      </c>
      <c r="FV70" s="220">
        <f t="shared" si="195"/>
        <v>0</v>
      </c>
      <c r="FW70" s="220">
        <f t="shared" si="195"/>
        <v>8.7009999999999948E-2</v>
      </c>
      <c r="FX70" s="220">
        <f t="shared" ref="FX70:GI70" si="196">+FX61</f>
        <v>8.7009999999999893E-2</v>
      </c>
      <c r="FY70" s="220">
        <f t="shared" si="196"/>
        <v>8.7009999999999893E-2</v>
      </c>
      <c r="FZ70" s="220">
        <f t="shared" si="196"/>
        <v>8.7009999999999893E-2</v>
      </c>
      <c r="GA70" s="220">
        <f t="shared" si="196"/>
        <v>0</v>
      </c>
      <c r="GB70" s="220">
        <f t="shared" si="196"/>
        <v>0</v>
      </c>
      <c r="GC70" s="220">
        <f t="shared" si="196"/>
        <v>0</v>
      </c>
      <c r="GD70" s="220">
        <f t="shared" si="196"/>
        <v>0</v>
      </c>
      <c r="GE70" s="220">
        <f t="shared" si="196"/>
        <v>0</v>
      </c>
      <c r="GF70" s="220">
        <f t="shared" si="196"/>
        <v>0</v>
      </c>
      <c r="GG70" s="220">
        <f t="shared" si="196"/>
        <v>0</v>
      </c>
      <c r="GH70" s="220">
        <f t="shared" si="196"/>
        <v>0</v>
      </c>
      <c r="GI70" s="220">
        <f t="shared" si="196"/>
        <v>8.7009999999999921E-2</v>
      </c>
      <c r="GJ70" s="220">
        <f t="shared" ref="GJ70:GL70" si="197">+GJ61</f>
        <v>8.7009999999999948E-2</v>
      </c>
      <c r="GK70" s="220">
        <f t="shared" si="197"/>
        <v>8.7009999999999948E-2</v>
      </c>
      <c r="GL70" s="220">
        <f t="shared" si="197"/>
        <v>8.7009999999999948E-2</v>
      </c>
      <c r="GM70" s="220">
        <f t="shared" ref="GM70:GO70" si="198">+GM61</f>
        <v>0</v>
      </c>
      <c r="GN70" s="220">
        <f t="shared" si="198"/>
        <v>0</v>
      </c>
      <c r="GO70" s="220">
        <f t="shared" si="198"/>
        <v>0</v>
      </c>
      <c r="GP70" s="220">
        <f t="shared" ref="GP70:GU70" si="199">+GP61</f>
        <v>0</v>
      </c>
      <c r="GQ70" s="220">
        <f t="shared" si="199"/>
        <v>0</v>
      </c>
      <c r="GR70" s="220">
        <f t="shared" si="199"/>
        <v>0</v>
      </c>
      <c r="GS70" s="220">
        <f t="shared" si="199"/>
        <v>0</v>
      </c>
      <c r="GT70" s="220">
        <f t="shared" si="199"/>
        <v>0</v>
      </c>
      <c r="GU70" s="220">
        <f t="shared" si="199"/>
        <v>8.7009999999999976E-2</v>
      </c>
      <c r="GV70" s="220">
        <f t="shared" ref="GV70:GX70" si="200">+GV61</f>
        <v>8.7009999999999893E-2</v>
      </c>
      <c r="GW70" s="220">
        <f t="shared" si="200"/>
        <v>8.7009999999999893E-2</v>
      </c>
      <c r="GX70" s="220">
        <f t="shared" si="200"/>
        <v>8.7009999999999893E-2</v>
      </c>
      <c r="GY70" s="220">
        <f t="shared" ref="GY70:HA70" si="201">+GY61</f>
        <v>0</v>
      </c>
      <c r="GZ70" s="220">
        <f t="shared" si="201"/>
        <v>0</v>
      </c>
      <c r="HA70" s="220">
        <f t="shared" si="201"/>
        <v>0</v>
      </c>
      <c r="HB70" s="220">
        <f t="shared" ref="HB70:HG70" si="202">+HB61</f>
        <v>0</v>
      </c>
      <c r="HC70" s="220">
        <f t="shared" si="202"/>
        <v>0</v>
      </c>
      <c r="HD70" s="220">
        <f t="shared" si="202"/>
        <v>0</v>
      </c>
      <c r="HE70" s="220">
        <f t="shared" si="202"/>
        <v>0</v>
      </c>
      <c r="HF70" s="220">
        <f t="shared" si="202"/>
        <v>0</v>
      </c>
      <c r="HG70" s="220">
        <f t="shared" si="202"/>
        <v>8.7009999999999948E-2</v>
      </c>
      <c r="HH70" s="220">
        <f t="shared" ref="HH70:HJ70" si="203">+HH61</f>
        <v>8.7009999999999976E-2</v>
      </c>
      <c r="HI70" s="220">
        <f t="shared" si="203"/>
        <v>8.7009999999999976E-2</v>
      </c>
      <c r="HJ70" s="220">
        <f t="shared" si="203"/>
        <v>8.7009999999999976E-2</v>
      </c>
      <c r="HK70" s="220">
        <f t="shared" ref="HK70:HM70" si="204">+HK61</f>
        <v>0</v>
      </c>
      <c r="HL70" s="220">
        <f t="shared" si="204"/>
        <v>0</v>
      </c>
      <c r="HM70" s="220">
        <f t="shared" si="204"/>
        <v>0</v>
      </c>
      <c r="HN70" s="220">
        <f t="shared" ref="HN70:HS70" si="205">+HN61</f>
        <v>0</v>
      </c>
      <c r="HO70" s="220">
        <f t="shared" si="205"/>
        <v>0</v>
      </c>
      <c r="HP70" s="220">
        <f t="shared" si="205"/>
        <v>0</v>
      </c>
      <c r="HQ70" s="220">
        <f t="shared" si="205"/>
        <v>0</v>
      </c>
      <c r="HR70" s="220">
        <f t="shared" si="205"/>
        <v>0</v>
      </c>
      <c r="HS70" s="220">
        <f t="shared" si="205"/>
        <v>3.4799999999999998E-2</v>
      </c>
    </row>
    <row r="71" spans="2:227" s="185" customFormat="1">
      <c r="B71" s="144" t="s">
        <v>230</v>
      </c>
      <c r="C71" s="220">
        <f>+C62</f>
        <v>0</v>
      </c>
      <c r="D71" s="220">
        <f t="shared" si="192"/>
        <v>0</v>
      </c>
      <c r="E71" s="220">
        <f t="shared" si="192"/>
        <v>0</v>
      </c>
      <c r="F71" s="220">
        <f t="shared" si="192"/>
        <v>0</v>
      </c>
      <c r="G71" s="220">
        <f t="shared" si="192"/>
        <v>0</v>
      </c>
      <c r="H71" s="220">
        <f t="shared" si="192"/>
        <v>0</v>
      </c>
      <c r="I71" s="220">
        <f t="shared" si="192"/>
        <v>0</v>
      </c>
      <c r="J71" s="220">
        <f t="shared" si="192"/>
        <v>0</v>
      </c>
      <c r="K71" s="220">
        <f t="shared" si="192"/>
        <v>0</v>
      </c>
      <c r="L71" s="220">
        <f t="shared" si="192"/>
        <v>0</v>
      </c>
      <c r="M71" s="220">
        <f t="shared" si="192"/>
        <v>0</v>
      </c>
      <c r="N71" s="220">
        <f t="shared" si="192"/>
        <v>0</v>
      </c>
      <c r="O71" s="220">
        <f>+O62</f>
        <v>0</v>
      </c>
      <c r="P71" s="220">
        <f t="shared" si="193"/>
        <v>0</v>
      </c>
      <c r="Q71" s="220">
        <f t="shared" si="193"/>
        <v>0</v>
      </c>
      <c r="R71" s="220">
        <f t="shared" si="193"/>
        <v>0</v>
      </c>
      <c r="S71" s="220">
        <f t="shared" si="193"/>
        <v>0</v>
      </c>
      <c r="T71" s="220">
        <f t="shared" si="193"/>
        <v>0</v>
      </c>
      <c r="U71" s="220">
        <f t="shared" si="193"/>
        <v>0</v>
      </c>
      <c r="V71" s="220">
        <f t="shared" si="193"/>
        <v>0</v>
      </c>
      <c r="W71" s="220">
        <f t="shared" si="193"/>
        <v>0</v>
      </c>
      <c r="X71" s="220">
        <f t="shared" si="193"/>
        <v>0</v>
      </c>
      <c r="Y71" s="220">
        <f t="shared" si="193"/>
        <v>0</v>
      </c>
      <c r="Z71" s="220">
        <f t="shared" si="193"/>
        <v>0</v>
      </c>
      <c r="AA71" s="220">
        <f t="shared" si="193"/>
        <v>0</v>
      </c>
      <c r="AB71" s="220">
        <f t="shared" si="193"/>
        <v>0</v>
      </c>
      <c r="AC71" s="220">
        <f t="shared" si="193"/>
        <v>0</v>
      </c>
      <c r="AD71" s="220">
        <f t="shared" si="193"/>
        <v>0</v>
      </c>
      <c r="AE71" s="220">
        <f t="shared" si="193"/>
        <v>0</v>
      </c>
      <c r="AF71" s="220">
        <f t="shared" si="193"/>
        <v>0</v>
      </c>
      <c r="AG71" s="220">
        <f t="shared" si="193"/>
        <v>0</v>
      </c>
      <c r="AH71" s="220">
        <f t="shared" si="193"/>
        <v>0</v>
      </c>
      <c r="AI71" s="220">
        <f t="shared" si="193"/>
        <v>0</v>
      </c>
      <c r="AJ71" s="220">
        <f t="shared" si="193"/>
        <v>0</v>
      </c>
      <c r="AK71" s="220">
        <f t="shared" si="193"/>
        <v>0</v>
      </c>
      <c r="AL71" s="220">
        <f t="shared" si="193"/>
        <v>0</v>
      </c>
      <c r="AM71" s="220">
        <f t="shared" si="193"/>
        <v>0</v>
      </c>
      <c r="AN71" s="220">
        <f t="shared" si="193"/>
        <v>0</v>
      </c>
      <c r="AO71" s="220">
        <f t="shared" si="193"/>
        <v>0</v>
      </c>
      <c r="AP71" s="220">
        <f t="shared" si="193"/>
        <v>0</v>
      </c>
      <c r="AQ71" s="220">
        <f t="shared" si="193"/>
        <v>0</v>
      </c>
      <c r="AR71" s="220">
        <f t="shared" si="193"/>
        <v>0</v>
      </c>
      <c r="AS71" s="220">
        <f t="shared" si="193"/>
        <v>0</v>
      </c>
      <c r="AT71" s="220">
        <f t="shared" si="193"/>
        <v>0</v>
      </c>
      <c r="AU71" s="220">
        <f t="shared" si="193"/>
        <v>0</v>
      </c>
      <c r="AV71" s="220">
        <f t="shared" si="193"/>
        <v>0</v>
      </c>
      <c r="AW71" s="220">
        <f t="shared" si="193"/>
        <v>0</v>
      </c>
      <c r="AX71" s="220">
        <f t="shared" si="193"/>
        <v>0</v>
      </c>
      <c r="AY71" s="220">
        <f t="shared" si="193"/>
        <v>0</v>
      </c>
      <c r="AZ71" s="220">
        <f t="shared" si="193"/>
        <v>0</v>
      </c>
      <c r="BA71" s="220">
        <f t="shared" si="193"/>
        <v>0</v>
      </c>
      <c r="BB71" s="220">
        <f t="shared" si="193"/>
        <v>0</v>
      </c>
      <c r="BC71" s="220">
        <f t="shared" si="193"/>
        <v>0</v>
      </c>
      <c r="BD71" s="220">
        <f t="shared" si="193"/>
        <v>0</v>
      </c>
      <c r="BE71" s="220">
        <f t="shared" si="193"/>
        <v>0</v>
      </c>
      <c r="BF71" s="220">
        <f t="shared" si="193"/>
        <v>0</v>
      </c>
      <c r="BG71" s="220">
        <f t="shared" si="193"/>
        <v>1.4999999999999986E-2</v>
      </c>
      <c r="BH71" s="220">
        <f t="shared" si="193"/>
        <v>1.5000000000000013E-2</v>
      </c>
      <c r="BI71" s="220">
        <f t="shared" si="193"/>
        <v>1.5000000000000013E-2</v>
      </c>
      <c r="BJ71" s="220">
        <f t="shared" si="193"/>
        <v>1.5000000000000013E-2</v>
      </c>
      <c r="BK71" s="220">
        <f t="shared" si="193"/>
        <v>0</v>
      </c>
      <c r="BL71" s="220">
        <f t="shared" si="193"/>
        <v>0</v>
      </c>
      <c r="BM71" s="220">
        <f t="shared" si="193"/>
        <v>0</v>
      </c>
      <c r="BN71" s="220">
        <f t="shared" si="193"/>
        <v>0</v>
      </c>
      <c r="BO71" s="220">
        <f t="shared" si="193"/>
        <v>0</v>
      </c>
      <c r="BP71" s="220">
        <f t="shared" si="193"/>
        <v>0</v>
      </c>
      <c r="BQ71" s="220">
        <f t="shared" si="193"/>
        <v>0</v>
      </c>
      <c r="BR71" s="220">
        <f t="shared" si="193"/>
        <v>0</v>
      </c>
      <c r="BS71" s="220">
        <f t="shared" si="193"/>
        <v>1.5000000000000013E-2</v>
      </c>
      <c r="BT71" s="220">
        <f t="shared" si="193"/>
        <v>1.5000000000000013E-2</v>
      </c>
      <c r="BU71" s="220">
        <f t="shared" si="193"/>
        <v>1.5000000000000013E-2</v>
      </c>
      <c r="BV71" s="220">
        <f t="shared" si="193"/>
        <v>1.5000000000000013E-2</v>
      </c>
      <c r="BW71" s="220">
        <f t="shared" si="193"/>
        <v>0</v>
      </c>
      <c r="BX71" s="220">
        <f t="shared" si="193"/>
        <v>0</v>
      </c>
      <c r="BY71" s="220">
        <f t="shared" si="193"/>
        <v>0</v>
      </c>
      <c r="BZ71" s="220">
        <f t="shared" si="193"/>
        <v>0</v>
      </c>
      <c r="CA71" s="220">
        <f t="shared" si="193"/>
        <v>0</v>
      </c>
      <c r="CB71" s="220">
        <f t="shared" si="194"/>
        <v>0</v>
      </c>
      <c r="CC71" s="220">
        <f t="shared" si="194"/>
        <v>0</v>
      </c>
      <c r="CD71" s="220">
        <f t="shared" si="194"/>
        <v>0</v>
      </c>
      <c r="CE71" s="220">
        <f t="shared" si="194"/>
        <v>1.5000000000000013E-2</v>
      </c>
      <c r="CF71" s="220">
        <f t="shared" si="194"/>
        <v>1.5000000000000013E-2</v>
      </c>
      <c r="CG71" s="220">
        <f t="shared" si="194"/>
        <v>1.5000000000000013E-2</v>
      </c>
      <c r="CH71" s="220">
        <f t="shared" si="194"/>
        <v>1.5000000000000013E-2</v>
      </c>
      <c r="CI71" s="220">
        <f t="shared" si="194"/>
        <v>1.5000000000000013E-2</v>
      </c>
      <c r="CJ71" s="220">
        <f t="shared" si="194"/>
        <v>1.5899999999999997E-2</v>
      </c>
      <c r="CK71" s="220">
        <f t="shared" si="194"/>
        <v>1.5899999999999997E-2</v>
      </c>
      <c r="CL71" s="220">
        <f t="shared" si="194"/>
        <v>1.5899999999999997E-2</v>
      </c>
      <c r="CM71" s="220">
        <f t="shared" si="194"/>
        <v>1.5899999999999997E-2</v>
      </c>
      <c r="CN71" s="220">
        <f t="shared" si="194"/>
        <v>1.5899999999999997E-2</v>
      </c>
      <c r="CO71" s="220">
        <f t="shared" si="194"/>
        <v>1.5899999999999997E-2</v>
      </c>
      <c r="CP71" s="220">
        <f t="shared" si="194"/>
        <v>1.5899999999999997E-2</v>
      </c>
      <c r="CQ71" s="220">
        <f t="shared" si="194"/>
        <v>1.5899999999999997E-2</v>
      </c>
      <c r="CR71" s="220">
        <f t="shared" si="194"/>
        <v>2.7999999999999997E-2</v>
      </c>
      <c r="CS71" s="220">
        <f t="shared" si="194"/>
        <v>2.7999999999999997E-2</v>
      </c>
      <c r="CT71" s="220">
        <f t="shared" si="194"/>
        <v>2.7999999999999997E-2</v>
      </c>
      <c r="CU71" s="220">
        <f t="shared" si="194"/>
        <v>2.7999999999999997E-2</v>
      </c>
      <c r="CV71" s="220">
        <f t="shared" si="194"/>
        <v>2.7999999999999997E-2</v>
      </c>
      <c r="CW71" s="220">
        <f t="shared" si="194"/>
        <v>2.7999999999999997E-2</v>
      </c>
      <c r="CX71" s="220">
        <f t="shared" si="194"/>
        <v>2.7999999999999997E-2</v>
      </c>
      <c r="CY71" s="220">
        <f t="shared" si="194"/>
        <v>2.7999999999999997E-2</v>
      </c>
      <c r="CZ71" s="220">
        <f t="shared" si="194"/>
        <v>2.7999999999999997E-2</v>
      </c>
      <c r="DA71" s="220">
        <f t="shared" si="194"/>
        <v>2.7999999999999997E-2</v>
      </c>
      <c r="DB71" s="220">
        <f t="shared" si="194"/>
        <v>2.7999999999999997E-2</v>
      </c>
      <c r="DC71" s="220">
        <f t="shared" si="194"/>
        <v>2.7999999999999997E-2</v>
      </c>
      <c r="DD71" s="220">
        <f t="shared" si="194"/>
        <v>2.8000000000000025E-2</v>
      </c>
      <c r="DE71" s="220">
        <f t="shared" si="194"/>
        <v>2.8000000000000025E-2</v>
      </c>
      <c r="DF71" s="220">
        <f t="shared" si="194"/>
        <v>2.8000000000000025E-2</v>
      </c>
      <c r="DG71" s="220">
        <f t="shared" si="194"/>
        <v>2.7999999999999997E-2</v>
      </c>
      <c r="DH71" s="220">
        <f t="shared" si="194"/>
        <v>2.7999999999999997E-2</v>
      </c>
      <c r="DI71" s="220">
        <f t="shared" si="194"/>
        <v>2.7999999999999997E-2</v>
      </c>
      <c r="DJ71" s="220">
        <f t="shared" si="194"/>
        <v>2.7999999999999997E-2</v>
      </c>
      <c r="DK71" s="220">
        <f t="shared" si="194"/>
        <v>2.7999999999999997E-2</v>
      </c>
      <c r="DL71" s="220">
        <f t="shared" si="194"/>
        <v>2.7999999999999997E-2</v>
      </c>
      <c r="DM71" s="220">
        <f t="shared" si="194"/>
        <v>2.7999999999999997E-2</v>
      </c>
      <c r="DN71" s="220">
        <f t="shared" si="194"/>
        <v>2.7999999999999997E-2</v>
      </c>
      <c r="DO71" s="220">
        <f t="shared" si="194"/>
        <v>2.7999999999999997E-2</v>
      </c>
      <c r="DP71" s="220">
        <f t="shared" si="194"/>
        <v>2.7999999999999997E-2</v>
      </c>
      <c r="DQ71" s="220">
        <f t="shared" si="194"/>
        <v>2.7999999999999997E-2</v>
      </c>
      <c r="DR71" s="220">
        <f t="shared" si="194"/>
        <v>2.7999999999999997E-2</v>
      </c>
      <c r="DS71" s="220">
        <f t="shared" si="194"/>
        <v>2.8000000000000025E-2</v>
      </c>
      <c r="DT71" s="220">
        <f t="shared" si="194"/>
        <v>2.8000000000000025E-2</v>
      </c>
      <c r="DU71" s="220">
        <f t="shared" si="194"/>
        <v>2.8000000000000025E-2</v>
      </c>
      <c r="DV71" s="220">
        <f t="shared" si="194"/>
        <v>2.7999999999999997E-2</v>
      </c>
      <c r="DW71" s="220">
        <f t="shared" si="194"/>
        <v>2.7999999999999997E-2</v>
      </c>
      <c r="DX71" s="220">
        <f t="shared" si="194"/>
        <v>2.7999999999999997E-2</v>
      </c>
      <c r="DY71" s="220">
        <f t="shared" si="194"/>
        <v>3.2179999999999986E-2</v>
      </c>
      <c r="DZ71" s="220">
        <f t="shared" si="194"/>
        <v>3.2179999999999986E-2</v>
      </c>
      <c r="EA71" s="220">
        <f t="shared" si="194"/>
        <v>3.2179999999999986E-2</v>
      </c>
      <c r="EB71" s="220">
        <f t="shared" si="194"/>
        <v>3.5289999999999988E-2</v>
      </c>
      <c r="EC71" s="220">
        <f t="shared" si="194"/>
        <v>3.5289999999999988E-2</v>
      </c>
      <c r="ED71" s="220">
        <f t="shared" si="194"/>
        <v>3.5289999999999988E-2</v>
      </c>
      <c r="EE71" s="220">
        <f t="shared" si="194"/>
        <v>3.5289999999999988E-2</v>
      </c>
      <c r="EF71" s="220">
        <f t="shared" si="194"/>
        <v>3.5289999999999988E-2</v>
      </c>
      <c r="EG71" s="220">
        <f t="shared" si="194"/>
        <v>3.5289999999999988E-2</v>
      </c>
      <c r="EH71" s="220">
        <f t="shared" si="194"/>
        <v>3.5289999999999988E-2</v>
      </c>
      <c r="EI71" s="220">
        <f t="shared" si="194"/>
        <v>3.5289999999999988E-2</v>
      </c>
      <c r="EJ71" s="220">
        <f t="shared" si="194"/>
        <v>3.5289999999999988E-2</v>
      </c>
      <c r="EK71" s="220">
        <f t="shared" si="194"/>
        <v>3.5289999999999988E-2</v>
      </c>
      <c r="EL71" s="220">
        <f t="shared" si="194"/>
        <v>3.5289999999999988E-2</v>
      </c>
      <c r="EM71" s="220">
        <f t="shared" si="194"/>
        <v>3.5289999999999988E-2</v>
      </c>
      <c r="EN71" s="220">
        <f t="shared" si="195"/>
        <v>4.0280000000000038E-2</v>
      </c>
      <c r="EO71" s="220">
        <f t="shared" si="195"/>
        <v>4.0280000000000038E-2</v>
      </c>
      <c r="EP71" s="220">
        <f t="shared" si="195"/>
        <v>4.0280000000000038E-2</v>
      </c>
      <c r="EQ71" s="220">
        <f t="shared" si="195"/>
        <v>4.028000000000001E-2</v>
      </c>
      <c r="ER71" s="220">
        <f t="shared" si="195"/>
        <v>4.028000000000001E-2</v>
      </c>
      <c r="ES71" s="220">
        <f t="shared" si="195"/>
        <v>4.028000000000001E-2</v>
      </c>
      <c r="ET71" s="220">
        <f t="shared" si="195"/>
        <v>4.028000000000001E-2</v>
      </c>
      <c r="EU71" s="220">
        <f t="shared" si="195"/>
        <v>4.028000000000001E-2</v>
      </c>
      <c r="EV71" s="220">
        <f t="shared" si="195"/>
        <v>4.028000000000001E-2</v>
      </c>
      <c r="EW71" s="220">
        <f t="shared" si="195"/>
        <v>4.028000000000001E-2</v>
      </c>
      <c r="EX71" s="220">
        <f t="shared" si="195"/>
        <v>4.028000000000001E-2</v>
      </c>
      <c r="EY71" s="220">
        <f t="shared" si="195"/>
        <v>4.028000000000001E-2</v>
      </c>
      <c r="EZ71" s="220">
        <f t="shared" si="195"/>
        <v>4.8330000000000012E-2</v>
      </c>
      <c r="FA71" s="220">
        <f t="shared" si="195"/>
        <v>4.8330000000000012E-2</v>
      </c>
      <c r="FB71" s="220">
        <f t="shared" si="195"/>
        <v>4.8330000000000012E-2</v>
      </c>
      <c r="FC71" s="220">
        <f t="shared" si="195"/>
        <v>4.8330000000000012E-2</v>
      </c>
      <c r="FD71" s="220">
        <f t="shared" si="195"/>
        <v>4.8330000000000012E-2</v>
      </c>
      <c r="FE71" s="220">
        <f t="shared" si="195"/>
        <v>4.8330000000000012E-2</v>
      </c>
      <c r="FF71" s="220">
        <f t="shared" si="195"/>
        <v>4.8330000000000012E-2</v>
      </c>
      <c r="FG71" s="220">
        <f t="shared" si="195"/>
        <v>4.8330000000000012E-2</v>
      </c>
      <c r="FH71" s="220">
        <f t="shared" si="195"/>
        <v>4.8330000000000012E-2</v>
      </c>
      <c r="FI71" s="220">
        <f t="shared" si="195"/>
        <v>4.8330000000000067E-2</v>
      </c>
      <c r="FJ71" s="220">
        <f t="shared" si="195"/>
        <v>4.8330000000000067E-2</v>
      </c>
      <c r="FK71" s="220">
        <f t="shared" si="195"/>
        <v>4.8330000000000067E-2</v>
      </c>
      <c r="FL71" s="220">
        <f t="shared" si="195"/>
        <v>5.8590000000000059E-2</v>
      </c>
      <c r="FM71" s="220">
        <f t="shared" si="195"/>
        <v>5.8590000000000059E-2</v>
      </c>
      <c r="FN71" s="220">
        <f t="shared" si="195"/>
        <v>5.8590000000000059E-2</v>
      </c>
      <c r="FO71" s="220">
        <f t="shared" si="195"/>
        <v>5.8590000000000059E-2</v>
      </c>
      <c r="FP71" s="220">
        <f t="shared" si="195"/>
        <v>5.8590000000000059E-2</v>
      </c>
      <c r="FQ71" s="220">
        <f t="shared" si="195"/>
        <v>5.8590000000000059E-2</v>
      </c>
      <c r="FR71" s="220">
        <f t="shared" si="195"/>
        <v>5.8590000000000031E-2</v>
      </c>
      <c r="FS71" s="220">
        <f t="shared" si="195"/>
        <v>5.8590000000000031E-2</v>
      </c>
      <c r="FT71" s="220">
        <f t="shared" si="195"/>
        <v>5.8590000000000031E-2</v>
      </c>
      <c r="FU71" s="220">
        <f t="shared" si="195"/>
        <v>5.8590000000000031E-2</v>
      </c>
      <c r="FV71" s="220">
        <f t="shared" si="195"/>
        <v>5.8590000000000031E-2</v>
      </c>
      <c r="FW71" s="220">
        <f t="shared" si="195"/>
        <v>5.8590000000000031E-2</v>
      </c>
      <c r="FX71" s="220">
        <f t="shared" ref="FX71:GI71" si="206">+FX62</f>
        <v>5.8590000000000031E-2</v>
      </c>
      <c r="FY71" s="220">
        <f t="shared" si="206"/>
        <v>5.8590000000000031E-2</v>
      </c>
      <c r="FZ71" s="220">
        <f t="shared" si="206"/>
        <v>5.8590000000000031E-2</v>
      </c>
      <c r="GA71" s="220">
        <f t="shared" si="206"/>
        <v>5.8590000000000059E-2</v>
      </c>
      <c r="GB71" s="220">
        <f t="shared" si="206"/>
        <v>5.8590000000000059E-2</v>
      </c>
      <c r="GC71" s="220">
        <f t="shared" si="206"/>
        <v>5.8590000000000059E-2</v>
      </c>
      <c r="GD71" s="220">
        <f t="shared" si="206"/>
        <v>5.8590000000000031E-2</v>
      </c>
      <c r="GE71" s="220">
        <f t="shared" si="206"/>
        <v>5.8590000000000031E-2</v>
      </c>
      <c r="GF71" s="220">
        <f t="shared" si="206"/>
        <v>5.8590000000000031E-2</v>
      </c>
      <c r="GG71" s="220">
        <f t="shared" si="206"/>
        <v>5.8590000000000031E-2</v>
      </c>
      <c r="GH71" s="220">
        <f t="shared" si="206"/>
        <v>5.8590000000000031E-2</v>
      </c>
      <c r="GI71" s="220">
        <f t="shared" si="206"/>
        <v>5.8590000000000031E-2</v>
      </c>
      <c r="GJ71" s="220">
        <f t="shared" ref="GJ71:GL71" si="207">+GJ62</f>
        <v>5.8590000000000059E-2</v>
      </c>
      <c r="GK71" s="220">
        <f t="shared" si="207"/>
        <v>5.8590000000000059E-2</v>
      </c>
      <c r="GL71" s="220">
        <f t="shared" si="207"/>
        <v>5.8590000000000059E-2</v>
      </c>
      <c r="GM71" s="220">
        <f t="shared" ref="GM71:GO71" si="208">+GM62</f>
        <v>5.8590000000000059E-2</v>
      </c>
      <c r="GN71" s="220">
        <f t="shared" si="208"/>
        <v>5.8590000000000059E-2</v>
      </c>
      <c r="GO71" s="220">
        <f t="shared" si="208"/>
        <v>5.8590000000000059E-2</v>
      </c>
      <c r="GP71" s="220">
        <f t="shared" ref="GP71:GU71" si="209">+GP62</f>
        <v>5.8590000000000031E-2</v>
      </c>
      <c r="GQ71" s="220">
        <f t="shared" si="209"/>
        <v>5.8590000000000031E-2</v>
      </c>
      <c r="GR71" s="220">
        <f t="shared" si="209"/>
        <v>5.8590000000000031E-2</v>
      </c>
      <c r="GS71" s="220">
        <f t="shared" si="209"/>
        <v>5.8590000000000059E-2</v>
      </c>
      <c r="GT71" s="220">
        <f t="shared" si="209"/>
        <v>5.8590000000000059E-2</v>
      </c>
      <c r="GU71" s="220">
        <f t="shared" si="209"/>
        <v>5.8590000000000059E-2</v>
      </c>
      <c r="GV71" s="220">
        <f t="shared" ref="GV71:GX71" si="210">+GV62</f>
        <v>5.8590000000000031E-2</v>
      </c>
      <c r="GW71" s="220">
        <f t="shared" si="210"/>
        <v>5.8590000000000031E-2</v>
      </c>
      <c r="GX71" s="220">
        <f t="shared" si="210"/>
        <v>5.8590000000000031E-2</v>
      </c>
      <c r="GY71" s="220">
        <f t="shared" ref="GY71:HA71" si="211">+GY62</f>
        <v>5.8590000000000059E-2</v>
      </c>
      <c r="GZ71" s="220">
        <f t="shared" si="211"/>
        <v>5.8590000000000059E-2</v>
      </c>
      <c r="HA71" s="220">
        <f t="shared" si="211"/>
        <v>5.8590000000000059E-2</v>
      </c>
      <c r="HB71" s="220">
        <f t="shared" ref="HB71:HG71" si="212">+HB62</f>
        <v>5.8590000000000031E-2</v>
      </c>
      <c r="HC71" s="220">
        <f t="shared" si="212"/>
        <v>5.8590000000000031E-2</v>
      </c>
      <c r="HD71" s="220">
        <f t="shared" si="212"/>
        <v>5.8590000000000031E-2</v>
      </c>
      <c r="HE71" s="220">
        <f t="shared" si="212"/>
        <v>5.8590000000000031E-2</v>
      </c>
      <c r="HF71" s="220">
        <f t="shared" si="212"/>
        <v>5.8590000000000031E-2</v>
      </c>
      <c r="HG71" s="220">
        <f t="shared" si="212"/>
        <v>5.8590000000000031E-2</v>
      </c>
      <c r="HH71" s="220">
        <f t="shared" ref="HH71:HJ71" si="213">+HH62</f>
        <v>5.8590000000000003E-2</v>
      </c>
      <c r="HI71" s="220">
        <f t="shared" si="213"/>
        <v>5.8590000000000003E-2</v>
      </c>
      <c r="HJ71" s="220">
        <f t="shared" si="213"/>
        <v>5.8590000000000003E-2</v>
      </c>
      <c r="HK71" s="220">
        <f t="shared" ref="HK71:HM71" si="214">+HK62</f>
        <v>5.8590000000000003E-2</v>
      </c>
      <c r="HL71" s="220">
        <f t="shared" si="214"/>
        <v>5.8590000000000003E-2</v>
      </c>
      <c r="HM71" s="220">
        <f t="shared" si="214"/>
        <v>5.8590000000000003E-2</v>
      </c>
      <c r="HN71" s="220">
        <f t="shared" ref="HN71:HS71" si="215">+HN62</f>
        <v>5.8590000000000031E-2</v>
      </c>
      <c r="HO71" s="220">
        <f t="shared" si="215"/>
        <v>5.8590000000000031E-2</v>
      </c>
      <c r="HP71" s="220">
        <f t="shared" si="215"/>
        <v>5.8590000000000031E-2</v>
      </c>
      <c r="HQ71" s="220">
        <f t="shared" si="215"/>
        <v>5.8590000000000059E-2</v>
      </c>
      <c r="HR71" s="220">
        <f t="shared" si="215"/>
        <v>5.8590000000000059E-2</v>
      </c>
      <c r="HS71" s="220">
        <f t="shared" si="215"/>
        <v>7.3590000000000017E-2</v>
      </c>
    </row>
    <row r="72" spans="2:227" s="185" customFormat="1" ht="14" thickBot="1">
      <c r="B72" s="150" t="s">
        <v>225</v>
      </c>
      <c r="C72" s="222">
        <f t="shared" ref="C72:BN72" si="216">+C63+C64+C65</f>
        <v>0.10375</v>
      </c>
      <c r="D72" s="222">
        <f t="shared" si="216"/>
        <v>0.10375</v>
      </c>
      <c r="E72" s="222">
        <f t="shared" si="216"/>
        <v>0.10375</v>
      </c>
      <c r="F72" s="222">
        <f t="shared" si="216"/>
        <v>0.10375</v>
      </c>
      <c r="G72" s="222">
        <f t="shared" si="216"/>
        <v>0.10375</v>
      </c>
      <c r="H72" s="222">
        <f t="shared" si="216"/>
        <v>0.10375</v>
      </c>
      <c r="I72" s="222">
        <f t="shared" si="216"/>
        <v>0.10375</v>
      </c>
      <c r="J72" s="222">
        <f t="shared" si="216"/>
        <v>0.10375</v>
      </c>
      <c r="K72" s="222">
        <f t="shared" si="216"/>
        <v>0.10375</v>
      </c>
      <c r="L72" s="222">
        <f t="shared" si="216"/>
        <v>0.10375</v>
      </c>
      <c r="M72" s="222">
        <f t="shared" si="216"/>
        <v>0.10375</v>
      </c>
      <c r="N72" s="222">
        <f t="shared" si="216"/>
        <v>0.10375</v>
      </c>
      <c r="O72" s="222">
        <f t="shared" si="216"/>
        <v>0.10475000000000001</v>
      </c>
      <c r="P72" s="222">
        <f t="shared" si="216"/>
        <v>0.10475000000000001</v>
      </c>
      <c r="Q72" s="222">
        <f t="shared" si="216"/>
        <v>0.10475000000000001</v>
      </c>
      <c r="R72" s="222">
        <f t="shared" si="216"/>
        <v>0.10575</v>
      </c>
      <c r="S72" s="222">
        <f t="shared" si="216"/>
        <v>0.10575</v>
      </c>
      <c r="T72" s="222">
        <f t="shared" si="216"/>
        <v>0.10575</v>
      </c>
      <c r="U72" s="222">
        <f t="shared" si="216"/>
        <v>0.10675</v>
      </c>
      <c r="V72" s="222">
        <f t="shared" si="216"/>
        <v>0.10675</v>
      </c>
      <c r="W72" s="222">
        <f t="shared" si="216"/>
        <v>0.10675</v>
      </c>
      <c r="X72" s="222">
        <f t="shared" si="216"/>
        <v>0.10775</v>
      </c>
      <c r="Y72" s="222">
        <f t="shared" si="216"/>
        <v>0.10775</v>
      </c>
      <c r="Z72" s="222">
        <f t="shared" si="216"/>
        <v>0.10775</v>
      </c>
      <c r="AA72" s="222">
        <f t="shared" si="216"/>
        <v>0.10875</v>
      </c>
      <c r="AB72" s="222">
        <f t="shared" si="216"/>
        <v>0.10875</v>
      </c>
      <c r="AC72" s="222">
        <f t="shared" si="216"/>
        <v>0.10875</v>
      </c>
      <c r="AD72" s="222">
        <f t="shared" si="216"/>
        <v>0.10975</v>
      </c>
      <c r="AE72" s="222">
        <f t="shared" si="216"/>
        <v>0.10975</v>
      </c>
      <c r="AF72" s="222">
        <f t="shared" si="216"/>
        <v>0.10975</v>
      </c>
      <c r="AG72" s="222">
        <f t="shared" si="216"/>
        <v>0.11075</v>
      </c>
      <c r="AH72" s="222">
        <f t="shared" si="216"/>
        <v>0.11424999999999999</v>
      </c>
      <c r="AI72" s="222">
        <f t="shared" si="216"/>
        <v>0.11424999999999999</v>
      </c>
      <c r="AJ72" s="222">
        <f t="shared" si="216"/>
        <v>0.11874999999999999</v>
      </c>
      <c r="AK72" s="222">
        <f t="shared" si="216"/>
        <v>0.11874999999999999</v>
      </c>
      <c r="AL72" s="222">
        <f t="shared" si="216"/>
        <v>0.11874999999999999</v>
      </c>
      <c r="AM72" s="222">
        <f t="shared" si="216"/>
        <v>0.11975</v>
      </c>
      <c r="AN72" s="222">
        <f t="shared" si="216"/>
        <v>0.11975</v>
      </c>
      <c r="AO72" s="222">
        <f t="shared" si="216"/>
        <v>0.11975</v>
      </c>
      <c r="AP72" s="222">
        <f t="shared" si="216"/>
        <v>0.12075</v>
      </c>
      <c r="AQ72" s="222">
        <f t="shared" si="216"/>
        <v>0.12075</v>
      </c>
      <c r="AR72" s="222">
        <f t="shared" si="216"/>
        <v>0.12075</v>
      </c>
      <c r="AS72" s="222">
        <f t="shared" si="216"/>
        <v>0.12175</v>
      </c>
      <c r="AT72" s="222">
        <f t="shared" si="216"/>
        <v>0.12175</v>
      </c>
      <c r="AU72" s="222">
        <f t="shared" si="216"/>
        <v>0.12175</v>
      </c>
      <c r="AV72" s="222">
        <f t="shared" si="216"/>
        <v>0.12357</v>
      </c>
      <c r="AW72" s="222">
        <f t="shared" si="216"/>
        <v>0.12357</v>
      </c>
      <c r="AX72" s="222">
        <f t="shared" si="216"/>
        <v>0.12357</v>
      </c>
      <c r="AY72" s="222">
        <f t="shared" si="216"/>
        <v>0.12457</v>
      </c>
      <c r="AZ72" s="222">
        <f t="shared" si="216"/>
        <v>0.12457</v>
      </c>
      <c r="BA72" s="222">
        <f t="shared" si="216"/>
        <v>0.12457</v>
      </c>
      <c r="BB72" s="222">
        <f t="shared" si="216"/>
        <v>0.12557000000000001</v>
      </c>
      <c r="BC72" s="222">
        <f t="shared" si="216"/>
        <v>0.12557000000000001</v>
      </c>
      <c r="BD72" s="222">
        <f t="shared" si="216"/>
        <v>0.12557000000000001</v>
      </c>
      <c r="BE72" s="222">
        <f t="shared" si="216"/>
        <v>0.12557000000000001</v>
      </c>
      <c r="BF72" s="222">
        <f t="shared" si="216"/>
        <v>0.12557000000000001</v>
      </c>
      <c r="BG72" s="222">
        <f t="shared" si="216"/>
        <v>0.12557000000000001</v>
      </c>
      <c r="BH72" s="222">
        <f t="shared" si="216"/>
        <v>0.13156999999999999</v>
      </c>
      <c r="BI72" s="222">
        <f t="shared" si="216"/>
        <v>0.13156999999999999</v>
      </c>
      <c r="BJ72" s="222">
        <f t="shared" si="216"/>
        <v>0.13156999999999999</v>
      </c>
      <c r="BK72" s="222">
        <f t="shared" si="216"/>
        <v>0.13156999999999999</v>
      </c>
      <c r="BL72" s="222">
        <f t="shared" si="216"/>
        <v>0.13156999999999999</v>
      </c>
      <c r="BM72" s="222">
        <f t="shared" si="216"/>
        <v>0.13156999999999999</v>
      </c>
      <c r="BN72" s="222">
        <f t="shared" si="216"/>
        <v>0.13156999999999999</v>
      </c>
      <c r="BO72" s="222">
        <f t="shared" ref="BO72:DZ72" si="217">+BO63+BO64+BO65</f>
        <v>0.13156999999999999</v>
      </c>
      <c r="BP72" s="222">
        <f t="shared" si="217"/>
        <v>0.13156999999999999</v>
      </c>
      <c r="BQ72" s="222">
        <f t="shared" si="217"/>
        <v>0.13156999999999999</v>
      </c>
      <c r="BR72" s="222">
        <f t="shared" si="217"/>
        <v>0.13156999999999999</v>
      </c>
      <c r="BS72" s="222">
        <f t="shared" si="217"/>
        <v>0.13156999999999999</v>
      </c>
      <c r="BT72" s="222">
        <f t="shared" si="217"/>
        <v>0.13156999999999999</v>
      </c>
      <c r="BU72" s="222">
        <f t="shared" si="217"/>
        <v>0.13156999999999999</v>
      </c>
      <c r="BV72" s="222">
        <f t="shared" si="217"/>
        <v>0.13156999999999999</v>
      </c>
      <c r="BW72" s="222">
        <f t="shared" si="217"/>
        <v>0.13156999999999999</v>
      </c>
      <c r="BX72" s="222">
        <f t="shared" si="217"/>
        <v>0.13156999999999999</v>
      </c>
      <c r="BY72" s="222">
        <f t="shared" si="217"/>
        <v>0.13156999999999999</v>
      </c>
      <c r="BZ72" s="222">
        <f t="shared" si="217"/>
        <v>0.13156999999999999</v>
      </c>
      <c r="CA72" s="222">
        <f t="shared" si="217"/>
        <v>0.13156999999999999</v>
      </c>
      <c r="CB72" s="222">
        <f t="shared" si="217"/>
        <v>0.13156999999999999</v>
      </c>
      <c r="CC72" s="222">
        <f t="shared" si="217"/>
        <v>0.13156999999999999</v>
      </c>
      <c r="CD72" s="222">
        <f t="shared" si="217"/>
        <v>0.13156999999999999</v>
      </c>
      <c r="CE72" s="222">
        <f t="shared" si="217"/>
        <v>0.13156999999999999</v>
      </c>
      <c r="CF72" s="222">
        <f t="shared" si="217"/>
        <v>0.13156999999999999</v>
      </c>
      <c r="CG72" s="222">
        <f t="shared" si="217"/>
        <v>0.13156999999999999</v>
      </c>
      <c r="CH72" s="222">
        <f t="shared" si="217"/>
        <v>0.13156999999999999</v>
      </c>
      <c r="CI72" s="222">
        <f t="shared" si="217"/>
        <v>0.13156999999999999</v>
      </c>
      <c r="CJ72" s="222">
        <f t="shared" si="217"/>
        <v>0.13519999999999999</v>
      </c>
      <c r="CK72" s="222">
        <f t="shared" si="217"/>
        <v>0.13519999999999999</v>
      </c>
      <c r="CL72" s="222">
        <f t="shared" si="217"/>
        <v>0.13561999999999999</v>
      </c>
      <c r="CM72" s="222">
        <f t="shared" si="217"/>
        <v>0.13561999999999999</v>
      </c>
      <c r="CN72" s="222">
        <f t="shared" si="217"/>
        <v>0.13561999999999999</v>
      </c>
      <c r="CO72" s="222">
        <f t="shared" si="217"/>
        <v>0.13608999999999999</v>
      </c>
      <c r="CP72" s="222">
        <f t="shared" si="217"/>
        <v>0.13608999999999999</v>
      </c>
      <c r="CQ72" s="222">
        <f t="shared" si="217"/>
        <v>0.13608999999999999</v>
      </c>
      <c r="CR72" s="222">
        <f t="shared" si="217"/>
        <v>0.13875999999999999</v>
      </c>
      <c r="CS72" s="222">
        <f t="shared" si="217"/>
        <v>0.13875999999999999</v>
      </c>
      <c r="CT72" s="222">
        <f t="shared" si="217"/>
        <v>0.13875999999999999</v>
      </c>
      <c r="CU72" s="222">
        <f t="shared" si="217"/>
        <v>0.13961999999999999</v>
      </c>
      <c r="CV72" s="222">
        <f t="shared" si="217"/>
        <v>0.13961999999999999</v>
      </c>
      <c r="CW72" s="222">
        <f t="shared" si="217"/>
        <v>0.13961999999999999</v>
      </c>
      <c r="CX72" s="222">
        <f t="shared" si="217"/>
        <v>0.13919999999999999</v>
      </c>
      <c r="CY72" s="222">
        <f t="shared" si="217"/>
        <v>0.13919999999999999</v>
      </c>
      <c r="CZ72" s="222">
        <f t="shared" si="217"/>
        <v>0.13919999999999999</v>
      </c>
      <c r="DA72" s="222">
        <f t="shared" si="217"/>
        <v>0.13985999999999998</v>
      </c>
      <c r="DB72" s="222">
        <f t="shared" si="217"/>
        <v>0.13985999999999998</v>
      </c>
      <c r="DC72" s="222">
        <f t="shared" si="217"/>
        <v>0.13985999999999998</v>
      </c>
      <c r="DD72" s="222">
        <f t="shared" si="217"/>
        <v>0.14575999999999997</v>
      </c>
      <c r="DE72" s="222">
        <f t="shared" si="217"/>
        <v>0.14575999999999997</v>
      </c>
      <c r="DF72" s="222">
        <f t="shared" si="217"/>
        <v>0.14575999999999997</v>
      </c>
      <c r="DG72" s="222">
        <f t="shared" si="217"/>
        <v>0.14935999999999999</v>
      </c>
      <c r="DH72" s="222">
        <f t="shared" si="217"/>
        <v>0.14935999999999999</v>
      </c>
      <c r="DI72" s="222">
        <f t="shared" si="217"/>
        <v>0.14935999999999999</v>
      </c>
      <c r="DJ72" s="222">
        <f t="shared" si="217"/>
        <v>0.14577999999999999</v>
      </c>
      <c r="DK72" s="222">
        <f t="shared" si="217"/>
        <v>0.14577999999999999</v>
      </c>
      <c r="DL72" s="222">
        <f t="shared" si="217"/>
        <v>0.14577999999999999</v>
      </c>
      <c r="DM72" s="222">
        <f t="shared" si="217"/>
        <v>0.14663999999999999</v>
      </c>
      <c r="DN72" s="222">
        <f t="shared" si="217"/>
        <v>0.14663999999999999</v>
      </c>
      <c r="DO72" s="222">
        <f t="shared" si="217"/>
        <v>0.14663999999999999</v>
      </c>
      <c r="DP72" s="222">
        <f t="shared" si="217"/>
        <v>0.14616999999999999</v>
      </c>
      <c r="DQ72" s="222">
        <f t="shared" si="217"/>
        <v>0.14616999999999999</v>
      </c>
      <c r="DR72" s="222">
        <f t="shared" si="217"/>
        <v>0.14616999999999999</v>
      </c>
      <c r="DS72" s="222">
        <f t="shared" si="217"/>
        <v>0.14797999999999997</v>
      </c>
      <c r="DT72" s="222">
        <f t="shared" si="217"/>
        <v>0.14797999999999997</v>
      </c>
      <c r="DU72" s="222">
        <f t="shared" si="217"/>
        <v>0.14797999999999997</v>
      </c>
      <c r="DV72" s="222">
        <f t="shared" si="217"/>
        <v>0.14273999999999998</v>
      </c>
      <c r="DW72" s="222">
        <f t="shared" si="217"/>
        <v>0.14273999999999998</v>
      </c>
      <c r="DX72" s="222">
        <f t="shared" si="217"/>
        <v>0.14273999999999998</v>
      </c>
      <c r="DY72" s="222">
        <f t="shared" si="217"/>
        <v>0.13555</v>
      </c>
      <c r="DZ72" s="222">
        <f t="shared" si="217"/>
        <v>0.13555</v>
      </c>
      <c r="EA72" s="222">
        <f t="shared" ref="EA72:FW72" si="218">+EA63+EA64+EA65</f>
        <v>0.13555</v>
      </c>
      <c r="EB72" s="222">
        <f t="shared" si="218"/>
        <v>0.14016000000000001</v>
      </c>
      <c r="EC72" s="222">
        <f t="shared" si="218"/>
        <v>0.14016000000000001</v>
      </c>
      <c r="ED72" s="222">
        <f t="shared" si="218"/>
        <v>0.14016000000000001</v>
      </c>
      <c r="EE72" s="222">
        <f t="shared" si="218"/>
        <v>0.14369000000000001</v>
      </c>
      <c r="EF72" s="222">
        <f t="shared" si="218"/>
        <v>0.14369000000000001</v>
      </c>
      <c r="EG72" s="222">
        <f t="shared" si="218"/>
        <v>0.14369000000000001</v>
      </c>
      <c r="EH72" s="222">
        <f t="shared" si="218"/>
        <v>0.14872000000000002</v>
      </c>
      <c r="EI72" s="222">
        <f t="shared" si="218"/>
        <v>0.14872000000000002</v>
      </c>
      <c r="EJ72" s="222">
        <f t="shared" si="218"/>
        <v>0.14872000000000002</v>
      </c>
      <c r="EK72" s="222">
        <f t="shared" si="218"/>
        <v>0.15092</v>
      </c>
      <c r="EL72" s="222">
        <f t="shared" si="218"/>
        <v>0.15092</v>
      </c>
      <c r="EM72" s="222">
        <f t="shared" si="218"/>
        <v>0.15092</v>
      </c>
      <c r="EN72" s="222">
        <f t="shared" si="218"/>
        <v>0.14787999999999998</v>
      </c>
      <c r="EO72" s="222">
        <f t="shared" si="218"/>
        <v>0.14787999999999998</v>
      </c>
      <c r="EP72" s="222">
        <f t="shared" si="218"/>
        <v>0.14787999999999998</v>
      </c>
      <c r="EQ72" s="222">
        <f t="shared" si="218"/>
        <v>0.15278</v>
      </c>
      <c r="ER72" s="222">
        <f t="shared" si="218"/>
        <v>0.15278</v>
      </c>
      <c r="ES72" s="222">
        <f t="shared" si="218"/>
        <v>0.15278</v>
      </c>
      <c r="ET72" s="222">
        <f t="shared" si="218"/>
        <v>0.15498000000000001</v>
      </c>
      <c r="EU72" s="222">
        <f t="shared" si="218"/>
        <v>0.15498000000000001</v>
      </c>
      <c r="EV72" s="222">
        <f t="shared" si="218"/>
        <v>0.15498000000000001</v>
      </c>
      <c r="EW72" s="222">
        <f t="shared" si="218"/>
        <v>0.15614</v>
      </c>
      <c r="EX72" s="222">
        <f t="shared" si="218"/>
        <v>0.15614</v>
      </c>
      <c r="EY72" s="222">
        <f t="shared" si="218"/>
        <v>0.15614</v>
      </c>
      <c r="EZ72" s="222">
        <f t="shared" si="218"/>
        <v>0.16478999999999999</v>
      </c>
      <c r="FA72" s="222">
        <f t="shared" si="218"/>
        <v>0.16478999999999999</v>
      </c>
      <c r="FB72" s="222">
        <f t="shared" si="218"/>
        <v>0.16478999999999999</v>
      </c>
      <c r="FC72" s="222">
        <f t="shared" si="218"/>
        <v>0.16563</v>
      </c>
      <c r="FD72" s="222">
        <f t="shared" si="218"/>
        <v>0.16563</v>
      </c>
      <c r="FE72" s="222">
        <f t="shared" si="218"/>
        <v>0.16563</v>
      </c>
      <c r="FF72" s="222">
        <f t="shared" si="218"/>
        <v>0.16825999999999999</v>
      </c>
      <c r="FG72" s="222">
        <f t="shared" si="218"/>
        <v>0.16825999999999999</v>
      </c>
      <c r="FH72" s="222">
        <f t="shared" si="218"/>
        <v>0.16825999999999999</v>
      </c>
      <c r="FI72" s="222">
        <f t="shared" si="218"/>
        <v>0.17237999999999995</v>
      </c>
      <c r="FJ72" s="222">
        <f t="shared" si="218"/>
        <v>0.17237999999999995</v>
      </c>
      <c r="FK72" s="222">
        <f t="shared" si="218"/>
        <v>0.17237999999999995</v>
      </c>
      <c r="FL72" s="222">
        <f t="shared" si="218"/>
        <v>0.17409999999999995</v>
      </c>
      <c r="FM72" s="222">
        <f t="shared" si="218"/>
        <v>0.17409999999999995</v>
      </c>
      <c r="FN72" s="222">
        <f t="shared" si="218"/>
        <v>0.17409999999999995</v>
      </c>
      <c r="FO72" s="222">
        <f t="shared" si="218"/>
        <v>0.17381999999999995</v>
      </c>
      <c r="FP72" s="222">
        <f t="shared" si="218"/>
        <v>0.17381999999999995</v>
      </c>
      <c r="FQ72" s="222">
        <f t="shared" si="218"/>
        <v>0.17381999999999995</v>
      </c>
      <c r="FR72" s="222">
        <f t="shared" si="218"/>
        <v>0.17352000000000001</v>
      </c>
      <c r="FS72" s="222">
        <f t="shared" si="218"/>
        <v>0.17352000000000001</v>
      </c>
      <c r="FT72" s="222">
        <f t="shared" si="218"/>
        <v>0.17352000000000001</v>
      </c>
      <c r="FU72" s="222">
        <f t="shared" si="218"/>
        <v>0.17058999999999999</v>
      </c>
      <c r="FV72" s="222">
        <f t="shared" si="218"/>
        <v>0.17058999999999999</v>
      </c>
      <c r="FW72" s="222">
        <f t="shared" si="218"/>
        <v>0.17058999999999999</v>
      </c>
      <c r="FX72" s="222">
        <f t="shared" ref="FX72:GI72" si="219">+FX63+FX64+FX65</f>
        <v>0.17613000000000001</v>
      </c>
      <c r="FY72" s="222">
        <f t="shared" si="219"/>
        <v>0.17613000000000001</v>
      </c>
      <c r="FZ72" s="222">
        <f t="shared" si="219"/>
        <v>0.17613000000000001</v>
      </c>
      <c r="GA72" s="222">
        <f t="shared" si="219"/>
        <v>0.17708999999999994</v>
      </c>
      <c r="GB72" s="222">
        <f t="shared" si="219"/>
        <v>0.17708999999999994</v>
      </c>
      <c r="GC72" s="222">
        <f t="shared" si="219"/>
        <v>0.17708999999999994</v>
      </c>
      <c r="GD72" s="222">
        <f t="shared" si="219"/>
        <v>0.17649999999999999</v>
      </c>
      <c r="GE72" s="222">
        <f t="shared" si="219"/>
        <v>0.17649999999999999</v>
      </c>
      <c r="GF72" s="222">
        <f t="shared" si="219"/>
        <v>0.17649999999999999</v>
      </c>
      <c r="GG72" s="222">
        <f t="shared" si="219"/>
        <v>0.17449999999999999</v>
      </c>
      <c r="GH72" s="222">
        <f t="shared" si="219"/>
        <v>0.17449999999999999</v>
      </c>
      <c r="GI72" s="222">
        <f t="shared" si="219"/>
        <v>0.17449999999999999</v>
      </c>
      <c r="GJ72" s="222">
        <f t="shared" ref="GJ72:GL72" si="220">+GJ63+GJ64+GJ65</f>
        <v>0.18253999999999995</v>
      </c>
      <c r="GK72" s="222">
        <f t="shared" si="220"/>
        <v>0.18253999999999995</v>
      </c>
      <c r="GL72" s="222">
        <f t="shared" si="220"/>
        <v>0.18253999999999995</v>
      </c>
      <c r="GM72" s="222">
        <f t="shared" ref="GM72:GO72" si="221">+GM63+GM64+GM65</f>
        <v>0.18586999999999995</v>
      </c>
      <c r="GN72" s="222">
        <f t="shared" si="221"/>
        <v>0.18586999999999995</v>
      </c>
      <c r="GO72" s="222">
        <f t="shared" si="221"/>
        <v>0.18586999999999995</v>
      </c>
      <c r="GP72" s="222">
        <f t="shared" ref="GP72:GU72" si="222">+GP63+GP64+GP65</f>
        <v>0.19488</v>
      </c>
      <c r="GQ72" s="222">
        <f t="shared" si="222"/>
        <v>0.19488</v>
      </c>
      <c r="GR72" s="222">
        <f t="shared" si="222"/>
        <v>0.19488</v>
      </c>
      <c r="GS72" s="222">
        <f t="shared" si="222"/>
        <v>0.19374999999999995</v>
      </c>
      <c r="GT72" s="222">
        <f t="shared" si="222"/>
        <v>0.19374999999999995</v>
      </c>
      <c r="GU72" s="222">
        <f t="shared" si="222"/>
        <v>0.19374999999999995</v>
      </c>
      <c r="GV72" s="222">
        <f t="shared" ref="GV72:GX72" si="223">+GV63+GV64+GV65</f>
        <v>0.18179000000000001</v>
      </c>
      <c r="GW72" s="222">
        <f t="shared" si="223"/>
        <v>0.18179000000000001</v>
      </c>
      <c r="GX72" s="222">
        <f t="shared" si="223"/>
        <v>0.18179000000000001</v>
      </c>
      <c r="GY72" s="222">
        <f t="shared" ref="GY72:HA72" si="224">+GY63+GY64+GY65</f>
        <v>0.19191999999999995</v>
      </c>
      <c r="GZ72" s="222">
        <f t="shared" si="224"/>
        <v>0.19191999999999995</v>
      </c>
      <c r="HA72" s="222">
        <f t="shared" si="224"/>
        <v>0.19191999999999995</v>
      </c>
      <c r="HB72" s="222">
        <f t="shared" ref="HB72:HG72" si="225">+HB63+HB64+HB65</f>
        <v>0.18856999999999999</v>
      </c>
      <c r="HC72" s="222">
        <f t="shared" si="225"/>
        <v>0.18856999999999999</v>
      </c>
      <c r="HD72" s="222">
        <f t="shared" si="225"/>
        <v>0.18856999999999999</v>
      </c>
      <c r="HE72" s="222">
        <f t="shared" si="225"/>
        <v>0.18956999999999999</v>
      </c>
      <c r="HF72" s="222">
        <f t="shared" si="225"/>
        <v>0.18956999999999999</v>
      </c>
      <c r="HG72" s="222">
        <f t="shared" si="225"/>
        <v>0.18956999999999999</v>
      </c>
      <c r="HH72" s="222">
        <f t="shared" ref="HH72:HJ72" si="226">+HH63+HH64+HH65</f>
        <v>0.20782000000000003</v>
      </c>
      <c r="HI72" s="222">
        <f t="shared" si="226"/>
        <v>0.20782000000000003</v>
      </c>
      <c r="HJ72" s="222">
        <f t="shared" si="226"/>
        <v>0.20782000000000003</v>
      </c>
      <c r="HK72" s="222">
        <f t="shared" ref="HK72:HM72" si="227">+HK63+HK64+HK65</f>
        <v>0.20644000000000004</v>
      </c>
      <c r="HL72" s="222">
        <f t="shared" si="227"/>
        <v>0.20644000000000004</v>
      </c>
      <c r="HM72" s="222">
        <f t="shared" si="227"/>
        <v>0.20644000000000004</v>
      </c>
      <c r="HN72" s="222">
        <f t="shared" ref="HN72:HS72" si="228">+HN63+HN64+HN65</f>
        <v>0.20041999999999999</v>
      </c>
      <c r="HO72" s="222">
        <f t="shared" si="228"/>
        <v>0.20041999999999999</v>
      </c>
      <c r="HP72" s="222">
        <f t="shared" si="228"/>
        <v>0.20041999999999999</v>
      </c>
      <c r="HQ72" s="222">
        <f t="shared" si="228"/>
        <v>0.19644999999999999</v>
      </c>
      <c r="HR72" s="222">
        <f t="shared" si="228"/>
        <v>0.19644999999999999</v>
      </c>
      <c r="HS72" s="222">
        <f t="shared" si="228"/>
        <v>0.19644999999999999</v>
      </c>
    </row>
    <row r="73" spans="2:227">
      <c r="FX73" s="143"/>
    </row>
    <row r="74" spans="2:227">
      <c r="FX74" s="143"/>
      <c r="GJ74" s="406" t="s">
        <v>49</v>
      </c>
    </row>
    <row r="75" spans="2:227" ht="18">
      <c r="B75" s="199" t="s">
        <v>77</v>
      </c>
      <c r="FX75" s="143"/>
      <c r="GJ75" s="406" t="s">
        <v>49</v>
      </c>
    </row>
    <row r="76" spans="2:227" ht="18">
      <c r="B76" s="199" t="s">
        <v>71</v>
      </c>
      <c r="EC76" s="148" t="s">
        <v>84</v>
      </c>
      <c r="ED76" s="148"/>
      <c r="EF76" s="148" t="s">
        <v>98</v>
      </c>
      <c r="EG76" s="148"/>
      <c r="EK76" s="148" t="s">
        <v>82</v>
      </c>
      <c r="EL76" s="148"/>
      <c r="EO76" s="148" t="s">
        <v>85</v>
      </c>
      <c r="EP76" s="148"/>
      <c r="ER76" s="148" t="s">
        <v>100</v>
      </c>
      <c r="ES76" s="148"/>
      <c r="EW76" s="148" t="s">
        <v>88</v>
      </c>
      <c r="EX76" s="148"/>
      <c r="FA76" s="148" t="s">
        <v>86</v>
      </c>
      <c r="FB76" s="148"/>
      <c r="FD76" s="148" t="s">
        <v>102</v>
      </c>
      <c r="FE76" s="148"/>
      <c r="FI76" s="148" t="s">
        <v>89</v>
      </c>
      <c r="FJ76" s="148"/>
      <c r="FM76" s="148" t="s">
        <v>90</v>
      </c>
      <c r="FN76" s="148"/>
      <c r="FP76" s="148" t="s">
        <v>104</v>
      </c>
      <c r="FQ76" s="148"/>
      <c r="FU76" s="148" t="s">
        <v>94</v>
      </c>
      <c r="FV76" s="148"/>
      <c r="FX76" s="143"/>
      <c r="GJ76" s="406" t="s">
        <v>49</v>
      </c>
    </row>
    <row r="77" spans="2:227" ht="30.75" customHeight="1">
      <c r="B77" s="156"/>
      <c r="DP77" s="149" t="str">
        <f>+DP4</f>
        <v>Hi</v>
      </c>
      <c r="DS77" s="149" t="str">
        <f>+DS4</f>
        <v>Lo</v>
      </c>
      <c r="DU77" s="149"/>
      <c r="DV77" s="149"/>
      <c r="DW77" s="149"/>
      <c r="DX77" s="149" t="str">
        <f>+DX4</f>
        <v>Lo</v>
      </c>
      <c r="DY77" s="149"/>
      <c r="EB77" s="149" t="str">
        <f>+EB4</f>
        <v>Hi</v>
      </c>
      <c r="EC77" s="635" t="s">
        <v>81</v>
      </c>
      <c r="ED77" s="635"/>
      <c r="EE77" s="149" t="str">
        <f>+EE4</f>
        <v>Lo</v>
      </c>
      <c r="EF77" s="635" t="s">
        <v>99</v>
      </c>
      <c r="EG77" s="635"/>
      <c r="EJ77" s="149" t="str">
        <f>+EJ4</f>
        <v>Lo</v>
      </c>
      <c r="EK77" s="635" t="s">
        <v>80</v>
      </c>
      <c r="EL77" s="635"/>
      <c r="EN77" s="149" t="str">
        <f>+EN4</f>
        <v>Hi</v>
      </c>
      <c r="EO77" s="635" t="s">
        <v>83</v>
      </c>
      <c r="EP77" s="635"/>
      <c r="EQ77" s="149" t="str">
        <f>+EQ4</f>
        <v>Lo</v>
      </c>
      <c r="ER77" s="635" t="s">
        <v>101</v>
      </c>
      <c r="ES77" s="635"/>
      <c r="EV77" s="143" t="str">
        <f>+EV4</f>
        <v>Lo</v>
      </c>
      <c r="EW77" s="635" t="s">
        <v>87</v>
      </c>
      <c r="EX77" s="635"/>
      <c r="EZ77" s="149" t="str">
        <f>+EZ4</f>
        <v>Hi</v>
      </c>
      <c r="FA77" s="635" t="s">
        <v>92</v>
      </c>
      <c r="FB77" s="635"/>
      <c r="FC77" s="149" t="str">
        <f>+FC4</f>
        <v>Lo</v>
      </c>
      <c r="FD77" s="635" t="s">
        <v>103</v>
      </c>
      <c r="FE77" s="635"/>
      <c r="FH77" s="149" t="str">
        <f>+FH4</f>
        <v>Lo</v>
      </c>
      <c r="FI77" s="635" t="s">
        <v>91</v>
      </c>
      <c r="FJ77" s="635"/>
      <c r="FL77" s="149" t="str">
        <f>+FL4</f>
        <v>Hi</v>
      </c>
      <c r="FM77" s="635" t="s">
        <v>93</v>
      </c>
      <c r="FN77" s="635"/>
      <c r="FO77" s="149" t="str">
        <f>+FO4</f>
        <v>Lo</v>
      </c>
      <c r="FP77" s="635" t="s">
        <v>105</v>
      </c>
      <c r="FQ77" s="635"/>
      <c r="FT77" s="149" t="str">
        <f>+FT4</f>
        <v>Lo</v>
      </c>
      <c r="FU77" s="635" t="s">
        <v>95</v>
      </c>
      <c r="FV77" s="635"/>
      <c r="FX77" s="143"/>
      <c r="GJ77" s="406" t="s">
        <v>49</v>
      </c>
    </row>
    <row r="78" spans="2:227" ht="14">
      <c r="B78" s="198" t="s">
        <v>72</v>
      </c>
      <c r="DP78" s="200">
        <f>+DP5</f>
        <v>42186</v>
      </c>
      <c r="DS78" s="200">
        <f>+DS5</f>
        <v>42278</v>
      </c>
      <c r="DU78" s="200"/>
      <c r="DV78" s="200"/>
      <c r="DW78" s="200"/>
      <c r="DX78" s="200">
        <f>+DX5</f>
        <v>42430</v>
      </c>
      <c r="DY78" s="200"/>
      <c r="EB78" s="200">
        <f>+EB5</f>
        <v>42552</v>
      </c>
      <c r="EC78" s="171" t="s">
        <v>78</v>
      </c>
      <c r="ED78" s="171" t="s">
        <v>79</v>
      </c>
      <c r="EE78" s="200">
        <f>+EE5</f>
        <v>42644</v>
      </c>
      <c r="EF78" s="171" t="s">
        <v>78</v>
      </c>
      <c r="EG78" s="171" t="s">
        <v>79</v>
      </c>
      <c r="EJ78" s="200">
        <f>+EJ5</f>
        <v>42795</v>
      </c>
      <c r="EK78" s="171" t="s">
        <v>78</v>
      </c>
      <c r="EL78" s="171" t="s">
        <v>79</v>
      </c>
      <c r="EN78" s="200">
        <f>+EN5</f>
        <v>42917</v>
      </c>
      <c r="EO78" s="171" t="s">
        <v>78</v>
      </c>
      <c r="EP78" s="171" t="s">
        <v>79</v>
      </c>
      <c r="EQ78" s="200">
        <f>+EQ5</f>
        <v>43009</v>
      </c>
      <c r="ER78" s="171" t="s">
        <v>78</v>
      </c>
      <c r="ES78" s="171" t="s">
        <v>79</v>
      </c>
      <c r="ET78" s="171"/>
      <c r="EV78" s="143">
        <f>+EV5</f>
        <v>43160</v>
      </c>
      <c r="EW78" s="171" t="s">
        <v>78</v>
      </c>
      <c r="EX78" s="171" t="s">
        <v>79</v>
      </c>
      <c r="EZ78" s="200">
        <f>+EZ5</f>
        <v>43282</v>
      </c>
      <c r="FA78" s="171" t="s">
        <v>78</v>
      </c>
      <c r="FB78" s="171" t="s">
        <v>79</v>
      </c>
      <c r="FC78" s="200">
        <f>+FC5</f>
        <v>43374</v>
      </c>
      <c r="FD78" s="171" t="s">
        <v>78</v>
      </c>
      <c r="FE78" s="171" t="s">
        <v>79</v>
      </c>
      <c r="FH78" s="200">
        <f>+FH5</f>
        <v>43525</v>
      </c>
      <c r="FI78" s="171" t="s">
        <v>78</v>
      </c>
      <c r="FJ78" s="171" t="s">
        <v>79</v>
      </c>
      <c r="FL78" s="200">
        <f>+FL5</f>
        <v>43647</v>
      </c>
      <c r="FM78" s="171" t="s">
        <v>78</v>
      </c>
      <c r="FN78" s="171" t="s">
        <v>79</v>
      </c>
      <c r="FO78" s="200">
        <f>+FO5</f>
        <v>43739</v>
      </c>
      <c r="FP78" s="171" t="s">
        <v>78</v>
      </c>
      <c r="FQ78" s="171" t="s">
        <v>79</v>
      </c>
      <c r="FT78" s="200">
        <f>+FT5</f>
        <v>43891</v>
      </c>
      <c r="FU78" s="171" t="s">
        <v>78</v>
      </c>
      <c r="FV78" s="171" t="s">
        <v>79</v>
      </c>
      <c r="FX78" s="143"/>
      <c r="GJ78" s="406" t="s">
        <v>49</v>
      </c>
    </row>
    <row r="79" spans="2:227" ht="14">
      <c r="B79" s="138" t="s">
        <v>74</v>
      </c>
      <c r="DP79" s="169" t="s">
        <v>1</v>
      </c>
      <c r="DS79" s="169" t="s">
        <v>1</v>
      </c>
      <c r="DX79" s="143" t="s">
        <v>1</v>
      </c>
      <c r="FX79" s="143"/>
      <c r="GJ79" s="406" t="s">
        <v>49</v>
      </c>
    </row>
    <row r="80" spans="2:227" ht="14">
      <c r="B80" s="164" t="s">
        <v>73</v>
      </c>
      <c r="DP80" s="169" t="s">
        <v>1</v>
      </c>
      <c r="DS80" s="169" t="s">
        <v>1</v>
      </c>
      <c r="DU80" s="483"/>
      <c r="DV80" s="483"/>
      <c r="DW80" s="483"/>
      <c r="DX80" s="483" t="s">
        <v>1</v>
      </c>
      <c r="DY80" s="483"/>
      <c r="EB80" s="483">
        <f>+EB37</f>
        <v>0.85</v>
      </c>
      <c r="EC80" s="169" t="s">
        <v>1</v>
      </c>
      <c r="ED80" s="169" t="s">
        <v>1</v>
      </c>
      <c r="EE80" s="483">
        <f>+EE37</f>
        <v>0.85</v>
      </c>
      <c r="EF80" s="169" t="s">
        <v>1</v>
      </c>
      <c r="EG80" s="169" t="s">
        <v>1</v>
      </c>
      <c r="EH80" s="169"/>
      <c r="EI80" s="169"/>
      <c r="EJ80" s="483">
        <f>+EJ37</f>
        <v>0.85</v>
      </c>
      <c r="EK80" s="169" t="s">
        <v>1</v>
      </c>
      <c r="EL80" s="169" t="s">
        <v>1</v>
      </c>
      <c r="EM80" s="169"/>
      <c r="EN80" s="483">
        <f>+EN37</f>
        <v>1.3</v>
      </c>
      <c r="EO80" s="169" t="s">
        <v>1</v>
      </c>
      <c r="EP80" s="169" t="s">
        <v>1</v>
      </c>
      <c r="EQ80" s="483">
        <f>+EQ37</f>
        <v>1.3</v>
      </c>
      <c r="ER80" s="169" t="s">
        <v>1</v>
      </c>
      <c r="ES80" s="169" t="s">
        <v>1</v>
      </c>
      <c r="ET80" s="169"/>
      <c r="EV80" s="143">
        <f>+EV37</f>
        <v>1.3</v>
      </c>
      <c r="EW80" s="169" t="s">
        <v>1</v>
      </c>
      <c r="EX80" s="169" t="s">
        <v>1</v>
      </c>
      <c r="EY80" s="169"/>
      <c r="EZ80" s="483">
        <f>+EZ37</f>
        <v>1.75</v>
      </c>
      <c r="FA80" s="169" t="s">
        <v>1</v>
      </c>
      <c r="FB80" s="169" t="s">
        <v>1</v>
      </c>
      <c r="FC80" s="483">
        <f>+FC37</f>
        <v>1.75</v>
      </c>
      <c r="FD80" s="169" t="s">
        <v>1</v>
      </c>
      <c r="FE80" s="169" t="s">
        <v>1</v>
      </c>
      <c r="FH80" s="483">
        <f>+FH37</f>
        <v>1.75</v>
      </c>
      <c r="FI80" s="169" t="s">
        <v>1</v>
      </c>
      <c r="FJ80" s="169" t="s">
        <v>1</v>
      </c>
      <c r="FK80" s="169"/>
      <c r="FL80" s="483">
        <f>+FL37</f>
        <v>2.2999999999999998</v>
      </c>
      <c r="FM80" s="169" t="s">
        <v>1</v>
      </c>
      <c r="FN80" s="169" t="s">
        <v>1</v>
      </c>
      <c r="FO80" s="483">
        <f>+FO37</f>
        <v>2.2999999999999998</v>
      </c>
      <c r="FP80" s="169" t="s">
        <v>1</v>
      </c>
      <c r="FQ80" s="169" t="s">
        <v>1</v>
      </c>
      <c r="FT80" s="483">
        <f>+FT37</f>
        <v>2.2999999999999998</v>
      </c>
      <c r="FU80" s="169" t="s">
        <v>1</v>
      </c>
      <c r="FV80" s="169" t="s">
        <v>1</v>
      </c>
      <c r="FW80" s="169"/>
      <c r="FY80" s="169"/>
      <c r="FZ80" s="169"/>
      <c r="GA80" s="169"/>
      <c r="GB80" s="169"/>
      <c r="GC80" s="169"/>
      <c r="GD80" s="169"/>
      <c r="GE80" s="169"/>
      <c r="GF80" s="169"/>
      <c r="GG80" s="169"/>
      <c r="GH80" s="169"/>
      <c r="GI80" s="169"/>
      <c r="GJ80" s="406" t="s">
        <v>49</v>
      </c>
    </row>
    <row r="81" spans="2:227" ht="14">
      <c r="B81" s="164" t="s">
        <v>52</v>
      </c>
      <c r="DP81" s="169" t="s">
        <v>1</v>
      </c>
      <c r="DS81" s="169" t="s">
        <v>1</v>
      </c>
      <c r="DU81" s="483"/>
      <c r="DV81" s="483"/>
      <c r="DW81" s="483"/>
      <c r="DX81" s="483" t="s">
        <v>1</v>
      </c>
      <c r="DY81" s="483"/>
      <c r="EB81" s="483">
        <f>+EB38</f>
        <v>3</v>
      </c>
      <c r="EC81" s="169" t="s">
        <v>1</v>
      </c>
      <c r="ED81" s="169" t="s">
        <v>1</v>
      </c>
      <c r="EE81" s="483">
        <f>+EE38</f>
        <v>3</v>
      </c>
      <c r="EF81" s="169" t="s">
        <v>1</v>
      </c>
      <c r="EG81" s="169" t="s">
        <v>1</v>
      </c>
      <c r="EH81" s="169"/>
      <c r="EI81" s="169"/>
      <c r="EJ81" s="483">
        <f>+EJ38</f>
        <v>3</v>
      </c>
      <c r="EK81" s="169" t="s">
        <v>1</v>
      </c>
      <c r="EL81" s="169" t="s">
        <v>1</v>
      </c>
      <c r="EM81" s="169"/>
      <c r="EN81" s="483">
        <f>+EN38</f>
        <v>4.9000000000000004</v>
      </c>
      <c r="EO81" s="169" t="s">
        <v>1</v>
      </c>
      <c r="EP81" s="169" t="s">
        <v>1</v>
      </c>
      <c r="EQ81" s="483">
        <f>+EQ38</f>
        <v>4.9000000000000004</v>
      </c>
      <c r="ER81" s="169" t="s">
        <v>1</v>
      </c>
      <c r="ES81" s="169" t="s">
        <v>1</v>
      </c>
      <c r="ET81" s="169"/>
      <c r="EV81" s="143">
        <f>+EV38</f>
        <v>4.9000000000000004</v>
      </c>
      <c r="EW81" s="169" t="s">
        <v>1</v>
      </c>
      <c r="EX81" s="169" t="s">
        <v>1</v>
      </c>
      <c r="EY81" s="169"/>
      <c r="EZ81" s="483">
        <f>+EZ38</f>
        <v>6.25</v>
      </c>
      <c r="FA81" s="169" t="s">
        <v>1</v>
      </c>
      <c r="FB81" s="169" t="s">
        <v>1</v>
      </c>
      <c r="FC81" s="483">
        <f>+FC38</f>
        <v>6.25</v>
      </c>
      <c r="FD81" s="169" t="s">
        <v>1</v>
      </c>
      <c r="FE81" s="169" t="s">
        <v>1</v>
      </c>
      <c r="FH81" s="483">
        <f>+FH38</f>
        <v>6.25</v>
      </c>
      <c r="FI81" s="169" t="s">
        <v>1</v>
      </c>
      <c r="FJ81" s="169" t="s">
        <v>1</v>
      </c>
      <c r="FK81" s="169"/>
      <c r="FL81" s="483">
        <f>+FL38</f>
        <v>7.9</v>
      </c>
      <c r="FM81" s="169" t="s">
        <v>1</v>
      </c>
      <c r="FN81" s="169" t="s">
        <v>1</v>
      </c>
      <c r="FO81" s="483">
        <f>+FO38</f>
        <v>7.9</v>
      </c>
      <c r="FP81" s="169" t="s">
        <v>1</v>
      </c>
      <c r="FQ81" s="169" t="s">
        <v>1</v>
      </c>
      <c r="FT81" s="483">
        <f>+FT38</f>
        <v>7.9</v>
      </c>
      <c r="FU81" s="169" t="s">
        <v>1</v>
      </c>
      <c r="FV81" s="169" t="s">
        <v>1</v>
      </c>
      <c r="FW81" s="169"/>
      <c r="FY81" s="169"/>
      <c r="FZ81" s="169"/>
      <c r="GA81" s="169"/>
      <c r="GB81" s="169"/>
      <c r="GC81" s="169"/>
      <c r="GD81" s="169"/>
      <c r="GE81" s="169"/>
      <c r="GF81" s="169"/>
      <c r="GG81" s="169"/>
      <c r="GH81" s="169"/>
      <c r="GI81" s="169"/>
      <c r="GJ81" s="406" t="s">
        <v>49</v>
      </c>
    </row>
    <row r="82" spans="2:227" ht="14">
      <c r="B82" s="164" t="s">
        <v>52</v>
      </c>
      <c r="DP82" s="169" t="s">
        <v>1</v>
      </c>
      <c r="DS82" s="169" t="s">
        <v>1</v>
      </c>
      <c r="DU82" s="483"/>
      <c r="DV82" s="483"/>
      <c r="DW82" s="483"/>
      <c r="DX82" s="483" t="s">
        <v>1</v>
      </c>
      <c r="DY82" s="483"/>
      <c r="EB82" s="483">
        <f>+EB39</f>
        <v>9</v>
      </c>
      <c r="EC82" s="169" t="s">
        <v>1</v>
      </c>
      <c r="ED82" s="169" t="s">
        <v>1</v>
      </c>
      <c r="EE82" s="483">
        <f>+EE39</f>
        <v>9</v>
      </c>
      <c r="EF82" s="169" t="s">
        <v>1</v>
      </c>
      <c r="EG82" s="169" t="s">
        <v>1</v>
      </c>
      <c r="EH82" s="169"/>
      <c r="EI82" s="169"/>
      <c r="EJ82" s="483">
        <f>+EJ39</f>
        <v>9</v>
      </c>
      <c r="EK82" s="169" t="s">
        <v>1</v>
      </c>
      <c r="EL82" s="169" t="s">
        <v>1</v>
      </c>
      <c r="EM82" s="169"/>
      <c r="EN82" s="483">
        <f>+EN39</f>
        <v>15</v>
      </c>
      <c r="EO82" s="169" t="s">
        <v>1</v>
      </c>
      <c r="EP82" s="169" t="s">
        <v>1</v>
      </c>
      <c r="EQ82" s="483">
        <f>+EQ39</f>
        <v>15</v>
      </c>
      <c r="ER82" s="169" t="s">
        <v>1</v>
      </c>
      <c r="ES82" s="169" t="s">
        <v>1</v>
      </c>
      <c r="ET82" s="169"/>
      <c r="EV82" s="143">
        <f>+EV39</f>
        <v>15</v>
      </c>
      <c r="EW82" s="169" t="s">
        <v>1</v>
      </c>
      <c r="EX82" s="169" t="s">
        <v>1</v>
      </c>
      <c r="EY82" s="169"/>
      <c r="EZ82" s="483">
        <f>+EZ39</f>
        <v>18.5</v>
      </c>
      <c r="FA82" s="169" t="s">
        <v>1</v>
      </c>
      <c r="FB82" s="169" t="s">
        <v>1</v>
      </c>
      <c r="FC82" s="483">
        <f>+FC39</f>
        <v>18.5</v>
      </c>
      <c r="FD82" s="169" t="s">
        <v>1</v>
      </c>
      <c r="FE82" s="169" t="s">
        <v>1</v>
      </c>
      <c r="FH82" s="483">
        <f>+FH39</f>
        <v>18.5</v>
      </c>
      <c r="FI82" s="169" t="s">
        <v>1</v>
      </c>
      <c r="FJ82" s="169" t="s">
        <v>1</v>
      </c>
      <c r="FK82" s="169"/>
      <c r="FL82" s="483">
        <f>+FL39</f>
        <v>22.7</v>
      </c>
      <c r="FM82" s="169" t="s">
        <v>1</v>
      </c>
      <c r="FN82" s="169" t="s">
        <v>1</v>
      </c>
      <c r="FO82" s="483">
        <f>+FO39</f>
        <v>22.7</v>
      </c>
      <c r="FP82" s="169" t="s">
        <v>1</v>
      </c>
      <c r="FQ82" s="169" t="s">
        <v>1</v>
      </c>
      <c r="FT82" s="483">
        <f>+FT39</f>
        <v>22.7</v>
      </c>
      <c r="FU82" s="169" t="s">
        <v>1</v>
      </c>
      <c r="FV82" s="169" t="s">
        <v>1</v>
      </c>
      <c r="FW82" s="169"/>
      <c r="FY82" s="169"/>
      <c r="FZ82" s="169"/>
      <c r="GA82" s="169"/>
      <c r="GB82" s="169"/>
      <c r="GC82" s="169"/>
      <c r="GD82" s="169"/>
      <c r="GE82" s="169"/>
      <c r="GF82" s="169"/>
      <c r="GG82" s="169"/>
      <c r="GH82" s="169"/>
      <c r="GI82" s="169"/>
      <c r="GJ82" s="406" t="s">
        <v>49</v>
      </c>
    </row>
    <row r="83" spans="2:227" ht="14">
      <c r="B83" s="138" t="s">
        <v>76</v>
      </c>
      <c r="DS83" s="169"/>
      <c r="DU83" s="169"/>
      <c r="DV83" s="169"/>
      <c r="DW83" s="169"/>
      <c r="DX83" s="169"/>
      <c r="DY83" s="169"/>
      <c r="EB83" s="169"/>
      <c r="EC83" s="169"/>
      <c r="ED83" s="169"/>
      <c r="EE83" s="169"/>
      <c r="EF83" s="169"/>
      <c r="EG83" s="169"/>
      <c r="EH83" s="169"/>
      <c r="EI83" s="169"/>
      <c r="EJ83" s="169"/>
      <c r="EK83" s="169"/>
      <c r="EL83" s="169"/>
      <c r="EM83" s="169"/>
      <c r="EN83" s="169"/>
      <c r="EO83" s="169"/>
      <c r="EP83" s="169"/>
      <c r="EQ83" s="169"/>
      <c r="ER83" s="169"/>
      <c r="ES83" s="169"/>
      <c r="ET83" s="169"/>
      <c r="EW83" s="169"/>
      <c r="EX83" s="169"/>
      <c r="EY83" s="169"/>
      <c r="EZ83" s="169"/>
      <c r="FA83" s="169"/>
      <c r="FB83" s="169"/>
      <c r="FC83" s="169"/>
      <c r="FD83" s="169"/>
      <c r="FE83" s="169"/>
      <c r="FH83" s="169"/>
      <c r="FI83" s="169"/>
      <c r="FJ83" s="169"/>
      <c r="FK83" s="169"/>
      <c r="FL83" s="169"/>
      <c r="FM83" s="169"/>
      <c r="FN83" s="169"/>
      <c r="FO83" s="169"/>
      <c r="FP83" s="169"/>
      <c r="FQ83" s="169"/>
      <c r="FT83" s="169"/>
      <c r="FU83" s="169"/>
      <c r="FV83" s="169"/>
      <c r="FW83" s="169"/>
      <c r="FY83" s="169"/>
      <c r="FZ83" s="169"/>
      <c r="GA83" s="169"/>
      <c r="GB83" s="169"/>
      <c r="GC83" s="169"/>
      <c r="GD83" s="169"/>
      <c r="GE83" s="169"/>
      <c r="GF83" s="169"/>
      <c r="GG83" s="169"/>
      <c r="GH83" s="169"/>
      <c r="GI83" s="169"/>
      <c r="GJ83" s="406" t="s">
        <v>49</v>
      </c>
    </row>
    <row r="84" spans="2:227" ht="14">
      <c r="B84" s="164" t="s">
        <v>73</v>
      </c>
      <c r="DP84" s="201">
        <f>+DP31</f>
        <v>0.14616999999999999</v>
      </c>
      <c r="DS84" s="203">
        <f>+DS31</f>
        <v>0.14798</v>
      </c>
      <c r="DU84" s="203"/>
      <c r="DV84" s="203"/>
      <c r="DW84" s="203"/>
      <c r="DX84" s="203">
        <f>+DX31</f>
        <v>0.14273999999999998</v>
      </c>
      <c r="DY84" s="203"/>
      <c r="EB84" s="203">
        <f>+EB31</f>
        <v>0.14016000000000001</v>
      </c>
      <c r="EC84" s="203">
        <f>+EB84-DP84</f>
        <v>-6.0099999999999876E-3</v>
      </c>
      <c r="ED84" s="202">
        <f>+EC84/$DP84</f>
        <v>-4.1116508175412105E-2</v>
      </c>
      <c r="EE84" s="203">
        <f>+EE31</f>
        <v>0.14369000000000001</v>
      </c>
      <c r="EF84" s="203">
        <f>+EE84-$DS$84</f>
        <v>-4.2899999999999883E-3</v>
      </c>
      <c r="EG84" s="202">
        <f>+EF84/$DP84</f>
        <v>-2.9349387699254215E-2</v>
      </c>
      <c r="EH84" s="169"/>
      <c r="EI84" s="169"/>
      <c r="EJ84" s="203">
        <f>+EJ31</f>
        <v>0.14872000000000002</v>
      </c>
      <c r="EK84" s="203">
        <f>+EJ84-$DX$84</f>
        <v>5.9800000000000408E-3</v>
      </c>
      <c r="EL84" s="202">
        <f>+EK84/$DX$84</f>
        <v>4.18943533697635E-2</v>
      </c>
      <c r="EM84" s="169"/>
      <c r="EN84" s="203">
        <f>+EN31</f>
        <v>0.14788000000000001</v>
      </c>
      <c r="EO84" s="203">
        <f>+EN84-DP84</f>
        <v>1.7100000000000171E-3</v>
      </c>
      <c r="EP84" s="202">
        <f>+EO84/EB84</f>
        <v>1.2200342465753546E-2</v>
      </c>
      <c r="EQ84" s="203">
        <f>+EQ31</f>
        <v>0.15278</v>
      </c>
      <c r="ER84" s="203">
        <f>+EQ84-$DS$84</f>
        <v>4.7999999999999987E-3</v>
      </c>
      <c r="ES84" s="172">
        <f>+ER84/$DP84</f>
        <v>3.2838475747417384E-2</v>
      </c>
      <c r="ET84" s="172"/>
      <c r="EV84" s="143">
        <f>+EV31</f>
        <v>0.15498000000000001</v>
      </c>
      <c r="EW84" s="203">
        <f>+EV84-$DX$84</f>
        <v>1.2240000000000029E-2</v>
      </c>
      <c r="EX84" s="172">
        <f>+EW84/$DX$84</f>
        <v>8.5750315258512191E-2</v>
      </c>
      <c r="EY84" s="169"/>
      <c r="EZ84" s="203">
        <f>+EZ31</f>
        <v>0.16478999999999999</v>
      </c>
      <c r="FA84" s="203">
        <f>+EZ84-$DX$84</f>
        <v>2.2050000000000014E-2</v>
      </c>
      <c r="FB84" s="202">
        <f>+FA84/EN84</f>
        <v>0.14910738436570201</v>
      </c>
      <c r="FC84" s="203">
        <f>+FC31</f>
        <v>0.16563</v>
      </c>
      <c r="FD84" s="203">
        <f>+FC84-$DS$84</f>
        <v>1.7649999999999999E-2</v>
      </c>
      <c r="FE84" s="202">
        <f>+FD84/$DP84</f>
        <v>0.12074981186289936</v>
      </c>
      <c r="FH84" s="203">
        <f>+FH31</f>
        <v>0.16825999999999999</v>
      </c>
      <c r="FI84" s="203">
        <f>+FH84-$DX$84</f>
        <v>2.5520000000000015E-2</v>
      </c>
      <c r="FJ84" s="202">
        <f>+FI84/$DX$84</f>
        <v>0.17878660501611335</v>
      </c>
      <c r="FK84" s="169"/>
      <c r="FL84" s="203">
        <f>+FL31</f>
        <v>0.17409999999999998</v>
      </c>
      <c r="FM84" s="203">
        <f>+FL84-$DX$84</f>
        <v>3.1359999999999999E-2</v>
      </c>
      <c r="FN84" s="202">
        <f>+FM84/EZ84</f>
        <v>0.19030280963650709</v>
      </c>
      <c r="FO84" s="203">
        <f>+FO31</f>
        <v>0.17381999999999997</v>
      </c>
      <c r="FP84" s="203">
        <f>+FO84-$DS$84</f>
        <v>2.5839999999999974E-2</v>
      </c>
      <c r="FQ84" s="202">
        <f>+FP84/$DP84</f>
        <v>0.1767804611069301</v>
      </c>
      <c r="FT84" s="203">
        <f>+FT31</f>
        <v>0.17352000000000001</v>
      </c>
      <c r="FU84" s="203">
        <f>+FT84-$DX$84</f>
        <v>3.078000000000003E-2</v>
      </c>
      <c r="FV84" s="202">
        <f>+FU84/$DX$84</f>
        <v>0.2156368221941995</v>
      </c>
      <c r="FW84" s="169"/>
      <c r="FY84" s="169"/>
      <c r="FZ84" s="169"/>
      <c r="GA84" s="169"/>
      <c r="GB84" s="169"/>
      <c r="GC84" s="169"/>
      <c r="GD84" s="169"/>
      <c r="GE84" s="169"/>
      <c r="GF84" s="169"/>
      <c r="GG84" s="169"/>
      <c r="GH84" s="169"/>
      <c r="GI84" s="169"/>
      <c r="GJ84" s="406" t="s">
        <v>49</v>
      </c>
    </row>
    <row r="85" spans="2:227" ht="14">
      <c r="B85" s="164" t="s">
        <v>52</v>
      </c>
      <c r="DP85" s="201">
        <f>+DP32</f>
        <v>0.17416999999999999</v>
      </c>
      <c r="DS85" s="203">
        <f>+DS32</f>
        <v>0.17598</v>
      </c>
      <c r="DU85" s="203"/>
      <c r="DV85" s="203"/>
      <c r="DW85" s="203"/>
      <c r="DX85" s="203">
        <f>+DX32</f>
        <v>0.17073999999999998</v>
      </c>
      <c r="DY85" s="203"/>
      <c r="EB85" s="203">
        <f>+EB32</f>
        <v>0.17544999999999999</v>
      </c>
      <c r="EC85" s="203">
        <f>+EB85-DP85</f>
        <v>1.2800000000000034E-3</v>
      </c>
      <c r="ED85" s="202">
        <f>+EC85/$DP85</f>
        <v>7.3491416432221587E-3</v>
      </c>
      <c r="EE85" s="203">
        <f>+EE32</f>
        <v>0.17898</v>
      </c>
      <c r="EF85" s="203">
        <f>+EE85-$DS$85</f>
        <v>3.0000000000000027E-3</v>
      </c>
      <c r="EG85" s="202">
        <f>+EF85/$DP85</f>
        <v>1.7224550726301906E-2</v>
      </c>
      <c r="EH85" s="169"/>
      <c r="EI85" s="169"/>
      <c r="EJ85" s="203">
        <f>+EJ32</f>
        <v>0.18401000000000001</v>
      </c>
      <c r="EK85" s="203">
        <f>+EJ85-$DX$85</f>
        <v>1.3270000000000032E-2</v>
      </c>
      <c r="EL85" s="202">
        <f>+EK85/$DX$85</f>
        <v>7.7720510718051042E-2</v>
      </c>
      <c r="EM85" s="169"/>
      <c r="EN85" s="203">
        <f>+EN32</f>
        <v>0.18816000000000002</v>
      </c>
      <c r="EO85" s="203">
        <f>+EN85-DP85</f>
        <v>1.399000000000003E-2</v>
      </c>
      <c r="EP85" s="202">
        <f>+EO85/EB85</f>
        <v>7.973781704189245E-2</v>
      </c>
      <c r="EQ85" s="203">
        <f>+EQ32</f>
        <v>0.19306000000000001</v>
      </c>
      <c r="ER85" s="203">
        <f>+EQ85-$DS$85</f>
        <v>1.7080000000000012E-2</v>
      </c>
      <c r="ES85" s="172">
        <f>+ER85/$DP85</f>
        <v>9.8065108801745487E-2</v>
      </c>
      <c r="ET85" s="172"/>
      <c r="EV85" s="143">
        <f>+EV32</f>
        <v>0.19526000000000002</v>
      </c>
      <c r="EW85" s="203">
        <f>+EV85-$DX$85</f>
        <v>2.4520000000000042E-2</v>
      </c>
      <c r="EX85" s="172">
        <f>+EW85/$DX$85</f>
        <v>0.14361016750614997</v>
      </c>
      <c r="EY85" s="169"/>
      <c r="EZ85" s="203">
        <f>+EZ32</f>
        <v>0.21312</v>
      </c>
      <c r="FA85" s="203">
        <f>+EZ85-$DX$85</f>
        <v>4.2380000000000029E-2</v>
      </c>
      <c r="FB85" s="202">
        <f>+FA85/EN85</f>
        <v>0.2252338435374151</v>
      </c>
      <c r="FC85" s="203">
        <f>+FC32</f>
        <v>0.21396000000000001</v>
      </c>
      <c r="FD85" s="203">
        <f>+FC85-$DS$85</f>
        <v>3.7980000000000014E-2</v>
      </c>
      <c r="FE85" s="202">
        <f>+FD85/$DP85</f>
        <v>0.218062812194982</v>
      </c>
      <c r="FH85" s="203">
        <f>+FH32</f>
        <v>0.21659</v>
      </c>
      <c r="FI85" s="203">
        <f>+FH85-$DX$85</f>
        <v>4.585000000000003E-2</v>
      </c>
      <c r="FJ85" s="202">
        <f>+FI85/$DX$85</f>
        <v>0.26853695677638534</v>
      </c>
      <c r="FK85" s="169"/>
      <c r="FL85" s="203">
        <f>+FL32</f>
        <v>0.23269000000000001</v>
      </c>
      <c r="FM85" s="203">
        <f>+FL85-$DX$85</f>
        <v>6.1950000000000033E-2</v>
      </c>
      <c r="FN85" s="202">
        <f>+FM85/EZ85</f>
        <v>0.29068130630630645</v>
      </c>
      <c r="FO85" s="203">
        <f>+FO32</f>
        <v>0.23241000000000001</v>
      </c>
      <c r="FP85" s="203">
        <f>+FO85-$DS$85</f>
        <v>5.6430000000000008E-2</v>
      </c>
      <c r="FQ85" s="202">
        <f>+FP85/$DP85</f>
        <v>0.32399379916173859</v>
      </c>
      <c r="FT85" s="203">
        <f>+FT32</f>
        <v>0.23211000000000004</v>
      </c>
      <c r="FU85" s="203">
        <f>+FT85-$DX$85</f>
        <v>6.1370000000000063E-2</v>
      </c>
      <c r="FV85" s="202">
        <f>+FU85/$DX$85</f>
        <v>0.35943539885205616</v>
      </c>
      <c r="FW85" s="169"/>
      <c r="FY85" s="169"/>
      <c r="FZ85" s="169"/>
      <c r="GA85" s="169"/>
      <c r="GB85" s="169"/>
      <c r="GC85" s="169"/>
      <c r="GD85" s="169"/>
      <c r="GE85" s="169"/>
      <c r="GF85" s="169"/>
      <c r="GG85" s="169"/>
      <c r="GH85" s="169"/>
      <c r="GI85" s="169"/>
      <c r="GJ85" s="406" t="s">
        <v>49</v>
      </c>
    </row>
    <row r="86" spans="2:227" ht="14">
      <c r="B86" s="164" t="s">
        <v>153</v>
      </c>
      <c r="DP86" s="201">
        <f>+DP33</f>
        <v>0.21587000000000001</v>
      </c>
      <c r="DS86" s="203">
        <f>+DS33</f>
        <v>0.17598</v>
      </c>
      <c r="DU86" s="203"/>
      <c r="DV86" s="203"/>
      <c r="DW86" s="203"/>
      <c r="DX86" s="203">
        <f>+DX33</f>
        <v>0.17073999999999998</v>
      </c>
      <c r="DY86" s="203"/>
      <c r="EB86" s="203">
        <f>+EB33</f>
        <v>0.23122000000000001</v>
      </c>
      <c r="EC86" s="203">
        <f>+EB86-DP86</f>
        <v>1.5350000000000003E-2</v>
      </c>
      <c r="ED86" s="202">
        <f>+EC86/$DP86</f>
        <v>7.1107611062213374E-2</v>
      </c>
      <c r="EE86" s="203">
        <f>+EE33</f>
        <v>0.17898</v>
      </c>
      <c r="EF86" s="203">
        <f>+EE86-$DS$86</f>
        <v>3.0000000000000027E-3</v>
      </c>
      <c r="EG86" s="202">
        <f>+EF86/$DP86</f>
        <v>1.3897252976328357E-2</v>
      </c>
      <c r="EH86" s="169"/>
      <c r="EI86" s="169"/>
      <c r="EJ86" s="203">
        <f>+EJ33</f>
        <v>0.18401000000000001</v>
      </c>
      <c r="EK86" s="203">
        <f>+EJ86-$DX$86</f>
        <v>1.3270000000000032E-2</v>
      </c>
      <c r="EL86" s="202">
        <f>+EK86/$DX$86</f>
        <v>7.7720510718051042E-2</v>
      </c>
      <c r="EM86" s="169"/>
      <c r="EN86" s="203">
        <f>+EN33</f>
        <v>0.25601000000000002</v>
      </c>
      <c r="EO86" s="203">
        <f>+EN86-DP86</f>
        <v>4.0140000000000009E-2</v>
      </c>
      <c r="EP86" s="202">
        <f>+EO86/EB86</f>
        <v>0.17360089957616126</v>
      </c>
      <c r="EQ86" s="203">
        <f>+EQ33</f>
        <v>0.19306000000000001</v>
      </c>
      <c r="ER86" s="203">
        <f>+EQ86-$DS$86</f>
        <v>1.7080000000000012E-2</v>
      </c>
      <c r="ES86" s="172">
        <f>+ER86/$DP86</f>
        <v>7.9121693611896096E-2</v>
      </c>
      <c r="ET86" s="172"/>
      <c r="EV86" s="143">
        <f>+EV33</f>
        <v>0.19526000000000002</v>
      </c>
      <c r="EW86" s="203">
        <f>+EV86-$DX$86</f>
        <v>2.4520000000000042E-2</v>
      </c>
      <c r="EX86" s="172">
        <f>+EW86/$DX$86</f>
        <v>0.14361016750614997</v>
      </c>
      <c r="EY86" s="169"/>
      <c r="EZ86" s="203">
        <f>+EZ33</f>
        <v>0.28922000000000003</v>
      </c>
      <c r="FA86" s="203">
        <f>+EZ86-$DX$86</f>
        <v>0.11848000000000006</v>
      </c>
      <c r="FB86" s="202">
        <f>+FA86/EN86</f>
        <v>0.46279442209288718</v>
      </c>
      <c r="FC86" s="203">
        <f>+FC33</f>
        <v>0.21396000000000001</v>
      </c>
      <c r="FD86" s="203">
        <f>+FC86-$DS$86</f>
        <v>3.7980000000000014E-2</v>
      </c>
      <c r="FE86" s="202">
        <f>+FD86/$DP86</f>
        <v>0.17593922268031692</v>
      </c>
      <c r="FH86" s="203">
        <f>+FH33</f>
        <v>0.21659</v>
      </c>
      <c r="FI86" s="203">
        <f>+FH86-$DX$86</f>
        <v>4.585000000000003E-2</v>
      </c>
      <c r="FJ86" s="202">
        <f>+FI86/$DX$86</f>
        <v>0.26853695677638534</v>
      </c>
      <c r="FK86" s="169"/>
      <c r="FL86" s="203">
        <f>+FL33</f>
        <v>0.31969999999999998</v>
      </c>
      <c r="FM86" s="203">
        <f>+FL86-$DX$86</f>
        <v>0.14896000000000001</v>
      </c>
      <c r="FN86" s="202">
        <f>+FM86/EZ86</f>
        <v>0.51504045363391182</v>
      </c>
      <c r="FO86" s="203">
        <f>+FO33</f>
        <v>0.23241000000000001</v>
      </c>
      <c r="FP86" s="203">
        <f>+FO86-$DS$86</f>
        <v>5.6430000000000008E-2</v>
      </c>
      <c r="FQ86" s="202">
        <f>+FP86/$DP86</f>
        <v>0.26140732848473619</v>
      </c>
      <c r="FT86" s="203">
        <f>+FT33</f>
        <v>0.23211000000000004</v>
      </c>
      <c r="FU86" s="203">
        <f>+FT86-$DX$86</f>
        <v>6.1370000000000063E-2</v>
      </c>
      <c r="FV86" s="202">
        <f>+FU86/$DX$86</f>
        <v>0.35943539885205616</v>
      </c>
      <c r="FW86" s="169"/>
      <c r="FY86" s="169"/>
      <c r="FZ86" s="169"/>
      <c r="GA86" s="169"/>
      <c r="GB86" s="169"/>
      <c r="GC86" s="169"/>
      <c r="GD86" s="169"/>
      <c r="GE86" s="169"/>
      <c r="GF86" s="169"/>
      <c r="GG86" s="169"/>
      <c r="GH86" s="169"/>
      <c r="GI86" s="169"/>
      <c r="GJ86" s="406" t="s">
        <v>49</v>
      </c>
      <c r="HQ86" s="634"/>
    </row>
    <row r="87" spans="2:227" ht="14">
      <c r="B87" s="164"/>
      <c r="DP87" s="201"/>
      <c r="DS87" s="203"/>
      <c r="DU87" s="203"/>
      <c r="DV87" s="203"/>
      <c r="DW87" s="203"/>
      <c r="DX87" s="203"/>
      <c r="DY87" s="203"/>
      <c r="EB87" s="203"/>
      <c r="EC87" s="203"/>
      <c r="ED87" s="202"/>
      <c r="EE87" s="203"/>
      <c r="EF87" s="203"/>
      <c r="EG87" s="202"/>
      <c r="EH87" s="169"/>
      <c r="EI87" s="169"/>
      <c r="EJ87" s="203"/>
      <c r="EK87" s="203"/>
      <c r="EL87" s="202"/>
      <c r="EM87" s="169"/>
      <c r="EN87" s="203"/>
      <c r="EO87" s="203"/>
      <c r="EP87" s="202"/>
      <c r="EQ87" s="203"/>
      <c r="ER87" s="203"/>
      <c r="ES87" s="172"/>
      <c r="ET87" s="172"/>
      <c r="EW87" s="203"/>
      <c r="EX87" s="172"/>
      <c r="EY87" s="169"/>
      <c r="EZ87" s="203"/>
      <c r="FA87" s="203"/>
      <c r="FB87" s="202"/>
      <c r="FC87" s="203"/>
      <c r="FD87" s="203"/>
      <c r="FE87" s="202"/>
      <c r="FH87" s="203"/>
      <c r="FI87" s="203"/>
      <c r="FJ87" s="202"/>
      <c r="FK87" s="169"/>
      <c r="FL87" s="203"/>
      <c r="FM87" s="203"/>
      <c r="FN87" s="202"/>
      <c r="FO87" s="203"/>
      <c r="FP87" s="203"/>
      <c r="FQ87" s="202"/>
      <c r="FT87" s="203"/>
      <c r="FU87" s="203"/>
      <c r="FV87" s="202"/>
      <c r="FW87" s="169"/>
      <c r="FY87" s="169"/>
      <c r="FZ87" s="169"/>
      <c r="GA87" s="169"/>
      <c r="GB87" s="169"/>
      <c r="GC87" s="169"/>
      <c r="GD87" s="169"/>
      <c r="GE87" s="169"/>
      <c r="GF87" s="169"/>
      <c r="GG87" s="169"/>
      <c r="GH87" s="169"/>
      <c r="GI87" s="169"/>
      <c r="GJ87" s="406" t="s">
        <v>49</v>
      </c>
    </row>
    <row r="88" spans="2:227" ht="17.25" customHeight="1">
      <c r="B88" s="626" t="s">
        <v>284</v>
      </c>
      <c r="C88" s="627"/>
      <c r="D88" s="627"/>
      <c r="E88" s="627"/>
      <c r="F88" s="627"/>
      <c r="G88" s="627"/>
      <c r="H88" s="627"/>
      <c r="I88" s="627"/>
      <c r="J88" s="627"/>
      <c r="K88" s="627"/>
      <c r="L88" s="627"/>
      <c r="M88" s="627"/>
      <c r="N88" s="627"/>
      <c r="O88" s="628">
        <f t="shared" ref="O88:BA88" si="229">350*O30+150*O31+O36</f>
        <v>15.712500000000002</v>
      </c>
      <c r="P88" s="628">
        <f t="shared" si="229"/>
        <v>15.712500000000002</v>
      </c>
      <c r="Q88" s="628">
        <f t="shared" si="229"/>
        <v>15.712500000000002</v>
      </c>
      <c r="R88" s="628">
        <f t="shared" si="229"/>
        <v>15.862499999999999</v>
      </c>
      <c r="S88" s="628">
        <f t="shared" si="229"/>
        <v>15.862499999999999</v>
      </c>
      <c r="T88" s="628">
        <f t="shared" si="229"/>
        <v>15.862499999999999</v>
      </c>
      <c r="U88" s="628">
        <f t="shared" si="229"/>
        <v>16.012499999999999</v>
      </c>
      <c r="V88" s="628">
        <f t="shared" si="229"/>
        <v>16.012499999999999</v>
      </c>
      <c r="W88" s="628">
        <f t="shared" si="229"/>
        <v>16.012499999999999</v>
      </c>
      <c r="X88" s="628">
        <f t="shared" si="229"/>
        <v>16.162500000000001</v>
      </c>
      <c r="Y88" s="628">
        <f t="shared" si="229"/>
        <v>16.162500000000001</v>
      </c>
      <c r="Z88" s="628">
        <f t="shared" si="229"/>
        <v>16.162500000000001</v>
      </c>
      <c r="AA88" s="628">
        <f t="shared" si="229"/>
        <v>16.3125</v>
      </c>
      <c r="AB88" s="628">
        <f t="shared" si="229"/>
        <v>16.3125</v>
      </c>
      <c r="AC88" s="628">
        <f t="shared" si="229"/>
        <v>16.3125</v>
      </c>
      <c r="AD88" s="628">
        <f t="shared" si="229"/>
        <v>16.462499999999999</v>
      </c>
      <c r="AE88" s="628">
        <f t="shared" si="229"/>
        <v>16.462499999999999</v>
      </c>
      <c r="AF88" s="628">
        <f t="shared" si="229"/>
        <v>16.462499999999999</v>
      </c>
      <c r="AG88" s="628">
        <f t="shared" si="229"/>
        <v>16.612500000000001</v>
      </c>
      <c r="AH88" s="628">
        <f t="shared" si="229"/>
        <v>17.137499999999999</v>
      </c>
      <c r="AI88" s="628">
        <f t="shared" si="229"/>
        <v>17.137499999999999</v>
      </c>
      <c r="AJ88" s="628">
        <f t="shared" si="229"/>
        <v>17.8125</v>
      </c>
      <c r="AK88" s="628">
        <f t="shared" si="229"/>
        <v>17.8125</v>
      </c>
      <c r="AL88" s="628">
        <f t="shared" si="229"/>
        <v>17.8125</v>
      </c>
      <c r="AM88" s="628">
        <f t="shared" si="229"/>
        <v>17.962499999999999</v>
      </c>
      <c r="AN88" s="628">
        <f t="shared" si="229"/>
        <v>17.962499999999999</v>
      </c>
      <c r="AO88" s="628">
        <f t="shared" si="229"/>
        <v>17.962499999999999</v>
      </c>
      <c r="AP88" s="628">
        <f t="shared" si="229"/>
        <v>18.112500000000001</v>
      </c>
      <c r="AQ88" s="628">
        <f t="shared" si="229"/>
        <v>18.112500000000001</v>
      </c>
      <c r="AR88" s="628">
        <f t="shared" si="229"/>
        <v>18.112500000000001</v>
      </c>
      <c r="AS88" s="628">
        <f t="shared" si="229"/>
        <v>18.262499999999999</v>
      </c>
      <c r="AT88" s="628">
        <f t="shared" si="229"/>
        <v>18.262499999999999</v>
      </c>
      <c r="AU88" s="628">
        <f t="shared" si="229"/>
        <v>18.262499999999999</v>
      </c>
      <c r="AV88" s="628">
        <f t="shared" si="229"/>
        <v>18.535499999999999</v>
      </c>
      <c r="AW88" s="628">
        <f t="shared" si="229"/>
        <v>18.535499999999999</v>
      </c>
      <c r="AX88" s="628">
        <f t="shared" si="229"/>
        <v>18.535499999999999</v>
      </c>
      <c r="AY88" s="628">
        <f t="shared" si="229"/>
        <v>18.685500000000001</v>
      </c>
      <c r="AZ88" s="628">
        <f t="shared" si="229"/>
        <v>18.685500000000001</v>
      </c>
      <c r="BA88" s="628">
        <f t="shared" si="229"/>
        <v>18.685500000000001</v>
      </c>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c r="CU88" s="628"/>
      <c r="CV88" s="628"/>
      <c r="CW88" s="628"/>
      <c r="CX88" s="628"/>
      <c r="CY88" s="628"/>
      <c r="CZ88" s="628"/>
      <c r="DA88" s="628"/>
      <c r="DB88" s="628"/>
      <c r="DC88" s="628"/>
      <c r="DD88" s="628"/>
      <c r="DE88" s="628"/>
      <c r="DF88" s="628"/>
      <c r="DG88" s="628"/>
      <c r="DH88" s="628"/>
      <c r="DI88" s="628"/>
      <c r="DJ88" s="628"/>
      <c r="DK88" s="628"/>
      <c r="DL88" s="628"/>
      <c r="DM88" s="628"/>
      <c r="DN88" s="628"/>
      <c r="DO88" s="628"/>
      <c r="DP88" s="628"/>
      <c r="DQ88" s="628"/>
      <c r="DR88" s="628"/>
      <c r="DS88" s="628"/>
      <c r="DT88" s="628"/>
      <c r="DU88" s="628"/>
      <c r="DV88" s="628"/>
      <c r="DW88" s="628"/>
      <c r="DX88" s="628"/>
      <c r="DY88" s="628">
        <f t="shared" ref="DY88:FZ88" si="230">300*DY$31+DY$37</f>
        <v>41.214999999999996</v>
      </c>
      <c r="DZ88" s="628">
        <f t="shared" si="230"/>
        <v>41.214999999999996</v>
      </c>
      <c r="EA88" s="628">
        <f t="shared" si="230"/>
        <v>41.214999999999996</v>
      </c>
      <c r="EB88" s="628">
        <f t="shared" si="230"/>
        <v>42.898000000000003</v>
      </c>
      <c r="EC88" s="628">
        <f t="shared" si="230"/>
        <v>42.898000000000003</v>
      </c>
      <c r="ED88" s="628">
        <f t="shared" si="230"/>
        <v>42.898000000000003</v>
      </c>
      <c r="EE88" s="628">
        <f t="shared" si="230"/>
        <v>43.957000000000008</v>
      </c>
      <c r="EF88" s="628">
        <f t="shared" si="230"/>
        <v>43.957000000000008</v>
      </c>
      <c r="EG88" s="628">
        <f t="shared" si="230"/>
        <v>43.957000000000008</v>
      </c>
      <c r="EH88" s="628">
        <f t="shared" si="230"/>
        <v>45.466000000000008</v>
      </c>
      <c r="EI88" s="628">
        <f t="shared" si="230"/>
        <v>45.466000000000008</v>
      </c>
      <c r="EJ88" s="628">
        <f t="shared" si="230"/>
        <v>45.466000000000008</v>
      </c>
      <c r="EK88" s="628">
        <f t="shared" si="230"/>
        <v>46.125999999999998</v>
      </c>
      <c r="EL88" s="628">
        <f t="shared" si="230"/>
        <v>46.125999999999998</v>
      </c>
      <c r="EM88" s="628">
        <f t="shared" si="230"/>
        <v>46.125999999999998</v>
      </c>
      <c r="EN88" s="628">
        <f t="shared" si="230"/>
        <v>45.664000000000001</v>
      </c>
      <c r="EO88" s="628">
        <f t="shared" si="230"/>
        <v>45.664000000000001</v>
      </c>
      <c r="EP88" s="628">
        <f t="shared" si="230"/>
        <v>45.664000000000001</v>
      </c>
      <c r="EQ88" s="628">
        <f t="shared" si="230"/>
        <v>47.134</v>
      </c>
      <c r="ER88" s="628">
        <f t="shared" si="230"/>
        <v>47.134</v>
      </c>
      <c r="ES88" s="628">
        <f t="shared" si="230"/>
        <v>47.134</v>
      </c>
      <c r="ET88" s="628">
        <f t="shared" si="230"/>
        <v>47.793999999999997</v>
      </c>
      <c r="EU88" s="628">
        <f t="shared" si="230"/>
        <v>47.793999999999997</v>
      </c>
      <c r="EV88" s="628">
        <f t="shared" si="230"/>
        <v>47.793999999999997</v>
      </c>
      <c r="EW88" s="628">
        <f t="shared" si="230"/>
        <v>48.141999999999996</v>
      </c>
      <c r="EX88" s="628">
        <f t="shared" si="230"/>
        <v>48.141999999999996</v>
      </c>
      <c r="EY88" s="628">
        <f t="shared" si="230"/>
        <v>48.141999999999996</v>
      </c>
      <c r="EZ88" s="628">
        <f t="shared" si="230"/>
        <v>51.186999999999998</v>
      </c>
      <c r="FA88" s="628">
        <f t="shared" si="230"/>
        <v>51.186999999999998</v>
      </c>
      <c r="FB88" s="628">
        <f t="shared" si="230"/>
        <v>51.186999999999998</v>
      </c>
      <c r="FC88" s="628">
        <f t="shared" si="230"/>
        <v>51.439</v>
      </c>
      <c r="FD88" s="628">
        <f t="shared" si="230"/>
        <v>51.439</v>
      </c>
      <c r="FE88" s="628">
        <f t="shared" si="230"/>
        <v>51.439</v>
      </c>
      <c r="FF88" s="628">
        <f t="shared" si="230"/>
        <v>52.227999999999994</v>
      </c>
      <c r="FG88" s="628">
        <f t="shared" si="230"/>
        <v>52.227999999999994</v>
      </c>
      <c r="FH88" s="628">
        <f t="shared" si="230"/>
        <v>52.227999999999994</v>
      </c>
      <c r="FI88" s="628">
        <f t="shared" si="230"/>
        <v>53.463999999999992</v>
      </c>
      <c r="FJ88" s="628">
        <f t="shared" si="230"/>
        <v>53.463999999999992</v>
      </c>
      <c r="FK88" s="628">
        <f t="shared" si="230"/>
        <v>53.463999999999992</v>
      </c>
      <c r="FL88" s="628">
        <f t="shared" si="230"/>
        <v>54.529999999999987</v>
      </c>
      <c r="FM88" s="628">
        <f t="shared" si="230"/>
        <v>54.529999999999987</v>
      </c>
      <c r="FN88" s="628">
        <f t="shared" si="230"/>
        <v>54.529999999999987</v>
      </c>
      <c r="FO88" s="628">
        <f t="shared" si="230"/>
        <v>54.445999999999991</v>
      </c>
      <c r="FP88" s="628">
        <f t="shared" si="230"/>
        <v>54.445999999999991</v>
      </c>
      <c r="FQ88" s="628">
        <f t="shared" si="230"/>
        <v>54.445999999999991</v>
      </c>
      <c r="FR88" s="628">
        <f t="shared" si="230"/>
        <v>54.356000000000002</v>
      </c>
      <c r="FS88" s="628">
        <f t="shared" si="230"/>
        <v>54.356000000000002</v>
      </c>
      <c r="FT88" s="628">
        <f t="shared" si="230"/>
        <v>54.356000000000002</v>
      </c>
      <c r="FU88" s="628">
        <f t="shared" si="230"/>
        <v>53.476999999999997</v>
      </c>
      <c r="FV88" s="628">
        <f t="shared" si="230"/>
        <v>53.476999999999997</v>
      </c>
      <c r="FW88" s="628">
        <f t="shared" si="230"/>
        <v>53.476999999999997</v>
      </c>
      <c r="FX88" s="628">
        <f t="shared" si="230"/>
        <v>55.139000000000003</v>
      </c>
      <c r="FY88" s="628">
        <f t="shared" si="230"/>
        <v>55.139000000000003</v>
      </c>
      <c r="FZ88" s="628">
        <f t="shared" si="230"/>
        <v>55.139000000000003</v>
      </c>
      <c r="GA88" s="628">
        <f t="shared" ref="GA88:HS88" si="231">300*GA$31+GA$37</f>
        <v>55.426999999999985</v>
      </c>
      <c r="GB88" s="628">
        <f t="shared" si="231"/>
        <v>55.426999999999985</v>
      </c>
      <c r="GC88" s="628">
        <f t="shared" si="231"/>
        <v>55.426999999999985</v>
      </c>
      <c r="GD88" s="628">
        <f t="shared" si="231"/>
        <v>55.249999999999993</v>
      </c>
      <c r="GE88" s="628">
        <f t="shared" si="231"/>
        <v>55.249999999999993</v>
      </c>
      <c r="GF88" s="628">
        <f t="shared" si="231"/>
        <v>55.249999999999993</v>
      </c>
      <c r="GG88" s="628">
        <f t="shared" si="231"/>
        <v>54.649999999999991</v>
      </c>
      <c r="GH88" s="628">
        <f t="shared" si="231"/>
        <v>54.649999999999991</v>
      </c>
      <c r="GI88" s="628">
        <f t="shared" si="231"/>
        <v>54.649999999999991</v>
      </c>
      <c r="GJ88" s="628">
        <f t="shared" si="231"/>
        <v>57.061999999999991</v>
      </c>
      <c r="GK88" s="628">
        <f t="shared" si="231"/>
        <v>57.061999999999991</v>
      </c>
      <c r="GL88" s="628">
        <f t="shared" si="231"/>
        <v>57.061999999999991</v>
      </c>
      <c r="GM88" s="628">
        <f t="shared" si="231"/>
        <v>58.060999999999993</v>
      </c>
      <c r="GN88" s="628">
        <f t="shared" si="231"/>
        <v>58.060999999999993</v>
      </c>
      <c r="GO88" s="628">
        <f t="shared" si="231"/>
        <v>58.060999999999993</v>
      </c>
      <c r="GP88" s="628">
        <f t="shared" si="231"/>
        <v>60.763999999999996</v>
      </c>
      <c r="GQ88" s="628">
        <f t="shared" si="231"/>
        <v>60.763999999999996</v>
      </c>
      <c r="GR88" s="628">
        <f t="shared" si="231"/>
        <v>60.763999999999996</v>
      </c>
      <c r="GS88" s="628">
        <f t="shared" si="231"/>
        <v>60.42499999999999</v>
      </c>
      <c r="GT88" s="628">
        <f t="shared" si="231"/>
        <v>60.42499999999999</v>
      </c>
      <c r="GU88" s="628">
        <f t="shared" si="231"/>
        <v>60.42499999999999</v>
      </c>
      <c r="GV88" s="628">
        <f t="shared" si="231"/>
        <v>56.836999999999996</v>
      </c>
      <c r="GW88" s="628">
        <f t="shared" si="231"/>
        <v>56.836999999999996</v>
      </c>
      <c r="GX88" s="628">
        <f t="shared" si="231"/>
        <v>56.836999999999996</v>
      </c>
      <c r="GY88" s="628">
        <f t="shared" si="231"/>
        <v>59.875999999999991</v>
      </c>
      <c r="GZ88" s="628">
        <f t="shared" si="231"/>
        <v>59.875999999999991</v>
      </c>
      <c r="HA88" s="628">
        <f t="shared" si="231"/>
        <v>59.875999999999991</v>
      </c>
      <c r="HB88" s="628">
        <f t="shared" si="231"/>
        <v>58.870999999999995</v>
      </c>
      <c r="HC88" s="628">
        <f t="shared" si="231"/>
        <v>58.870999999999995</v>
      </c>
      <c r="HD88" s="628">
        <f t="shared" si="231"/>
        <v>58.870999999999995</v>
      </c>
      <c r="HE88" s="628">
        <f t="shared" si="231"/>
        <v>59.170999999999992</v>
      </c>
      <c r="HF88" s="628">
        <f t="shared" si="231"/>
        <v>59.170999999999992</v>
      </c>
      <c r="HG88" s="628">
        <f t="shared" si="231"/>
        <v>59.170999999999992</v>
      </c>
      <c r="HH88" s="628">
        <f t="shared" si="231"/>
        <v>64.646000000000001</v>
      </c>
      <c r="HI88" s="628">
        <f t="shared" si="231"/>
        <v>64.646000000000001</v>
      </c>
      <c r="HJ88" s="628">
        <f t="shared" si="231"/>
        <v>64.646000000000001</v>
      </c>
      <c r="HK88" s="628">
        <f t="shared" si="231"/>
        <v>64.231999999999999</v>
      </c>
      <c r="HL88" s="628">
        <f t="shared" si="231"/>
        <v>64.231999999999999</v>
      </c>
      <c r="HM88" s="628">
        <f t="shared" si="231"/>
        <v>64.231999999999999</v>
      </c>
      <c r="HN88" s="628">
        <f t="shared" si="231"/>
        <v>62.425999999999995</v>
      </c>
      <c r="HO88" s="628">
        <f t="shared" si="231"/>
        <v>62.425999999999995</v>
      </c>
      <c r="HP88" s="628">
        <f t="shared" si="231"/>
        <v>62.425999999999995</v>
      </c>
      <c r="HQ88" s="628">
        <f t="shared" si="231"/>
        <v>61.234999999999992</v>
      </c>
      <c r="HR88" s="628">
        <f t="shared" si="231"/>
        <v>61.234999999999992</v>
      </c>
      <c r="HS88" s="628">
        <f t="shared" si="231"/>
        <v>61.234999999999992</v>
      </c>
    </row>
    <row r="89" spans="2:227" ht="14">
      <c r="B89" s="163" t="s">
        <v>285</v>
      </c>
      <c r="O89" s="225">
        <f t="shared" ref="O89:BA89" si="232">350*O31+150*O32+O37</f>
        <v>52.375</v>
      </c>
      <c r="P89" s="225">
        <f t="shared" si="232"/>
        <v>52.375</v>
      </c>
      <c r="Q89" s="225">
        <f t="shared" si="232"/>
        <v>52.375</v>
      </c>
      <c r="R89" s="225">
        <f t="shared" si="232"/>
        <v>52.874999999999993</v>
      </c>
      <c r="S89" s="225">
        <f t="shared" si="232"/>
        <v>52.874999999999993</v>
      </c>
      <c r="T89" s="225">
        <f t="shared" si="232"/>
        <v>52.874999999999993</v>
      </c>
      <c r="U89" s="225">
        <f t="shared" si="232"/>
        <v>53.375</v>
      </c>
      <c r="V89" s="225">
        <f t="shared" si="232"/>
        <v>53.375</v>
      </c>
      <c r="W89" s="225">
        <f t="shared" si="232"/>
        <v>53.375</v>
      </c>
      <c r="X89" s="225">
        <f t="shared" si="232"/>
        <v>53.875</v>
      </c>
      <c r="Y89" s="225">
        <f t="shared" si="232"/>
        <v>53.875</v>
      </c>
      <c r="Z89" s="225">
        <f t="shared" si="232"/>
        <v>53.875</v>
      </c>
      <c r="AA89" s="225">
        <f t="shared" si="232"/>
        <v>54.375</v>
      </c>
      <c r="AB89" s="225">
        <f t="shared" si="232"/>
        <v>54.375</v>
      </c>
      <c r="AC89" s="225">
        <f t="shared" si="232"/>
        <v>54.375</v>
      </c>
      <c r="AD89" s="225">
        <f t="shared" si="232"/>
        <v>54.875</v>
      </c>
      <c r="AE89" s="225">
        <f t="shared" si="232"/>
        <v>54.875</v>
      </c>
      <c r="AF89" s="225">
        <f t="shared" si="232"/>
        <v>54.875</v>
      </c>
      <c r="AG89" s="225">
        <f t="shared" si="232"/>
        <v>55.375</v>
      </c>
      <c r="AH89" s="225">
        <f t="shared" si="232"/>
        <v>57.125</v>
      </c>
      <c r="AI89" s="225">
        <f t="shared" si="232"/>
        <v>57.125</v>
      </c>
      <c r="AJ89" s="225">
        <f t="shared" si="232"/>
        <v>59.375</v>
      </c>
      <c r="AK89" s="225">
        <f t="shared" si="232"/>
        <v>59.375</v>
      </c>
      <c r="AL89" s="225">
        <f t="shared" si="232"/>
        <v>59.375</v>
      </c>
      <c r="AM89" s="225">
        <f t="shared" si="232"/>
        <v>59.875</v>
      </c>
      <c r="AN89" s="225">
        <f t="shared" si="232"/>
        <v>59.875</v>
      </c>
      <c r="AO89" s="225">
        <f t="shared" si="232"/>
        <v>59.875</v>
      </c>
      <c r="AP89" s="225">
        <f t="shared" si="232"/>
        <v>60.375</v>
      </c>
      <c r="AQ89" s="225">
        <f t="shared" si="232"/>
        <v>60.375</v>
      </c>
      <c r="AR89" s="225">
        <f t="shared" si="232"/>
        <v>60.375</v>
      </c>
      <c r="AS89" s="225">
        <f t="shared" si="232"/>
        <v>60.875</v>
      </c>
      <c r="AT89" s="225">
        <f t="shared" si="232"/>
        <v>60.875</v>
      </c>
      <c r="AU89" s="225">
        <f t="shared" si="232"/>
        <v>60.875</v>
      </c>
      <c r="AV89" s="225">
        <f t="shared" si="232"/>
        <v>61.784999999999997</v>
      </c>
      <c r="AW89" s="225">
        <f t="shared" si="232"/>
        <v>61.784999999999997</v>
      </c>
      <c r="AX89" s="225">
        <f t="shared" si="232"/>
        <v>61.784999999999997</v>
      </c>
      <c r="AY89" s="225">
        <f t="shared" si="232"/>
        <v>62.284999999999997</v>
      </c>
      <c r="AZ89" s="225">
        <f t="shared" si="232"/>
        <v>62.284999999999997</v>
      </c>
      <c r="BA89" s="225">
        <f t="shared" si="232"/>
        <v>62.284999999999997</v>
      </c>
      <c r="BB89" s="225"/>
      <c r="BC89" s="225"/>
      <c r="BD89" s="225"/>
      <c r="BE89" s="225"/>
      <c r="BF89" s="225"/>
      <c r="BG89" s="225"/>
      <c r="BH89" s="225"/>
      <c r="BI89" s="225"/>
      <c r="BJ89" s="225"/>
      <c r="BK89" s="225"/>
      <c r="BL89" s="225"/>
      <c r="BM89" s="225"/>
      <c r="BN89" s="225"/>
      <c r="BO89" s="225"/>
      <c r="BP89" s="225"/>
      <c r="BQ89" s="225"/>
      <c r="BR89" s="225"/>
      <c r="BS89" s="225"/>
      <c r="BT89" s="225"/>
      <c r="BU89" s="225"/>
      <c r="BV89" s="225"/>
      <c r="BW89" s="225"/>
      <c r="BX89" s="225"/>
      <c r="BY89" s="225"/>
      <c r="BZ89" s="225"/>
      <c r="CA89" s="225"/>
      <c r="CB89" s="225"/>
      <c r="CC89" s="225"/>
      <c r="CD89" s="225"/>
      <c r="CE89" s="225"/>
      <c r="CF89" s="225"/>
      <c r="CG89" s="225"/>
      <c r="CH89" s="225"/>
      <c r="CI89" s="225"/>
      <c r="CJ89" s="225"/>
      <c r="CK89" s="225"/>
      <c r="CL89" s="225"/>
      <c r="CM89" s="225"/>
      <c r="CN89" s="225"/>
      <c r="CO89" s="225"/>
      <c r="CP89" s="225"/>
      <c r="CQ89" s="225"/>
      <c r="CR89" s="225"/>
      <c r="CS89" s="225"/>
      <c r="CT89" s="225"/>
      <c r="CU89" s="225"/>
      <c r="CV89" s="225"/>
      <c r="CW89" s="225"/>
      <c r="CX89" s="225"/>
      <c r="CY89" s="225"/>
      <c r="CZ89" s="225"/>
      <c r="DA89" s="225"/>
      <c r="DB89" s="225"/>
      <c r="DC89" s="225"/>
      <c r="DD89" s="225"/>
      <c r="DE89" s="225"/>
      <c r="DF89" s="225"/>
      <c r="DG89" s="225"/>
      <c r="DH89" s="225"/>
      <c r="DI89" s="225"/>
      <c r="DJ89" s="225"/>
      <c r="DK89" s="225"/>
      <c r="DL89" s="225"/>
      <c r="DM89" s="225"/>
      <c r="DN89" s="225"/>
      <c r="DO89" s="225"/>
      <c r="DP89" s="225"/>
      <c r="DQ89" s="225"/>
      <c r="DR89" s="225"/>
      <c r="DS89" s="225"/>
      <c r="DT89" s="225"/>
      <c r="DU89" s="225"/>
      <c r="DV89" s="225"/>
      <c r="DW89" s="225"/>
      <c r="DX89" s="225"/>
      <c r="DY89" s="225">
        <f>350*DY$31+150*DY$32+DY$38</f>
        <v>73.152000000000001</v>
      </c>
      <c r="DZ89" s="225">
        <f t="shared" ref="DZ89:FE89" si="233">350*DZ31+150*DZ32+DZ38</f>
        <v>73.152000000000001</v>
      </c>
      <c r="EA89" s="225">
        <f t="shared" si="233"/>
        <v>74.602000000000004</v>
      </c>
      <c r="EB89" s="225">
        <f t="shared" si="233"/>
        <v>78.373500000000007</v>
      </c>
      <c r="EC89" s="225">
        <f t="shared" si="233"/>
        <v>78.373500000000007</v>
      </c>
      <c r="ED89" s="225">
        <f t="shared" si="233"/>
        <v>78.373500000000007</v>
      </c>
      <c r="EE89" s="225">
        <f t="shared" si="233"/>
        <v>80.138500000000008</v>
      </c>
      <c r="EF89" s="225">
        <f t="shared" si="233"/>
        <v>80.138500000000008</v>
      </c>
      <c r="EG89" s="225">
        <f t="shared" si="233"/>
        <v>80.138500000000008</v>
      </c>
      <c r="EH89" s="225">
        <f t="shared" si="233"/>
        <v>82.653500000000008</v>
      </c>
      <c r="EI89" s="225">
        <f t="shared" si="233"/>
        <v>82.653500000000008</v>
      </c>
      <c r="EJ89" s="225">
        <f t="shared" si="233"/>
        <v>82.653500000000008</v>
      </c>
      <c r="EK89" s="225">
        <f t="shared" si="233"/>
        <v>83.753500000000003</v>
      </c>
      <c r="EL89" s="225">
        <f t="shared" si="233"/>
        <v>83.753500000000003</v>
      </c>
      <c r="EM89" s="225">
        <f t="shared" si="233"/>
        <v>83.753500000000003</v>
      </c>
      <c r="EN89" s="225">
        <f t="shared" si="233"/>
        <v>84.882000000000005</v>
      </c>
      <c r="EO89" s="225">
        <f t="shared" si="233"/>
        <v>84.882000000000005</v>
      </c>
      <c r="EP89" s="225">
        <f t="shared" si="233"/>
        <v>84.882000000000005</v>
      </c>
      <c r="EQ89" s="225">
        <f t="shared" si="233"/>
        <v>87.332000000000008</v>
      </c>
      <c r="ER89" s="225">
        <f t="shared" si="233"/>
        <v>87.332000000000008</v>
      </c>
      <c r="ES89" s="225">
        <f t="shared" si="233"/>
        <v>87.332000000000008</v>
      </c>
      <c r="ET89" s="225">
        <f t="shared" si="233"/>
        <v>88.432000000000016</v>
      </c>
      <c r="EU89" s="225">
        <f t="shared" si="233"/>
        <v>88.432000000000016</v>
      </c>
      <c r="EV89" s="225">
        <f t="shared" si="233"/>
        <v>88.432000000000016</v>
      </c>
      <c r="EW89" s="225">
        <f t="shared" si="233"/>
        <v>89.012</v>
      </c>
      <c r="EX89" s="225">
        <f t="shared" si="233"/>
        <v>89.012</v>
      </c>
      <c r="EY89" s="225">
        <f t="shared" si="233"/>
        <v>89.012</v>
      </c>
      <c r="EZ89" s="225">
        <f t="shared" si="233"/>
        <v>95.894499999999994</v>
      </c>
      <c r="FA89" s="225">
        <f t="shared" si="233"/>
        <v>95.894499999999994</v>
      </c>
      <c r="FB89" s="225">
        <f t="shared" si="233"/>
        <v>95.894499999999994</v>
      </c>
      <c r="FC89" s="225">
        <f t="shared" si="233"/>
        <v>96.31450000000001</v>
      </c>
      <c r="FD89" s="225">
        <f t="shared" si="233"/>
        <v>96.31450000000001</v>
      </c>
      <c r="FE89" s="225">
        <f t="shared" si="233"/>
        <v>96.31450000000001</v>
      </c>
      <c r="FF89" s="225">
        <f t="shared" ref="FF89:GK89" si="234">350*FF31+150*FF32+FF38</f>
        <v>97.629500000000007</v>
      </c>
      <c r="FG89" s="225">
        <f t="shared" si="234"/>
        <v>97.629500000000007</v>
      </c>
      <c r="FH89" s="225">
        <f t="shared" si="234"/>
        <v>97.629500000000007</v>
      </c>
      <c r="FI89" s="225">
        <f t="shared" si="234"/>
        <v>99.689499999999995</v>
      </c>
      <c r="FJ89" s="225">
        <f t="shared" si="234"/>
        <v>99.689499999999995</v>
      </c>
      <c r="FK89" s="225">
        <f t="shared" si="234"/>
        <v>99.689499999999995</v>
      </c>
      <c r="FL89" s="225">
        <f t="shared" si="234"/>
        <v>103.7385</v>
      </c>
      <c r="FM89" s="225">
        <f t="shared" si="234"/>
        <v>103.7385</v>
      </c>
      <c r="FN89" s="225">
        <f t="shared" si="234"/>
        <v>103.7385</v>
      </c>
      <c r="FO89" s="225">
        <f t="shared" si="234"/>
        <v>103.5985</v>
      </c>
      <c r="FP89" s="225">
        <f t="shared" si="234"/>
        <v>103.5985</v>
      </c>
      <c r="FQ89" s="225">
        <f t="shared" si="234"/>
        <v>103.5985</v>
      </c>
      <c r="FR89" s="225">
        <f t="shared" si="234"/>
        <v>103.44850000000001</v>
      </c>
      <c r="FS89" s="225">
        <f t="shared" si="234"/>
        <v>103.44850000000001</v>
      </c>
      <c r="FT89" s="225">
        <f t="shared" si="234"/>
        <v>103.44850000000001</v>
      </c>
      <c r="FU89" s="225">
        <f t="shared" si="234"/>
        <v>101.98350000000001</v>
      </c>
      <c r="FV89" s="225">
        <f t="shared" si="234"/>
        <v>101.98350000000001</v>
      </c>
      <c r="FW89" s="225">
        <f t="shared" si="234"/>
        <v>101.98350000000001</v>
      </c>
      <c r="FX89" s="225">
        <f t="shared" si="234"/>
        <v>104.75350000000002</v>
      </c>
      <c r="FY89" s="225">
        <f t="shared" si="234"/>
        <v>104.75350000000002</v>
      </c>
      <c r="FZ89" s="225">
        <f t="shared" si="234"/>
        <v>104.75350000000002</v>
      </c>
      <c r="GA89" s="225">
        <f t="shared" si="234"/>
        <v>105.23349999999999</v>
      </c>
      <c r="GB89" s="225">
        <f t="shared" si="234"/>
        <v>105.23349999999999</v>
      </c>
      <c r="GC89" s="225">
        <f t="shared" si="234"/>
        <v>105.23349999999999</v>
      </c>
      <c r="GD89" s="225">
        <f t="shared" si="234"/>
        <v>104.9385</v>
      </c>
      <c r="GE89" s="225">
        <f t="shared" si="234"/>
        <v>104.9385</v>
      </c>
      <c r="GF89" s="225">
        <f t="shared" si="234"/>
        <v>104.9385</v>
      </c>
      <c r="GG89" s="225">
        <f t="shared" si="234"/>
        <v>103.9385</v>
      </c>
      <c r="GH89" s="225">
        <f t="shared" si="234"/>
        <v>103.9385</v>
      </c>
      <c r="GI89" s="225">
        <f t="shared" si="234"/>
        <v>103.9385</v>
      </c>
      <c r="GJ89" s="225">
        <f t="shared" si="234"/>
        <v>107.9585</v>
      </c>
      <c r="GK89" s="225">
        <f t="shared" si="234"/>
        <v>107.9585</v>
      </c>
      <c r="GL89" s="225">
        <f t="shared" ref="GL89:GT89" si="235">350*GL31+150*GL32+GL38</f>
        <v>107.9585</v>
      </c>
      <c r="GM89" s="225">
        <f t="shared" si="235"/>
        <v>109.62350000000001</v>
      </c>
      <c r="GN89" s="225">
        <f t="shared" si="235"/>
        <v>109.62350000000001</v>
      </c>
      <c r="GO89" s="225">
        <f t="shared" si="235"/>
        <v>109.62350000000001</v>
      </c>
      <c r="GP89" s="225">
        <f t="shared" si="235"/>
        <v>114.1285</v>
      </c>
      <c r="GQ89" s="225">
        <f t="shared" si="235"/>
        <v>114.1285</v>
      </c>
      <c r="GR89" s="225">
        <f t="shared" si="235"/>
        <v>114.1285</v>
      </c>
      <c r="GS89" s="225">
        <f t="shared" si="235"/>
        <v>113.56349999999999</v>
      </c>
      <c r="GT89" s="225">
        <f t="shared" si="235"/>
        <v>113.56349999999999</v>
      </c>
      <c r="GU89" s="225">
        <f>350*GU31+150*GU32+GU$38</f>
        <v>113.56349999999999</v>
      </c>
      <c r="GV89" s="225">
        <f t="shared" ref="GV89:HJ89" si="236">350*GV31+150*GV32+GV38</f>
        <v>107.58350000000002</v>
      </c>
      <c r="GW89" s="225">
        <f t="shared" si="236"/>
        <v>107.58350000000002</v>
      </c>
      <c r="GX89" s="225">
        <f t="shared" si="236"/>
        <v>107.58350000000002</v>
      </c>
      <c r="GY89" s="225">
        <f t="shared" si="236"/>
        <v>112.64850000000001</v>
      </c>
      <c r="GZ89" s="225">
        <f t="shared" si="236"/>
        <v>112.64850000000001</v>
      </c>
      <c r="HA89" s="225">
        <f t="shared" si="236"/>
        <v>112.64850000000001</v>
      </c>
      <c r="HB89" s="225">
        <f t="shared" si="236"/>
        <v>110.9735</v>
      </c>
      <c r="HC89" s="225">
        <f t="shared" si="236"/>
        <v>110.9735</v>
      </c>
      <c r="HD89" s="225">
        <f t="shared" si="236"/>
        <v>110.9735</v>
      </c>
      <c r="HE89" s="225">
        <f t="shared" si="236"/>
        <v>111.4735</v>
      </c>
      <c r="HF89" s="225">
        <f t="shared" si="236"/>
        <v>111.4735</v>
      </c>
      <c r="HG89" s="225">
        <f t="shared" si="236"/>
        <v>111.4735</v>
      </c>
      <c r="HH89" s="225">
        <f t="shared" si="236"/>
        <v>120.5985</v>
      </c>
      <c r="HI89" s="225">
        <f t="shared" si="236"/>
        <v>120.5985</v>
      </c>
      <c r="HJ89" s="225">
        <f t="shared" si="236"/>
        <v>120.5985</v>
      </c>
      <c r="HK89" s="225">
        <f t="shared" ref="HK89:HM89" si="237">350*HK31+150*HK32+HK38</f>
        <v>119.90850000000002</v>
      </c>
      <c r="HL89" s="225">
        <f t="shared" si="237"/>
        <v>119.90850000000002</v>
      </c>
      <c r="HM89" s="225">
        <f t="shared" si="237"/>
        <v>119.90850000000002</v>
      </c>
      <c r="HN89" s="225">
        <f t="shared" ref="HN89:HS89" si="238">350*HN31+150*HN32+HN38</f>
        <v>116.8985</v>
      </c>
      <c r="HO89" s="225">
        <f t="shared" si="238"/>
        <v>116.8985</v>
      </c>
      <c r="HP89" s="225">
        <f t="shared" si="238"/>
        <v>116.8985</v>
      </c>
      <c r="HQ89" s="225">
        <f t="shared" si="238"/>
        <v>114.9135</v>
      </c>
      <c r="HR89" s="225">
        <f t="shared" si="238"/>
        <v>114.9135</v>
      </c>
      <c r="HS89" s="225">
        <f t="shared" si="238"/>
        <v>117.1635</v>
      </c>
    </row>
    <row r="90" spans="2:227" ht="14">
      <c r="B90" s="163" t="s">
        <v>286</v>
      </c>
      <c r="O90" s="225"/>
      <c r="P90" s="225"/>
      <c r="Q90" s="225"/>
      <c r="R90" s="225"/>
      <c r="S90" s="225"/>
      <c r="T90" s="225"/>
      <c r="U90" s="225"/>
      <c r="V90" s="225"/>
      <c r="W90" s="225"/>
      <c r="X90" s="225"/>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5"/>
      <c r="BA90" s="225"/>
      <c r="BB90" s="225"/>
      <c r="BC90" s="225"/>
      <c r="BD90" s="225"/>
      <c r="BE90" s="225"/>
      <c r="BF90" s="225"/>
      <c r="BG90" s="225"/>
      <c r="BH90" s="225"/>
      <c r="BI90" s="225"/>
      <c r="BJ90" s="225"/>
      <c r="BK90" s="225"/>
      <c r="BL90" s="225"/>
      <c r="BM90" s="225"/>
      <c r="BN90" s="225"/>
      <c r="BO90" s="225"/>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c r="DA90" s="225"/>
      <c r="DB90" s="225"/>
      <c r="DC90" s="225"/>
      <c r="DD90" s="225"/>
      <c r="DE90" s="225"/>
      <c r="DF90" s="225"/>
      <c r="DG90" s="225"/>
      <c r="DH90" s="225"/>
      <c r="DI90" s="225"/>
      <c r="DJ90" s="225"/>
      <c r="DK90" s="225"/>
      <c r="DL90" s="225"/>
      <c r="DM90" s="225"/>
      <c r="DN90" s="225"/>
      <c r="DO90" s="225"/>
      <c r="DP90" s="225"/>
      <c r="DQ90" s="225"/>
      <c r="DR90" s="225"/>
      <c r="DS90" s="225"/>
      <c r="DT90" s="225"/>
      <c r="DU90" s="225"/>
      <c r="DV90" s="225"/>
      <c r="DW90" s="225"/>
      <c r="DX90" s="225"/>
      <c r="DY90" s="225">
        <f>350*DY$31+300*DY$32+DY$38</f>
        <v>98.311499999999995</v>
      </c>
      <c r="DZ90" s="225">
        <f t="shared" ref="DZ90:GK90" si="239">350*DZ$31+300*DZ$32+DZ$38</f>
        <v>98.311499999999995</v>
      </c>
      <c r="EA90" s="225">
        <f t="shared" si="239"/>
        <v>99.761499999999998</v>
      </c>
      <c r="EB90" s="225">
        <f t="shared" si="239"/>
        <v>104.691</v>
      </c>
      <c r="EC90" s="225">
        <f t="shared" si="239"/>
        <v>104.691</v>
      </c>
      <c r="ED90" s="225">
        <f t="shared" si="239"/>
        <v>104.691</v>
      </c>
      <c r="EE90" s="225">
        <f t="shared" si="239"/>
        <v>106.9855</v>
      </c>
      <c r="EF90" s="225">
        <f t="shared" si="239"/>
        <v>106.9855</v>
      </c>
      <c r="EG90" s="225">
        <f t="shared" si="239"/>
        <v>106.9855</v>
      </c>
      <c r="EH90" s="225">
        <f t="shared" si="239"/>
        <v>110.25500000000001</v>
      </c>
      <c r="EI90" s="225">
        <f t="shared" si="239"/>
        <v>110.25500000000001</v>
      </c>
      <c r="EJ90" s="225">
        <f t="shared" si="239"/>
        <v>110.25500000000001</v>
      </c>
      <c r="EK90" s="225">
        <f t="shared" si="239"/>
        <v>111.685</v>
      </c>
      <c r="EL90" s="225">
        <f t="shared" si="239"/>
        <v>111.685</v>
      </c>
      <c r="EM90" s="225">
        <f t="shared" si="239"/>
        <v>111.685</v>
      </c>
      <c r="EN90" s="225">
        <f t="shared" si="239"/>
        <v>113.10600000000002</v>
      </c>
      <c r="EO90" s="225">
        <f t="shared" si="239"/>
        <v>113.10600000000002</v>
      </c>
      <c r="EP90" s="225">
        <f t="shared" si="239"/>
        <v>113.10600000000002</v>
      </c>
      <c r="EQ90" s="225">
        <f t="shared" si="239"/>
        <v>116.29100000000001</v>
      </c>
      <c r="ER90" s="225">
        <f t="shared" si="239"/>
        <v>116.29100000000001</v>
      </c>
      <c r="ES90" s="225">
        <f t="shared" si="239"/>
        <v>116.29100000000001</v>
      </c>
      <c r="ET90" s="225">
        <f t="shared" si="239"/>
        <v>117.721</v>
      </c>
      <c r="EU90" s="225">
        <f t="shared" si="239"/>
        <v>117.721</v>
      </c>
      <c r="EV90" s="225">
        <f t="shared" si="239"/>
        <v>117.721</v>
      </c>
      <c r="EW90" s="225">
        <f t="shared" si="239"/>
        <v>118.47500000000001</v>
      </c>
      <c r="EX90" s="225">
        <f t="shared" si="239"/>
        <v>118.47500000000001</v>
      </c>
      <c r="EY90" s="225">
        <f t="shared" si="239"/>
        <v>118.47500000000001</v>
      </c>
      <c r="EZ90" s="225">
        <f t="shared" si="239"/>
        <v>127.8625</v>
      </c>
      <c r="FA90" s="225">
        <f t="shared" si="239"/>
        <v>127.8625</v>
      </c>
      <c r="FB90" s="225">
        <f t="shared" si="239"/>
        <v>127.8625</v>
      </c>
      <c r="FC90" s="225">
        <f t="shared" si="239"/>
        <v>128.4085</v>
      </c>
      <c r="FD90" s="225">
        <f t="shared" si="239"/>
        <v>128.4085</v>
      </c>
      <c r="FE90" s="225">
        <f t="shared" si="239"/>
        <v>128.4085</v>
      </c>
      <c r="FF90" s="225">
        <f t="shared" si="239"/>
        <v>130.11799999999999</v>
      </c>
      <c r="FG90" s="225">
        <f t="shared" si="239"/>
        <v>130.11799999999999</v>
      </c>
      <c r="FH90" s="225">
        <f t="shared" si="239"/>
        <v>130.11799999999999</v>
      </c>
      <c r="FI90" s="225">
        <f t="shared" si="239"/>
        <v>132.79599999999999</v>
      </c>
      <c r="FJ90" s="225">
        <f t="shared" si="239"/>
        <v>132.79599999999999</v>
      </c>
      <c r="FK90" s="225">
        <f t="shared" si="239"/>
        <v>132.79599999999999</v>
      </c>
      <c r="FL90" s="225">
        <f t="shared" si="239"/>
        <v>138.642</v>
      </c>
      <c r="FM90" s="225">
        <f t="shared" si="239"/>
        <v>138.642</v>
      </c>
      <c r="FN90" s="225">
        <f t="shared" si="239"/>
        <v>138.642</v>
      </c>
      <c r="FO90" s="225">
        <f t="shared" si="239"/>
        <v>138.46</v>
      </c>
      <c r="FP90" s="225">
        <f t="shared" si="239"/>
        <v>138.46</v>
      </c>
      <c r="FQ90" s="225">
        <f t="shared" si="239"/>
        <v>138.46</v>
      </c>
      <c r="FR90" s="225">
        <f t="shared" si="239"/>
        <v>138.26500000000001</v>
      </c>
      <c r="FS90" s="225">
        <f t="shared" si="239"/>
        <v>138.26500000000001</v>
      </c>
      <c r="FT90" s="225">
        <f t="shared" si="239"/>
        <v>138.26500000000001</v>
      </c>
      <c r="FU90" s="225">
        <f t="shared" si="239"/>
        <v>136.3605</v>
      </c>
      <c r="FV90" s="225">
        <f t="shared" si="239"/>
        <v>136.3605</v>
      </c>
      <c r="FW90" s="225">
        <f t="shared" si="239"/>
        <v>136.3605</v>
      </c>
      <c r="FX90" s="225">
        <f t="shared" si="239"/>
        <v>139.96150000000003</v>
      </c>
      <c r="FY90" s="225">
        <f t="shared" si="239"/>
        <v>139.96150000000003</v>
      </c>
      <c r="FZ90" s="225">
        <f t="shared" si="239"/>
        <v>139.96150000000003</v>
      </c>
      <c r="GA90" s="225">
        <f t="shared" si="239"/>
        <v>140.5855</v>
      </c>
      <c r="GB90" s="225">
        <f t="shared" si="239"/>
        <v>140.5855</v>
      </c>
      <c r="GC90" s="225">
        <f t="shared" si="239"/>
        <v>140.5855</v>
      </c>
      <c r="GD90" s="225">
        <f t="shared" si="239"/>
        <v>140.202</v>
      </c>
      <c r="GE90" s="225">
        <f t="shared" si="239"/>
        <v>140.202</v>
      </c>
      <c r="GF90" s="225">
        <f t="shared" si="239"/>
        <v>140.202</v>
      </c>
      <c r="GG90" s="225">
        <f t="shared" si="239"/>
        <v>138.90200000000002</v>
      </c>
      <c r="GH90" s="225">
        <f t="shared" si="239"/>
        <v>138.90200000000002</v>
      </c>
      <c r="GI90" s="225">
        <f t="shared" si="239"/>
        <v>138.90200000000002</v>
      </c>
      <c r="GJ90" s="225">
        <f t="shared" si="239"/>
        <v>144.12800000000001</v>
      </c>
      <c r="GK90" s="225">
        <f t="shared" si="239"/>
        <v>144.12800000000001</v>
      </c>
      <c r="GL90" s="225">
        <f t="shared" ref="GL90:HS90" si="240">350*GL$31+300*GL$32+GL$38</f>
        <v>144.12800000000001</v>
      </c>
      <c r="GM90" s="225">
        <f t="shared" si="240"/>
        <v>146.29249999999999</v>
      </c>
      <c r="GN90" s="225">
        <f t="shared" si="240"/>
        <v>146.29249999999999</v>
      </c>
      <c r="GO90" s="225">
        <f t="shared" si="240"/>
        <v>146.29249999999999</v>
      </c>
      <c r="GP90" s="225">
        <f t="shared" si="240"/>
        <v>152.14900000000003</v>
      </c>
      <c r="GQ90" s="225">
        <f t="shared" si="240"/>
        <v>152.14900000000003</v>
      </c>
      <c r="GR90" s="225">
        <f t="shared" si="240"/>
        <v>152.14900000000003</v>
      </c>
      <c r="GS90" s="225">
        <f t="shared" si="240"/>
        <v>151.4145</v>
      </c>
      <c r="GT90" s="225">
        <f t="shared" si="240"/>
        <v>151.4145</v>
      </c>
      <c r="GU90" s="225">
        <f t="shared" si="240"/>
        <v>151.4145</v>
      </c>
      <c r="GV90" s="225">
        <f t="shared" si="240"/>
        <v>143.6405</v>
      </c>
      <c r="GW90" s="225">
        <f t="shared" si="240"/>
        <v>143.6405</v>
      </c>
      <c r="GX90" s="225">
        <f t="shared" si="240"/>
        <v>143.6405</v>
      </c>
      <c r="GY90" s="225">
        <f t="shared" si="240"/>
        <v>150.22499999999999</v>
      </c>
      <c r="GZ90" s="225">
        <f t="shared" si="240"/>
        <v>150.22499999999999</v>
      </c>
      <c r="HA90" s="225">
        <f t="shared" si="240"/>
        <v>150.22499999999999</v>
      </c>
      <c r="HB90" s="225">
        <f t="shared" si="240"/>
        <v>148.04750000000001</v>
      </c>
      <c r="HC90" s="225">
        <f t="shared" si="240"/>
        <v>148.04750000000001</v>
      </c>
      <c r="HD90" s="225">
        <f t="shared" si="240"/>
        <v>148.04750000000001</v>
      </c>
      <c r="HE90" s="225">
        <f t="shared" si="240"/>
        <v>148.69750000000002</v>
      </c>
      <c r="HF90" s="225">
        <f t="shared" si="240"/>
        <v>148.69750000000002</v>
      </c>
      <c r="HG90" s="225">
        <f t="shared" si="240"/>
        <v>148.69750000000002</v>
      </c>
      <c r="HH90" s="225">
        <f t="shared" si="240"/>
        <v>160.56000000000003</v>
      </c>
      <c r="HI90" s="225">
        <f t="shared" si="240"/>
        <v>160.56000000000003</v>
      </c>
      <c r="HJ90" s="225">
        <f t="shared" si="240"/>
        <v>160.56000000000003</v>
      </c>
      <c r="HK90" s="225">
        <f t="shared" si="240"/>
        <v>159.66300000000004</v>
      </c>
      <c r="HL90" s="225">
        <f t="shared" si="240"/>
        <v>159.66300000000004</v>
      </c>
      <c r="HM90" s="225">
        <f t="shared" si="240"/>
        <v>159.66300000000004</v>
      </c>
      <c r="HN90" s="225">
        <f t="shared" si="240"/>
        <v>155.75</v>
      </c>
      <c r="HO90" s="225">
        <f t="shared" si="240"/>
        <v>155.75</v>
      </c>
      <c r="HP90" s="225">
        <f t="shared" si="240"/>
        <v>155.75</v>
      </c>
      <c r="HQ90" s="225">
        <f t="shared" si="240"/>
        <v>153.1695</v>
      </c>
      <c r="HR90" s="225">
        <f t="shared" si="240"/>
        <v>153.1695</v>
      </c>
      <c r="HS90" s="225">
        <f t="shared" si="240"/>
        <v>157.6695</v>
      </c>
    </row>
    <row r="91" spans="2:227" ht="14">
      <c r="B91" s="163" t="s">
        <v>287</v>
      </c>
      <c r="O91" s="225"/>
      <c r="P91" s="225"/>
      <c r="Q91" s="225"/>
      <c r="R91" s="225"/>
      <c r="S91" s="225"/>
      <c r="T91" s="225"/>
      <c r="U91" s="225"/>
      <c r="V91" s="225"/>
      <c r="W91" s="225"/>
      <c r="X91" s="225"/>
      <c r="Y91" s="225"/>
      <c r="Z91" s="225"/>
      <c r="AA91" s="225"/>
      <c r="AB91" s="225"/>
      <c r="AC91" s="225"/>
      <c r="AD91" s="225"/>
      <c r="AE91" s="225"/>
      <c r="AF91" s="225"/>
      <c r="AG91" s="225"/>
      <c r="AH91" s="225"/>
      <c r="AI91" s="225"/>
      <c r="AJ91" s="225"/>
      <c r="AK91" s="225"/>
      <c r="AL91" s="225"/>
      <c r="AM91" s="225"/>
      <c r="AN91" s="225"/>
      <c r="AO91" s="225"/>
      <c r="AP91" s="225"/>
      <c r="AQ91" s="225"/>
      <c r="AR91" s="225"/>
      <c r="AS91" s="225"/>
      <c r="AT91" s="225"/>
      <c r="AU91" s="225"/>
      <c r="AV91" s="225"/>
      <c r="AW91" s="225"/>
      <c r="AX91" s="225"/>
      <c r="AY91" s="225"/>
      <c r="AZ91" s="225"/>
      <c r="BA91" s="225"/>
      <c r="BB91" s="225"/>
      <c r="BC91" s="225"/>
      <c r="BD91" s="225"/>
      <c r="BE91" s="225"/>
      <c r="BF91" s="225"/>
      <c r="BG91" s="225"/>
      <c r="BH91" s="225"/>
      <c r="BI91" s="225"/>
      <c r="BJ91" s="225"/>
      <c r="BK91" s="225"/>
      <c r="BL91" s="225"/>
      <c r="BM91" s="225"/>
      <c r="BN91" s="225"/>
      <c r="BO91" s="225"/>
      <c r="BP91" s="225"/>
      <c r="BQ91" s="225"/>
      <c r="BR91" s="225"/>
      <c r="BS91" s="225"/>
      <c r="BT91" s="225"/>
      <c r="BU91" s="225"/>
      <c r="BV91" s="225"/>
      <c r="BW91" s="225"/>
      <c r="BX91" s="225"/>
      <c r="BY91" s="225"/>
      <c r="BZ91" s="225"/>
      <c r="CA91" s="225"/>
      <c r="CB91" s="225"/>
      <c r="CC91" s="225"/>
      <c r="CD91" s="225"/>
      <c r="CE91" s="225"/>
      <c r="CF91" s="225"/>
      <c r="CG91" s="225"/>
      <c r="CH91" s="225"/>
      <c r="CI91" s="225"/>
      <c r="CJ91" s="225"/>
      <c r="CK91" s="225"/>
      <c r="CL91" s="225"/>
      <c r="CM91" s="225"/>
      <c r="CN91" s="225"/>
      <c r="CO91" s="225"/>
      <c r="CP91" s="225"/>
      <c r="CQ91" s="225"/>
      <c r="CR91" s="225"/>
      <c r="CS91" s="225"/>
      <c r="CT91" s="225"/>
      <c r="CU91" s="225"/>
      <c r="CV91" s="225"/>
      <c r="CW91" s="225"/>
      <c r="CX91" s="225"/>
      <c r="CY91" s="225"/>
      <c r="CZ91" s="225"/>
      <c r="DA91" s="225"/>
      <c r="DB91" s="225"/>
      <c r="DC91" s="225"/>
      <c r="DD91" s="225"/>
      <c r="DE91" s="225"/>
      <c r="DF91" s="225"/>
      <c r="DG91" s="225"/>
      <c r="DH91" s="225"/>
      <c r="DI91" s="225"/>
      <c r="DJ91" s="225"/>
      <c r="DK91" s="225"/>
      <c r="DL91" s="225"/>
      <c r="DM91" s="225"/>
      <c r="DN91" s="225"/>
      <c r="DO91" s="225"/>
      <c r="DP91" s="225"/>
      <c r="DQ91" s="225"/>
      <c r="DR91" s="225"/>
      <c r="DS91" s="225"/>
      <c r="DT91" s="225"/>
      <c r="DU91" s="225"/>
      <c r="DV91" s="225"/>
      <c r="DW91" s="225"/>
      <c r="DX91" s="225"/>
      <c r="DY91" s="225">
        <f>350*DY$31+450*DY$32+DY$38</f>
        <v>123.47099999999999</v>
      </c>
      <c r="DZ91" s="225">
        <f t="shared" ref="DZ91:GK91" si="241">350*DZ$31+450*DZ$32+DZ$38</f>
        <v>123.47099999999999</v>
      </c>
      <c r="EA91" s="225">
        <f t="shared" si="241"/>
        <v>124.92099999999999</v>
      </c>
      <c r="EB91" s="225">
        <f t="shared" si="241"/>
        <v>131.0085</v>
      </c>
      <c r="EC91" s="225">
        <f t="shared" si="241"/>
        <v>131.0085</v>
      </c>
      <c r="ED91" s="225">
        <f t="shared" si="241"/>
        <v>131.0085</v>
      </c>
      <c r="EE91" s="225">
        <f t="shared" si="241"/>
        <v>133.83250000000001</v>
      </c>
      <c r="EF91" s="225">
        <f t="shared" si="241"/>
        <v>133.83250000000001</v>
      </c>
      <c r="EG91" s="225">
        <f t="shared" si="241"/>
        <v>133.83250000000001</v>
      </c>
      <c r="EH91" s="225">
        <f t="shared" si="241"/>
        <v>137.85650000000001</v>
      </c>
      <c r="EI91" s="225">
        <f t="shared" si="241"/>
        <v>137.85650000000001</v>
      </c>
      <c r="EJ91" s="225">
        <f t="shared" si="241"/>
        <v>137.85650000000001</v>
      </c>
      <c r="EK91" s="225">
        <f t="shared" si="241"/>
        <v>139.6165</v>
      </c>
      <c r="EL91" s="225">
        <f t="shared" si="241"/>
        <v>139.6165</v>
      </c>
      <c r="EM91" s="225">
        <f t="shared" si="241"/>
        <v>139.6165</v>
      </c>
      <c r="EN91" s="225">
        <f t="shared" si="241"/>
        <v>141.33000000000001</v>
      </c>
      <c r="EO91" s="225">
        <f t="shared" si="241"/>
        <v>141.33000000000001</v>
      </c>
      <c r="EP91" s="225">
        <f t="shared" si="241"/>
        <v>141.33000000000001</v>
      </c>
      <c r="EQ91" s="225">
        <f t="shared" si="241"/>
        <v>145.25000000000003</v>
      </c>
      <c r="ER91" s="225">
        <f t="shared" si="241"/>
        <v>145.25000000000003</v>
      </c>
      <c r="ES91" s="225">
        <f t="shared" si="241"/>
        <v>145.25000000000003</v>
      </c>
      <c r="ET91" s="225">
        <f t="shared" si="241"/>
        <v>147.01000000000002</v>
      </c>
      <c r="EU91" s="225">
        <f t="shared" si="241"/>
        <v>147.01000000000002</v>
      </c>
      <c r="EV91" s="225">
        <f t="shared" si="241"/>
        <v>147.01000000000002</v>
      </c>
      <c r="EW91" s="225">
        <f t="shared" si="241"/>
        <v>147.93800000000002</v>
      </c>
      <c r="EX91" s="225">
        <f t="shared" si="241"/>
        <v>147.93800000000002</v>
      </c>
      <c r="EY91" s="225">
        <f t="shared" si="241"/>
        <v>147.93800000000002</v>
      </c>
      <c r="EZ91" s="225">
        <f t="shared" si="241"/>
        <v>159.8305</v>
      </c>
      <c r="FA91" s="225">
        <f t="shared" si="241"/>
        <v>159.8305</v>
      </c>
      <c r="FB91" s="225">
        <f t="shared" si="241"/>
        <v>159.8305</v>
      </c>
      <c r="FC91" s="225">
        <f t="shared" si="241"/>
        <v>160.5025</v>
      </c>
      <c r="FD91" s="225">
        <f t="shared" si="241"/>
        <v>160.5025</v>
      </c>
      <c r="FE91" s="225">
        <f t="shared" si="241"/>
        <v>160.5025</v>
      </c>
      <c r="FF91" s="225">
        <f t="shared" si="241"/>
        <v>162.60650000000001</v>
      </c>
      <c r="FG91" s="225">
        <f t="shared" si="241"/>
        <v>162.60650000000001</v>
      </c>
      <c r="FH91" s="225">
        <f t="shared" si="241"/>
        <v>162.60650000000001</v>
      </c>
      <c r="FI91" s="225">
        <f t="shared" si="241"/>
        <v>165.9025</v>
      </c>
      <c r="FJ91" s="225">
        <f t="shared" si="241"/>
        <v>165.9025</v>
      </c>
      <c r="FK91" s="225">
        <f t="shared" si="241"/>
        <v>165.9025</v>
      </c>
      <c r="FL91" s="225">
        <f t="shared" si="241"/>
        <v>173.5455</v>
      </c>
      <c r="FM91" s="225">
        <f t="shared" si="241"/>
        <v>173.5455</v>
      </c>
      <c r="FN91" s="225">
        <f t="shared" si="241"/>
        <v>173.5455</v>
      </c>
      <c r="FO91" s="225">
        <f t="shared" si="241"/>
        <v>173.32149999999999</v>
      </c>
      <c r="FP91" s="225">
        <f t="shared" si="241"/>
        <v>173.32149999999999</v>
      </c>
      <c r="FQ91" s="225">
        <f t="shared" si="241"/>
        <v>173.32149999999999</v>
      </c>
      <c r="FR91" s="225">
        <f t="shared" si="241"/>
        <v>173.08150000000003</v>
      </c>
      <c r="FS91" s="225">
        <f t="shared" si="241"/>
        <v>173.08150000000003</v>
      </c>
      <c r="FT91" s="225">
        <f t="shared" si="241"/>
        <v>173.08150000000003</v>
      </c>
      <c r="FU91" s="225">
        <f t="shared" si="241"/>
        <v>170.73750000000001</v>
      </c>
      <c r="FV91" s="225">
        <f t="shared" si="241"/>
        <v>170.73750000000001</v>
      </c>
      <c r="FW91" s="225">
        <f t="shared" si="241"/>
        <v>170.73750000000001</v>
      </c>
      <c r="FX91" s="225">
        <f t="shared" si="241"/>
        <v>175.16950000000003</v>
      </c>
      <c r="FY91" s="225">
        <f t="shared" si="241"/>
        <v>175.16950000000003</v>
      </c>
      <c r="FZ91" s="225">
        <f t="shared" si="241"/>
        <v>175.16950000000003</v>
      </c>
      <c r="GA91" s="225">
        <f t="shared" si="241"/>
        <v>175.9375</v>
      </c>
      <c r="GB91" s="225">
        <f t="shared" si="241"/>
        <v>175.9375</v>
      </c>
      <c r="GC91" s="225">
        <f t="shared" si="241"/>
        <v>175.9375</v>
      </c>
      <c r="GD91" s="225">
        <f t="shared" si="241"/>
        <v>175.46550000000002</v>
      </c>
      <c r="GE91" s="225">
        <f t="shared" si="241"/>
        <v>175.46550000000002</v>
      </c>
      <c r="GF91" s="225">
        <f t="shared" si="241"/>
        <v>175.46550000000002</v>
      </c>
      <c r="GG91" s="225">
        <f t="shared" si="241"/>
        <v>173.8655</v>
      </c>
      <c r="GH91" s="225">
        <f t="shared" si="241"/>
        <v>173.8655</v>
      </c>
      <c r="GI91" s="225">
        <f t="shared" si="241"/>
        <v>173.8655</v>
      </c>
      <c r="GJ91" s="225">
        <f t="shared" si="241"/>
        <v>180.29749999999999</v>
      </c>
      <c r="GK91" s="225">
        <f t="shared" si="241"/>
        <v>180.29749999999999</v>
      </c>
      <c r="GL91" s="225">
        <f t="shared" ref="GL91:HS91" si="242">350*GL$31+450*GL$32+GL$38</f>
        <v>180.29749999999999</v>
      </c>
      <c r="GM91" s="225">
        <f t="shared" si="242"/>
        <v>182.9615</v>
      </c>
      <c r="GN91" s="225">
        <f t="shared" si="242"/>
        <v>182.9615</v>
      </c>
      <c r="GO91" s="225">
        <f t="shared" si="242"/>
        <v>182.9615</v>
      </c>
      <c r="GP91" s="225">
        <f t="shared" si="242"/>
        <v>190.1695</v>
      </c>
      <c r="GQ91" s="225">
        <f t="shared" si="242"/>
        <v>190.1695</v>
      </c>
      <c r="GR91" s="225">
        <f t="shared" si="242"/>
        <v>190.1695</v>
      </c>
      <c r="GS91" s="225">
        <f t="shared" si="242"/>
        <v>189.2655</v>
      </c>
      <c r="GT91" s="225">
        <f t="shared" si="242"/>
        <v>189.2655</v>
      </c>
      <c r="GU91" s="225">
        <f t="shared" si="242"/>
        <v>189.2655</v>
      </c>
      <c r="GV91" s="225">
        <f t="shared" si="242"/>
        <v>179.69750000000002</v>
      </c>
      <c r="GW91" s="225">
        <f t="shared" si="242"/>
        <v>179.69750000000002</v>
      </c>
      <c r="GX91" s="225">
        <f t="shared" si="242"/>
        <v>179.69750000000002</v>
      </c>
      <c r="GY91" s="225">
        <f t="shared" si="242"/>
        <v>187.8015</v>
      </c>
      <c r="GZ91" s="225">
        <f t="shared" si="242"/>
        <v>187.8015</v>
      </c>
      <c r="HA91" s="225">
        <f t="shared" si="242"/>
        <v>187.8015</v>
      </c>
      <c r="HB91" s="225">
        <f t="shared" si="242"/>
        <v>185.1215</v>
      </c>
      <c r="HC91" s="225">
        <f t="shared" si="242"/>
        <v>185.1215</v>
      </c>
      <c r="HD91" s="225">
        <f t="shared" si="242"/>
        <v>185.1215</v>
      </c>
      <c r="HE91" s="225">
        <f t="shared" si="242"/>
        <v>185.92150000000001</v>
      </c>
      <c r="HF91" s="225">
        <f t="shared" si="242"/>
        <v>185.92150000000001</v>
      </c>
      <c r="HG91" s="225">
        <f t="shared" si="242"/>
        <v>185.92150000000001</v>
      </c>
      <c r="HH91" s="225">
        <f t="shared" si="242"/>
        <v>200.52150000000003</v>
      </c>
      <c r="HI91" s="225">
        <f t="shared" si="242"/>
        <v>200.52150000000003</v>
      </c>
      <c r="HJ91" s="225">
        <f t="shared" si="242"/>
        <v>200.52150000000003</v>
      </c>
      <c r="HK91" s="225">
        <f t="shared" si="242"/>
        <v>199.41750000000005</v>
      </c>
      <c r="HL91" s="225">
        <f t="shared" si="242"/>
        <v>199.41750000000005</v>
      </c>
      <c r="HM91" s="225">
        <f t="shared" si="242"/>
        <v>199.41750000000005</v>
      </c>
      <c r="HN91" s="225">
        <f t="shared" si="242"/>
        <v>194.60150000000002</v>
      </c>
      <c r="HO91" s="225">
        <f t="shared" si="242"/>
        <v>194.60150000000002</v>
      </c>
      <c r="HP91" s="225">
        <f t="shared" si="242"/>
        <v>194.60150000000002</v>
      </c>
      <c r="HQ91" s="225">
        <f t="shared" si="242"/>
        <v>191.42550000000003</v>
      </c>
      <c r="HR91" s="225">
        <f t="shared" si="242"/>
        <v>191.42550000000003</v>
      </c>
      <c r="HS91" s="225">
        <f t="shared" si="242"/>
        <v>198.1755</v>
      </c>
    </row>
    <row r="92" spans="2:227" ht="5.25" customHeight="1">
      <c r="B92" s="164"/>
      <c r="DP92" s="201"/>
      <c r="DS92" s="203"/>
      <c r="DU92" s="203"/>
      <c r="DV92" s="203"/>
      <c r="DW92" s="203"/>
      <c r="DX92" s="203"/>
      <c r="DY92" s="203"/>
      <c r="EB92" s="203"/>
      <c r="EC92" s="203"/>
      <c r="ED92" s="631"/>
      <c r="EE92" s="203"/>
      <c r="EF92" s="203"/>
      <c r="EG92" s="631"/>
      <c r="EH92" s="169"/>
      <c r="EI92" s="169"/>
      <c r="EJ92" s="203"/>
      <c r="EK92" s="203"/>
      <c r="EL92" s="631"/>
      <c r="EM92" s="169"/>
      <c r="EN92" s="203"/>
      <c r="EO92" s="203"/>
      <c r="EP92" s="631"/>
      <c r="EQ92" s="203"/>
      <c r="ER92" s="203"/>
      <c r="ES92" s="632"/>
      <c r="ET92" s="632"/>
      <c r="EW92" s="203"/>
      <c r="EX92" s="632"/>
      <c r="EY92" s="169"/>
      <c r="EZ92" s="203"/>
      <c r="FA92" s="203"/>
      <c r="FB92" s="631"/>
      <c r="FC92" s="203"/>
      <c r="FD92" s="203"/>
      <c r="FE92" s="631"/>
      <c r="FH92" s="203"/>
      <c r="FI92" s="203"/>
      <c r="FJ92" s="631"/>
      <c r="FK92" s="169"/>
      <c r="FL92" s="203"/>
      <c r="FM92" s="203"/>
      <c r="FN92" s="631"/>
      <c r="FO92" s="203"/>
      <c r="FP92" s="203"/>
      <c r="FQ92" s="631"/>
      <c r="FT92" s="203"/>
      <c r="FU92" s="203"/>
      <c r="FV92" s="631"/>
      <c r="FW92" s="169"/>
      <c r="FY92" s="169"/>
      <c r="FZ92" s="169"/>
      <c r="GA92" s="169"/>
      <c r="GB92" s="169"/>
      <c r="GC92" s="169"/>
      <c r="GD92" s="169"/>
      <c r="GE92" s="169"/>
      <c r="GF92" s="169"/>
      <c r="GG92" s="169"/>
      <c r="GH92" s="169"/>
      <c r="GI92" s="169"/>
      <c r="GJ92" s="406" t="s">
        <v>49</v>
      </c>
    </row>
    <row r="93" spans="2:227" ht="17.25" customHeight="1">
      <c r="B93" s="626" t="s">
        <v>288</v>
      </c>
      <c r="C93" s="627"/>
      <c r="D93" s="627"/>
      <c r="E93" s="627"/>
      <c r="F93" s="627"/>
      <c r="G93" s="627"/>
      <c r="H93" s="627"/>
      <c r="I93" s="627"/>
      <c r="J93" s="627"/>
      <c r="K93" s="627"/>
      <c r="L93" s="627"/>
      <c r="M93" s="627"/>
      <c r="N93" s="627"/>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c r="CU93" s="628"/>
      <c r="CV93" s="628"/>
      <c r="CW93" s="628"/>
      <c r="CX93" s="628"/>
      <c r="CY93" s="628"/>
      <c r="CZ93" s="628"/>
      <c r="DA93" s="628"/>
      <c r="DB93" s="628"/>
      <c r="DC93" s="628"/>
      <c r="DD93" s="628"/>
      <c r="DE93" s="628"/>
      <c r="DF93" s="628"/>
      <c r="DG93" s="628"/>
      <c r="DH93" s="628"/>
      <c r="DI93" s="628"/>
      <c r="DJ93" s="628"/>
      <c r="DK93" s="628"/>
      <c r="DL93" s="628"/>
      <c r="DM93" s="628"/>
      <c r="DN93" s="628"/>
      <c r="DO93" s="628"/>
      <c r="DP93" s="628"/>
      <c r="DQ93" s="628"/>
      <c r="DR93" s="628"/>
      <c r="DS93" s="628"/>
      <c r="DT93" s="628"/>
      <c r="DU93" s="628"/>
      <c r="DV93" s="628"/>
      <c r="DW93" s="628"/>
      <c r="DX93" s="628"/>
      <c r="DY93" s="628">
        <f t="shared" ref="DY93:FZ93" si="243">300*DY$31+DY$37</f>
        <v>41.214999999999996</v>
      </c>
      <c r="DZ93" s="628">
        <f t="shared" si="243"/>
        <v>41.214999999999996</v>
      </c>
      <c r="EA93" s="628">
        <f t="shared" si="243"/>
        <v>41.214999999999996</v>
      </c>
      <c r="EB93" s="628">
        <f t="shared" si="243"/>
        <v>42.898000000000003</v>
      </c>
      <c r="EC93" s="628">
        <f t="shared" si="243"/>
        <v>42.898000000000003</v>
      </c>
      <c r="ED93" s="628">
        <f t="shared" si="243"/>
        <v>42.898000000000003</v>
      </c>
      <c r="EE93" s="628">
        <f t="shared" si="243"/>
        <v>43.957000000000008</v>
      </c>
      <c r="EF93" s="628">
        <f t="shared" si="243"/>
        <v>43.957000000000008</v>
      </c>
      <c r="EG93" s="628">
        <f t="shared" si="243"/>
        <v>43.957000000000008</v>
      </c>
      <c r="EH93" s="628">
        <f t="shared" si="243"/>
        <v>45.466000000000008</v>
      </c>
      <c r="EI93" s="628">
        <f t="shared" si="243"/>
        <v>45.466000000000008</v>
      </c>
      <c r="EJ93" s="628">
        <f t="shared" si="243"/>
        <v>45.466000000000008</v>
      </c>
      <c r="EK93" s="628">
        <f t="shared" si="243"/>
        <v>46.125999999999998</v>
      </c>
      <c r="EL93" s="628">
        <f t="shared" si="243"/>
        <v>46.125999999999998</v>
      </c>
      <c r="EM93" s="628">
        <f t="shared" si="243"/>
        <v>46.125999999999998</v>
      </c>
      <c r="EN93" s="628">
        <f t="shared" si="243"/>
        <v>45.664000000000001</v>
      </c>
      <c r="EO93" s="628">
        <f t="shared" si="243"/>
        <v>45.664000000000001</v>
      </c>
      <c r="EP93" s="628">
        <f t="shared" si="243"/>
        <v>45.664000000000001</v>
      </c>
      <c r="EQ93" s="628">
        <f t="shared" si="243"/>
        <v>47.134</v>
      </c>
      <c r="ER93" s="628">
        <f t="shared" si="243"/>
        <v>47.134</v>
      </c>
      <c r="ES93" s="628">
        <f t="shared" si="243"/>
        <v>47.134</v>
      </c>
      <c r="ET93" s="628">
        <f t="shared" si="243"/>
        <v>47.793999999999997</v>
      </c>
      <c r="EU93" s="628">
        <f t="shared" si="243"/>
        <v>47.793999999999997</v>
      </c>
      <c r="EV93" s="628">
        <f t="shared" si="243"/>
        <v>47.793999999999997</v>
      </c>
      <c r="EW93" s="628">
        <f t="shared" si="243"/>
        <v>48.141999999999996</v>
      </c>
      <c r="EX93" s="628">
        <f t="shared" si="243"/>
        <v>48.141999999999996</v>
      </c>
      <c r="EY93" s="628">
        <f t="shared" si="243"/>
        <v>48.141999999999996</v>
      </c>
      <c r="EZ93" s="628">
        <f t="shared" si="243"/>
        <v>51.186999999999998</v>
      </c>
      <c r="FA93" s="628">
        <f t="shared" si="243"/>
        <v>51.186999999999998</v>
      </c>
      <c r="FB93" s="628">
        <f t="shared" si="243"/>
        <v>51.186999999999998</v>
      </c>
      <c r="FC93" s="628">
        <f t="shared" si="243"/>
        <v>51.439</v>
      </c>
      <c r="FD93" s="628">
        <f t="shared" si="243"/>
        <v>51.439</v>
      </c>
      <c r="FE93" s="628">
        <f t="shared" si="243"/>
        <v>51.439</v>
      </c>
      <c r="FF93" s="628">
        <f t="shared" si="243"/>
        <v>52.227999999999994</v>
      </c>
      <c r="FG93" s="628">
        <f t="shared" si="243"/>
        <v>52.227999999999994</v>
      </c>
      <c r="FH93" s="628">
        <f t="shared" si="243"/>
        <v>52.227999999999994</v>
      </c>
      <c r="FI93" s="628">
        <f t="shared" si="243"/>
        <v>53.463999999999992</v>
      </c>
      <c r="FJ93" s="628">
        <f t="shared" si="243"/>
        <v>53.463999999999992</v>
      </c>
      <c r="FK93" s="628">
        <f t="shared" si="243"/>
        <v>53.463999999999992</v>
      </c>
      <c r="FL93" s="628">
        <f t="shared" si="243"/>
        <v>54.529999999999987</v>
      </c>
      <c r="FM93" s="628">
        <f t="shared" si="243"/>
        <v>54.529999999999987</v>
      </c>
      <c r="FN93" s="628">
        <f t="shared" si="243"/>
        <v>54.529999999999987</v>
      </c>
      <c r="FO93" s="628">
        <f t="shared" si="243"/>
        <v>54.445999999999991</v>
      </c>
      <c r="FP93" s="628">
        <f t="shared" si="243"/>
        <v>54.445999999999991</v>
      </c>
      <c r="FQ93" s="628">
        <f t="shared" si="243"/>
        <v>54.445999999999991</v>
      </c>
      <c r="FR93" s="628">
        <f t="shared" si="243"/>
        <v>54.356000000000002</v>
      </c>
      <c r="FS93" s="628">
        <f t="shared" si="243"/>
        <v>54.356000000000002</v>
      </c>
      <c r="FT93" s="628">
        <f t="shared" si="243"/>
        <v>54.356000000000002</v>
      </c>
      <c r="FU93" s="628">
        <f t="shared" si="243"/>
        <v>53.476999999999997</v>
      </c>
      <c r="FV93" s="628">
        <f t="shared" si="243"/>
        <v>53.476999999999997</v>
      </c>
      <c r="FW93" s="628">
        <f t="shared" si="243"/>
        <v>53.476999999999997</v>
      </c>
      <c r="FX93" s="628">
        <f t="shared" si="243"/>
        <v>55.139000000000003</v>
      </c>
      <c r="FY93" s="628">
        <f t="shared" si="243"/>
        <v>55.139000000000003</v>
      </c>
      <c r="FZ93" s="628">
        <f t="shared" si="243"/>
        <v>55.139000000000003</v>
      </c>
      <c r="GA93" s="628">
        <f t="shared" ref="GA93:HS93" si="244">300*GA$31+GA$37</f>
        <v>55.426999999999985</v>
      </c>
      <c r="GB93" s="628">
        <f t="shared" si="244"/>
        <v>55.426999999999985</v>
      </c>
      <c r="GC93" s="628">
        <f t="shared" si="244"/>
        <v>55.426999999999985</v>
      </c>
      <c r="GD93" s="628">
        <f t="shared" si="244"/>
        <v>55.249999999999993</v>
      </c>
      <c r="GE93" s="628">
        <f t="shared" si="244"/>
        <v>55.249999999999993</v>
      </c>
      <c r="GF93" s="628">
        <f t="shared" si="244"/>
        <v>55.249999999999993</v>
      </c>
      <c r="GG93" s="628">
        <f t="shared" si="244"/>
        <v>54.649999999999991</v>
      </c>
      <c r="GH93" s="628">
        <f t="shared" si="244"/>
        <v>54.649999999999991</v>
      </c>
      <c r="GI93" s="628">
        <f t="shared" si="244"/>
        <v>54.649999999999991</v>
      </c>
      <c r="GJ93" s="628">
        <f t="shared" si="244"/>
        <v>57.061999999999991</v>
      </c>
      <c r="GK93" s="628">
        <f t="shared" si="244"/>
        <v>57.061999999999991</v>
      </c>
      <c r="GL93" s="628">
        <f t="shared" si="244"/>
        <v>57.061999999999991</v>
      </c>
      <c r="GM93" s="628">
        <f t="shared" si="244"/>
        <v>58.060999999999993</v>
      </c>
      <c r="GN93" s="628">
        <f t="shared" si="244"/>
        <v>58.060999999999993</v>
      </c>
      <c r="GO93" s="628">
        <f t="shared" si="244"/>
        <v>58.060999999999993</v>
      </c>
      <c r="GP93" s="628">
        <f t="shared" si="244"/>
        <v>60.763999999999996</v>
      </c>
      <c r="GQ93" s="628">
        <f t="shared" si="244"/>
        <v>60.763999999999996</v>
      </c>
      <c r="GR93" s="628">
        <f t="shared" si="244"/>
        <v>60.763999999999996</v>
      </c>
      <c r="GS93" s="628">
        <f t="shared" si="244"/>
        <v>60.42499999999999</v>
      </c>
      <c r="GT93" s="628">
        <f t="shared" si="244"/>
        <v>60.42499999999999</v>
      </c>
      <c r="GU93" s="628">
        <f t="shared" si="244"/>
        <v>60.42499999999999</v>
      </c>
      <c r="GV93" s="628">
        <f t="shared" si="244"/>
        <v>56.836999999999996</v>
      </c>
      <c r="GW93" s="628">
        <f t="shared" si="244"/>
        <v>56.836999999999996</v>
      </c>
      <c r="GX93" s="628">
        <f t="shared" si="244"/>
        <v>56.836999999999996</v>
      </c>
      <c r="GY93" s="628">
        <f t="shared" si="244"/>
        <v>59.875999999999991</v>
      </c>
      <c r="GZ93" s="628">
        <f t="shared" si="244"/>
        <v>59.875999999999991</v>
      </c>
      <c r="HA93" s="628">
        <f t="shared" si="244"/>
        <v>59.875999999999991</v>
      </c>
      <c r="HB93" s="628">
        <f t="shared" si="244"/>
        <v>58.870999999999995</v>
      </c>
      <c r="HC93" s="628">
        <f t="shared" si="244"/>
        <v>58.870999999999995</v>
      </c>
      <c r="HD93" s="628">
        <f t="shared" si="244"/>
        <v>58.870999999999995</v>
      </c>
      <c r="HE93" s="628">
        <f t="shared" si="244"/>
        <v>59.170999999999992</v>
      </c>
      <c r="HF93" s="628">
        <f t="shared" si="244"/>
        <v>59.170999999999992</v>
      </c>
      <c r="HG93" s="628">
        <f t="shared" si="244"/>
        <v>59.170999999999992</v>
      </c>
      <c r="HH93" s="628">
        <f t="shared" si="244"/>
        <v>64.646000000000001</v>
      </c>
      <c r="HI93" s="628">
        <f t="shared" si="244"/>
        <v>64.646000000000001</v>
      </c>
      <c r="HJ93" s="628">
        <f t="shared" si="244"/>
        <v>64.646000000000001</v>
      </c>
      <c r="HK93" s="628">
        <f t="shared" si="244"/>
        <v>64.231999999999999</v>
      </c>
      <c r="HL93" s="628">
        <f t="shared" si="244"/>
        <v>64.231999999999999</v>
      </c>
      <c r="HM93" s="628">
        <f t="shared" si="244"/>
        <v>64.231999999999999</v>
      </c>
      <c r="HN93" s="628">
        <f t="shared" si="244"/>
        <v>62.425999999999995</v>
      </c>
      <c r="HO93" s="628">
        <f t="shared" si="244"/>
        <v>62.425999999999995</v>
      </c>
      <c r="HP93" s="628">
        <f t="shared" si="244"/>
        <v>62.425999999999995</v>
      </c>
      <c r="HQ93" s="628">
        <f t="shared" si="244"/>
        <v>61.234999999999992</v>
      </c>
      <c r="HR93" s="628">
        <f t="shared" si="244"/>
        <v>61.234999999999992</v>
      </c>
      <c r="HS93" s="628">
        <f t="shared" si="244"/>
        <v>61.234999999999992</v>
      </c>
    </row>
    <row r="94" spans="2:227" ht="14">
      <c r="B94" s="163" t="s">
        <v>289</v>
      </c>
      <c r="O94" s="225"/>
      <c r="P94" s="225"/>
      <c r="Q94" s="225"/>
      <c r="R94" s="225"/>
      <c r="S94" s="225"/>
      <c r="T94" s="225"/>
      <c r="U94" s="225"/>
      <c r="V94" s="225"/>
      <c r="W94" s="225"/>
      <c r="X94" s="225"/>
      <c r="Y94" s="225"/>
      <c r="Z94" s="225"/>
      <c r="AA94" s="225"/>
      <c r="AB94" s="225"/>
      <c r="AC94" s="225"/>
      <c r="AD94" s="225"/>
      <c r="AE94" s="225"/>
      <c r="AF94" s="225"/>
      <c r="AG94" s="225"/>
      <c r="AH94" s="225"/>
      <c r="AI94" s="225"/>
      <c r="AJ94" s="225"/>
      <c r="AK94" s="225"/>
      <c r="AL94" s="225"/>
      <c r="AM94" s="225"/>
      <c r="AN94" s="225"/>
      <c r="AO94" s="225"/>
      <c r="AP94" s="225"/>
      <c r="AQ94" s="225"/>
      <c r="AR94" s="225"/>
      <c r="AS94" s="225"/>
      <c r="AT94" s="225"/>
      <c r="AU94" s="225"/>
      <c r="AV94" s="225"/>
      <c r="AW94" s="225"/>
      <c r="AX94" s="225"/>
      <c r="AY94" s="225"/>
      <c r="AZ94" s="225"/>
      <c r="BA94" s="225"/>
      <c r="BB94" s="225"/>
      <c r="BC94" s="225"/>
      <c r="BD94" s="225"/>
      <c r="BE94" s="225"/>
      <c r="BF94" s="225"/>
      <c r="BG94" s="225"/>
      <c r="BH94" s="225"/>
      <c r="BI94" s="225"/>
      <c r="BJ94" s="225"/>
      <c r="BK94" s="225"/>
      <c r="BL94" s="225"/>
      <c r="BM94" s="225"/>
      <c r="BN94" s="225"/>
      <c r="BO94" s="225"/>
      <c r="BP94" s="225"/>
      <c r="BQ94" s="225"/>
      <c r="BR94" s="225"/>
      <c r="BS94" s="225"/>
      <c r="BT94" s="225"/>
      <c r="BU94" s="225"/>
      <c r="BV94" s="225"/>
      <c r="BW94" s="225"/>
      <c r="BX94" s="225"/>
      <c r="BY94" s="225"/>
      <c r="BZ94" s="225"/>
      <c r="CA94" s="225"/>
      <c r="CB94" s="225"/>
      <c r="CC94" s="225"/>
      <c r="CD94" s="225"/>
      <c r="CE94" s="225"/>
      <c r="CF94" s="225"/>
      <c r="CG94" s="225"/>
      <c r="CH94" s="225"/>
      <c r="CI94" s="225"/>
      <c r="CJ94" s="225"/>
      <c r="CK94" s="225"/>
      <c r="CL94" s="225"/>
      <c r="CM94" s="225"/>
      <c r="CN94" s="225"/>
      <c r="CO94" s="225"/>
      <c r="CP94" s="225"/>
      <c r="CQ94" s="225"/>
      <c r="CR94" s="225"/>
      <c r="CS94" s="225"/>
      <c r="CT94" s="225"/>
      <c r="CU94" s="225"/>
      <c r="CV94" s="225"/>
      <c r="CW94" s="225"/>
      <c r="CX94" s="225"/>
      <c r="CY94" s="225"/>
      <c r="CZ94" s="225"/>
      <c r="DA94" s="225"/>
      <c r="DB94" s="225"/>
      <c r="DC94" s="225"/>
      <c r="DD94" s="225"/>
      <c r="DE94" s="225"/>
      <c r="DF94" s="225"/>
      <c r="DG94" s="225"/>
      <c r="DH94" s="225"/>
      <c r="DI94" s="225"/>
      <c r="DJ94" s="225"/>
      <c r="DK94" s="225"/>
      <c r="DL94" s="225"/>
      <c r="DM94" s="225"/>
      <c r="DN94" s="225"/>
      <c r="DO94" s="225"/>
      <c r="DP94" s="225"/>
      <c r="DQ94" s="225"/>
      <c r="DR94" s="225"/>
      <c r="DS94" s="225"/>
      <c r="DT94" s="225"/>
      <c r="DU94" s="225"/>
      <c r="DV94" s="225"/>
      <c r="DW94" s="225"/>
      <c r="DX94" s="225"/>
      <c r="DY94" s="225">
        <f>500*DY$31+DY$37</f>
        <v>68.325000000000003</v>
      </c>
      <c r="DZ94" s="225">
        <f t="shared" ref="DZ94:GK94" si="245">500*DZ$31+DZ$37</f>
        <v>68.325000000000003</v>
      </c>
      <c r="EA94" s="225">
        <f t="shared" si="245"/>
        <v>68.325000000000003</v>
      </c>
      <c r="EB94" s="225">
        <f t="shared" si="245"/>
        <v>70.929999999999993</v>
      </c>
      <c r="EC94" s="225">
        <f t="shared" si="245"/>
        <v>70.929999999999993</v>
      </c>
      <c r="ED94" s="225">
        <f t="shared" si="245"/>
        <v>70.929999999999993</v>
      </c>
      <c r="EE94" s="225">
        <f t="shared" si="245"/>
        <v>72.695000000000007</v>
      </c>
      <c r="EF94" s="225">
        <f t="shared" si="245"/>
        <v>72.695000000000007</v>
      </c>
      <c r="EG94" s="225">
        <f t="shared" si="245"/>
        <v>72.695000000000007</v>
      </c>
      <c r="EH94" s="225">
        <f t="shared" si="245"/>
        <v>75.210000000000008</v>
      </c>
      <c r="EI94" s="225">
        <f t="shared" si="245"/>
        <v>75.210000000000008</v>
      </c>
      <c r="EJ94" s="225">
        <f t="shared" si="245"/>
        <v>75.210000000000008</v>
      </c>
      <c r="EK94" s="225">
        <f t="shared" si="245"/>
        <v>76.309999999999988</v>
      </c>
      <c r="EL94" s="225">
        <f t="shared" si="245"/>
        <v>76.309999999999988</v>
      </c>
      <c r="EM94" s="225">
        <f t="shared" si="245"/>
        <v>76.309999999999988</v>
      </c>
      <c r="EN94" s="225">
        <f t="shared" si="245"/>
        <v>75.240000000000009</v>
      </c>
      <c r="EO94" s="225">
        <f t="shared" si="245"/>
        <v>75.240000000000009</v>
      </c>
      <c r="EP94" s="225">
        <f t="shared" si="245"/>
        <v>75.240000000000009</v>
      </c>
      <c r="EQ94" s="225">
        <f t="shared" si="245"/>
        <v>77.69</v>
      </c>
      <c r="ER94" s="225">
        <f t="shared" si="245"/>
        <v>77.69</v>
      </c>
      <c r="ES94" s="225">
        <f t="shared" si="245"/>
        <v>77.69</v>
      </c>
      <c r="ET94" s="225">
        <f t="shared" si="245"/>
        <v>78.790000000000006</v>
      </c>
      <c r="EU94" s="225">
        <f t="shared" si="245"/>
        <v>78.790000000000006</v>
      </c>
      <c r="EV94" s="225">
        <f t="shared" si="245"/>
        <v>78.790000000000006</v>
      </c>
      <c r="EW94" s="225">
        <f t="shared" si="245"/>
        <v>79.37</v>
      </c>
      <c r="EX94" s="225">
        <f t="shared" si="245"/>
        <v>79.37</v>
      </c>
      <c r="EY94" s="225">
        <f t="shared" si="245"/>
        <v>79.37</v>
      </c>
      <c r="EZ94" s="225">
        <f t="shared" si="245"/>
        <v>84.144999999999996</v>
      </c>
      <c r="FA94" s="225">
        <f t="shared" si="245"/>
        <v>84.144999999999996</v>
      </c>
      <c r="FB94" s="225">
        <f t="shared" si="245"/>
        <v>84.144999999999996</v>
      </c>
      <c r="FC94" s="225">
        <f t="shared" si="245"/>
        <v>84.564999999999998</v>
      </c>
      <c r="FD94" s="225">
        <f t="shared" si="245"/>
        <v>84.564999999999998</v>
      </c>
      <c r="FE94" s="225">
        <f t="shared" si="245"/>
        <v>84.564999999999998</v>
      </c>
      <c r="FF94" s="225">
        <f t="shared" si="245"/>
        <v>85.88</v>
      </c>
      <c r="FG94" s="225">
        <f t="shared" si="245"/>
        <v>85.88</v>
      </c>
      <c r="FH94" s="225">
        <f t="shared" si="245"/>
        <v>85.88</v>
      </c>
      <c r="FI94" s="225">
        <f t="shared" si="245"/>
        <v>87.939999999999984</v>
      </c>
      <c r="FJ94" s="225">
        <f t="shared" si="245"/>
        <v>87.939999999999984</v>
      </c>
      <c r="FK94" s="225">
        <f t="shared" si="245"/>
        <v>87.939999999999984</v>
      </c>
      <c r="FL94" s="225">
        <f t="shared" si="245"/>
        <v>89.34999999999998</v>
      </c>
      <c r="FM94" s="225">
        <f t="shared" si="245"/>
        <v>89.34999999999998</v>
      </c>
      <c r="FN94" s="225">
        <f t="shared" si="245"/>
        <v>89.34999999999998</v>
      </c>
      <c r="FO94" s="225">
        <f t="shared" si="245"/>
        <v>89.20999999999998</v>
      </c>
      <c r="FP94" s="225">
        <f t="shared" si="245"/>
        <v>89.20999999999998</v>
      </c>
      <c r="FQ94" s="225">
        <f t="shared" si="245"/>
        <v>89.20999999999998</v>
      </c>
      <c r="FR94" s="225">
        <f t="shared" si="245"/>
        <v>89.06</v>
      </c>
      <c r="FS94" s="225">
        <f t="shared" si="245"/>
        <v>89.06</v>
      </c>
      <c r="FT94" s="225">
        <f t="shared" si="245"/>
        <v>89.06</v>
      </c>
      <c r="FU94" s="225">
        <f t="shared" si="245"/>
        <v>87.594999999999999</v>
      </c>
      <c r="FV94" s="225">
        <f t="shared" si="245"/>
        <v>87.594999999999999</v>
      </c>
      <c r="FW94" s="225">
        <f t="shared" si="245"/>
        <v>87.594999999999999</v>
      </c>
      <c r="FX94" s="225">
        <f t="shared" si="245"/>
        <v>90.364999999999995</v>
      </c>
      <c r="FY94" s="225">
        <f t="shared" si="245"/>
        <v>90.364999999999995</v>
      </c>
      <c r="FZ94" s="225">
        <f t="shared" si="245"/>
        <v>90.364999999999995</v>
      </c>
      <c r="GA94" s="225">
        <f t="shared" si="245"/>
        <v>90.844999999999985</v>
      </c>
      <c r="GB94" s="225">
        <f t="shared" si="245"/>
        <v>90.844999999999985</v>
      </c>
      <c r="GC94" s="225">
        <f t="shared" si="245"/>
        <v>90.844999999999985</v>
      </c>
      <c r="GD94" s="225">
        <f t="shared" si="245"/>
        <v>90.55</v>
      </c>
      <c r="GE94" s="225">
        <f t="shared" si="245"/>
        <v>90.55</v>
      </c>
      <c r="GF94" s="225">
        <f t="shared" si="245"/>
        <v>90.55</v>
      </c>
      <c r="GG94" s="225">
        <f t="shared" si="245"/>
        <v>89.55</v>
      </c>
      <c r="GH94" s="225">
        <f t="shared" si="245"/>
        <v>89.55</v>
      </c>
      <c r="GI94" s="225">
        <f t="shared" si="245"/>
        <v>89.55</v>
      </c>
      <c r="GJ94" s="225">
        <f t="shared" si="245"/>
        <v>93.57</v>
      </c>
      <c r="GK94" s="225">
        <f t="shared" si="245"/>
        <v>93.57</v>
      </c>
      <c r="GL94" s="225">
        <f t="shared" ref="GL94:HS94" si="246">500*GL$31+GL$37</f>
        <v>93.57</v>
      </c>
      <c r="GM94" s="225">
        <f t="shared" si="246"/>
        <v>95.234999999999985</v>
      </c>
      <c r="GN94" s="225">
        <f t="shared" si="246"/>
        <v>95.234999999999985</v>
      </c>
      <c r="GO94" s="225">
        <f t="shared" si="246"/>
        <v>95.234999999999985</v>
      </c>
      <c r="GP94" s="225">
        <f t="shared" si="246"/>
        <v>99.74</v>
      </c>
      <c r="GQ94" s="225">
        <f t="shared" si="246"/>
        <v>99.74</v>
      </c>
      <c r="GR94" s="225">
        <f t="shared" si="246"/>
        <v>99.74</v>
      </c>
      <c r="GS94" s="225">
        <f t="shared" si="246"/>
        <v>99.174999999999983</v>
      </c>
      <c r="GT94" s="225">
        <f t="shared" si="246"/>
        <v>99.174999999999983</v>
      </c>
      <c r="GU94" s="225">
        <f t="shared" si="246"/>
        <v>99.174999999999983</v>
      </c>
      <c r="GV94" s="225">
        <f t="shared" si="246"/>
        <v>93.195000000000007</v>
      </c>
      <c r="GW94" s="225">
        <f t="shared" si="246"/>
        <v>93.195000000000007</v>
      </c>
      <c r="GX94" s="225">
        <f t="shared" si="246"/>
        <v>93.195000000000007</v>
      </c>
      <c r="GY94" s="225">
        <f t="shared" si="246"/>
        <v>98.259999999999991</v>
      </c>
      <c r="GZ94" s="225">
        <f t="shared" si="246"/>
        <v>98.259999999999991</v>
      </c>
      <c r="HA94" s="225">
        <f t="shared" si="246"/>
        <v>98.259999999999991</v>
      </c>
      <c r="HB94" s="225">
        <f t="shared" si="246"/>
        <v>96.584999999999994</v>
      </c>
      <c r="HC94" s="225">
        <f t="shared" si="246"/>
        <v>96.584999999999994</v>
      </c>
      <c r="HD94" s="225">
        <f t="shared" si="246"/>
        <v>96.584999999999994</v>
      </c>
      <c r="HE94" s="225">
        <f t="shared" si="246"/>
        <v>97.084999999999994</v>
      </c>
      <c r="HF94" s="225">
        <f t="shared" si="246"/>
        <v>97.084999999999994</v>
      </c>
      <c r="HG94" s="225">
        <f t="shared" si="246"/>
        <v>97.084999999999994</v>
      </c>
      <c r="HH94" s="225">
        <f t="shared" si="246"/>
        <v>106.21</v>
      </c>
      <c r="HI94" s="225">
        <f t="shared" si="246"/>
        <v>106.21</v>
      </c>
      <c r="HJ94" s="225">
        <f t="shared" si="246"/>
        <v>106.21</v>
      </c>
      <c r="HK94" s="225">
        <f t="shared" si="246"/>
        <v>105.52000000000001</v>
      </c>
      <c r="HL94" s="225">
        <f t="shared" si="246"/>
        <v>105.52000000000001</v>
      </c>
      <c r="HM94" s="225">
        <f t="shared" si="246"/>
        <v>105.52000000000001</v>
      </c>
      <c r="HN94" s="225">
        <f t="shared" si="246"/>
        <v>102.50999999999999</v>
      </c>
      <c r="HO94" s="225">
        <f t="shared" si="246"/>
        <v>102.50999999999999</v>
      </c>
      <c r="HP94" s="225">
        <f t="shared" si="246"/>
        <v>102.50999999999999</v>
      </c>
      <c r="HQ94" s="225">
        <f t="shared" si="246"/>
        <v>100.52499999999999</v>
      </c>
      <c r="HR94" s="225">
        <f t="shared" si="246"/>
        <v>100.52499999999999</v>
      </c>
      <c r="HS94" s="225">
        <f t="shared" si="246"/>
        <v>100.52499999999999</v>
      </c>
    </row>
    <row r="95" spans="2:227" ht="14">
      <c r="B95" s="163" t="s">
        <v>290</v>
      </c>
      <c r="O95" s="225"/>
      <c r="P95" s="225"/>
      <c r="Q95" s="225"/>
      <c r="R95" s="225"/>
      <c r="S95" s="225"/>
      <c r="T95" s="225"/>
      <c r="U95" s="225"/>
      <c r="V95" s="225"/>
      <c r="W95" s="225"/>
      <c r="X95" s="225"/>
      <c r="Y95" s="225"/>
      <c r="Z95" s="225"/>
      <c r="AA95" s="225"/>
      <c r="AB95" s="225"/>
      <c r="AC95" s="225"/>
      <c r="AD95" s="225"/>
      <c r="AE95" s="225"/>
      <c r="AF95" s="225"/>
      <c r="AG95" s="225"/>
      <c r="AH95" s="225"/>
      <c r="AI95" s="225"/>
      <c r="AJ95" s="225"/>
      <c r="AK95" s="225"/>
      <c r="AL95" s="225"/>
      <c r="AM95" s="225"/>
      <c r="AN95" s="225"/>
      <c r="AO95" s="225"/>
      <c r="AP95" s="225"/>
      <c r="AQ95" s="225"/>
      <c r="AR95" s="225"/>
      <c r="AS95" s="225"/>
      <c r="AT95" s="225"/>
      <c r="AU95" s="225"/>
      <c r="AV95" s="225"/>
      <c r="AW95" s="225"/>
      <c r="AX95" s="225"/>
      <c r="AY95" s="225"/>
      <c r="AZ95" s="225"/>
      <c r="BA95" s="225"/>
      <c r="BB95" s="225"/>
      <c r="BC95" s="225"/>
      <c r="BD95" s="225"/>
      <c r="BE95" s="225"/>
      <c r="BF95" s="225"/>
      <c r="BG95" s="225"/>
      <c r="BH95" s="225"/>
      <c r="BI95" s="225"/>
      <c r="BJ95" s="225"/>
      <c r="BK95" s="225"/>
      <c r="BL95" s="225"/>
      <c r="BM95" s="225"/>
      <c r="BN95" s="225"/>
      <c r="BO95" s="225"/>
      <c r="BP95" s="225"/>
      <c r="BQ95" s="225"/>
      <c r="BR95" s="225"/>
      <c r="BS95" s="225"/>
      <c r="BT95" s="225"/>
      <c r="BU95" s="225"/>
      <c r="BV95" s="225"/>
      <c r="BW95" s="225"/>
      <c r="BX95" s="225"/>
      <c r="BY95" s="225"/>
      <c r="BZ95" s="225"/>
      <c r="CA95" s="225"/>
      <c r="CB95" s="225"/>
      <c r="CC95" s="225"/>
      <c r="CD95" s="225"/>
      <c r="CE95" s="225"/>
      <c r="CF95" s="225"/>
      <c r="CG95" s="225"/>
      <c r="CH95" s="225"/>
      <c r="CI95" s="225"/>
      <c r="CJ95" s="225"/>
      <c r="CK95" s="225"/>
      <c r="CL95" s="225"/>
      <c r="CM95" s="225"/>
      <c r="CN95" s="225"/>
      <c r="CO95" s="225"/>
      <c r="CP95" s="225"/>
      <c r="CQ95" s="225"/>
      <c r="CR95" s="225"/>
      <c r="CS95" s="225"/>
      <c r="CT95" s="225"/>
      <c r="CU95" s="225"/>
      <c r="CV95" s="225"/>
      <c r="CW95" s="225"/>
      <c r="CX95" s="225"/>
      <c r="CY95" s="225"/>
      <c r="CZ95" s="225"/>
      <c r="DA95" s="225"/>
      <c r="DB95" s="225"/>
      <c r="DC95" s="225"/>
      <c r="DD95" s="225"/>
      <c r="DE95" s="225"/>
      <c r="DF95" s="225"/>
      <c r="DG95" s="225"/>
      <c r="DH95" s="225"/>
      <c r="DI95" s="225"/>
      <c r="DJ95" s="225"/>
      <c r="DK95" s="225"/>
      <c r="DL95" s="225"/>
      <c r="DM95" s="225"/>
      <c r="DN95" s="225"/>
      <c r="DO95" s="225"/>
      <c r="DP95" s="225"/>
      <c r="DQ95" s="225"/>
      <c r="DR95" s="225"/>
      <c r="DS95" s="225"/>
      <c r="DT95" s="225"/>
      <c r="DU95" s="225"/>
      <c r="DV95" s="225"/>
      <c r="DW95" s="225"/>
      <c r="DX95" s="225"/>
      <c r="DY95" s="225">
        <f>500*DY$31+150*DY32+DY$38</f>
        <v>93.484499999999997</v>
      </c>
      <c r="DZ95" s="225">
        <f t="shared" ref="DZ95:GK95" si="247">500*DZ$31+150*DZ32+DZ$38</f>
        <v>93.484499999999997</v>
      </c>
      <c r="EA95" s="225">
        <f t="shared" si="247"/>
        <v>94.9345</v>
      </c>
      <c r="EB95" s="225">
        <f t="shared" si="247"/>
        <v>99.397499999999994</v>
      </c>
      <c r="EC95" s="225">
        <f t="shared" si="247"/>
        <v>99.397499999999994</v>
      </c>
      <c r="ED95" s="225">
        <f t="shared" si="247"/>
        <v>99.397499999999994</v>
      </c>
      <c r="EE95" s="225">
        <f t="shared" si="247"/>
        <v>101.69200000000001</v>
      </c>
      <c r="EF95" s="225">
        <f t="shared" si="247"/>
        <v>101.69200000000001</v>
      </c>
      <c r="EG95" s="225">
        <f t="shared" si="247"/>
        <v>101.69200000000001</v>
      </c>
      <c r="EH95" s="225">
        <f t="shared" si="247"/>
        <v>104.96150000000002</v>
      </c>
      <c r="EI95" s="225">
        <f t="shared" si="247"/>
        <v>104.96150000000002</v>
      </c>
      <c r="EJ95" s="225">
        <f t="shared" si="247"/>
        <v>104.96150000000002</v>
      </c>
      <c r="EK95" s="225">
        <f t="shared" si="247"/>
        <v>106.39149999999999</v>
      </c>
      <c r="EL95" s="225">
        <f t="shared" si="247"/>
        <v>106.39149999999999</v>
      </c>
      <c r="EM95" s="225">
        <f t="shared" si="247"/>
        <v>106.39149999999999</v>
      </c>
      <c r="EN95" s="225">
        <f t="shared" si="247"/>
        <v>107.06400000000002</v>
      </c>
      <c r="EO95" s="225">
        <f t="shared" si="247"/>
        <v>107.06400000000002</v>
      </c>
      <c r="EP95" s="225">
        <f t="shared" si="247"/>
        <v>107.06400000000002</v>
      </c>
      <c r="EQ95" s="225">
        <f t="shared" si="247"/>
        <v>110.24900000000001</v>
      </c>
      <c r="ER95" s="225">
        <f t="shared" si="247"/>
        <v>110.24900000000001</v>
      </c>
      <c r="ES95" s="225">
        <f t="shared" si="247"/>
        <v>110.24900000000001</v>
      </c>
      <c r="ET95" s="225">
        <f t="shared" si="247"/>
        <v>111.67900000000002</v>
      </c>
      <c r="EU95" s="225">
        <f t="shared" si="247"/>
        <v>111.67900000000002</v>
      </c>
      <c r="EV95" s="225">
        <f t="shared" si="247"/>
        <v>111.67900000000002</v>
      </c>
      <c r="EW95" s="225">
        <f t="shared" si="247"/>
        <v>112.43300000000002</v>
      </c>
      <c r="EX95" s="225">
        <f t="shared" si="247"/>
        <v>112.43300000000002</v>
      </c>
      <c r="EY95" s="225">
        <f t="shared" si="247"/>
        <v>112.43300000000002</v>
      </c>
      <c r="EZ95" s="225">
        <f t="shared" si="247"/>
        <v>120.613</v>
      </c>
      <c r="FA95" s="225">
        <f t="shared" si="247"/>
        <v>120.613</v>
      </c>
      <c r="FB95" s="225">
        <f t="shared" si="247"/>
        <v>120.613</v>
      </c>
      <c r="FC95" s="225">
        <f t="shared" si="247"/>
        <v>121.15899999999999</v>
      </c>
      <c r="FD95" s="225">
        <f t="shared" si="247"/>
        <v>121.15899999999999</v>
      </c>
      <c r="FE95" s="225">
        <f t="shared" si="247"/>
        <v>121.15899999999999</v>
      </c>
      <c r="FF95" s="225">
        <f t="shared" si="247"/>
        <v>122.8685</v>
      </c>
      <c r="FG95" s="225">
        <f t="shared" si="247"/>
        <v>122.8685</v>
      </c>
      <c r="FH95" s="225">
        <f t="shared" si="247"/>
        <v>122.8685</v>
      </c>
      <c r="FI95" s="225">
        <f t="shared" si="247"/>
        <v>125.54649999999998</v>
      </c>
      <c r="FJ95" s="225">
        <f t="shared" si="247"/>
        <v>125.54649999999998</v>
      </c>
      <c r="FK95" s="225">
        <f t="shared" si="247"/>
        <v>125.54649999999998</v>
      </c>
      <c r="FL95" s="225">
        <f t="shared" si="247"/>
        <v>129.8535</v>
      </c>
      <c r="FM95" s="225">
        <f t="shared" si="247"/>
        <v>129.8535</v>
      </c>
      <c r="FN95" s="225">
        <f t="shared" si="247"/>
        <v>129.8535</v>
      </c>
      <c r="FO95" s="225">
        <f t="shared" si="247"/>
        <v>129.67149999999998</v>
      </c>
      <c r="FP95" s="225">
        <f t="shared" si="247"/>
        <v>129.67149999999998</v>
      </c>
      <c r="FQ95" s="225">
        <f t="shared" si="247"/>
        <v>129.67149999999998</v>
      </c>
      <c r="FR95" s="225">
        <f t="shared" si="247"/>
        <v>129.47650000000002</v>
      </c>
      <c r="FS95" s="225">
        <f t="shared" si="247"/>
        <v>129.47650000000002</v>
      </c>
      <c r="FT95" s="225">
        <f t="shared" si="247"/>
        <v>129.47650000000002</v>
      </c>
      <c r="FU95" s="225">
        <f t="shared" si="247"/>
        <v>127.572</v>
      </c>
      <c r="FV95" s="225">
        <f t="shared" si="247"/>
        <v>127.572</v>
      </c>
      <c r="FW95" s="225">
        <f t="shared" si="247"/>
        <v>127.572</v>
      </c>
      <c r="FX95" s="225">
        <f t="shared" si="247"/>
        <v>131.173</v>
      </c>
      <c r="FY95" s="225">
        <f t="shared" si="247"/>
        <v>131.173</v>
      </c>
      <c r="FZ95" s="225">
        <f t="shared" si="247"/>
        <v>131.173</v>
      </c>
      <c r="GA95" s="225">
        <f t="shared" si="247"/>
        <v>131.797</v>
      </c>
      <c r="GB95" s="225">
        <f t="shared" si="247"/>
        <v>131.797</v>
      </c>
      <c r="GC95" s="225">
        <f t="shared" si="247"/>
        <v>131.797</v>
      </c>
      <c r="GD95" s="225">
        <f t="shared" si="247"/>
        <v>131.4135</v>
      </c>
      <c r="GE95" s="225">
        <f t="shared" si="247"/>
        <v>131.4135</v>
      </c>
      <c r="GF95" s="225">
        <f t="shared" si="247"/>
        <v>131.4135</v>
      </c>
      <c r="GG95" s="225">
        <f t="shared" si="247"/>
        <v>130.11350000000002</v>
      </c>
      <c r="GH95" s="225">
        <f t="shared" si="247"/>
        <v>130.11350000000002</v>
      </c>
      <c r="GI95" s="225">
        <f t="shared" si="247"/>
        <v>130.11350000000002</v>
      </c>
      <c r="GJ95" s="225">
        <f t="shared" si="247"/>
        <v>135.33949999999999</v>
      </c>
      <c r="GK95" s="225">
        <f t="shared" si="247"/>
        <v>135.33949999999999</v>
      </c>
      <c r="GL95" s="225">
        <f t="shared" ref="GL95:HJ95" si="248">500*GL$31+150*GL32+GL$38</f>
        <v>135.33949999999999</v>
      </c>
      <c r="GM95" s="225">
        <f t="shared" si="248"/>
        <v>137.50399999999999</v>
      </c>
      <c r="GN95" s="225">
        <f t="shared" si="248"/>
        <v>137.50399999999999</v>
      </c>
      <c r="GO95" s="225">
        <f t="shared" si="248"/>
        <v>137.50399999999999</v>
      </c>
      <c r="GP95" s="225">
        <f t="shared" si="248"/>
        <v>143.3605</v>
      </c>
      <c r="GQ95" s="225">
        <f t="shared" si="248"/>
        <v>143.3605</v>
      </c>
      <c r="GR95" s="225">
        <f t="shared" si="248"/>
        <v>143.3605</v>
      </c>
      <c r="GS95" s="225">
        <f t="shared" si="248"/>
        <v>142.626</v>
      </c>
      <c r="GT95" s="225">
        <f t="shared" si="248"/>
        <v>142.626</v>
      </c>
      <c r="GU95" s="225">
        <f>500*GU$31+150*GU$32+GU$38</f>
        <v>142.626</v>
      </c>
      <c r="GV95" s="225">
        <f t="shared" si="248"/>
        <v>134.852</v>
      </c>
      <c r="GW95" s="225">
        <f t="shared" si="248"/>
        <v>134.852</v>
      </c>
      <c r="GX95" s="225">
        <f t="shared" si="248"/>
        <v>134.852</v>
      </c>
      <c r="GY95" s="225">
        <f t="shared" si="248"/>
        <v>141.4365</v>
      </c>
      <c r="GZ95" s="225">
        <f t="shared" si="248"/>
        <v>141.4365</v>
      </c>
      <c r="HA95" s="225">
        <f t="shared" si="248"/>
        <v>141.4365</v>
      </c>
      <c r="HB95" s="225">
        <f t="shared" si="248"/>
        <v>139.25900000000001</v>
      </c>
      <c r="HC95" s="225">
        <f t="shared" si="248"/>
        <v>139.25900000000001</v>
      </c>
      <c r="HD95" s="225">
        <f t="shared" si="248"/>
        <v>139.25900000000001</v>
      </c>
      <c r="HE95" s="225">
        <f t="shared" si="248"/>
        <v>139.90900000000002</v>
      </c>
      <c r="HF95" s="225">
        <f t="shared" si="248"/>
        <v>139.90900000000002</v>
      </c>
      <c r="HG95" s="225">
        <f t="shared" si="248"/>
        <v>139.90900000000002</v>
      </c>
      <c r="HH95" s="225">
        <f t="shared" si="248"/>
        <v>151.7715</v>
      </c>
      <c r="HI95" s="225">
        <f t="shared" si="248"/>
        <v>151.7715</v>
      </c>
      <c r="HJ95" s="225">
        <f t="shared" si="248"/>
        <v>151.7715</v>
      </c>
      <c r="HK95" s="225">
        <f t="shared" ref="HK95:HM95" si="249">500*HK$31+150*HK32+HK$38</f>
        <v>150.87450000000004</v>
      </c>
      <c r="HL95" s="225">
        <f t="shared" si="249"/>
        <v>150.87450000000004</v>
      </c>
      <c r="HM95" s="225">
        <f t="shared" si="249"/>
        <v>150.87450000000004</v>
      </c>
      <c r="HN95" s="225">
        <f t="shared" ref="HN95:HS95" si="250">500*HN$31+150*HN32+HN$38</f>
        <v>146.9615</v>
      </c>
      <c r="HO95" s="225">
        <f t="shared" si="250"/>
        <v>146.9615</v>
      </c>
      <c r="HP95" s="225">
        <f t="shared" si="250"/>
        <v>146.9615</v>
      </c>
      <c r="HQ95" s="225">
        <f t="shared" si="250"/>
        <v>144.381</v>
      </c>
      <c r="HR95" s="225">
        <f t="shared" si="250"/>
        <v>144.381</v>
      </c>
      <c r="HS95" s="225">
        <f t="shared" si="250"/>
        <v>146.631</v>
      </c>
    </row>
    <row r="96" spans="2:227" ht="14">
      <c r="B96" s="629" t="s">
        <v>291</v>
      </c>
      <c r="C96" s="521"/>
      <c r="D96" s="521"/>
      <c r="E96" s="521"/>
      <c r="F96" s="521"/>
      <c r="G96" s="521"/>
      <c r="H96" s="521"/>
      <c r="I96" s="521"/>
      <c r="J96" s="521"/>
      <c r="K96" s="521"/>
      <c r="L96" s="521"/>
      <c r="M96" s="521"/>
      <c r="N96" s="521"/>
      <c r="O96" s="630"/>
      <c r="P96" s="630"/>
      <c r="Q96" s="630"/>
      <c r="R96" s="630"/>
      <c r="S96" s="630"/>
      <c r="T96" s="630"/>
      <c r="U96" s="630"/>
      <c r="V96" s="630"/>
      <c r="W96" s="630"/>
      <c r="X96" s="630"/>
      <c r="Y96" s="630"/>
      <c r="Z96" s="630"/>
      <c r="AA96" s="630"/>
      <c r="AB96" s="630"/>
      <c r="AC96" s="630"/>
      <c r="AD96" s="630"/>
      <c r="AE96" s="630"/>
      <c r="AF96" s="630"/>
      <c r="AG96" s="630"/>
      <c r="AH96" s="630"/>
      <c r="AI96" s="630"/>
      <c r="AJ96" s="630"/>
      <c r="AK96" s="630"/>
      <c r="AL96" s="630"/>
      <c r="AM96" s="630"/>
      <c r="AN96" s="630"/>
      <c r="AO96" s="630"/>
      <c r="AP96" s="630"/>
      <c r="AQ96" s="630"/>
      <c r="AR96" s="630"/>
      <c r="AS96" s="630"/>
      <c r="AT96" s="630"/>
      <c r="AU96" s="630"/>
      <c r="AV96" s="630"/>
      <c r="AW96" s="630"/>
      <c r="AX96" s="630"/>
      <c r="AY96" s="630"/>
      <c r="AZ96" s="630"/>
      <c r="BA96" s="630"/>
      <c r="BB96" s="630"/>
      <c r="BC96" s="630"/>
      <c r="BD96" s="630"/>
      <c r="BE96" s="630"/>
      <c r="BF96" s="630"/>
      <c r="BG96" s="630"/>
      <c r="BH96" s="630"/>
      <c r="BI96" s="630"/>
      <c r="BJ96" s="630"/>
      <c r="BK96" s="630"/>
      <c r="BL96" s="630"/>
      <c r="BM96" s="630"/>
      <c r="BN96" s="630"/>
      <c r="BO96" s="630"/>
      <c r="BP96" s="630"/>
      <c r="BQ96" s="630"/>
      <c r="BR96" s="630"/>
      <c r="BS96" s="630"/>
      <c r="BT96" s="630"/>
      <c r="BU96" s="630"/>
      <c r="BV96" s="630"/>
      <c r="BW96" s="630"/>
      <c r="BX96" s="630"/>
      <c r="BY96" s="630"/>
      <c r="BZ96" s="630"/>
      <c r="CA96" s="630"/>
      <c r="CB96" s="630"/>
      <c r="CC96" s="630"/>
      <c r="CD96" s="630"/>
      <c r="CE96" s="630"/>
      <c r="CF96" s="630"/>
      <c r="CG96" s="630"/>
      <c r="CH96" s="630"/>
      <c r="CI96" s="630"/>
      <c r="CJ96" s="630"/>
      <c r="CK96" s="630"/>
      <c r="CL96" s="630"/>
      <c r="CM96" s="630"/>
      <c r="CN96" s="630"/>
      <c r="CO96" s="630"/>
      <c r="CP96" s="630"/>
      <c r="CQ96" s="630"/>
      <c r="CR96" s="630"/>
      <c r="CS96" s="630"/>
      <c r="CT96" s="630"/>
      <c r="CU96" s="630"/>
      <c r="CV96" s="630"/>
      <c r="CW96" s="630"/>
      <c r="CX96" s="630"/>
      <c r="CY96" s="630"/>
      <c r="CZ96" s="630"/>
      <c r="DA96" s="630"/>
      <c r="DB96" s="630"/>
      <c r="DC96" s="630"/>
      <c r="DD96" s="630"/>
      <c r="DE96" s="630"/>
      <c r="DF96" s="630"/>
      <c r="DG96" s="630"/>
      <c r="DH96" s="630"/>
      <c r="DI96" s="630"/>
      <c r="DJ96" s="630"/>
      <c r="DK96" s="630"/>
      <c r="DL96" s="630"/>
      <c r="DM96" s="630"/>
      <c r="DN96" s="630"/>
      <c r="DO96" s="630"/>
      <c r="DP96" s="630"/>
      <c r="DQ96" s="630"/>
      <c r="DR96" s="630"/>
      <c r="DS96" s="630"/>
      <c r="DT96" s="630"/>
      <c r="DU96" s="630"/>
      <c r="DV96" s="630"/>
      <c r="DW96" s="630"/>
      <c r="DX96" s="630"/>
      <c r="DY96" s="630">
        <f>500*DY$31+300*DY$32+DY$38</f>
        <v>118.64399999999999</v>
      </c>
      <c r="DZ96" s="630">
        <f t="shared" ref="DZ96:GK96" si="251">500*DZ$31+300*DZ$32+DZ$38</f>
        <v>118.64399999999999</v>
      </c>
      <c r="EA96" s="630">
        <f t="shared" si="251"/>
        <v>120.09399999999999</v>
      </c>
      <c r="EB96" s="630">
        <f t="shared" si="251"/>
        <v>125.715</v>
      </c>
      <c r="EC96" s="630">
        <f t="shared" si="251"/>
        <v>125.715</v>
      </c>
      <c r="ED96" s="630">
        <f t="shared" si="251"/>
        <v>125.715</v>
      </c>
      <c r="EE96" s="630">
        <f t="shared" si="251"/>
        <v>128.53900000000002</v>
      </c>
      <c r="EF96" s="630">
        <f t="shared" si="251"/>
        <v>128.53900000000002</v>
      </c>
      <c r="EG96" s="630">
        <f t="shared" si="251"/>
        <v>128.53900000000002</v>
      </c>
      <c r="EH96" s="630">
        <f t="shared" si="251"/>
        <v>132.56300000000002</v>
      </c>
      <c r="EI96" s="630">
        <f t="shared" si="251"/>
        <v>132.56300000000002</v>
      </c>
      <c r="EJ96" s="630">
        <f t="shared" si="251"/>
        <v>132.56300000000002</v>
      </c>
      <c r="EK96" s="630">
        <f t="shared" si="251"/>
        <v>134.32299999999998</v>
      </c>
      <c r="EL96" s="630">
        <f t="shared" si="251"/>
        <v>134.32299999999998</v>
      </c>
      <c r="EM96" s="630">
        <f t="shared" si="251"/>
        <v>134.32299999999998</v>
      </c>
      <c r="EN96" s="630">
        <f t="shared" si="251"/>
        <v>135.28800000000004</v>
      </c>
      <c r="EO96" s="630">
        <f t="shared" si="251"/>
        <v>135.28800000000004</v>
      </c>
      <c r="EP96" s="630">
        <f t="shared" si="251"/>
        <v>135.28800000000004</v>
      </c>
      <c r="EQ96" s="630">
        <f t="shared" si="251"/>
        <v>139.208</v>
      </c>
      <c r="ER96" s="630">
        <f t="shared" si="251"/>
        <v>139.208</v>
      </c>
      <c r="ES96" s="630">
        <f t="shared" si="251"/>
        <v>139.208</v>
      </c>
      <c r="ET96" s="630">
        <f t="shared" si="251"/>
        <v>140.96800000000002</v>
      </c>
      <c r="EU96" s="630">
        <f t="shared" si="251"/>
        <v>140.96800000000002</v>
      </c>
      <c r="EV96" s="630">
        <f t="shared" si="251"/>
        <v>140.96800000000002</v>
      </c>
      <c r="EW96" s="630">
        <f t="shared" si="251"/>
        <v>141.89600000000002</v>
      </c>
      <c r="EX96" s="630">
        <f t="shared" si="251"/>
        <v>141.89600000000002</v>
      </c>
      <c r="EY96" s="630">
        <f t="shared" si="251"/>
        <v>141.89600000000002</v>
      </c>
      <c r="EZ96" s="630">
        <f t="shared" si="251"/>
        <v>152.58099999999999</v>
      </c>
      <c r="FA96" s="630">
        <f t="shared" si="251"/>
        <v>152.58099999999999</v>
      </c>
      <c r="FB96" s="630">
        <f t="shared" si="251"/>
        <v>152.58099999999999</v>
      </c>
      <c r="FC96" s="630">
        <f t="shared" si="251"/>
        <v>153.25299999999999</v>
      </c>
      <c r="FD96" s="630">
        <f t="shared" si="251"/>
        <v>153.25299999999999</v>
      </c>
      <c r="FE96" s="630">
        <f t="shared" si="251"/>
        <v>153.25299999999999</v>
      </c>
      <c r="FF96" s="630">
        <f t="shared" si="251"/>
        <v>155.357</v>
      </c>
      <c r="FG96" s="630">
        <f t="shared" si="251"/>
        <v>155.357</v>
      </c>
      <c r="FH96" s="630">
        <f t="shared" si="251"/>
        <v>155.357</v>
      </c>
      <c r="FI96" s="630">
        <f t="shared" si="251"/>
        <v>158.65299999999999</v>
      </c>
      <c r="FJ96" s="630">
        <f t="shared" si="251"/>
        <v>158.65299999999999</v>
      </c>
      <c r="FK96" s="630">
        <f t="shared" si="251"/>
        <v>158.65299999999999</v>
      </c>
      <c r="FL96" s="630">
        <f t="shared" si="251"/>
        <v>164.75699999999998</v>
      </c>
      <c r="FM96" s="630">
        <f t="shared" si="251"/>
        <v>164.75699999999998</v>
      </c>
      <c r="FN96" s="630">
        <f t="shared" si="251"/>
        <v>164.75699999999998</v>
      </c>
      <c r="FO96" s="630">
        <f t="shared" si="251"/>
        <v>164.53299999999999</v>
      </c>
      <c r="FP96" s="630">
        <f t="shared" si="251"/>
        <v>164.53299999999999</v>
      </c>
      <c r="FQ96" s="630">
        <f t="shared" si="251"/>
        <v>164.53299999999999</v>
      </c>
      <c r="FR96" s="630">
        <f t="shared" si="251"/>
        <v>164.29300000000003</v>
      </c>
      <c r="FS96" s="630">
        <f t="shared" si="251"/>
        <v>164.29300000000003</v>
      </c>
      <c r="FT96" s="630">
        <f t="shared" si="251"/>
        <v>164.29300000000003</v>
      </c>
      <c r="FU96" s="630">
        <f t="shared" si="251"/>
        <v>161.94900000000001</v>
      </c>
      <c r="FV96" s="630">
        <f t="shared" si="251"/>
        <v>161.94900000000001</v>
      </c>
      <c r="FW96" s="630">
        <f t="shared" si="251"/>
        <v>161.94900000000001</v>
      </c>
      <c r="FX96" s="630">
        <f t="shared" si="251"/>
        <v>166.381</v>
      </c>
      <c r="FY96" s="630">
        <f t="shared" si="251"/>
        <v>166.381</v>
      </c>
      <c r="FZ96" s="630">
        <f t="shared" si="251"/>
        <v>166.381</v>
      </c>
      <c r="GA96" s="630">
        <f t="shared" si="251"/>
        <v>167.14899999999997</v>
      </c>
      <c r="GB96" s="630">
        <f t="shared" si="251"/>
        <v>167.14899999999997</v>
      </c>
      <c r="GC96" s="630">
        <f t="shared" si="251"/>
        <v>167.14899999999997</v>
      </c>
      <c r="GD96" s="630">
        <f t="shared" si="251"/>
        <v>166.67699999999999</v>
      </c>
      <c r="GE96" s="630">
        <f t="shared" si="251"/>
        <v>166.67699999999999</v>
      </c>
      <c r="GF96" s="630">
        <f t="shared" si="251"/>
        <v>166.67699999999999</v>
      </c>
      <c r="GG96" s="630">
        <f t="shared" si="251"/>
        <v>165.07700000000003</v>
      </c>
      <c r="GH96" s="630">
        <f t="shared" si="251"/>
        <v>165.07700000000003</v>
      </c>
      <c r="GI96" s="630">
        <f t="shared" si="251"/>
        <v>165.07700000000003</v>
      </c>
      <c r="GJ96" s="630">
        <f t="shared" si="251"/>
        <v>171.50899999999999</v>
      </c>
      <c r="GK96" s="630">
        <f t="shared" si="251"/>
        <v>171.50899999999999</v>
      </c>
      <c r="GL96" s="630">
        <f t="shared" ref="GL96:HS96" si="252">500*GL$31+300*GL$32+GL$38</f>
        <v>171.50899999999999</v>
      </c>
      <c r="GM96" s="630">
        <f t="shared" si="252"/>
        <v>174.173</v>
      </c>
      <c r="GN96" s="630">
        <f t="shared" si="252"/>
        <v>174.173</v>
      </c>
      <c r="GO96" s="630">
        <f t="shared" si="252"/>
        <v>174.173</v>
      </c>
      <c r="GP96" s="630">
        <f t="shared" si="252"/>
        <v>181.381</v>
      </c>
      <c r="GQ96" s="630">
        <f t="shared" si="252"/>
        <v>181.381</v>
      </c>
      <c r="GR96" s="630">
        <f t="shared" si="252"/>
        <v>181.381</v>
      </c>
      <c r="GS96" s="630">
        <f t="shared" si="252"/>
        <v>180.477</v>
      </c>
      <c r="GT96" s="630">
        <f t="shared" si="252"/>
        <v>180.477</v>
      </c>
      <c r="GU96" s="630">
        <f t="shared" si="252"/>
        <v>180.477</v>
      </c>
      <c r="GV96" s="630">
        <f t="shared" si="252"/>
        <v>170.90900000000002</v>
      </c>
      <c r="GW96" s="630">
        <f t="shared" si="252"/>
        <v>170.90900000000002</v>
      </c>
      <c r="GX96" s="630">
        <f t="shared" si="252"/>
        <v>170.90900000000002</v>
      </c>
      <c r="GY96" s="630">
        <f t="shared" si="252"/>
        <v>179.01300000000001</v>
      </c>
      <c r="GZ96" s="630">
        <f t="shared" si="252"/>
        <v>179.01300000000001</v>
      </c>
      <c r="HA96" s="630">
        <f t="shared" si="252"/>
        <v>179.01300000000001</v>
      </c>
      <c r="HB96" s="630">
        <f t="shared" si="252"/>
        <v>176.333</v>
      </c>
      <c r="HC96" s="630">
        <f t="shared" si="252"/>
        <v>176.333</v>
      </c>
      <c r="HD96" s="630">
        <f t="shared" si="252"/>
        <v>176.333</v>
      </c>
      <c r="HE96" s="630">
        <f t="shared" si="252"/>
        <v>177.13300000000001</v>
      </c>
      <c r="HF96" s="630">
        <f t="shared" si="252"/>
        <v>177.13300000000001</v>
      </c>
      <c r="HG96" s="630">
        <f t="shared" si="252"/>
        <v>177.13300000000001</v>
      </c>
      <c r="HH96" s="630">
        <f t="shared" si="252"/>
        <v>191.73300000000003</v>
      </c>
      <c r="HI96" s="630">
        <f t="shared" si="252"/>
        <v>191.73300000000003</v>
      </c>
      <c r="HJ96" s="630">
        <f t="shared" si="252"/>
        <v>191.73300000000003</v>
      </c>
      <c r="HK96" s="630">
        <f t="shared" si="252"/>
        <v>190.62900000000005</v>
      </c>
      <c r="HL96" s="630">
        <f t="shared" si="252"/>
        <v>190.62900000000005</v>
      </c>
      <c r="HM96" s="630">
        <f t="shared" si="252"/>
        <v>190.62900000000005</v>
      </c>
      <c r="HN96" s="630">
        <f t="shared" si="252"/>
        <v>185.81300000000002</v>
      </c>
      <c r="HO96" s="630">
        <f t="shared" si="252"/>
        <v>185.81300000000002</v>
      </c>
      <c r="HP96" s="630">
        <f t="shared" si="252"/>
        <v>185.81300000000002</v>
      </c>
      <c r="HQ96" s="630">
        <f t="shared" si="252"/>
        <v>182.63700000000003</v>
      </c>
      <c r="HR96" s="630">
        <f t="shared" si="252"/>
        <v>182.63700000000003</v>
      </c>
      <c r="HS96" s="630">
        <f t="shared" si="252"/>
        <v>187.137</v>
      </c>
    </row>
    <row r="97" spans="1:227" s="157" customFormat="1" ht="24.75" customHeight="1">
      <c r="B97" s="163" t="s">
        <v>231</v>
      </c>
      <c r="C97" s="167"/>
      <c r="D97" s="167"/>
      <c r="E97" s="167"/>
      <c r="F97" s="167"/>
      <c r="BN97" s="165"/>
      <c r="BO97" s="165"/>
      <c r="BP97" s="165"/>
      <c r="BQ97" s="165"/>
      <c r="BR97" s="165"/>
      <c r="BS97" s="165"/>
      <c r="BT97" s="165"/>
      <c r="BU97" s="165"/>
      <c r="BV97" s="165"/>
      <c r="BW97" s="165"/>
      <c r="BX97" s="165"/>
      <c r="BY97" s="165"/>
      <c r="BZ97" s="165"/>
      <c r="CA97" s="165"/>
      <c r="CB97" s="165"/>
      <c r="CC97" s="165"/>
      <c r="CD97" s="165"/>
      <c r="CE97" s="165"/>
      <c r="CF97" s="165"/>
      <c r="CG97" s="165"/>
      <c r="CH97" s="165"/>
      <c r="CI97" s="165"/>
      <c r="CJ97" s="165"/>
      <c r="CK97" s="165"/>
      <c r="CL97" s="165"/>
      <c r="CM97" s="165"/>
      <c r="CN97" s="165"/>
      <c r="CO97" s="165"/>
      <c r="CP97" s="165"/>
      <c r="CQ97" s="165"/>
      <c r="CR97" s="165"/>
      <c r="CS97" s="165"/>
      <c r="CT97" s="165"/>
      <c r="CU97" s="165"/>
      <c r="CV97" s="165"/>
      <c r="CW97" s="165"/>
      <c r="CX97" s="165"/>
      <c r="CY97" s="165"/>
      <c r="CZ97" s="165"/>
      <c r="DA97" s="168"/>
      <c r="DB97" s="168"/>
      <c r="DC97" s="165"/>
      <c r="DD97" s="165"/>
      <c r="DE97" s="165"/>
      <c r="DF97" s="165"/>
      <c r="DG97" s="165"/>
      <c r="DH97" s="165"/>
      <c r="DI97" s="165"/>
      <c r="DJ97" s="165"/>
      <c r="DK97" s="165"/>
      <c r="DL97" s="165"/>
      <c r="DM97" s="165"/>
      <c r="DN97" s="165"/>
      <c r="DO97" s="165"/>
      <c r="DP97" s="165"/>
      <c r="DQ97" s="165"/>
      <c r="DR97" s="165"/>
      <c r="DS97" s="165"/>
      <c r="DU97" s="185"/>
      <c r="DV97" s="185"/>
      <c r="DW97" s="185"/>
      <c r="DX97" s="185"/>
      <c r="DY97" s="185"/>
      <c r="DZ97" s="185"/>
      <c r="EA97" s="340"/>
      <c r="EB97" s="185"/>
      <c r="EC97" s="185"/>
      <c r="ED97" s="185"/>
      <c r="EE97" s="185"/>
      <c r="EF97" s="185"/>
      <c r="EG97" s="185"/>
      <c r="EH97" s="185"/>
      <c r="EI97" s="185"/>
      <c r="EJ97" s="492"/>
      <c r="EK97" s="492"/>
      <c r="EL97" s="185"/>
      <c r="EM97" s="185"/>
      <c r="EN97" s="185"/>
      <c r="EO97" s="185"/>
      <c r="EP97" s="185"/>
      <c r="EQ97" s="185"/>
      <c r="ER97" s="185"/>
      <c r="ES97" s="185"/>
      <c r="ET97" s="185"/>
      <c r="EU97" s="185"/>
      <c r="EV97" s="185"/>
      <c r="EW97" s="185"/>
      <c r="EX97" s="185"/>
      <c r="EY97" s="185"/>
      <c r="EZ97" s="185"/>
      <c r="FA97" s="185"/>
      <c r="FB97" s="185"/>
      <c r="FC97" s="185"/>
      <c r="FD97" s="185"/>
      <c r="FE97" s="185"/>
      <c r="FF97" s="185"/>
      <c r="FG97" s="185"/>
      <c r="FH97" s="185"/>
      <c r="FI97" s="185"/>
      <c r="FJ97" s="185"/>
      <c r="FK97" s="185"/>
      <c r="FL97" s="185"/>
      <c r="FM97" s="185"/>
      <c r="FN97" s="185"/>
      <c r="FO97" s="185"/>
      <c r="FP97" s="185"/>
      <c r="FQ97" s="185"/>
      <c r="FR97" s="185"/>
      <c r="FS97" s="185"/>
      <c r="FT97" s="185"/>
      <c r="FU97" s="185"/>
      <c r="FV97" s="185"/>
      <c r="FW97" s="185"/>
      <c r="FX97" s="185"/>
      <c r="FY97" s="185"/>
      <c r="FZ97" s="185"/>
      <c r="GA97" s="185"/>
      <c r="GB97" s="185"/>
      <c r="GC97" s="185"/>
      <c r="GD97" s="185"/>
      <c r="GE97" s="185"/>
      <c r="GF97" s="185"/>
      <c r="GG97" s="185"/>
      <c r="GH97" s="185"/>
      <c r="GI97" s="185"/>
      <c r="GJ97" s="406" t="s">
        <v>49</v>
      </c>
      <c r="GK97" s="143"/>
      <c r="GL97" s="143"/>
      <c r="GM97" s="143"/>
      <c r="GN97" s="143"/>
      <c r="GO97" s="143"/>
      <c r="GP97" s="143"/>
      <c r="GQ97" s="143"/>
      <c r="GR97" s="143"/>
      <c r="GS97" s="143"/>
      <c r="GT97" s="143"/>
      <c r="GU97" s="143"/>
      <c r="GV97" s="143"/>
      <c r="GW97" s="143"/>
      <c r="GX97" s="143"/>
      <c r="GY97" s="143"/>
      <c r="GZ97" s="143"/>
      <c r="HA97" s="143"/>
      <c r="HB97" s="143"/>
      <c r="HC97" s="143"/>
      <c r="HD97" s="143"/>
      <c r="HE97" s="143"/>
      <c r="HF97" s="143"/>
      <c r="HG97" s="143"/>
      <c r="HH97" s="143"/>
      <c r="HI97" s="143"/>
    </row>
    <row r="98" spans="1:227" s="157" customFormat="1" ht="14">
      <c r="B98" s="153" t="s">
        <v>227</v>
      </c>
      <c r="C98" s="155">
        <v>0.10375</v>
      </c>
      <c r="D98" s="155">
        <v>0.10375</v>
      </c>
      <c r="E98" s="155">
        <v>0.10375</v>
      </c>
      <c r="F98" s="155">
        <v>0.10375</v>
      </c>
      <c r="G98" s="155">
        <v>0.10375</v>
      </c>
      <c r="H98" s="155">
        <v>0.10375</v>
      </c>
      <c r="I98" s="155">
        <v>0.10375</v>
      </c>
      <c r="J98" s="155">
        <v>0.10375</v>
      </c>
      <c r="K98" s="155">
        <v>0.10375</v>
      </c>
      <c r="L98" s="155">
        <v>0.10375</v>
      </c>
      <c r="M98" s="155">
        <v>0.10375</v>
      </c>
      <c r="N98" s="155">
        <v>0.10375</v>
      </c>
      <c r="O98" s="189">
        <v>0.10475000000000001</v>
      </c>
      <c r="P98" s="189">
        <v>0.10475000000000001</v>
      </c>
      <c r="Q98" s="189">
        <v>0.10475000000000001</v>
      </c>
      <c r="R98" s="189">
        <v>0.10575</v>
      </c>
      <c r="S98" s="189">
        <v>0.10575</v>
      </c>
      <c r="T98" s="189">
        <v>0.10575</v>
      </c>
      <c r="U98" s="189">
        <v>0.10675</v>
      </c>
      <c r="V98" s="189">
        <v>0.10675</v>
      </c>
      <c r="W98" s="189">
        <v>0.10675</v>
      </c>
      <c r="X98" s="189">
        <v>0.10775</v>
      </c>
      <c r="Y98" s="189">
        <v>0.10775</v>
      </c>
      <c r="Z98" s="189">
        <v>0.10775</v>
      </c>
      <c r="AA98" s="189">
        <v>0.10875</v>
      </c>
      <c r="AB98" s="189">
        <v>0.10875</v>
      </c>
      <c r="AC98" s="189">
        <v>0.10875</v>
      </c>
      <c r="AD98" s="189">
        <v>0.10975</v>
      </c>
      <c r="AE98" s="189">
        <v>0.10975</v>
      </c>
      <c r="AF98" s="189">
        <v>0.10975</v>
      </c>
      <c r="AG98" s="189">
        <v>0.11075</v>
      </c>
      <c r="AH98" s="189">
        <v>0.11424999999999999</v>
      </c>
      <c r="AI98" s="189">
        <v>0.11424999999999999</v>
      </c>
      <c r="AJ98" s="189">
        <v>0.11874999999999999</v>
      </c>
      <c r="AK98" s="189">
        <v>0.11874999999999999</v>
      </c>
      <c r="AL98" s="189">
        <v>0.11874999999999999</v>
      </c>
      <c r="AM98" s="189">
        <v>0.11975</v>
      </c>
      <c r="AN98" s="189">
        <v>0.11975</v>
      </c>
      <c r="AO98" s="189">
        <v>0.11975</v>
      </c>
      <c r="AP98" s="189">
        <v>0.12075</v>
      </c>
      <c r="AQ98" s="189">
        <v>0.12075</v>
      </c>
      <c r="AR98" s="189">
        <v>0.12075</v>
      </c>
      <c r="AS98" s="189">
        <v>0.12175</v>
      </c>
      <c r="AT98" s="189">
        <v>0.12175</v>
      </c>
      <c r="AU98" s="189">
        <v>0.12175</v>
      </c>
      <c r="AV98" s="189">
        <v>0.12357</v>
      </c>
      <c r="AW98" s="189">
        <v>0.12357</v>
      </c>
      <c r="AX98" s="189">
        <v>0.12357</v>
      </c>
      <c r="AY98" s="189">
        <v>0.12457</v>
      </c>
      <c r="AZ98" s="189">
        <v>0.12457</v>
      </c>
      <c r="BA98" s="189">
        <v>0.12457</v>
      </c>
      <c r="BB98" s="497"/>
      <c r="BC98" s="497"/>
      <c r="BD98" s="497"/>
      <c r="BE98" s="497"/>
      <c r="BF98" s="497"/>
      <c r="BG98" s="497"/>
      <c r="BH98" s="497"/>
      <c r="BI98" s="497"/>
      <c r="BJ98" s="497"/>
      <c r="BK98" s="497"/>
      <c r="BL98" s="497"/>
      <c r="BM98" s="497"/>
      <c r="BN98" s="497"/>
      <c r="BO98" s="497"/>
      <c r="BP98" s="497"/>
      <c r="BQ98" s="497"/>
      <c r="BR98" s="497"/>
      <c r="BS98" s="497"/>
      <c r="BT98" s="497"/>
      <c r="BU98" s="497"/>
      <c r="BV98" s="497"/>
      <c r="BW98" s="497"/>
      <c r="BX98" s="497"/>
      <c r="BY98" s="497"/>
      <c r="BZ98" s="497"/>
      <c r="CA98" s="497"/>
      <c r="CB98" s="497"/>
      <c r="CC98" s="497"/>
      <c r="CD98" s="497"/>
      <c r="CE98" s="497"/>
      <c r="CF98" s="497"/>
      <c r="CG98" s="497"/>
      <c r="CH98" s="497"/>
      <c r="CI98" s="497"/>
      <c r="CJ98" s="497"/>
      <c r="CK98" s="497"/>
      <c r="CL98" s="497"/>
      <c r="CM98" s="497"/>
      <c r="CN98" s="497"/>
      <c r="CO98" s="497"/>
      <c r="CP98" s="497"/>
      <c r="CQ98" s="497"/>
      <c r="CR98" s="497"/>
      <c r="CS98" s="497"/>
      <c r="CT98" s="497"/>
      <c r="CU98" s="497"/>
      <c r="CV98" s="497"/>
      <c r="CW98" s="497"/>
      <c r="CX98" s="497"/>
      <c r="CY98" s="497"/>
      <c r="CZ98" s="497"/>
      <c r="DA98" s="497"/>
      <c r="DB98" s="497"/>
      <c r="DC98" s="497"/>
      <c r="DD98" s="497"/>
      <c r="DE98" s="497"/>
      <c r="DF98" s="497"/>
      <c r="DG98" s="497"/>
      <c r="DH98" s="497"/>
      <c r="DI98" s="497"/>
      <c r="DJ98" s="220"/>
      <c r="DK98" s="220"/>
      <c r="DL98" s="220"/>
      <c r="DM98" s="220"/>
      <c r="DN98" s="220"/>
      <c r="DO98" s="220"/>
      <c r="DP98" s="220"/>
      <c r="DQ98" s="220"/>
      <c r="DR98" s="220"/>
      <c r="DS98" s="220"/>
      <c r="DT98" s="220"/>
      <c r="DU98" s="220"/>
      <c r="DV98" s="220"/>
      <c r="DW98" s="220"/>
      <c r="DX98" s="220"/>
      <c r="DY98" s="220">
        <f>+'Rate Case Res R1 Rates'!DY31</f>
        <v>0.13718771465633695</v>
      </c>
      <c r="DZ98" s="220">
        <f>+'Rate Case Res R1 Rates'!DZ31</f>
        <v>0.13718771465633695</v>
      </c>
      <c r="EA98" s="220">
        <f>+'Rate Case Res R1 Rates'!EA31</f>
        <v>0.13718771465633695</v>
      </c>
      <c r="EB98" s="220">
        <f>+'Rate Case Res R1 Rates'!EB31</f>
        <v>0.14764390243321709</v>
      </c>
      <c r="EC98" s="220">
        <f>+'Rate Case Res R1 Rates'!EC31</f>
        <v>0.14764390243321709</v>
      </c>
      <c r="ED98" s="220">
        <f>+'Rate Case Res R1 Rates'!ED31</f>
        <v>0.14764390243321709</v>
      </c>
      <c r="EE98" s="220">
        <f>+'Rate Case Res R1 Rates'!EE31</f>
        <v>0.14939405489688889</v>
      </c>
      <c r="EF98" s="220">
        <f>+'Rate Case Res R1 Rates'!EF31</f>
        <v>0.14939405489688889</v>
      </c>
      <c r="EG98" s="220">
        <f>+'Rate Case Res R1 Rates'!EG31</f>
        <v>0.14939405489688889</v>
      </c>
      <c r="EH98" s="220">
        <f>+'Rate Case Res R1 Rates'!EH31</f>
        <v>0.15185222170317614</v>
      </c>
      <c r="EI98" s="220">
        <f>+'Rate Case Res R1 Rates'!EI31</f>
        <v>0.15185222170317614</v>
      </c>
      <c r="EJ98" s="220">
        <f>+'Rate Case Res R1 Rates'!EJ31</f>
        <v>0.15185222170317614</v>
      </c>
      <c r="EK98" s="220">
        <f>+'Rate Case Res R1 Rates'!EK31</f>
        <v>0.15306259407119222</v>
      </c>
      <c r="EL98" s="220">
        <f>+'Rate Case Res R1 Rates'!EL31</f>
        <v>0.15306259407119222</v>
      </c>
      <c r="EM98" s="220">
        <f>+'Rate Case Res R1 Rates'!EM31</f>
        <v>0.15306259407119222</v>
      </c>
      <c r="EN98" s="220">
        <f>+'Rate Case Res R1 Rates'!EN31</f>
        <v>0.15516208395510631</v>
      </c>
      <c r="EO98" s="220">
        <f>+'Rate Case Res R1 Rates'!EO31</f>
        <v>0.15516208395510631</v>
      </c>
      <c r="EP98" s="220">
        <f>+'Rate Case Res R1 Rates'!EP31</f>
        <v>0.15516208395510631</v>
      </c>
      <c r="EQ98" s="220">
        <f>+'Rate Case Res R1 Rates'!EQ31</f>
        <v>0.15594340495048212</v>
      </c>
      <c r="ER98" s="220">
        <f>+'Rate Case Res R1 Rates'!ER31</f>
        <v>0.15594340495048212</v>
      </c>
      <c r="ES98" s="220">
        <f>+'Rate Case Res R1 Rates'!ES31</f>
        <v>0.15594340495048212</v>
      </c>
      <c r="ET98" s="220">
        <f>+'Rate Case Res R1 Rates'!ET31</f>
        <v>0.15259087983689487</v>
      </c>
      <c r="EU98" s="220">
        <f>+'Rate Case Res R1 Rates'!EU31</f>
        <v>0.15259087983689487</v>
      </c>
      <c r="EV98" s="220">
        <f>+'Rate Case Res R1 Rates'!EV31</f>
        <v>0.15259087983689487</v>
      </c>
      <c r="EW98" s="220">
        <f>+'Rate Case Res R1 Rates'!EW31</f>
        <v>0.15343055915064213</v>
      </c>
      <c r="EX98" s="220">
        <f>+'Rate Case Res R1 Rates'!EX31</f>
        <v>0.15343055915064213</v>
      </c>
      <c r="EY98" s="220">
        <f>+'Rate Case Res R1 Rates'!EY31</f>
        <v>0.15343055915064213</v>
      </c>
      <c r="EZ98" s="220">
        <f>+'Rate Case Res R1 Rates'!EZ31</f>
        <v>0.15489636272104096</v>
      </c>
      <c r="FA98" s="220">
        <f>+'Rate Case Res R1 Rates'!FA31</f>
        <v>0.15489636272104096</v>
      </c>
      <c r="FB98" s="220">
        <f>+'Rate Case Res R1 Rates'!FB31</f>
        <v>0.15489636272104096</v>
      </c>
      <c r="FC98" s="220">
        <f>+'Rate Case Res R1 Rates'!FC31</f>
        <v>0.15546283378283132</v>
      </c>
      <c r="FD98" s="220">
        <f>+'Rate Case Res R1 Rates'!FD31</f>
        <v>0.15546283378283132</v>
      </c>
      <c r="FE98" s="220">
        <f>+'Rate Case Res R1 Rates'!FE31</f>
        <v>0.15546283378283132</v>
      </c>
      <c r="FF98" s="220">
        <f>+'Rate Case Res R1 Rates'!FF31</f>
        <v>0.15333962014696342</v>
      </c>
      <c r="FG98" s="220">
        <f>+'Rate Case Res R1 Rates'!FG31</f>
        <v>0.15333962014696342</v>
      </c>
      <c r="FH98" s="220">
        <f>+'Rate Case Res R1 Rates'!FH31</f>
        <v>0.15333962014696342</v>
      </c>
      <c r="FI98" s="220">
        <f>+'Rate Case Res R1 Rates'!FI31</f>
        <v>0.15440339105927928</v>
      </c>
      <c r="FJ98" s="220">
        <f>+'Rate Case Res R1 Rates'!FJ31</f>
        <v>0.15440339105927928</v>
      </c>
      <c r="FK98" s="220">
        <f>+'Rate Case Res R1 Rates'!FK31</f>
        <v>0.15440339105927928</v>
      </c>
      <c r="FL98" s="220">
        <f>+'Rate Case Res R1 Rates'!FL31</f>
        <v>0.15646108387367341</v>
      </c>
      <c r="FM98" s="220">
        <f>+'Rate Case Res R1 Rates'!FM31</f>
        <v>0.15646108387367341</v>
      </c>
      <c r="FN98" s="220">
        <f>+'Rate Case Res R1 Rates'!FN31</f>
        <v>0.15646108387367341</v>
      </c>
      <c r="FO98" s="220">
        <f>+'Rate Case Res R1 Rates'!FO31</f>
        <v>0.15665485195047138</v>
      </c>
      <c r="FP98" s="220">
        <f>+'Rate Case Res R1 Rates'!FP31</f>
        <v>0.15665485195047138</v>
      </c>
      <c r="FQ98" s="220">
        <f>+'Rate Case Res R1 Rates'!FQ31</f>
        <v>0.15665485195047138</v>
      </c>
      <c r="FR98" s="220">
        <f>+'Rate Case Res R1 Rates'!FR31</f>
        <v>0.15618090087519887</v>
      </c>
      <c r="FS98" s="220">
        <f>+'Rate Case Res R1 Rates'!FS31</f>
        <v>0.15618090087519887</v>
      </c>
      <c r="FT98" s="220">
        <f>+'Rate Case Res R1 Rates'!FT31</f>
        <v>0.15618090087519887</v>
      </c>
      <c r="FU98" s="220">
        <f>+'Rate Case Res R1 Rates'!FU31</f>
        <v>0.15712720182043302</v>
      </c>
      <c r="FV98" s="220">
        <f>+'Rate Case Res R1 Rates'!FV31</f>
        <v>0.15712720182043302</v>
      </c>
      <c r="FW98" s="220">
        <f>+'Rate Case Res R1 Rates'!FW31</f>
        <v>0.15712720182043302</v>
      </c>
      <c r="FX98" s="220" t="str">
        <f>+'Rate Case Res R1 Rates'!FX31</f>
        <v>x</v>
      </c>
      <c r="FY98" s="220"/>
      <c r="FZ98" s="220"/>
      <c r="GA98" s="220"/>
      <c r="GB98" s="220"/>
      <c r="GC98" s="220"/>
      <c r="GD98" s="220"/>
      <c r="GE98" s="220"/>
      <c r="GF98" s="220"/>
      <c r="GG98" s="220"/>
      <c r="GH98" s="220"/>
      <c r="GI98" s="220"/>
      <c r="GJ98" s="220"/>
      <c r="GK98" s="220"/>
      <c r="GL98" s="220"/>
      <c r="GM98" s="143"/>
      <c r="GN98" s="143"/>
      <c r="GO98" s="143"/>
      <c r="GP98" s="143"/>
      <c r="GQ98" s="143"/>
      <c r="GR98" s="143"/>
      <c r="GS98" s="143"/>
      <c r="GT98" s="143"/>
      <c r="GU98" s="143"/>
      <c r="GV98" s="143"/>
      <c r="GW98" s="143"/>
      <c r="GX98" s="143"/>
      <c r="GY98" s="143"/>
      <c r="GZ98" s="143"/>
      <c r="HA98" s="143"/>
      <c r="HB98" s="143"/>
      <c r="HC98" s="143"/>
      <c r="HD98" s="143"/>
      <c r="HE98" s="143"/>
      <c r="HF98" s="143"/>
      <c r="HG98" s="143"/>
      <c r="HH98" s="143"/>
      <c r="HI98" s="143"/>
    </row>
    <row r="99" spans="1:227" s="157" customFormat="1" ht="14">
      <c r="B99" s="153" t="s">
        <v>228</v>
      </c>
      <c r="C99" s="155">
        <v>0.10375</v>
      </c>
      <c r="D99" s="155">
        <v>0.10375</v>
      </c>
      <c r="E99" s="155">
        <v>0.10375</v>
      </c>
      <c r="F99" s="155">
        <v>0.10375</v>
      </c>
      <c r="G99" s="155">
        <v>0.10375</v>
      </c>
      <c r="H99" s="155">
        <v>0.10375</v>
      </c>
      <c r="I99" s="155">
        <v>0.10375</v>
      </c>
      <c r="J99" s="155">
        <v>0.10375</v>
      </c>
      <c r="K99" s="155">
        <v>0.10375</v>
      </c>
      <c r="L99" s="155">
        <v>0.10375</v>
      </c>
      <c r="M99" s="155">
        <v>0.10375</v>
      </c>
      <c r="N99" s="155">
        <v>0.10375</v>
      </c>
      <c r="O99" s="189">
        <v>0.10475000000000001</v>
      </c>
      <c r="P99" s="189">
        <v>0.10475000000000001</v>
      </c>
      <c r="Q99" s="189">
        <v>0.10475000000000001</v>
      </c>
      <c r="R99" s="189">
        <v>0.10575</v>
      </c>
      <c r="S99" s="189">
        <v>0.10575</v>
      </c>
      <c r="T99" s="189">
        <v>0.10575</v>
      </c>
      <c r="U99" s="189">
        <v>0.10675</v>
      </c>
      <c r="V99" s="189">
        <v>0.10675</v>
      </c>
      <c r="W99" s="189">
        <v>0.10675</v>
      </c>
      <c r="X99" s="189">
        <v>0.10775</v>
      </c>
      <c r="Y99" s="189">
        <v>0.10775</v>
      </c>
      <c r="Z99" s="189">
        <v>0.10775</v>
      </c>
      <c r="AA99" s="189">
        <v>0.10875</v>
      </c>
      <c r="AB99" s="189">
        <v>0.10875</v>
      </c>
      <c r="AC99" s="189">
        <v>0.10875</v>
      </c>
      <c r="AD99" s="189">
        <v>0.10975</v>
      </c>
      <c r="AE99" s="189">
        <v>0.10975</v>
      </c>
      <c r="AF99" s="189">
        <v>0.10975</v>
      </c>
      <c r="AG99" s="189">
        <v>0.11075</v>
      </c>
      <c r="AH99" s="189">
        <v>0.11424999999999999</v>
      </c>
      <c r="AI99" s="189">
        <v>0.11424999999999999</v>
      </c>
      <c r="AJ99" s="189">
        <v>0.11874999999999999</v>
      </c>
      <c r="AK99" s="189">
        <v>0.11874999999999999</v>
      </c>
      <c r="AL99" s="189">
        <v>0.11874999999999999</v>
      </c>
      <c r="AM99" s="189">
        <v>0.11975</v>
      </c>
      <c r="AN99" s="189">
        <v>0.11975</v>
      </c>
      <c r="AO99" s="189">
        <v>0.11975</v>
      </c>
      <c r="AP99" s="189">
        <v>0.12075</v>
      </c>
      <c r="AQ99" s="189">
        <v>0.12075</v>
      </c>
      <c r="AR99" s="189">
        <v>0.12075</v>
      </c>
      <c r="AS99" s="189">
        <v>0.12175</v>
      </c>
      <c r="AT99" s="189">
        <v>0.12175</v>
      </c>
      <c r="AU99" s="189">
        <v>0.12175</v>
      </c>
      <c r="AV99" s="189">
        <v>0.12357</v>
      </c>
      <c r="AW99" s="189">
        <v>0.12357</v>
      </c>
      <c r="AX99" s="189">
        <v>0.12357</v>
      </c>
      <c r="AY99" s="189">
        <v>0.12457</v>
      </c>
      <c r="AZ99" s="189">
        <v>0.12457</v>
      </c>
      <c r="BA99" s="189">
        <v>0.12457</v>
      </c>
      <c r="BB99" s="497"/>
      <c r="BC99" s="497"/>
      <c r="BD99" s="497"/>
      <c r="BE99" s="497"/>
      <c r="BF99" s="497"/>
      <c r="BG99" s="497"/>
      <c r="BH99" s="497"/>
      <c r="BI99" s="497"/>
      <c r="BJ99" s="497"/>
      <c r="BK99" s="497"/>
      <c r="BL99" s="497"/>
      <c r="BM99" s="497"/>
      <c r="BN99" s="497"/>
      <c r="BO99" s="497"/>
      <c r="BP99" s="497"/>
      <c r="BQ99" s="497"/>
      <c r="BR99" s="497"/>
      <c r="BS99" s="497"/>
      <c r="BT99" s="497"/>
      <c r="BU99" s="497"/>
      <c r="BV99" s="497"/>
      <c r="BW99" s="497"/>
      <c r="BX99" s="497"/>
      <c r="BY99" s="497"/>
      <c r="BZ99" s="497"/>
      <c r="CA99" s="497"/>
      <c r="CB99" s="497"/>
      <c r="CC99" s="497"/>
      <c r="CD99" s="497"/>
      <c r="CE99" s="497"/>
      <c r="CF99" s="497"/>
      <c r="CG99" s="497"/>
      <c r="CH99" s="497"/>
      <c r="CI99" s="497"/>
      <c r="CJ99" s="497"/>
      <c r="CK99" s="497"/>
      <c r="CL99" s="497"/>
      <c r="CM99" s="497"/>
      <c r="CN99" s="497"/>
      <c r="CO99" s="497"/>
      <c r="CP99" s="497"/>
      <c r="CQ99" s="497"/>
      <c r="CR99" s="497"/>
      <c r="CS99" s="497"/>
      <c r="CT99" s="497"/>
      <c r="CU99" s="497"/>
      <c r="CV99" s="497"/>
      <c r="CW99" s="497"/>
      <c r="CX99" s="497"/>
      <c r="CY99" s="497"/>
      <c r="CZ99" s="497"/>
      <c r="DA99" s="497"/>
      <c r="DB99" s="497"/>
      <c r="DC99" s="497"/>
      <c r="DD99" s="497"/>
      <c r="DE99" s="497"/>
      <c r="DF99" s="497"/>
      <c r="DG99" s="497"/>
      <c r="DH99" s="497"/>
      <c r="DI99" s="497"/>
      <c r="DJ99" s="220"/>
      <c r="DK99" s="220"/>
      <c r="DL99" s="220"/>
      <c r="DM99" s="220"/>
      <c r="DN99" s="220"/>
      <c r="DO99" s="220"/>
      <c r="DP99" s="220"/>
      <c r="DQ99" s="220"/>
      <c r="DR99" s="220"/>
      <c r="DS99" s="220"/>
      <c r="DT99" s="220"/>
      <c r="DU99" s="220"/>
      <c r="DV99" s="220"/>
      <c r="DW99" s="220"/>
      <c r="DX99" s="220"/>
      <c r="DY99" s="220">
        <f>+'Rate Case Res R1 Rates'!DY32</f>
        <v>0.16936771465633693</v>
      </c>
      <c r="DZ99" s="220">
        <f>+'Rate Case Res R1 Rates'!DZ32</f>
        <v>0.16936771465633693</v>
      </c>
      <c r="EA99" s="220">
        <f>+'Rate Case Res R1 Rates'!EA32</f>
        <v>0.16936771465633693</v>
      </c>
      <c r="EB99" s="220">
        <f>+'Rate Case Res R1 Rates'!EB32</f>
        <v>0.18293390243321708</v>
      </c>
      <c r="EC99" s="220">
        <f>+'Rate Case Res R1 Rates'!EC32</f>
        <v>0.18293390243321708</v>
      </c>
      <c r="ED99" s="220">
        <f>+'Rate Case Res R1 Rates'!ED32</f>
        <v>0.18293390243321708</v>
      </c>
      <c r="EE99" s="220">
        <f>+'Rate Case Res R1 Rates'!EE32</f>
        <v>0.18468405489688888</v>
      </c>
      <c r="EF99" s="220">
        <f>+'Rate Case Res R1 Rates'!EF32</f>
        <v>0.18468405489688888</v>
      </c>
      <c r="EG99" s="220">
        <f>+'Rate Case Res R1 Rates'!EG32</f>
        <v>0.18468405489688888</v>
      </c>
      <c r="EH99" s="220">
        <f>+'Rate Case Res R1 Rates'!EH32</f>
        <v>0.18714222170317613</v>
      </c>
      <c r="EI99" s="220">
        <f>+'Rate Case Res R1 Rates'!EI32</f>
        <v>0.18714222170317613</v>
      </c>
      <c r="EJ99" s="220">
        <f>+'Rate Case Res R1 Rates'!EJ32</f>
        <v>0.18714222170317613</v>
      </c>
      <c r="EK99" s="220">
        <f>+'Rate Case Res R1 Rates'!EK32</f>
        <v>0.1883525940711922</v>
      </c>
      <c r="EL99" s="220">
        <f>+'Rate Case Res R1 Rates'!EL32</f>
        <v>0.1883525940711922</v>
      </c>
      <c r="EM99" s="220">
        <f>+'Rate Case Res R1 Rates'!EM32</f>
        <v>0.1883525940711922</v>
      </c>
      <c r="EN99" s="220">
        <f>+'Rate Case Res R1 Rates'!EN32</f>
        <v>0.19544208395510632</v>
      </c>
      <c r="EO99" s="220">
        <f>+'Rate Case Res R1 Rates'!EO32</f>
        <v>0.19544208395510632</v>
      </c>
      <c r="EP99" s="220">
        <f>+'Rate Case Res R1 Rates'!EP32</f>
        <v>0.19544208395510632</v>
      </c>
      <c r="EQ99" s="220">
        <f>+'Rate Case Res R1 Rates'!EQ32</f>
        <v>0.19622340495048213</v>
      </c>
      <c r="ER99" s="220">
        <f>+'Rate Case Res R1 Rates'!ER32</f>
        <v>0.19622340495048213</v>
      </c>
      <c r="ES99" s="220">
        <f>+'Rate Case Res R1 Rates'!ES32</f>
        <v>0.19622340495048213</v>
      </c>
      <c r="ET99" s="220">
        <f>+'Rate Case Res R1 Rates'!ET32</f>
        <v>0.19287087983689488</v>
      </c>
      <c r="EU99" s="220">
        <f>+'Rate Case Res R1 Rates'!EU32</f>
        <v>0.19287087983689488</v>
      </c>
      <c r="EV99" s="220">
        <f>+'Rate Case Res R1 Rates'!EV32</f>
        <v>0.19287087983689488</v>
      </c>
      <c r="EW99" s="220">
        <f>+'Rate Case Res R1 Rates'!EW32</f>
        <v>0.19371055915064214</v>
      </c>
      <c r="EX99" s="220">
        <f>+'Rate Case Res R1 Rates'!EX32</f>
        <v>0.19371055915064214</v>
      </c>
      <c r="EY99" s="220">
        <f>+'Rate Case Res R1 Rates'!EY32</f>
        <v>0.19371055915064214</v>
      </c>
      <c r="EZ99" s="220">
        <f>+'Rate Case Res R1 Rates'!EZ32</f>
        <v>0.20322636272104097</v>
      </c>
      <c r="FA99" s="220">
        <f>+'Rate Case Res R1 Rates'!FA32</f>
        <v>0.20322636272104097</v>
      </c>
      <c r="FB99" s="220">
        <f>+'Rate Case Res R1 Rates'!FB32</f>
        <v>0.20322636272104097</v>
      </c>
      <c r="FC99" s="220">
        <f>+'Rate Case Res R1 Rates'!FC32</f>
        <v>0.20379283378283133</v>
      </c>
      <c r="FD99" s="220">
        <f>+'Rate Case Res R1 Rates'!FD32</f>
        <v>0.20379283378283133</v>
      </c>
      <c r="FE99" s="220">
        <f>+'Rate Case Res R1 Rates'!FE32</f>
        <v>0.20379283378283133</v>
      </c>
      <c r="FF99" s="220">
        <f>+'Rate Case Res R1 Rates'!FF32</f>
        <v>0.20166962014696344</v>
      </c>
      <c r="FG99" s="220">
        <f>+'Rate Case Res R1 Rates'!FG32</f>
        <v>0.20166962014696344</v>
      </c>
      <c r="FH99" s="220">
        <f>+'Rate Case Res R1 Rates'!FH32</f>
        <v>0.20166962014696344</v>
      </c>
      <c r="FI99" s="220">
        <f>+'Rate Case Res R1 Rates'!FI32</f>
        <v>0.20273339105927929</v>
      </c>
      <c r="FJ99" s="220">
        <f>+'Rate Case Res R1 Rates'!FJ32</f>
        <v>0.20273339105927929</v>
      </c>
      <c r="FK99" s="220">
        <f>+'Rate Case Res R1 Rates'!FK32</f>
        <v>0.20273339105927929</v>
      </c>
      <c r="FL99" s="220">
        <f>+'Rate Case Res R1 Rates'!FL32</f>
        <v>0.21505108387367344</v>
      </c>
      <c r="FM99" s="220">
        <f>+'Rate Case Res R1 Rates'!FM32</f>
        <v>0.21505108387367344</v>
      </c>
      <c r="FN99" s="220">
        <f>+'Rate Case Res R1 Rates'!FN32</f>
        <v>0.21505108387367344</v>
      </c>
      <c r="FO99" s="220">
        <f>+'Rate Case Res R1 Rates'!FO32</f>
        <v>0.21524485195047141</v>
      </c>
      <c r="FP99" s="220">
        <f>+'Rate Case Res R1 Rates'!FP32</f>
        <v>0.21524485195047141</v>
      </c>
      <c r="FQ99" s="220">
        <f>+'Rate Case Res R1 Rates'!FQ32</f>
        <v>0.21524485195047141</v>
      </c>
      <c r="FR99" s="220">
        <f>+'Rate Case Res R1 Rates'!FR32</f>
        <v>0.2147709008751989</v>
      </c>
      <c r="FS99" s="220">
        <f>+'Rate Case Res R1 Rates'!FS32</f>
        <v>0.2147709008751989</v>
      </c>
      <c r="FT99" s="220">
        <f>+'Rate Case Res R1 Rates'!FT32</f>
        <v>0.2147709008751989</v>
      </c>
      <c r="FU99" s="220">
        <f>+'Rate Case Res R1 Rates'!FU32</f>
        <v>0.21571720182043305</v>
      </c>
      <c r="FV99" s="220">
        <f>+'Rate Case Res R1 Rates'!FV32</f>
        <v>0.21571720182043305</v>
      </c>
      <c r="FW99" s="220">
        <f>+'Rate Case Res R1 Rates'!FW32</f>
        <v>0.21571720182043305</v>
      </c>
      <c r="FX99" s="220" t="str">
        <f>+'Rate Case Res R1 Rates'!FX32</f>
        <v>x</v>
      </c>
      <c r="FY99" s="220"/>
      <c r="FZ99" s="220"/>
      <c r="GA99" s="220"/>
      <c r="GB99" s="220"/>
      <c r="GC99" s="220"/>
      <c r="GD99" s="220"/>
      <c r="GE99" s="220"/>
      <c r="GF99" s="220"/>
      <c r="GG99" s="220"/>
      <c r="GH99" s="220"/>
      <c r="GI99" s="220"/>
      <c r="GJ99" s="220"/>
      <c r="GK99" s="220"/>
      <c r="GL99" s="220"/>
      <c r="GM99" s="143"/>
      <c r="GN99" s="143"/>
      <c r="GO99" s="143"/>
      <c r="GP99" s="143"/>
      <c r="GQ99" s="143"/>
      <c r="GR99" s="143"/>
      <c r="GS99" s="143"/>
      <c r="GT99" s="143"/>
      <c r="GU99" s="143"/>
      <c r="GV99" s="143"/>
      <c r="GW99" s="143"/>
      <c r="GX99" s="143"/>
      <c r="GY99" s="143"/>
      <c r="GZ99" s="143"/>
      <c r="HA99" s="143"/>
      <c r="HB99" s="143"/>
      <c r="HC99" s="143"/>
      <c r="HD99" s="143"/>
      <c r="HE99" s="143"/>
      <c r="HF99" s="143"/>
      <c r="HG99" s="143"/>
      <c r="HH99" s="143"/>
      <c r="HI99" s="143"/>
    </row>
    <row r="100" spans="1:227" s="157" customFormat="1" ht="14">
      <c r="B100" s="153" t="s">
        <v>229</v>
      </c>
      <c r="C100" s="155">
        <v>0.10375</v>
      </c>
      <c r="D100" s="155">
        <v>0.10375</v>
      </c>
      <c r="E100" s="155">
        <v>0.10375</v>
      </c>
      <c r="F100" s="155">
        <v>0.10375</v>
      </c>
      <c r="G100" s="155">
        <v>0.10375</v>
      </c>
      <c r="H100" s="155">
        <v>0.10375</v>
      </c>
      <c r="I100" s="155">
        <v>0.10375</v>
      </c>
      <c r="J100" s="155">
        <v>0.10375</v>
      </c>
      <c r="K100" s="155">
        <v>0.10375</v>
      </c>
      <c r="L100" s="155">
        <v>0.10375</v>
      </c>
      <c r="M100" s="155">
        <v>0.10375</v>
      </c>
      <c r="N100" s="155">
        <v>0.10375</v>
      </c>
      <c r="O100" s="189">
        <v>0.10475000000000001</v>
      </c>
      <c r="P100" s="189">
        <v>0.10475000000000001</v>
      </c>
      <c r="Q100" s="189">
        <v>0.10475000000000001</v>
      </c>
      <c r="R100" s="189">
        <v>0.10575</v>
      </c>
      <c r="S100" s="189">
        <v>0.10575</v>
      </c>
      <c r="T100" s="189">
        <v>0.10575</v>
      </c>
      <c r="U100" s="189">
        <v>0.10675</v>
      </c>
      <c r="V100" s="189">
        <v>0.10675</v>
      </c>
      <c r="W100" s="189">
        <v>0.10675</v>
      </c>
      <c r="X100" s="189">
        <v>0.10775</v>
      </c>
      <c r="Y100" s="189">
        <v>0.10775</v>
      </c>
      <c r="Z100" s="189">
        <v>0.10775</v>
      </c>
      <c r="AA100" s="189">
        <v>0.10875</v>
      </c>
      <c r="AB100" s="189">
        <v>0.10875</v>
      </c>
      <c r="AC100" s="189">
        <v>0.10875</v>
      </c>
      <c r="AD100" s="189">
        <v>0.10975</v>
      </c>
      <c r="AE100" s="189">
        <v>0.10975</v>
      </c>
      <c r="AF100" s="189">
        <v>0.10975</v>
      </c>
      <c r="AG100" s="189">
        <v>0.11075</v>
      </c>
      <c r="AH100" s="189">
        <v>0.11424999999999999</v>
      </c>
      <c r="AI100" s="189">
        <v>0.11424999999999999</v>
      </c>
      <c r="AJ100" s="189">
        <v>0.11874999999999999</v>
      </c>
      <c r="AK100" s="189">
        <v>0.11874999999999999</v>
      </c>
      <c r="AL100" s="189">
        <v>0.11874999999999999</v>
      </c>
      <c r="AM100" s="189">
        <v>0.11975</v>
      </c>
      <c r="AN100" s="189">
        <v>0.11975</v>
      </c>
      <c r="AO100" s="189">
        <v>0.11975</v>
      </c>
      <c r="AP100" s="189">
        <v>0.12075</v>
      </c>
      <c r="AQ100" s="189">
        <v>0.12075</v>
      </c>
      <c r="AR100" s="189">
        <v>0.12075</v>
      </c>
      <c r="AS100" s="189">
        <v>0.12175</v>
      </c>
      <c r="AT100" s="189">
        <v>0.12175</v>
      </c>
      <c r="AU100" s="189">
        <v>0.12175</v>
      </c>
      <c r="AV100" s="189">
        <v>0.12357</v>
      </c>
      <c r="AW100" s="189">
        <v>0.12357</v>
      </c>
      <c r="AX100" s="189">
        <v>0.12357</v>
      </c>
      <c r="AY100" s="189">
        <v>0.12457</v>
      </c>
      <c r="AZ100" s="189">
        <v>0.12457</v>
      </c>
      <c r="BA100" s="189">
        <v>0.12457</v>
      </c>
      <c r="BB100" s="497"/>
      <c r="BC100" s="497"/>
      <c r="BD100" s="497"/>
      <c r="BE100" s="497"/>
      <c r="BF100" s="497"/>
      <c r="BG100" s="497"/>
      <c r="BH100" s="497"/>
      <c r="BI100" s="497"/>
      <c r="BJ100" s="497"/>
      <c r="BK100" s="497"/>
      <c r="BL100" s="497"/>
      <c r="BM100" s="497"/>
      <c r="BN100" s="497"/>
      <c r="BO100" s="497"/>
      <c r="BP100" s="497"/>
      <c r="BQ100" s="497"/>
      <c r="BR100" s="497"/>
      <c r="BS100" s="497"/>
      <c r="BT100" s="497"/>
      <c r="BU100" s="497"/>
      <c r="BV100" s="497"/>
      <c r="BW100" s="497"/>
      <c r="BX100" s="497"/>
      <c r="BY100" s="497"/>
      <c r="BZ100" s="497"/>
      <c r="CA100" s="497"/>
      <c r="CB100" s="497"/>
      <c r="CC100" s="497"/>
      <c r="CD100" s="497"/>
      <c r="CE100" s="497"/>
      <c r="CF100" s="497"/>
      <c r="CG100" s="497"/>
      <c r="CH100" s="497"/>
      <c r="CI100" s="497"/>
      <c r="CJ100" s="497"/>
      <c r="CK100" s="497"/>
      <c r="CL100" s="497"/>
      <c r="CM100" s="497"/>
      <c r="CN100" s="497"/>
      <c r="CO100" s="497"/>
      <c r="CP100" s="497"/>
      <c r="CQ100" s="497"/>
      <c r="CR100" s="497"/>
      <c r="CS100" s="497"/>
      <c r="CT100" s="497"/>
      <c r="CU100" s="497"/>
      <c r="CV100" s="497"/>
      <c r="CW100" s="497"/>
      <c r="CX100" s="497"/>
      <c r="CY100" s="497"/>
      <c r="CZ100" s="497"/>
      <c r="DA100" s="497"/>
      <c r="DB100" s="497"/>
      <c r="DC100" s="497"/>
      <c r="DD100" s="497"/>
      <c r="DE100" s="497"/>
      <c r="DF100" s="497"/>
      <c r="DG100" s="497"/>
      <c r="DH100" s="497"/>
      <c r="DI100" s="497"/>
      <c r="DJ100" s="220"/>
      <c r="DK100" s="220"/>
      <c r="DL100" s="220"/>
      <c r="DM100" s="220"/>
      <c r="DN100" s="220"/>
      <c r="DO100" s="220"/>
      <c r="DP100" s="220"/>
      <c r="DQ100" s="220"/>
      <c r="DR100" s="220"/>
      <c r="DS100" s="220"/>
      <c r="DT100" s="220"/>
      <c r="DU100" s="220"/>
      <c r="DV100" s="220"/>
      <c r="DW100" s="220"/>
      <c r="DX100" s="220"/>
      <c r="DY100" s="220">
        <f>+'Rate Case Res R1 Rates'!DY33</f>
        <v>0.16936771465633693</v>
      </c>
      <c r="DZ100" s="220">
        <f>+'Rate Case Res R1 Rates'!DZ33</f>
        <v>0.16936771465633693</v>
      </c>
      <c r="EA100" s="220">
        <f>+'Rate Case Res R1 Rates'!EA33</f>
        <v>0.21832771465633694</v>
      </c>
      <c r="EB100" s="220">
        <f>+'Rate Case Res R1 Rates'!EB33</f>
        <v>0.2387039024332171</v>
      </c>
      <c r="EC100" s="220">
        <f>+'Rate Case Res R1 Rates'!EC33</f>
        <v>0.2387039024332171</v>
      </c>
      <c r="ED100" s="220">
        <f>+'Rate Case Res R1 Rates'!ED33</f>
        <v>0.2387039024332171</v>
      </c>
      <c r="EE100" s="220">
        <f>+'Rate Case Res R1 Rates'!EE33</f>
        <v>0.18468405489688888</v>
      </c>
      <c r="EF100" s="220">
        <f>+'Rate Case Res R1 Rates'!EF33</f>
        <v>0.18468405489688888</v>
      </c>
      <c r="EG100" s="220">
        <f>+'Rate Case Res R1 Rates'!EG33</f>
        <v>0.18468405489688888</v>
      </c>
      <c r="EH100" s="220">
        <f>+'Rate Case Res R1 Rates'!EH33</f>
        <v>0.18714222170317613</v>
      </c>
      <c r="EI100" s="220">
        <f>+'Rate Case Res R1 Rates'!EI33</f>
        <v>0.18714222170317613</v>
      </c>
      <c r="EJ100" s="220">
        <f>+'Rate Case Res R1 Rates'!EJ33</f>
        <v>0.18714222170317613</v>
      </c>
      <c r="EK100" s="220">
        <f>+'Rate Case Res R1 Rates'!EK33</f>
        <v>0.1883525940711922</v>
      </c>
      <c r="EL100" s="220">
        <f>+'Rate Case Res R1 Rates'!EL33</f>
        <v>0.1883525940711922</v>
      </c>
      <c r="EM100" s="220">
        <f>+'Rate Case Res R1 Rates'!EM33</f>
        <v>0.24412259407119222</v>
      </c>
      <c r="EN100" s="220">
        <f>+'Rate Case Res R1 Rates'!EN33</f>
        <v>0.26329208395510628</v>
      </c>
      <c r="EO100" s="220">
        <f>+'Rate Case Res R1 Rates'!EO33</f>
        <v>0.26329208395510628</v>
      </c>
      <c r="EP100" s="220">
        <f>+'Rate Case Res R1 Rates'!EP33</f>
        <v>0.26329208395510628</v>
      </c>
      <c r="EQ100" s="220">
        <f>+'Rate Case Res R1 Rates'!EQ33</f>
        <v>0.19622340495048213</v>
      </c>
      <c r="ER100" s="220">
        <f>+'Rate Case Res R1 Rates'!ER33</f>
        <v>0.19622340495048213</v>
      </c>
      <c r="ES100" s="220">
        <f>+'Rate Case Res R1 Rates'!ES33</f>
        <v>0.19622340495048213</v>
      </c>
      <c r="ET100" s="220">
        <f>+'Rate Case Res R1 Rates'!ET33</f>
        <v>0.19287087983689488</v>
      </c>
      <c r="EU100" s="220">
        <f>+'Rate Case Res R1 Rates'!EU33</f>
        <v>0.19287087983689488</v>
      </c>
      <c r="EV100" s="220">
        <f>+'Rate Case Res R1 Rates'!EV33</f>
        <v>0.19287087983689488</v>
      </c>
      <c r="EW100" s="220">
        <f>+'Rate Case Res R1 Rates'!EW33</f>
        <v>0.19371055915064214</v>
      </c>
      <c r="EX100" s="220">
        <f>+'Rate Case Res R1 Rates'!EX33</f>
        <v>0.19371055915064214</v>
      </c>
      <c r="EY100" s="220">
        <f>+'Rate Case Res R1 Rates'!EY33</f>
        <v>0.26156055915064214</v>
      </c>
      <c r="EZ100" s="220">
        <f>+'Rate Case Res R1 Rates'!EZ33</f>
        <v>0.27932636272104094</v>
      </c>
      <c r="FA100" s="220">
        <f>+'Rate Case Res R1 Rates'!FA33</f>
        <v>0.27932636272104094</v>
      </c>
      <c r="FB100" s="220">
        <f>+'Rate Case Res R1 Rates'!FB33</f>
        <v>0.27932636272104094</v>
      </c>
      <c r="FC100" s="220">
        <f>+'Rate Case Res R1 Rates'!FC33</f>
        <v>0.20379283378283133</v>
      </c>
      <c r="FD100" s="220">
        <f>+'Rate Case Res R1 Rates'!FD33</f>
        <v>0.20379283378283133</v>
      </c>
      <c r="FE100" s="220">
        <f>+'Rate Case Res R1 Rates'!FE33</f>
        <v>0.20379283378283133</v>
      </c>
      <c r="FF100" s="220">
        <f>+'Rate Case Res R1 Rates'!FF33</f>
        <v>0.20166962014696344</v>
      </c>
      <c r="FG100" s="220">
        <f>+'Rate Case Res R1 Rates'!FG33</f>
        <v>0.20166962014696344</v>
      </c>
      <c r="FH100" s="220">
        <f>+'Rate Case Res R1 Rates'!FH33</f>
        <v>0.20166962014696344</v>
      </c>
      <c r="FI100" s="220">
        <f>+'Rate Case Res R1 Rates'!FI33</f>
        <v>0.20273339105927929</v>
      </c>
      <c r="FJ100" s="220">
        <f>+'Rate Case Res R1 Rates'!FJ33</f>
        <v>0.20273339105927929</v>
      </c>
      <c r="FK100" s="220">
        <f>+'Rate Case Res R1 Rates'!FK33</f>
        <v>0.27883339105927929</v>
      </c>
      <c r="FL100" s="220">
        <f>+'Rate Case Res R1 Rates'!FL33</f>
        <v>0.30206108387367336</v>
      </c>
      <c r="FM100" s="220">
        <f>+'Rate Case Res R1 Rates'!FM33</f>
        <v>0.30206108387367336</v>
      </c>
      <c r="FN100" s="220">
        <f>+'Rate Case Res R1 Rates'!FN33</f>
        <v>0.30206108387367336</v>
      </c>
      <c r="FO100" s="220">
        <f>+'Rate Case Res R1 Rates'!FO33</f>
        <v>0.21524485195047141</v>
      </c>
      <c r="FP100" s="220">
        <f>+'Rate Case Res R1 Rates'!FP33</f>
        <v>0.21524485195047141</v>
      </c>
      <c r="FQ100" s="220">
        <f>+'Rate Case Res R1 Rates'!FQ33</f>
        <v>0.21524485195047141</v>
      </c>
      <c r="FR100" s="220">
        <f>+'Rate Case Res R1 Rates'!FR33</f>
        <v>0.2147709008751989</v>
      </c>
      <c r="FS100" s="220">
        <f>+'Rate Case Res R1 Rates'!FS33</f>
        <v>0.2147709008751989</v>
      </c>
      <c r="FT100" s="220">
        <f>+'Rate Case Res R1 Rates'!FT33</f>
        <v>0.2147709008751989</v>
      </c>
      <c r="FU100" s="220">
        <f>+'Rate Case Res R1 Rates'!FU33</f>
        <v>0.21571720182043305</v>
      </c>
      <c r="FV100" s="220">
        <f>+'Rate Case Res R1 Rates'!FV33</f>
        <v>0.21571720182043305</v>
      </c>
      <c r="FW100" s="220">
        <f>+'Rate Case Res R1 Rates'!FW33</f>
        <v>0.302727201820433</v>
      </c>
      <c r="FX100" s="220" t="str">
        <f>+'Rate Case Res R1 Rates'!FX33</f>
        <v>x</v>
      </c>
      <c r="FY100" s="220"/>
      <c r="FZ100" s="220"/>
      <c r="GA100" s="220"/>
      <c r="GB100" s="220"/>
      <c r="GC100" s="220"/>
      <c r="GD100" s="220"/>
      <c r="GE100" s="220"/>
      <c r="GF100" s="220"/>
      <c r="GG100" s="220"/>
      <c r="GH100" s="220"/>
      <c r="GI100" s="220"/>
      <c r="GJ100" s="220"/>
      <c r="GK100" s="220"/>
      <c r="GL100" s="220"/>
      <c r="GM100" s="143"/>
      <c r="GN100" s="143"/>
      <c r="GO100" s="143"/>
      <c r="GP100" s="143"/>
      <c r="GQ100" s="143"/>
      <c r="GR100" s="143"/>
      <c r="GS100" s="143"/>
      <c r="GT100" s="143"/>
      <c r="GU100" s="143"/>
      <c r="GV100" s="143"/>
      <c r="GW100" s="143"/>
      <c r="GX100" s="143"/>
      <c r="GY100" s="143"/>
      <c r="GZ100" s="143"/>
      <c r="HA100" s="143"/>
      <c r="HB100" s="143"/>
      <c r="HC100" s="143"/>
      <c r="HD100" s="143"/>
      <c r="HE100" s="143"/>
      <c r="HF100" s="143"/>
      <c r="HG100" s="143"/>
      <c r="HH100" s="143"/>
      <c r="HI100" s="143"/>
    </row>
    <row r="101" spans="1:227" s="157" customFormat="1" ht="14">
      <c r="B101" s="153"/>
      <c r="C101" s="155"/>
      <c r="D101" s="155"/>
      <c r="E101" s="155"/>
      <c r="F101" s="155"/>
      <c r="G101" s="155"/>
      <c r="H101" s="155"/>
      <c r="I101" s="155"/>
      <c r="J101" s="155"/>
      <c r="K101" s="155"/>
      <c r="L101" s="155"/>
      <c r="M101" s="155"/>
      <c r="N101" s="155"/>
      <c r="O101" s="189"/>
      <c r="P101" s="189"/>
      <c r="Q101" s="189"/>
      <c r="R101" s="189"/>
      <c r="S101" s="189"/>
      <c r="T101" s="189"/>
      <c r="U101" s="189"/>
      <c r="V101" s="189"/>
      <c r="W101" s="189"/>
      <c r="X101" s="189"/>
      <c r="Y101" s="189"/>
      <c r="Z101" s="189"/>
      <c r="AA101" s="189"/>
      <c r="AB101" s="189"/>
      <c r="AC101" s="189"/>
      <c r="AD101" s="189"/>
      <c r="AE101" s="189"/>
      <c r="AF101" s="189"/>
      <c r="AG101" s="189"/>
      <c r="AH101" s="189"/>
      <c r="AI101" s="189"/>
      <c r="AJ101" s="189"/>
      <c r="AK101" s="189"/>
      <c r="AL101" s="189"/>
      <c r="AM101" s="189"/>
      <c r="AN101" s="189"/>
      <c r="AO101" s="189"/>
      <c r="AP101" s="189"/>
      <c r="AQ101" s="189"/>
      <c r="AR101" s="189"/>
      <c r="AS101" s="189"/>
      <c r="AT101" s="189"/>
      <c r="AU101" s="189"/>
      <c r="AV101" s="189"/>
      <c r="AW101" s="189"/>
      <c r="AX101" s="189"/>
      <c r="AY101" s="189"/>
      <c r="AZ101" s="189"/>
      <c r="BA101" s="189"/>
      <c r="BB101" s="496"/>
      <c r="BC101" s="496"/>
      <c r="BD101" s="496"/>
      <c r="BE101" s="496"/>
      <c r="BF101" s="496"/>
      <c r="BG101" s="496"/>
      <c r="BH101" s="496"/>
      <c r="BI101" s="496"/>
      <c r="BJ101" s="496"/>
      <c r="BK101" s="496"/>
      <c r="BL101" s="496"/>
      <c r="BM101" s="496"/>
      <c r="BN101" s="496"/>
      <c r="BO101" s="496"/>
      <c r="BP101" s="496"/>
      <c r="BQ101" s="496"/>
      <c r="BR101" s="496"/>
      <c r="BS101" s="496"/>
      <c r="BT101" s="496"/>
      <c r="BU101" s="496"/>
      <c r="BV101" s="496"/>
      <c r="BW101" s="496"/>
      <c r="BX101" s="496"/>
      <c r="BY101" s="496"/>
      <c r="BZ101" s="496"/>
      <c r="CA101" s="496"/>
      <c r="CB101" s="496"/>
      <c r="CC101" s="496"/>
      <c r="CD101" s="496"/>
      <c r="CE101" s="496"/>
      <c r="CF101" s="496"/>
      <c r="CG101" s="496"/>
      <c r="CH101" s="496"/>
      <c r="CI101" s="496"/>
      <c r="CJ101" s="496"/>
      <c r="CK101" s="496"/>
      <c r="CL101" s="496"/>
      <c r="CM101" s="496"/>
      <c r="CN101" s="496"/>
      <c r="CO101" s="496"/>
      <c r="CP101" s="496"/>
      <c r="CQ101" s="496"/>
      <c r="CR101" s="496"/>
      <c r="CS101" s="496"/>
      <c r="CT101" s="496"/>
      <c r="CU101" s="496"/>
      <c r="CV101" s="496"/>
      <c r="CW101" s="496"/>
      <c r="CX101" s="496"/>
      <c r="CY101" s="496"/>
      <c r="CZ101" s="496"/>
      <c r="DA101" s="496"/>
      <c r="DB101" s="496"/>
      <c r="DC101" s="496"/>
      <c r="DD101" s="496"/>
      <c r="DE101" s="496"/>
      <c r="DF101" s="496"/>
      <c r="DG101" s="496"/>
      <c r="DH101" s="496"/>
      <c r="DI101" s="496"/>
      <c r="DJ101" s="496"/>
      <c r="DK101" s="496"/>
      <c r="DL101" s="496"/>
      <c r="DM101" s="496"/>
      <c r="DN101" s="496"/>
      <c r="DO101" s="496"/>
      <c r="DP101" s="496"/>
      <c r="DQ101" s="496"/>
      <c r="DR101" s="496"/>
      <c r="DS101" s="496"/>
      <c r="DT101" s="496"/>
      <c r="DU101" s="497"/>
      <c r="DV101" s="497"/>
      <c r="DW101" s="497"/>
      <c r="DX101" s="497"/>
      <c r="DY101" s="497"/>
      <c r="DZ101" s="497"/>
      <c r="EA101" s="497"/>
      <c r="EB101" s="497"/>
      <c r="EC101" s="497"/>
      <c r="ED101" s="497"/>
      <c r="EE101" s="497"/>
      <c r="EF101" s="497"/>
      <c r="EG101" s="497"/>
      <c r="EH101" s="497"/>
      <c r="EI101" s="497"/>
      <c r="EJ101" s="497"/>
      <c r="EK101" s="497"/>
      <c r="EL101" s="497"/>
      <c r="EM101" s="497"/>
      <c r="EN101" s="497"/>
      <c r="EO101" s="497"/>
      <c r="EP101" s="497"/>
      <c r="EQ101" s="497"/>
      <c r="ER101" s="497"/>
      <c r="ES101" s="497"/>
      <c r="ET101" s="497"/>
      <c r="EU101" s="497"/>
      <c r="EV101" s="497"/>
      <c r="EW101" s="497"/>
      <c r="EX101" s="497"/>
      <c r="EY101" s="497"/>
      <c r="EZ101" s="497"/>
      <c r="FA101" s="497"/>
      <c r="FB101" s="497"/>
      <c r="FC101" s="497"/>
      <c r="FD101" s="497"/>
      <c r="FE101" s="497"/>
      <c r="FF101" s="497"/>
      <c r="FG101" s="497"/>
      <c r="FH101" s="497"/>
      <c r="FI101" s="497"/>
      <c r="FJ101" s="497"/>
      <c r="FK101" s="497"/>
      <c r="FL101" s="497"/>
      <c r="FM101" s="497"/>
      <c r="FN101" s="497"/>
      <c r="FO101" s="497"/>
      <c r="FP101" s="497"/>
      <c r="FQ101" s="497"/>
      <c r="FR101" s="497"/>
      <c r="FS101" s="497"/>
      <c r="FT101" s="497"/>
      <c r="FU101" s="497"/>
      <c r="FV101" s="497"/>
      <c r="FW101" s="497"/>
      <c r="FX101" s="497"/>
      <c r="FY101" s="497"/>
      <c r="FZ101" s="497"/>
      <c r="GA101" s="497"/>
      <c r="GB101" s="497"/>
      <c r="GC101" s="497"/>
      <c r="GD101" s="497"/>
      <c r="GE101" s="497"/>
      <c r="GF101" s="497"/>
      <c r="GG101" s="497"/>
      <c r="GH101" s="497"/>
      <c r="GI101" s="497"/>
      <c r="GJ101" s="406" t="s">
        <v>49</v>
      </c>
      <c r="GK101" s="143"/>
      <c r="GL101" s="143"/>
      <c r="GM101" s="143"/>
      <c r="GN101" s="143"/>
      <c r="GO101" s="143"/>
      <c r="GP101" s="143"/>
      <c r="GQ101" s="143"/>
      <c r="GR101" s="143"/>
      <c r="GS101" s="143"/>
      <c r="GT101" s="143"/>
      <c r="GU101" s="143"/>
      <c r="GV101" s="143"/>
      <c r="GW101" s="143"/>
      <c r="GX101" s="143"/>
      <c r="GY101" s="143"/>
      <c r="GZ101" s="143"/>
      <c r="HA101" s="143"/>
      <c r="HB101" s="143"/>
      <c r="HC101" s="143"/>
      <c r="HD101" s="143"/>
      <c r="HE101" s="143"/>
      <c r="HF101" s="143"/>
      <c r="HG101" s="143"/>
      <c r="HH101" s="143"/>
      <c r="HI101" s="143"/>
    </row>
    <row r="102" spans="1:227" s="157" customFormat="1" ht="14">
      <c r="B102" s="153"/>
      <c r="C102" s="155"/>
      <c r="D102" s="155"/>
      <c r="E102" s="155"/>
      <c r="F102" s="155"/>
      <c r="G102" s="155"/>
      <c r="H102" s="155"/>
      <c r="I102" s="155"/>
      <c r="J102" s="155"/>
      <c r="K102" s="155"/>
      <c r="L102" s="155"/>
      <c r="M102" s="155"/>
      <c r="N102" s="155"/>
      <c r="O102" s="189"/>
      <c r="P102" s="189"/>
      <c r="Q102" s="189"/>
      <c r="R102" s="189"/>
      <c r="S102" s="189"/>
      <c r="T102" s="189"/>
      <c r="U102" s="189"/>
      <c r="V102" s="189"/>
      <c r="W102" s="189"/>
      <c r="X102" s="189"/>
      <c r="Y102" s="189"/>
      <c r="Z102" s="189"/>
      <c r="AA102" s="189"/>
      <c r="AB102" s="189"/>
      <c r="AC102" s="189"/>
      <c r="AD102" s="189"/>
      <c r="AE102" s="189"/>
      <c r="AF102" s="189"/>
      <c r="AG102" s="189"/>
      <c r="AH102" s="189"/>
      <c r="AI102" s="189"/>
      <c r="AJ102" s="189"/>
      <c r="AK102" s="189"/>
      <c r="AL102" s="189"/>
      <c r="AM102" s="189"/>
      <c r="AN102" s="189"/>
      <c r="AO102" s="189"/>
      <c r="AP102" s="189"/>
      <c r="AQ102" s="189"/>
      <c r="AR102" s="189"/>
      <c r="AS102" s="189"/>
      <c r="AT102" s="189"/>
      <c r="AU102" s="189"/>
      <c r="AV102" s="189"/>
      <c r="AW102" s="189"/>
      <c r="AX102" s="189"/>
      <c r="AY102" s="189"/>
      <c r="AZ102" s="189"/>
      <c r="BA102" s="189"/>
      <c r="BB102" s="496"/>
      <c r="BC102" s="496"/>
      <c r="BD102" s="496"/>
      <c r="BE102" s="496"/>
      <c r="BF102" s="496"/>
      <c r="BG102" s="496"/>
      <c r="BH102" s="496"/>
      <c r="BI102" s="496"/>
      <c r="BJ102" s="496"/>
      <c r="BK102" s="496"/>
      <c r="BL102" s="496"/>
      <c r="BM102" s="496"/>
      <c r="BN102" s="496"/>
      <c r="BO102" s="496"/>
      <c r="BP102" s="496"/>
      <c r="BQ102" s="496"/>
      <c r="BR102" s="496"/>
      <c r="BS102" s="496"/>
      <c r="BT102" s="496"/>
      <c r="BU102" s="496"/>
      <c r="BV102" s="496"/>
      <c r="BW102" s="496"/>
      <c r="BX102" s="496"/>
      <c r="BY102" s="496"/>
      <c r="BZ102" s="496"/>
      <c r="CA102" s="496"/>
      <c r="CB102" s="496"/>
      <c r="CC102" s="496"/>
      <c r="CD102" s="496"/>
      <c r="CE102" s="496"/>
      <c r="CF102" s="496"/>
      <c r="CG102" s="496"/>
      <c r="CH102" s="496"/>
      <c r="CI102" s="496"/>
      <c r="CJ102" s="496"/>
      <c r="CK102" s="496"/>
      <c r="CL102" s="496"/>
      <c r="CM102" s="496"/>
      <c r="CN102" s="496"/>
      <c r="CO102" s="496"/>
      <c r="CP102" s="496"/>
      <c r="CQ102" s="496"/>
      <c r="CR102" s="496"/>
      <c r="CS102" s="496"/>
      <c r="CT102" s="496"/>
      <c r="CU102" s="496"/>
      <c r="CV102" s="496"/>
      <c r="CW102" s="496"/>
      <c r="CX102" s="496"/>
      <c r="CY102" s="496"/>
      <c r="CZ102" s="496"/>
      <c r="DA102" s="496"/>
      <c r="DB102" s="496"/>
      <c r="DC102" s="496"/>
      <c r="DD102" s="496"/>
      <c r="DE102" s="496"/>
      <c r="DF102" s="496"/>
      <c r="DG102" s="496"/>
      <c r="DH102" s="496"/>
      <c r="DI102" s="496"/>
      <c r="DJ102" s="496"/>
      <c r="DK102" s="496"/>
      <c r="DL102" s="496"/>
      <c r="DM102" s="496"/>
      <c r="DN102" s="496"/>
      <c r="DO102" s="496"/>
      <c r="DP102" s="496"/>
      <c r="DQ102" s="496"/>
      <c r="DR102" s="496"/>
      <c r="DS102" s="496"/>
      <c r="DT102" s="496"/>
      <c r="DU102" s="497"/>
      <c r="DV102" s="497"/>
      <c r="DW102" s="497"/>
      <c r="DX102" s="497"/>
      <c r="DY102" s="497"/>
      <c r="DZ102" s="497"/>
      <c r="EA102" s="497"/>
      <c r="EB102" s="497"/>
      <c r="EC102" s="497"/>
      <c r="ED102" s="497"/>
      <c r="EE102" s="497"/>
      <c r="EF102" s="497"/>
      <c r="EG102" s="497"/>
      <c r="EH102" s="497"/>
      <c r="EI102" s="497"/>
      <c r="EJ102" s="497"/>
      <c r="EK102" s="497"/>
      <c r="EL102" s="497"/>
      <c r="EM102" s="497"/>
      <c r="EN102" s="497"/>
      <c r="EO102" s="497"/>
      <c r="EP102" s="497"/>
      <c r="EQ102" s="497"/>
      <c r="ER102" s="497"/>
      <c r="ES102" s="497"/>
      <c r="ET102" s="497"/>
      <c r="EU102" s="497"/>
      <c r="EV102" s="497"/>
      <c r="EW102" s="497"/>
      <c r="EX102" s="497"/>
      <c r="EY102" s="497"/>
      <c r="EZ102" s="497"/>
      <c r="FA102" s="497"/>
      <c r="FB102" s="497"/>
      <c r="FC102" s="497"/>
      <c r="FD102" s="497"/>
      <c r="FE102" s="497"/>
      <c r="FF102" s="497"/>
      <c r="FG102" s="497"/>
      <c r="FH102" s="497"/>
      <c r="FI102" s="497"/>
      <c r="FJ102" s="497"/>
      <c r="FK102" s="497"/>
      <c r="FL102" s="497"/>
      <c r="FM102" s="497"/>
      <c r="FN102" s="497"/>
      <c r="FO102" s="497"/>
      <c r="FP102" s="497"/>
      <c r="FQ102" s="497"/>
      <c r="FR102" s="497"/>
      <c r="FS102" s="497"/>
      <c r="FT102" s="497"/>
      <c r="FU102" s="497"/>
      <c r="FV102" s="497"/>
      <c r="FW102" s="497"/>
      <c r="FX102" s="497"/>
      <c r="FY102" s="497"/>
      <c r="FZ102" s="497"/>
      <c r="GA102" s="497"/>
      <c r="GB102" s="497"/>
      <c r="GC102" s="497"/>
      <c r="GD102" s="497"/>
      <c r="GE102" s="497"/>
      <c r="GF102" s="497"/>
      <c r="GG102" s="497"/>
      <c r="GH102" s="497"/>
      <c r="GI102" s="497"/>
      <c r="GJ102" s="406" t="s">
        <v>49</v>
      </c>
      <c r="GK102" s="143"/>
      <c r="GL102" s="143"/>
      <c r="GM102" s="143"/>
      <c r="GN102" s="143"/>
      <c r="GO102" s="143"/>
      <c r="GP102" s="143"/>
      <c r="GQ102" s="143"/>
      <c r="GR102" s="143"/>
      <c r="GS102" s="143"/>
      <c r="GT102" s="143"/>
      <c r="GU102" s="143"/>
      <c r="GV102" s="143"/>
      <c r="GW102" s="143"/>
      <c r="GX102" s="143"/>
      <c r="GY102" s="143"/>
      <c r="GZ102" s="143"/>
      <c r="HA102" s="143"/>
      <c r="HB102" s="143"/>
      <c r="HC102" s="143"/>
      <c r="HD102" s="143"/>
      <c r="HE102" s="143"/>
      <c r="HF102" s="143"/>
      <c r="HG102" s="143"/>
      <c r="HH102" s="143"/>
      <c r="HI102" s="143"/>
    </row>
    <row r="103" spans="1:227" s="157" customFormat="1" ht="14">
      <c r="B103" s="153" t="s">
        <v>258</v>
      </c>
      <c r="C103" s="189">
        <f t="shared" ref="C103:BB103" si="253">+C33</f>
        <v>0.10375</v>
      </c>
      <c r="D103" s="189">
        <f t="shared" si="253"/>
        <v>0.10375</v>
      </c>
      <c r="E103" s="189">
        <f t="shared" si="253"/>
        <v>0.10375</v>
      </c>
      <c r="F103" s="189">
        <f t="shared" si="253"/>
        <v>0.10375</v>
      </c>
      <c r="G103" s="189">
        <f t="shared" si="253"/>
        <v>0.10375</v>
      </c>
      <c r="H103" s="189">
        <f t="shared" si="253"/>
        <v>0.10375</v>
      </c>
      <c r="I103" s="189">
        <f t="shared" si="253"/>
        <v>0.10375</v>
      </c>
      <c r="J103" s="189">
        <f t="shared" si="253"/>
        <v>0.10375</v>
      </c>
      <c r="K103" s="189">
        <f t="shared" si="253"/>
        <v>0.10375</v>
      </c>
      <c r="L103" s="189">
        <f t="shared" si="253"/>
        <v>0.10375</v>
      </c>
      <c r="M103" s="189">
        <f t="shared" si="253"/>
        <v>0.10375</v>
      </c>
      <c r="N103" s="189">
        <f t="shared" si="253"/>
        <v>0.10375</v>
      </c>
      <c r="O103" s="189">
        <f t="shared" si="253"/>
        <v>0.10475000000000001</v>
      </c>
      <c r="P103" s="189">
        <f t="shared" si="253"/>
        <v>0.10475000000000001</v>
      </c>
      <c r="Q103" s="189">
        <f t="shared" si="253"/>
        <v>0.10475000000000001</v>
      </c>
      <c r="R103" s="189">
        <f t="shared" si="253"/>
        <v>0.10575</v>
      </c>
      <c r="S103" s="189">
        <f t="shared" si="253"/>
        <v>0.10575</v>
      </c>
      <c r="T103" s="189">
        <f t="shared" si="253"/>
        <v>0.10575</v>
      </c>
      <c r="U103" s="189">
        <f t="shared" si="253"/>
        <v>0.10675</v>
      </c>
      <c r="V103" s="189">
        <f t="shared" si="253"/>
        <v>0.10675</v>
      </c>
      <c r="W103" s="189">
        <f t="shared" si="253"/>
        <v>0.10675</v>
      </c>
      <c r="X103" s="189">
        <f t="shared" si="253"/>
        <v>0.10775</v>
      </c>
      <c r="Y103" s="189">
        <f t="shared" si="253"/>
        <v>0.10775</v>
      </c>
      <c r="Z103" s="189">
        <f t="shared" si="253"/>
        <v>0.10775</v>
      </c>
      <c r="AA103" s="189">
        <f t="shared" si="253"/>
        <v>0.10875</v>
      </c>
      <c r="AB103" s="189">
        <f t="shared" si="253"/>
        <v>0.10875</v>
      </c>
      <c r="AC103" s="189">
        <f t="shared" si="253"/>
        <v>0.10875</v>
      </c>
      <c r="AD103" s="189">
        <f t="shared" si="253"/>
        <v>0.10975</v>
      </c>
      <c r="AE103" s="189">
        <f t="shared" si="253"/>
        <v>0.10975</v>
      </c>
      <c r="AF103" s="189">
        <f t="shared" si="253"/>
        <v>0.10975</v>
      </c>
      <c r="AG103" s="189">
        <f t="shared" si="253"/>
        <v>0.11075</v>
      </c>
      <c r="AH103" s="189">
        <f t="shared" si="253"/>
        <v>0.11424999999999999</v>
      </c>
      <c r="AI103" s="189">
        <f t="shared" si="253"/>
        <v>0.11424999999999999</v>
      </c>
      <c r="AJ103" s="189">
        <f t="shared" si="253"/>
        <v>0.11874999999999999</v>
      </c>
      <c r="AK103" s="189">
        <f t="shared" si="253"/>
        <v>0.11874999999999999</v>
      </c>
      <c r="AL103" s="189">
        <f t="shared" si="253"/>
        <v>0.11874999999999999</v>
      </c>
      <c r="AM103" s="189">
        <f t="shared" si="253"/>
        <v>0.11975</v>
      </c>
      <c r="AN103" s="189">
        <f t="shared" si="253"/>
        <v>0.11975</v>
      </c>
      <c r="AO103" s="189">
        <f t="shared" si="253"/>
        <v>0.11975</v>
      </c>
      <c r="AP103" s="189">
        <f t="shared" si="253"/>
        <v>0.12075</v>
      </c>
      <c r="AQ103" s="189">
        <f t="shared" si="253"/>
        <v>0.12075</v>
      </c>
      <c r="AR103" s="189">
        <f t="shared" si="253"/>
        <v>0.12075</v>
      </c>
      <c r="AS103" s="189">
        <f t="shared" si="253"/>
        <v>0.12175</v>
      </c>
      <c r="AT103" s="189">
        <f t="shared" si="253"/>
        <v>0.12175</v>
      </c>
      <c r="AU103" s="189">
        <f t="shared" si="253"/>
        <v>0.12175</v>
      </c>
      <c r="AV103" s="189">
        <f t="shared" si="253"/>
        <v>0.12357</v>
      </c>
      <c r="AW103" s="189">
        <f t="shared" si="253"/>
        <v>0.12357</v>
      </c>
      <c r="AX103" s="189">
        <f t="shared" si="253"/>
        <v>0.12357</v>
      </c>
      <c r="AY103" s="189">
        <f t="shared" si="253"/>
        <v>0.12457</v>
      </c>
      <c r="AZ103" s="189">
        <f t="shared" si="253"/>
        <v>0.12457</v>
      </c>
      <c r="BA103" s="189">
        <f t="shared" si="253"/>
        <v>0.12457</v>
      </c>
      <c r="BB103" s="189">
        <f t="shared" si="253"/>
        <v>0.12557000000000001</v>
      </c>
      <c r="BC103" s="189">
        <f t="shared" ref="BC103:CG103" si="254">+BC33</f>
        <v>0.12557000000000001</v>
      </c>
      <c r="BD103" s="189">
        <f t="shared" si="254"/>
        <v>0.12557000000000001</v>
      </c>
      <c r="BE103" s="189">
        <f t="shared" si="254"/>
        <v>0.12557000000000001</v>
      </c>
      <c r="BF103" s="189">
        <f t="shared" si="254"/>
        <v>0.12557000000000001</v>
      </c>
      <c r="BG103" s="189">
        <f t="shared" si="254"/>
        <v>0.17537</v>
      </c>
      <c r="BH103" s="189">
        <f t="shared" si="254"/>
        <v>0.18137</v>
      </c>
      <c r="BI103" s="189">
        <f t="shared" si="254"/>
        <v>0.18137</v>
      </c>
      <c r="BJ103" s="189">
        <f t="shared" si="254"/>
        <v>0.18137</v>
      </c>
      <c r="BK103" s="189">
        <f t="shared" si="254"/>
        <v>0.13156999999999999</v>
      </c>
      <c r="BL103" s="189">
        <f t="shared" si="254"/>
        <v>0.13156999999999999</v>
      </c>
      <c r="BM103" s="189">
        <f t="shared" si="254"/>
        <v>0.13156999999999999</v>
      </c>
      <c r="BN103" s="189">
        <f t="shared" si="254"/>
        <v>0.13156999999999999</v>
      </c>
      <c r="BO103" s="189">
        <f t="shared" si="254"/>
        <v>0.13156999999999999</v>
      </c>
      <c r="BP103" s="189">
        <f t="shared" si="254"/>
        <v>0.13156999999999999</v>
      </c>
      <c r="BQ103" s="189">
        <f t="shared" si="254"/>
        <v>0.13156999999999999</v>
      </c>
      <c r="BR103" s="189">
        <f t="shared" si="254"/>
        <v>0.13156999999999999</v>
      </c>
      <c r="BS103" s="189">
        <f t="shared" si="254"/>
        <v>0.18137</v>
      </c>
      <c r="BT103" s="189">
        <f t="shared" si="254"/>
        <v>0.18137</v>
      </c>
      <c r="BU103" s="189">
        <f t="shared" si="254"/>
        <v>0.18137</v>
      </c>
      <c r="BV103" s="189">
        <f t="shared" si="254"/>
        <v>0.18137</v>
      </c>
      <c r="BW103" s="189">
        <f t="shared" si="254"/>
        <v>0.13156999999999999</v>
      </c>
      <c r="BX103" s="189">
        <f t="shared" si="254"/>
        <v>0.13156999999999999</v>
      </c>
      <c r="BY103" s="189">
        <f t="shared" si="254"/>
        <v>0.13156999999999999</v>
      </c>
      <c r="BZ103" s="189">
        <f t="shared" si="254"/>
        <v>0.13156999999999999</v>
      </c>
      <c r="CA103" s="189">
        <f t="shared" si="254"/>
        <v>0.13156999999999999</v>
      </c>
      <c r="CB103" s="189">
        <f t="shared" si="254"/>
        <v>0.13156999999999999</v>
      </c>
      <c r="CC103" s="189">
        <f t="shared" si="254"/>
        <v>0.13156999999999999</v>
      </c>
      <c r="CD103" s="189">
        <f t="shared" si="254"/>
        <v>0.13156999999999999</v>
      </c>
      <c r="CE103" s="189">
        <f t="shared" si="254"/>
        <v>0.18137</v>
      </c>
      <c r="CF103" s="189">
        <f t="shared" si="254"/>
        <v>0.18137</v>
      </c>
      <c r="CG103" s="189">
        <f t="shared" si="254"/>
        <v>0.18137</v>
      </c>
      <c r="CH103" s="189">
        <f t="shared" ref="CH103:DM103" si="255">+CH33</f>
        <v>0.18137</v>
      </c>
      <c r="CI103" s="189">
        <f t="shared" si="255"/>
        <v>0.13156999999999999</v>
      </c>
      <c r="CJ103" s="189">
        <f t="shared" si="255"/>
        <v>0.15109999999999998</v>
      </c>
      <c r="CK103" s="189">
        <f t="shared" si="255"/>
        <v>0.15109999999999998</v>
      </c>
      <c r="CL103" s="189">
        <f t="shared" si="255"/>
        <v>0.15151999999999999</v>
      </c>
      <c r="CM103" s="189">
        <f t="shared" si="255"/>
        <v>0.15151999999999999</v>
      </c>
      <c r="CN103" s="189">
        <f t="shared" si="255"/>
        <v>0.15151999999999999</v>
      </c>
      <c r="CO103" s="189">
        <f t="shared" si="255"/>
        <v>0.15198999999999999</v>
      </c>
      <c r="CP103" s="189">
        <f t="shared" si="255"/>
        <v>0.15198999999999999</v>
      </c>
      <c r="CQ103" s="189">
        <f t="shared" si="255"/>
        <v>0.18878999999999999</v>
      </c>
      <c r="CR103" s="189">
        <f t="shared" si="255"/>
        <v>0.20846000000000001</v>
      </c>
      <c r="CS103" s="189">
        <f t="shared" si="255"/>
        <v>0.20846000000000001</v>
      </c>
      <c r="CT103" s="189">
        <f t="shared" si="255"/>
        <v>0.20846000000000001</v>
      </c>
      <c r="CU103" s="189">
        <f t="shared" si="255"/>
        <v>0.16761999999999999</v>
      </c>
      <c r="CV103" s="189">
        <f t="shared" si="255"/>
        <v>0.16761999999999999</v>
      </c>
      <c r="CW103" s="189">
        <f t="shared" si="255"/>
        <v>0.16761999999999999</v>
      </c>
      <c r="CX103" s="189">
        <f t="shared" si="255"/>
        <v>0.16719999999999999</v>
      </c>
      <c r="CY103" s="189">
        <f t="shared" si="255"/>
        <v>0.16719999999999999</v>
      </c>
      <c r="CZ103" s="189">
        <f t="shared" si="255"/>
        <v>0.16719999999999999</v>
      </c>
      <c r="DA103" s="189">
        <f t="shared" si="255"/>
        <v>0.16785999999999998</v>
      </c>
      <c r="DB103" s="189">
        <f t="shared" si="255"/>
        <v>0.16785999999999998</v>
      </c>
      <c r="DC103" s="189">
        <f t="shared" si="255"/>
        <v>0.20956</v>
      </c>
      <c r="DD103" s="189">
        <f t="shared" si="255"/>
        <v>0.21546000000000001</v>
      </c>
      <c r="DE103" s="189">
        <f t="shared" si="255"/>
        <v>0.21546000000000001</v>
      </c>
      <c r="DF103" s="189">
        <f t="shared" si="255"/>
        <v>0.21546000000000001</v>
      </c>
      <c r="DG103" s="189">
        <f t="shared" si="255"/>
        <v>0.17735999999999999</v>
      </c>
      <c r="DH103" s="189">
        <f t="shared" si="255"/>
        <v>0.17735999999999999</v>
      </c>
      <c r="DI103" s="189">
        <f t="shared" si="255"/>
        <v>0.17735999999999999</v>
      </c>
      <c r="DJ103" s="189">
        <f t="shared" si="255"/>
        <v>0.17377999999999999</v>
      </c>
      <c r="DK103" s="189">
        <f t="shared" si="255"/>
        <v>0.17377999999999999</v>
      </c>
      <c r="DL103" s="189">
        <f t="shared" si="255"/>
        <v>0.17377999999999999</v>
      </c>
      <c r="DM103" s="189">
        <f t="shared" si="255"/>
        <v>0.17463999999999999</v>
      </c>
      <c r="DN103" s="189">
        <f t="shared" ref="DN103:ES103" si="256">+DN33</f>
        <v>0.17463999999999999</v>
      </c>
      <c r="DO103" s="189">
        <f t="shared" si="256"/>
        <v>0.21634</v>
      </c>
      <c r="DP103" s="189">
        <f t="shared" si="256"/>
        <v>0.21587000000000001</v>
      </c>
      <c r="DQ103" s="189">
        <f t="shared" si="256"/>
        <v>0.21587000000000001</v>
      </c>
      <c r="DR103" s="189">
        <f t="shared" si="256"/>
        <v>0.21587000000000001</v>
      </c>
      <c r="DS103" s="189">
        <f t="shared" si="256"/>
        <v>0.17598</v>
      </c>
      <c r="DT103" s="189">
        <f t="shared" si="256"/>
        <v>0.17598</v>
      </c>
      <c r="DU103" s="189">
        <f t="shared" si="256"/>
        <v>0.17598</v>
      </c>
      <c r="DV103" s="189">
        <f t="shared" si="256"/>
        <v>0.17073999999999998</v>
      </c>
      <c r="DW103" s="189">
        <f t="shared" si="256"/>
        <v>0.17073999999999998</v>
      </c>
      <c r="DX103" s="189">
        <f t="shared" si="256"/>
        <v>0.17073999999999998</v>
      </c>
      <c r="DY103" s="189">
        <f t="shared" si="256"/>
        <v>0.16772999999999999</v>
      </c>
      <c r="DZ103" s="189">
        <f t="shared" si="256"/>
        <v>0.16772999999999999</v>
      </c>
      <c r="EA103" s="189">
        <f t="shared" si="256"/>
        <v>0.21668999999999999</v>
      </c>
      <c r="EB103" s="189">
        <f t="shared" si="256"/>
        <v>0.23122000000000001</v>
      </c>
      <c r="EC103" s="189">
        <f t="shared" si="256"/>
        <v>0.23122000000000001</v>
      </c>
      <c r="ED103" s="189">
        <f t="shared" si="256"/>
        <v>0.23122000000000001</v>
      </c>
      <c r="EE103" s="189">
        <f t="shared" si="256"/>
        <v>0.17898</v>
      </c>
      <c r="EF103" s="189">
        <f t="shared" si="256"/>
        <v>0.17898</v>
      </c>
      <c r="EG103" s="189">
        <f t="shared" si="256"/>
        <v>0.17898</v>
      </c>
      <c r="EH103" s="189">
        <f t="shared" si="256"/>
        <v>0.18401000000000001</v>
      </c>
      <c r="EI103" s="189">
        <f t="shared" si="256"/>
        <v>0.18401000000000001</v>
      </c>
      <c r="EJ103" s="189">
        <f t="shared" si="256"/>
        <v>0.18401000000000001</v>
      </c>
      <c r="EK103" s="189">
        <f t="shared" si="256"/>
        <v>0.18620999999999999</v>
      </c>
      <c r="EL103" s="189">
        <f t="shared" si="256"/>
        <v>0.18620999999999999</v>
      </c>
      <c r="EM103" s="189">
        <f t="shared" si="256"/>
        <v>0.24198</v>
      </c>
      <c r="EN103" s="189">
        <f t="shared" si="256"/>
        <v>0.25601000000000002</v>
      </c>
      <c r="EO103" s="189">
        <f t="shared" si="256"/>
        <v>0.25601000000000002</v>
      </c>
      <c r="EP103" s="189">
        <f t="shared" si="256"/>
        <v>0.25601000000000002</v>
      </c>
      <c r="EQ103" s="189">
        <f t="shared" si="256"/>
        <v>0.19306000000000001</v>
      </c>
      <c r="ER103" s="189">
        <f t="shared" si="256"/>
        <v>0.19306000000000001</v>
      </c>
      <c r="ES103" s="189">
        <f t="shared" si="256"/>
        <v>0.19306000000000001</v>
      </c>
      <c r="ET103" s="189">
        <f t="shared" ref="ET103:FY103" si="257">+ET33</f>
        <v>0.19526000000000002</v>
      </c>
      <c r="EU103" s="189">
        <f t="shared" si="257"/>
        <v>0.19526000000000002</v>
      </c>
      <c r="EV103" s="189">
        <f t="shared" si="257"/>
        <v>0.19526000000000002</v>
      </c>
      <c r="EW103" s="189">
        <f t="shared" si="257"/>
        <v>0.19642000000000001</v>
      </c>
      <c r="EX103" s="189">
        <f t="shared" si="257"/>
        <v>0.19642000000000001</v>
      </c>
      <c r="EY103" s="189">
        <f t="shared" si="257"/>
        <v>0.26427</v>
      </c>
      <c r="EZ103" s="189">
        <f t="shared" si="257"/>
        <v>0.28922000000000003</v>
      </c>
      <c r="FA103" s="189">
        <f t="shared" si="257"/>
        <v>0.28922000000000003</v>
      </c>
      <c r="FB103" s="189">
        <f t="shared" si="257"/>
        <v>0.28922000000000003</v>
      </c>
      <c r="FC103" s="189">
        <f t="shared" si="257"/>
        <v>0.21396000000000001</v>
      </c>
      <c r="FD103" s="189">
        <f t="shared" si="257"/>
        <v>0.21396000000000001</v>
      </c>
      <c r="FE103" s="189">
        <f t="shared" si="257"/>
        <v>0.21396000000000001</v>
      </c>
      <c r="FF103" s="189">
        <f t="shared" si="257"/>
        <v>0.21659</v>
      </c>
      <c r="FG103" s="189">
        <f t="shared" si="257"/>
        <v>0.21659</v>
      </c>
      <c r="FH103" s="189">
        <f t="shared" si="257"/>
        <v>0.21659</v>
      </c>
      <c r="FI103" s="189">
        <f t="shared" si="257"/>
        <v>0.22071000000000002</v>
      </c>
      <c r="FJ103" s="189">
        <f t="shared" si="257"/>
        <v>0.22071000000000002</v>
      </c>
      <c r="FK103" s="189">
        <f t="shared" si="257"/>
        <v>0.29681000000000002</v>
      </c>
      <c r="FL103" s="189">
        <f t="shared" si="257"/>
        <v>0.31969999999999998</v>
      </c>
      <c r="FM103" s="189">
        <f t="shared" si="257"/>
        <v>0.31969999999999998</v>
      </c>
      <c r="FN103" s="189">
        <f t="shared" si="257"/>
        <v>0.31969999999999998</v>
      </c>
      <c r="FO103" s="189">
        <f t="shared" si="257"/>
        <v>0.23241000000000001</v>
      </c>
      <c r="FP103" s="189">
        <f t="shared" si="257"/>
        <v>0.23241000000000001</v>
      </c>
      <c r="FQ103" s="189">
        <f t="shared" si="257"/>
        <v>0.23241000000000001</v>
      </c>
      <c r="FR103" s="189">
        <f t="shared" si="257"/>
        <v>0.23211000000000004</v>
      </c>
      <c r="FS103" s="189">
        <f t="shared" si="257"/>
        <v>0.23211000000000004</v>
      </c>
      <c r="FT103" s="189">
        <f t="shared" si="257"/>
        <v>0.23211000000000004</v>
      </c>
      <c r="FU103" s="189">
        <f t="shared" si="257"/>
        <v>0.22918000000000002</v>
      </c>
      <c r="FV103" s="189">
        <f t="shared" si="257"/>
        <v>0.22918000000000002</v>
      </c>
      <c r="FW103" s="189">
        <f t="shared" si="257"/>
        <v>0.31618999999999997</v>
      </c>
      <c r="FX103" s="189">
        <f t="shared" si="257"/>
        <v>0.32172999999999996</v>
      </c>
      <c r="FY103" s="189">
        <f t="shared" si="257"/>
        <v>0.32172999999999996</v>
      </c>
      <c r="FZ103" s="189">
        <f t="shared" ref="FZ103:HJ103" si="258">+FZ33</f>
        <v>0.32172999999999996</v>
      </c>
      <c r="GA103" s="189">
        <f t="shared" si="258"/>
        <v>0.23568</v>
      </c>
      <c r="GB103" s="189">
        <f t="shared" si="258"/>
        <v>0.23568</v>
      </c>
      <c r="GC103" s="189">
        <f t="shared" si="258"/>
        <v>0.23568</v>
      </c>
      <c r="GD103" s="189">
        <f t="shared" si="258"/>
        <v>0.23509000000000002</v>
      </c>
      <c r="GE103" s="189">
        <f t="shared" si="258"/>
        <v>0.23509000000000002</v>
      </c>
      <c r="GF103" s="189">
        <f t="shared" si="258"/>
        <v>0.23509000000000002</v>
      </c>
      <c r="GG103" s="189">
        <f t="shared" si="258"/>
        <v>0.23309000000000002</v>
      </c>
      <c r="GH103" s="189">
        <f t="shared" si="258"/>
        <v>0.23309000000000002</v>
      </c>
      <c r="GI103" s="189">
        <f t="shared" si="258"/>
        <v>0.32009999999999994</v>
      </c>
      <c r="GJ103" s="189">
        <f t="shared" si="258"/>
        <v>0.32813999999999999</v>
      </c>
      <c r="GK103" s="189">
        <f t="shared" si="258"/>
        <v>0.32813999999999999</v>
      </c>
      <c r="GL103" s="189">
        <f t="shared" si="258"/>
        <v>0.32813999999999999</v>
      </c>
      <c r="GM103" s="189">
        <f t="shared" si="258"/>
        <v>0.24446000000000001</v>
      </c>
      <c r="GN103" s="189">
        <f t="shared" si="258"/>
        <v>0.24446000000000001</v>
      </c>
      <c r="GO103" s="189">
        <f t="shared" si="258"/>
        <v>0.24446000000000001</v>
      </c>
      <c r="GP103" s="189">
        <f t="shared" si="258"/>
        <v>0.25347000000000003</v>
      </c>
      <c r="GQ103" s="189">
        <f t="shared" si="258"/>
        <v>0.25347000000000003</v>
      </c>
      <c r="GR103" s="189">
        <f t="shared" si="258"/>
        <v>0.25347000000000003</v>
      </c>
      <c r="GS103" s="189">
        <f t="shared" si="258"/>
        <v>0.25234000000000001</v>
      </c>
      <c r="GT103" s="189">
        <f t="shared" si="258"/>
        <v>0.25234000000000001</v>
      </c>
      <c r="GU103" s="189">
        <f t="shared" si="258"/>
        <v>0.33934999999999998</v>
      </c>
      <c r="GV103" s="189">
        <f t="shared" si="258"/>
        <v>0.32738999999999996</v>
      </c>
      <c r="GW103" s="189">
        <f t="shared" si="258"/>
        <v>0.32738999999999996</v>
      </c>
      <c r="GX103" s="189">
        <f t="shared" si="258"/>
        <v>0.32738999999999996</v>
      </c>
      <c r="GY103" s="189">
        <f t="shared" si="258"/>
        <v>0.25051000000000001</v>
      </c>
      <c r="GZ103" s="189">
        <f t="shared" si="258"/>
        <v>0.25051000000000001</v>
      </c>
      <c r="HA103" s="189">
        <f t="shared" si="258"/>
        <v>0.25051000000000001</v>
      </c>
      <c r="HB103" s="189">
        <f t="shared" si="258"/>
        <v>0.24716000000000002</v>
      </c>
      <c r="HC103" s="189">
        <f t="shared" si="258"/>
        <v>0.24716000000000002</v>
      </c>
      <c r="HD103" s="189">
        <f t="shared" si="258"/>
        <v>0.24716000000000002</v>
      </c>
      <c r="HE103" s="189">
        <f t="shared" si="258"/>
        <v>0.24816000000000002</v>
      </c>
      <c r="HF103" s="189">
        <f t="shared" si="258"/>
        <v>0.24816000000000002</v>
      </c>
      <c r="HG103" s="189">
        <f t="shared" si="258"/>
        <v>0.33516999999999997</v>
      </c>
      <c r="HH103" s="189">
        <f t="shared" si="258"/>
        <v>0.35341999999999996</v>
      </c>
      <c r="HI103" s="189">
        <f t="shared" si="258"/>
        <v>0.35341999999999996</v>
      </c>
      <c r="HJ103" s="189">
        <f t="shared" si="258"/>
        <v>0.35341999999999996</v>
      </c>
      <c r="HK103" s="189">
        <f t="shared" ref="HK103:HM103" si="259">+HK33</f>
        <v>0.26503000000000004</v>
      </c>
      <c r="HL103" s="189">
        <f t="shared" si="259"/>
        <v>0.26503000000000004</v>
      </c>
      <c r="HM103" s="189">
        <f t="shared" si="259"/>
        <v>0.26503000000000004</v>
      </c>
      <c r="HN103" s="189">
        <f t="shared" ref="HN103:HS103" si="260">+HN33</f>
        <v>0.25901000000000002</v>
      </c>
      <c r="HO103" s="189">
        <f t="shared" si="260"/>
        <v>0.25901000000000002</v>
      </c>
      <c r="HP103" s="189">
        <f t="shared" si="260"/>
        <v>0.25901000000000002</v>
      </c>
      <c r="HQ103" s="189">
        <f t="shared" si="260"/>
        <v>0.25504000000000004</v>
      </c>
      <c r="HR103" s="189">
        <f t="shared" si="260"/>
        <v>0.25504000000000004</v>
      </c>
      <c r="HS103" s="189">
        <f t="shared" si="260"/>
        <v>0.30484</v>
      </c>
    </row>
    <row r="104" spans="1:227" s="157" customFormat="1" ht="14">
      <c r="B104" s="153" t="str">
        <f>+B71</f>
        <v>Tier 2 Actual Billing Rate</v>
      </c>
      <c r="C104" s="189">
        <f t="shared" ref="C104:BB104" si="261">+C32</f>
        <v>0.10375</v>
      </c>
      <c r="D104" s="189">
        <f t="shared" si="261"/>
        <v>0.10375</v>
      </c>
      <c r="E104" s="189">
        <f t="shared" si="261"/>
        <v>0.10375</v>
      </c>
      <c r="F104" s="189">
        <f t="shared" si="261"/>
        <v>0.10375</v>
      </c>
      <c r="G104" s="189">
        <f t="shared" si="261"/>
        <v>0.10375</v>
      </c>
      <c r="H104" s="189">
        <f t="shared" si="261"/>
        <v>0.10375</v>
      </c>
      <c r="I104" s="189">
        <f t="shared" si="261"/>
        <v>0.10375</v>
      </c>
      <c r="J104" s="189">
        <f t="shared" si="261"/>
        <v>0.10375</v>
      </c>
      <c r="K104" s="189">
        <f t="shared" si="261"/>
        <v>0.10375</v>
      </c>
      <c r="L104" s="189">
        <f t="shared" si="261"/>
        <v>0.10375</v>
      </c>
      <c r="M104" s="189">
        <f t="shared" si="261"/>
        <v>0.10375</v>
      </c>
      <c r="N104" s="189">
        <f t="shared" si="261"/>
        <v>0.10375</v>
      </c>
      <c r="O104" s="189">
        <f t="shared" si="261"/>
        <v>0.10475000000000001</v>
      </c>
      <c r="P104" s="189">
        <f t="shared" si="261"/>
        <v>0.10475000000000001</v>
      </c>
      <c r="Q104" s="189">
        <f t="shared" si="261"/>
        <v>0.10475000000000001</v>
      </c>
      <c r="R104" s="189">
        <f t="shared" si="261"/>
        <v>0.10575</v>
      </c>
      <c r="S104" s="189">
        <f t="shared" si="261"/>
        <v>0.10575</v>
      </c>
      <c r="T104" s="189">
        <f t="shared" si="261"/>
        <v>0.10575</v>
      </c>
      <c r="U104" s="189">
        <f t="shared" si="261"/>
        <v>0.10675</v>
      </c>
      <c r="V104" s="189">
        <f t="shared" si="261"/>
        <v>0.10675</v>
      </c>
      <c r="W104" s="189">
        <f t="shared" si="261"/>
        <v>0.10675</v>
      </c>
      <c r="X104" s="189">
        <f t="shared" si="261"/>
        <v>0.10775</v>
      </c>
      <c r="Y104" s="189">
        <f t="shared" si="261"/>
        <v>0.10775</v>
      </c>
      <c r="Z104" s="189">
        <f t="shared" si="261"/>
        <v>0.10775</v>
      </c>
      <c r="AA104" s="189">
        <f t="shared" si="261"/>
        <v>0.10875</v>
      </c>
      <c r="AB104" s="189">
        <f t="shared" si="261"/>
        <v>0.10875</v>
      </c>
      <c r="AC104" s="189">
        <f t="shared" si="261"/>
        <v>0.10875</v>
      </c>
      <c r="AD104" s="189">
        <f t="shared" si="261"/>
        <v>0.10975</v>
      </c>
      <c r="AE104" s="189">
        <f t="shared" si="261"/>
        <v>0.10975</v>
      </c>
      <c r="AF104" s="189">
        <f t="shared" si="261"/>
        <v>0.10975</v>
      </c>
      <c r="AG104" s="189">
        <f t="shared" si="261"/>
        <v>0.11075</v>
      </c>
      <c r="AH104" s="189">
        <f t="shared" si="261"/>
        <v>0.11424999999999999</v>
      </c>
      <c r="AI104" s="189">
        <f t="shared" si="261"/>
        <v>0.11424999999999999</v>
      </c>
      <c r="AJ104" s="189">
        <f t="shared" si="261"/>
        <v>0.11874999999999999</v>
      </c>
      <c r="AK104" s="189">
        <f t="shared" si="261"/>
        <v>0.11874999999999999</v>
      </c>
      <c r="AL104" s="189">
        <f t="shared" si="261"/>
        <v>0.11874999999999999</v>
      </c>
      <c r="AM104" s="189">
        <f t="shared" si="261"/>
        <v>0.11975</v>
      </c>
      <c r="AN104" s="189">
        <f t="shared" si="261"/>
        <v>0.11975</v>
      </c>
      <c r="AO104" s="189">
        <f t="shared" si="261"/>
        <v>0.11975</v>
      </c>
      <c r="AP104" s="189">
        <f t="shared" si="261"/>
        <v>0.12075</v>
      </c>
      <c r="AQ104" s="189">
        <f t="shared" si="261"/>
        <v>0.12075</v>
      </c>
      <c r="AR104" s="189">
        <f t="shared" si="261"/>
        <v>0.12075</v>
      </c>
      <c r="AS104" s="189">
        <f t="shared" si="261"/>
        <v>0.12175</v>
      </c>
      <c r="AT104" s="189">
        <f t="shared" si="261"/>
        <v>0.12175</v>
      </c>
      <c r="AU104" s="189">
        <f t="shared" si="261"/>
        <v>0.12175</v>
      </c>
      <c r="AV104" s="189">
        <f t="shared" si="261"/>
        <v>0.12357</v>
      </c>
      <c r="AW104" s="189">
        <f t="shared" si="261"/>
        <v>0.12357</v>
      </c>
      <c r="AX104" s="189">
        <f t="shared" si="261"/>
        <v>0.12357</v>
      </c>
      <c r="AY104" s="189">
        <f t="shared" si="261"/>
        <v>0.12457</v>
      </c>
      <c r="AZ104" s="189">
        <f t="shared" si="261"/>
        <v>0.12457</v>
      </c>
      <c r="BA104" s="189">
        <f t="shared" si="261"/>
        <v>0.12457</v>
      </c>
      <c r="BB104" s="189">
        <f t="shared" si="261"/>
        <v>0.12557000000000001</v>
      </c>
      <c r="BC104" s="189">
        <f t="shared" ref="BC104:CG104" si="262">+BC32</f>
        <v>0.12557000000000001</v>
      </c>
      <c r="BD104" s="189">
        <f t="shared" si="262"/>
        <v>0.12557000000000001</v>
      </c>
      <c r="BE104" s="189">
        <f t="shared" si="262"/>
        <v>0.12557000000000001</v>
      </c>
      <c r="BF104" s="189">
        <f t="shared" si="262"/>
        <v>0.12557000000000001</v>
      </c>
      <c r="BG104" s="189">
        <f t="shared" si="262"/>
        <v>0.14057</v>
      </c>
      <c r="BH104" s="189">
        <f t="shared" si="262"/>
        <v>0.14657000000000001</v>
      </c>
      <c r="BI104" s="189">
        <f t="shared" si="262"/>
        <v>0.14657000000000001</v>
      </c>
      <c r="BJ104" s="189">
        <f t="shared" si="262"/>
        <v>0.14657000000000001</v>
      </c>
      <c r="BK104" s="189">
        <f t="shared" si="262"/>
        <v>0.13156999999999999</v>
      </c>
      <c r="BL104" s="189">
        <f t="shared" si="262"/>
        <v>0.13156999999999999</v>
      </c>
      <c r="BM104" s="189">
        <f t="shared" si="262"/>
        <v>0.13156999999999999</v>
      </c>
      <c r="BN104" s="189">
        <f t="shared" si="262"/>
        <v>0.13156999999999999</v>
      </c>
      <c r="BO104" s="189">
        <f t="shared" si="262"/>
        <v>0.13156999999999999</v>
      </c>
      <c r="BP104" s="189">
        <f t="shared" si="262"/>
        <v>0.13156999999999999</v>
      </c>
      <c r="BQ104" s="189">
        <f t="shared" si="262"/>
        <v>0.13156999999999999</v>
      </c>
      <c r="BR104" s="189">
        <f t="shared" si="262"/>
        <v>0.13156999999999999</v>
      </c>
      <c r="BS104" s="189">
        <f t="shared" si="262"/>
        <v>0.14657000000000001</v>
      </c>
      <c r="BT104" s="189">
        <f t="shared" si="262"/>
        <v>0.14657000000000001</v>
      </c>
      <c r="BU104" s="189">
        <f t="shared" si="262"/>
        <v>0.14657000000000001</v>
      </c>
      <c r="BV104" s="189">
        <f t="shared" si="262"/>
        <v>0.14657000000000001</v>
      </c>
      <c r="BW104" s="189">
        <f t="shared" si="262"/>
        <v>0.13156999999999999</v>
      </c>
      <c r="BX104" s="189">
        <f t="shared" si="262"/>
        <v>0.13156999999999999</v>
      </c>
      <c r="BY104" s="189">
        <f t="shared" si="262"/>
        <v>0.13156999999999999</v>
      </c>
      <c r="BZ104" s="189">
        <f t="shared" si="262"/>
        <v>0.13156999999999999</v>
      </c>
      <c r="CA104" s="189">
        <f t="shared" si="262"/>
        <v>0.13156999999999999</v>
      </c>
      <c r="CB104" s="189">
        <f t="shared" si="262"/>
        <v>0.13156999999999999</v>
      </c>
      <c r="CC104" s="189">
        <f t="shared" si="262"/>
        <v>0.13156999999999999</v>
      </c>
      <c r="CD104" s="189">
        <f t="shared" si="262"/>
        <v>0.13156999999999999</v>
      </c>
      <c r="CE104" s="189">
        <f t="shared" si="262"/>
        <v>0.14657000000000001</v>
      </c>
      <c r="CF104" s="189">
        <f t="shared" si="262"/>
        <v>0.14657000000000001</v>
      </c>
      <c r="CG104" s="189">
        <f t="shared" si="262"/>
        <v>0.14657000000000001</v>
      </c>
      <c r="CH104" s="189">
        <f t="shared" ref="CH104:DM104" si="263">+CH32</f>
        <v>0.14657000000000001</v>
      </c>
      <c r="CI104" s="189">
        <f t="shared" si="263"/>
        <v>0.13156999999999999</v>
      </c>
      <c r="CJ104" s="189">
        <f t="shared" si="263"/>
        <v>0.15109999999999998</v>
      </c>
      <c r="CK104" s="189">
        <f t="shared" si="263"/>
        <v>0.15109999999999998</v>
      </c>
      <c r="CL104" s="189">
        <f t="shared" si="263"/>
        <v>0.15151999999999999</v>
      </c>
      <c r="CM104" s="189">
        <f t="shared" si="263"/>
        <v>0.15151999999999999</v>
      </c>
      <c r="CN104" s="189">
        <f t="shared" si="263"/>
        <v>0.15151999999999999</v>
      </c>
      <c r="CO104" s="189">
        <f t="shared" si="263"/>
        <v>0.15198999999999999</v>
      </c>
      <c r="CP104" s="189">
        <f t="shared" si="263"/>
        <v>0.15198999999999999</v>
      </c>
      <c r="CQ104" s="189">
        <f t="shared" si="263"/>
        <v>0.15198999999999999</v>
      </c>
      <c r="CR104" s="189">
        <f t="shared" si="263"/>
        <v>0.16675999999999999</v>
      </c>
      <c r="CS104" s="189">
        <f t="shared" si="263"/>
        <v>0.16675999999999999</v>
      </c>
      <c r="CT104" s="189">
        <f t="shared" si="263"/>
        <v>0.16675999999999999</v>
      </c>
      <c r="CU104" s="189">
        <f t="shared" si="263"/>
        <v>0.16761999999999999</v>
      </c>
      <c r="CV104" s="189">
        <f t="shared" si="263"/>
        <v>0.16761999999999999</v>
      </c>
      <c r="CW104" s="189">
        <f t="shared" si="263"/>
        <v>0.16761999999999999</v>
      </c>
      <c r="CX104" s="189">
        <f t="shared" si="263"/>
        <v>0.16719999999999999</v>
      </c>
      <c r="CY104" s="189">
        <f t="shared" si="263"/>
        <v>0.16719999999999999</v>
      </c>
      <c r="CZ104" s="189">
        <f t="shared" si="263"/>
        <v>0.16719999999999999</v>
      </c>
      <c r="DA104" s="189">
        <f t="shared" si="263"/>
        <v>0.16785999999999998</v>
      </c>
      <c r="DB104" s="189">
        <f t="shared" si="263"/>
        <v>0.16785999999999998</v>
      </c>
      <c r="DC104" s="189">
        <f t="shared" si="263"/>
        <v>0.16785999999999998</v>
      </c>
      <c r="DD104" s="189">
        <f t="shared" si="263"/>
        <v>0.17376</v>
      </c>
      <c r="DE104" s="189">
        <f t="shared" si="263"/>
        <v>0.17376</v>
      </c>
      <c r="DF104" s="189">
        <f t="shared" si="263"/>
        <v>0.17376</v>
      </c>
      <c r="DG104" s="189">
        <f t="shared" si="263"/>
        <v>0.17735999999999999</v>
      </c>
      <c r="DH104" s="189">
        <f t="shared" si="263"/>
        <v>0.17735999999999999</v>
      </c>
      <c r="DI104" s="189">
        <f t="shared" si="263"/>
        <v>0.17735999999999999</v>
      </c>
      <c r="DJ104" s="189">
        <f t="shared" si="263"/>
        <v>0.17377999999999999</v>
      </c>
      <c r="DK104" s="189">
        <f t="shared" si="263"/>
        <v>0.17377999999999999</v>
      </c>
      <c r="DL104" s="189">
        <f t="shared" si="263"/>
        <v>0.17377999999999999</v>
      </c>
      <c r="DM104" s="189">
        <f t="shared" si="263"/>
        <v>0.17463999999999999</v>
      </c>
      <c r="DN104" s="189">
        <f t="shared" ref="DN104:ES104" si="264">+DN32</f>
        <v>0.17463999999999999</v>
      </c>
      <c r="DO104" s="189">
        <f t="shared" si="264"/>
        <v>0.17463999999999999</v>
      </c>
      <c r="DP104" s="189">
        <f t="shared" si="264"/>
        <v>0.17416999999999999</v>
      </c>
      <c r="DQ104" s="189">
        <f t="shared" si="264"/>
        <v>0.17416999999999999</v>
      </c>
      <c r="DR104" s="189">
        <f t="shared" si="264"/>
        <v>0.17416999999999999</v>
      </c>
      <c r="DS104" s="189">
        <f t="shared" si="264"/>
        <v>0.17598</v>
      </c>
      <c r="DT104" s="189">
        <f t="shared" si="264"/>
        <v>0.17598</v>
      </c>
      <c r="DU104" s="189">
        <f t="shared" si="264"/>
        <v>0.17598</v>
      </c>
      <c r="DV104" s="189">
        <f t="shared" si="264"/>
        <v>0.17073999999999998</v>
      </c>
      <c r="DW104" s="189">
        <f t="shared" si="264"/>
        <v>0.17073999999999998</v>
      </c>
      <c r="DX104" s="189">
        <f t="shared" si="264"/>
        <v>0.17073999999999998</v>
      </c>
      <c r="DY104" s="189">
        <f t="shared" si="264"/>
        <v>0.16772999999999999</v>
      </c>
      <c r="DZ104" s="189">
        <f t="shared" si="264"/>
        <v>0.16772999999999999</v>
      </c>
      <c r="EA104" s="189">
        <f t="shared" si="264"/>
        <v>0.16772999999999999</v>
      </c>
      <c r="EB104" s="189">
        <f t="shared" si="264"/>
        <v>0.17544999999999999</v>
      </c>
      <c r="EC104" s="189">
        <f t="shared" si="264"/>
        <v>0.17544999999999999</v>
      </c>
      <c r="ED104" s="189">
        <f t="shared" si="264"/>
        <v>0.17544999999999999</v>
      </c>
      <c r="EE104" s="189">
        <f t="shared" si="264"/>
        <v>0.17898</v>
      </c>
      <c r="EF104" s="189">
        <f t="shared" si="264"/>
        <v>0.17898</v>
      </c>
      <c r="EG104" s="189">
        <f t="shared" si="264"/>
        <v>0.17898</v>
      </c>
      <c r="EH104" s="189">
        <f t="shared" si="264"/>
        <v>0.18401000000000001</v>
      </c>
      <c r="EI104" s="189">
        <f t="shared" si="264"/>
        <v>0.18401000000000001</v>
      </c>
      <c r="EJ104" s="189">
        <f t="shared" si="264"/>
        <v>0.18401000000000001</v>
      </c>
      <c r="EK104" s="189">
        <f t="shared" si="264"/>
        <v>0.18620999999999999</v>
      </c>
      <c r="EL104" s="189">
        <f t="shared" si="264"/>
        <v>0.18620999999999999</v>
      </c>
      <c r="EM104" s="189">
        <f t="shared" si="264"/>
        <v>0.18620999999999999</v>
      </c>
      <c r="EN104" s="189">
        <f t="shared" si="264"/>
        <v>0.18816000000000002</v>
      </c>
      <c r="EO104" s="189">
        <f t="shared" si="264"/>
        <v>0.18816000000000002</v>
      </c>
      <c r="EP104" s="189">
        <f t="shared" si="264"/>
        <v>0.18816000000000002</v>
      </c>
      <c r="EQ104" s="189">
        <f t="shared" si="264"/>
        <v>0.19306000000000001</v>
      </c>
      <c r="ER104" s="189">
        <f t="shared" si="264"/>
        <v>0.19306000000000001</v>
      </c>
      <c r="ES104" s="189">
        <f t="shared" si="264"/>
        <v>0.19306000000000001</v>
      </c>
      <c r="ET104" s="189">
        <f t="shared" ref="ET104:FY104" si="265">+ET32</f>
        <v>0.19526000000000002</v>
      </c>
      <c r="EU104" s="189">
        <f t="shared" si="265"/>
        <v>0.19526000000000002</v>
      </c>
      <c r="EV104" s="189">
        <f t="shared" si="265"/>
        <v>0.19526000000000002</v>
      </c>
      <c r="EW104" s="189">
        <f t="shared" si="265"/>
        <v>0.19642000000000001</v>
      </c>
      <c r="EX104" s="189">
        <f t="shared" si="265"/>
        <v>0.19642000000000001</v>
      </c>
      <c r="EY104" s="189">
        <f t="shared" si="265"/>
        <v>0.19642000000000001</v>
      </c>
      <c r="EZ104" s="189">
        <f t="shared" si="265"/>
        <v>0.21312</v>
      </c>
      <c r="FA104" s="189">
        <f t="shared" si="265"/>
        <v>0.21312</v>
      </c>
      <c r="FB104" s="189">
        <f t="shared" si="265"/>
        <v>0.21312</v>
      </c>
      <c r="FC104" s="189">
        <f t="shared" si="265"/>
        <v>0.21396000000000001</v>
      </c>
      <c r="FD104" s="189">
        <f t="shared" si="265"/>
        <v>0.21396000000000001</v>
      </c>
      <c r="FE104" s="189">
        <f t="shared" si="265"/>
        <v>0.21396000000000001</v>
      </c>
      <c r="FF104" s="189">
        <f t="shared" si="265"/>
        <v>0.21659</v>
      </c>
      <c r="FG104" s="189">
        <f t="shared" si="265"/>
        <v>0.21659</v>
      </c>
      <c r="FH104" s="189">
        <f t="shared" si="265"/>
        <v>0.21659</v>
      </c>
      <c r="FI104" s="189">
        <f t="shared" si="265"/>
        <v>0.22071000000000002</v>
      </c>
      <c r="FJ104" s="189">
        <f t="shared" si="265"/>
        <v>0.22071000000000002</v>
      </c>
      <c r="FK104" s="189">
        <f t="shared" si="265"/>
        <v>0.22071000000000002</v>
      </c>
      <c r="FL104" s="189">
        <f t="shared" si="265"/>
        <v>0.23269000000000001</v>
      </c>
      <c r="FM104" s="189">
        <f t="shared" si="265"/>
        <v>0.23269000000000001</v>
      </c>
      <c r="FN104" s="189">
        <f t="shared" si="265"/>
        <v>0.23269000000000001</v>
      </c>
      <c r="FO104" s="189">
        <f t="shared" si="265"/>
        <v>0.23241000000000001</v>
      </c>
      <c r="FP104" s="189">
        <f t="shared" si="265"/>
        <v>0.23241000000000001</v>
      </c>
      <c r="FQ104" s="189">
        <f t="shared" si="265"/>
        <v>0.23241000000000001</v>
      </c>
      <c r="FR104" s="189">
        <f t="shared" si="265"/>
        <v>0.23211000000000004</v>
      </c>
      <c r="FS104" s="189">
        <f t="shared" si="265"/>
        <v>0.23211000000000004</v>
      </c>
      <c r="FT104" s="189">
        <f t="shared" si="265"/>
        <v>0.23211000000000004</v>
      </c>
      <c r="FU104" s="189">
        <f t="shared" si="265"/>
        <v>0.22918000000000002</v>
      </c>
      <c r="FV104" s="189">
        <f t="shared" si="265"/>
        <v>0.22918000000000002</v>
      </c>
      <c r="FW104" s="189">
        <f t="shared" si="265"/>
        <v>0.22918000000000002</v>
      </c>
      <c r="FX104" s="189">
        <f t="shared" si="265"/>
        <v>0.23472000000000004</v>
      </c>
      <c r="FY104" s="189">
        <f t="shared" si="265"/>
        <v>0.23472000000000004</v>
      </c>
      <c r="FZ104" s="189">
        <f t="shared" ref="FZ104:HJ104" si="266">+FZ32</f>
        <v>0.23472000000000004</v>
      </c>
      <c r="GA104" s="189">
        <f t="shared" si="266"/>
        <v>0.23568</v>
      </c>
      <c r="GB104" s="189">
        <f t="shared" si="266"/>
        <v>0.23568</v>
      </c>
      <c r="GC104" s="189">
        <f t="shared" si="266"/>
        <v>0.23568</v>
      </c>
      <c r="GD104" s="189">
        <f t="shared" si="266"/>
        <v>0.23509000000000002</v>
      </c>
      <c r="GE104" s="189">
        <f t="shared" si="266"/>
        <v>0.23509000000000002</v>
      </c>
      <c r="GF104" s="189">
        <f t="shared" si="266"/>
        <v>0.23509000000000002</v>
      </c>
      <c r="GG104" s="189">
        <f t="shared" si="266"/>
        <v>0.23309000000000002</v>
      </c>
      <c r="GH104" s="189">
        <f t="shared" si="266"/>
        <v>0.23309000000000002</v>
      </c>
      <c r="GI104" s="189">
        <f t="shared" si="266"/>
        <v>0.23309000000000002</v>
      </c>
      <c r="GJ104" s="189">
        <f t="shared" si="266"/>
        <v>0.24113000000000001</v>
      </c>
      <c r="GK104" s="189">
        <f t="shared" si="266"/>
        <v>0.24113000000000001</v>
      </c>
      <c r="GL104" s="189">
        <f t="shared" si="266"/>
        <v>0.24113000000000001</v>
      </c>
      <c r="GM104" s="189">
        <f t="shared" si="266"/>
        <v>0.24446000000000001</v>
      </c>
      <c r="GN104" s="189">
        <f t="shared" si="266"/>
        <v>0.24446000000000001</v>
      </c>
      <c r="GO104" s="189">
        <f t="shared" si="266"/>
        <v>0.24446000000000001</v>
      </c>
      <c r="GP104" s="189">
        <f t="shared" si="266"/>
        <v>0.25347000000000003</v>
      </c>
      <c r="GQ104" s="189">
        <f t="shared" si="266"/>
        <v>0.25347000000000003</v>
      </c>
      <c r="GR104" s="189">
        <f t="shared" si="266"/>
        <v>0.25347000000000003</v>
      </c>
      <c r="GS104" s="189">
        <f t="shared" si="266"/>
        <v>0.25234000000000001</v>
      </c>
      <c r="GT104" s="189">
        <f t="shared" si="266"/>
        <v>0.25234000000000001</v>
      </c>
      <c r="GU104" s="189">
        <f t="shared" si="266"/>
        <v>0.25234000000000001</v>
      </c>
      <c r="GV104" s="189">
        <f t="shared" si="266"/>
        <v>0.24038000000000004</v>
      </c>
      <c r="GW104" s="189">
        <f t="shared" si="266"/>
        <v>0.24038000000000004</v>
      </c>
      <c r="GX104" s="189">
        <f t="shared" si="266"/>
        <v>0.24038000000000004</v>
      </c>
      <c r="GY104" s="189">
        <f t="shared" si="266"/>
        <v>0.25051000000000001</v>
      </c>
      <c r="GZ104" s="189">
        <f t="shared" si="266"/>
        <v>0.25051000000000001</v>
      </c>
      <c r="HA104" s="189">
        <f t="shared" si="266"/>
        <v>0.25051000000000001</v>
      </c>
      <c r="HB104" s="189">
        <f t="shared" si="266"/>
        <v>0.24716000000000002</v>
      </c>
      <c r="HC104" s="189">
        <f t="shared" si="266"/>
        <v>0.24716000000000002</v>
      </c>
      <c r="HD104" s="189">
        <f t="shared" si="266"/>
        <v>0.24716000000000002</v>
      </c>
      <c r="HE104" s="189">
        <f t="shared" si="266"/>
        <v>0.24816000000000002</v>
      </c>
      <c r="HF104" s="189">
        <f t="shared" si="266"/>
        <v>0.24816000000000002</v>
      </c>
      <c r="HG104" s="189">
        <f t="shared" si="266"/>
        <v>0.24816000000000002</v>
      </c>
      <c r="HH104" s="189">
        <f t="shared" si="266"/>
        <v>0.26641000000000004</v>
      </c>
      <c r="HI104" s="189">
        <f t="shared" si="266"/>
        <v>0.26641000000000004</v>
      </c>
      <c r="HJ104" s="189">
        <f t="shared" si="266"/>
        <v>0.26641000000000004</v>
      </c>
      <c r="HK104" s="189">
        <f t="shared" ref="HK104:HM104" si="267">+HK32</f>
        <v>0.26503000000000004</v>
      </c>
      <c r="HL104" s="189">
        <f t="shared" si="267"/>
        <v>0.26503000000000004</v>
      </c>
      <c r="HM104" s="189">
        <f t="shared" si="267"/>
        <v>0.26503000000000004</v>
      </c>
      <c r="HN104" s="189">
        <f t="shared" ref="HN104:HS104" si="268">+HN32</f>
        <v>0.25901000000000002</v>
      </c>
      <c r="HO104" s="189">
        <f t="shared" si="268"/>
        <v>0.25901000000000002</v>
      </c>
      <c r="HP104" s="189">
        <f t="shared" si="268"/>
        <v>0.25901000000000002</v>
      </c>
      <c r="HQ104" s="189">
        <f t="shared" si="268"/>
        <v>0.25504000000000004</v>
      </c>
      <c r="HR104" s="189">
        <f t="shared" si="268"/>
        <v>0.25504000000000004</v>
      </c>
      <c r="HS104" s="189">
        <f t="shared" si="268"/>
        <v>0.27004</v>
      </c>
    </row>
    <row r="105" spans="1:227" s="157" customFormat="1" ht="14">
      <c r="B105" s="153" t="str">
        <f>+B72</f>
        <v>Tier 1 Actual Billing Rate</v>
      </c>
      <c r="C105" s="189">
        <f t="shared" ref="C105:BB105" si="269">+C31</f>
        <v>0.10375</v>
      </c>
      <c r="D105" s="189">
        <f t="shared" si="269"/>
        <v>0.10375</v>
      </c>
      <c r="E105" s="189">
        <f t="shared" si="269"/>
        <v>0.10375</v>
      </c>
      <c r="F105" s="189">
        <f t="shared" si="269"/>
        <v>0.10375</v>
      </c>
      <c r="G105" s="189">
        <f t="shared" si="269"/>
        <v>0.10375</v>
      </c>
      <c r="H105" s="189">
        <f t="shared" si="269"/>
        <v>0.10375</v>
      </c>
      <c r="I105" s="189">
        <f t="shared" si="269"/>
        <v>0.10375</v>
      </c>
      <c r="J105" s="189">
        <f t="shared" si="269"/>
        <v>0.10375</v>
      </c>
      <c r="K105" s="189">
        <f t="shared" si="269"/>
        <v>0.10375</v>
      </c>
      <c r="L105" s="189">
        <f t="shared" si="269"/>
        <v>0.10375</v>
      </c>
      <c r="M105" s="189">
        <f t="shared" si="269"/>
        <v>0.10375</v>
      </c>
      <c r="N105" s="189">
        <f t="shared" si="269"/>
        <v>0.10375</v>
      </c>
      <c r="O105" s="189">
        <f t="shared" si="269"/>
        <v>0.10475000000000001</v>
      </c>
      <c r="P105" s="189">
        <f t="shared" si="269"/>
        <v>0.10475000000000001</v>
      </c>
      <c r="Q105" s="189">
        <f t="shared" si="269"/>
        <v>0.10475000000000001</v>
      </c>
      <c r="R105" s="189">
        <f t="shared" si="269"/>
        <v>0.10575</v>
      </c>
      <c r="S105" s="189">
        <f t="shared" si="269"/>
        <v>0.10575</v>
      </c>
      <c r="T105" s="189">
        <f t="shared" si="269"/>
        <v>0.10575</v>
      </c>
      <c r="U105" s="189">
        <f t="shared" si="269"/>
        <v>0.10675</v>
      </c>
      <c r="V105" s="189">
        <f t="shared" si="269"/>
        <v>0.10675</v>
      </c>
      <c r="W105" s="189">
        <f t="shared" si="269"/>
        <v>0.10675</v>
      </c>
      <c r="X105" s="189">
        <f t="shared" si="269"/>
        <v>0.10775</v>
      </c>
      <c r="Y105" s="189">
        <f t="shared" si="269"/>
        <v>0.10775</v>
      </c>
      <c r="Z105" s="189">
        <f t="shared" si="269"/>
        <v>0.10775</v>
      </c>
      <c r="AA105" s="189">
        <f t="shared" si="269"/>
        <v>0.10875</v>
      </c>
      <c r="AB105" s="189">
        <f t="shared" si="269"/>
        <v>0.10875</v>
      </c>
      <c r="AC105" s="189">
        <f t="shared" si="269"/>
        <v>0.10875</v>
      </c>
      <c r="AD105" s="189">
        <f t="shared" si="269"/>
        <v>0.10975</v>
      </c>
      <c r="AE105" s="189">
        <f t="shared" si="269"/>
        <v>0.10975</v>
      </c>
      <c r="AF105" s="189">
        <f t="shared" si="269"/>
        <v>0.10975</v>
      </c>
      <c r="AG105" s="189">
        <f t="shared" si="269"/>
        <v>0.11075</v>
      </c>
      <c r="AH105" s="189">
        <f t="shared" si="269"/>
        <v>0.11424999999999999</v>
      </c>
      <c r="AI105" s="189">
        <f t="shared" si="269"/>
        <v>0.11424999999999999</v>
      </c>
      <c r="AJ105" s="189">
        <f t="shared" si="269"/>
        <v>0.11874999999999999</v>
      </c>
      <c r="AK105" s="189">
        <f t="shared" si="269"/>
        <v>0.11874999999999999</v>
      </c>
      <c r="AL105" s="189">
        <f t="shared" si="269"/>
        <v>0.11874999999999999</v>
      </c>
      <c r="AM105" s="189">
        <f t="shared" si="269"/>
        <v>0.11975</v>
      </c>
      <c r="AN105" s="189">
        <f t="shared" si="269"/>
        <v>0.11975</v>
      </c>
      <c r="AO105" s="189">
        <f t="shared" si="269"/>
        <v>0.11975</v>
      </c>
      <c r="AP105" s="189">
        <f t="shared" si="269"/>
        <v>0.12075</v>
      </c>
      <c r="AQ105" s="189">
        <f t="shared" si="269"/>
        <v>0.12075</v>
      </c>
      <c r="AR105" s="189">
        <f t="shared" si="269"/>
        <v>0.12075</v>
      </c>
      <c r="AS105" s="189">
        <f t="shared" si="269"/>
        <v>0.12175</v>
      </c>
      <c r="AT105" s="189">
        <f t="shared" si="269"/>
        <v>0.12175</v>
      </c>
      <c r="AU105" s="189">
        <f t="shared" si="269"/>
        <v>0.12175</v>
      </c>
      <c r="AV105" s="189">
        <f t="shared" si="269"/>
        <v>0.12357</v>
      </c>
      <c r="AW105" s="189">
        <f t="shared" si="269"/>
        <v>0.12357</v>
      </c>
      <c r="AX105" s="189">
        <f t="shared" si="269"/>
        <v>0.12357</v>
      </c>
      <c r="AY105" s="189">
        <f t="shared" si="269"/>
        <v>0.12457</v>
      </c>
      <c r="AZ105" s="189">
        <f t="shared" si="269"/>
        <v>0.12457</v>
      </c>
      <c r="BA105" s="189">
        <f t="shared" si="269"/>
        <v>0.12457</v>
      </c>
      <c r="BB105" s="189">
        <f t="shared" si="269"/>
        <v>0.12557000000000001</v>
      </c>
      <c r="BC105" s="189">
        <f t="shared" ref="BC105:CG105" si="270">+BC31</f>
        <v>0.12557000000000001</v>
      </c>
      <c r="BD105" s="189">
        <f t="shared" si="270"/>
        <v>0.12557000000000001</v>
      </c>
      <c r="BE105" s="189">
        <f t="shared" si="270"/>
        <v>0.12557000000000001</v>
      </c>
      <c r="BF105" s="189">
        <f t="shared" si="270"/>
        <v>0.12557000000000001</v>
      </c>
      <c r="BG105" s="189">
        <f t="shared" si="270"/>
        <v>0.12557000000000001</v>
      </c>
      <c r="BH105" s="189">
        <f t="shared" si="270"/>
        <v>0.13156999999999999</v>
      </c>
      <c r="BI105" s="189">
        <f t="shared" si="270"/>
        <v>0.13156999999999999</v>
      </c>
      <c r="BJ105" s="189">
        <f t="shared" si="270"/>
        <v>0.13156999999999999</v>
      </c>
      <c r="BK105" s="189">
        <f t="shared" si="270"/>
        <v>0.13156999999999999</v>
      </c>
      <c r="BL105" s="189">
        <f t="shared" si="270"/>
        <v>0.13156999999999999</v>
      </c>
      <c r="BM105" s="189">
        <f t="shared" si="270"/>
        <v>0.13156999999999999</v>
      </c>
      <c r="BN105" s="189">
        <f t="shared" si="270"/>
        <v>0.13156999999999999</v>
      </c>
      <c r="BO105" s="189">
        <f t="shared" si="270"/>
        <v>0.13156999999999999</v>
      </c>
      <c r="BP105" s="189">
        <f t="shared" si="270"/>
        <v>0.13156999999999999</v>
      </c>
      <c r="BQ105" s="189">
        <f t="shared" si="270"/>
        <v>0.13156999999999999</v>
      </c>
      <c r="BR105" s="189">
        <f t="shared" si="270"/>
        <v>0.13156999999999999</v>
      </c>
      <c r="BS105" s="189">
        <f t="shared" si="270"/>
        <v>0.13156999999999999</v>
      </c>
      <c r="BT105" s="189">
        <f t="shared" si="270"/>
        <v>0.13156999999999999</v>
      </c>
      <c r="BU105" s="189">
        <f t="shared" si="270"/>
        <v>0.13156999999999999</v>
      </c>
      <c r="BV105" s="189">
        <f t="shared" si="270"/>
        <v>0.13156999999999999</v>
      </c>
      <c r="BW105" s="189">
        <f t="shared" si="270"/>
        <v>0.13156999999999999</v>
      </c>
      <c r="BX105" s="189">
        <f t="shared" si="270"/>
        <v>0.13156999999999999</v>
      </c>
      <c r="BY105" s="189">
        <f t="shared" si="270"/>
        <v>0.13156999999999999</v>
      </c>
      <c r="BZ105" s="189">
        <f t="shared" si="270"/>
        <v>0.13156999999999999</v>
      </c>
      <c r="CA105" s="189">
        <f t="shared" si="270"/>
        <v>0.13156999999999999</v>
      </c>
      <c r="CB105" s="189">
        <f t="shared" si="270"/>
        <v>0.13156999999999999</v>
      </c>
      <c r="CC105" s="189">
        <f t="shared" si="270"/>
        <v>0.13156999999999999</v>
      </c>
      <c r="CD105" s="189">
        <f t="shared" si="270"/>
        <v>0.13156999999999999</v>
      </c>
      <c r="CE105" s="189">
        <f t="shared" si="270"/>
        <v>0.13156999999999999</v>
      </c>
      <c r="CF105" s="189">
        <f t="shared" si="270"/>
        <v>0.13156999999999999</v>
      </c>
      <c r="CG105" s="189">
        <f t="shared" si="270"/>
        <v>0.13156999999999999</v>
      </c>
      <c r="CH105" s="189">
        <f t="shared" ref="CH105:DM105" si="271">+CH31</f>
        <v>0.13156999999999999</v>
      </c>
      <c r="CI105" s="189">
        <f t="shared" si="271"/>
        <v>0.13156999999999999</v>
      </c>
      <c r="CJ105" s="189">
        <f t="shared" si="271"/>
        <v>0.13519999999999999</v>
      </c>
      <c r="CK105" s="189">
        <f t="shared" si="271"/>
        <v>0.13519999999999999</v>
      </c>
      <c r="CL105" s="189">
        <f t="shared" si="271"/>
        <v>0.13561999999999999</v>
      </c>
      <c r="CM105" s="189">
        <f t="shared" si="271"/>
        <v>0.13561999999999999</v>
      </c>
      <c r="CN105" s="189">
        <f t="shared" si="271"/>
        <v>0.13561999999999999</v>
      </c>
      <c r="CO105" s="189">
        <f t="shared" si="271"/>
        <v>0.13608999999999999</v>
      </c>
      <c r="CP105" s="189">
        <f t="shared" si="271"/>
        <v>0.13608999999999999</v>
      </c>
      <c r="CQ105" s="189">
        <f t="shared" si="271"/>
        <v>0.13608999999999999</v>
      </c>
      <c r="CR105" s="189">
        <f t="shared" si="271"/>
        <v>0.13875999999999999</v>
      </c>
      <c r="CS105" s="189">
        <f t="shared" si="271"/>
        <v>0.13875999999999999</v>
      </c>
      <c r="CT105" s="189">
        <f t="shared" si="271"/>
        <v>0.13875999999999999</v>
      </c>
      <c r="CU105" s="189">
        <f t="shared" si="271"/>
        <v>0.13961999999999999</v>
      </c>
      <c r="CV105" s="189">
        <f t="shared" si="271"/>
        <v>0.13961999999999999</v>
      </c>
      <c r="CW105" s="189">
        <f t="shared" si="271"/>
        <v>0.13961999999999999</v>
      </c>
      <c r="CX105" s="189">
        <f t="shared" si="271"/>
        <v>0.13919999999999999</v>
      </c>
      <c r="CY105" s="189">
        <f t="shared" si="271"/>
        <v>0.13919999999999999</v>
      </c>
      <c r="CZ105" s="189">
        <f t="shared" si="271"/>
        <v>0.13919999999999999</v>
      </c>
      <c r="DA105" s="189">
        <f t="shared" si="271"/>
        <v>0.13985999999999998</v>
      </c>
      <c r="DB105" s="189">
        <f t="shared" si="271"/>
        <v>0.13985999999999998</v>
      </c>
      <c r="DC105" s="189">
        <f t="shared" si="271"/>
        <v>0.13985999999999998</v>
      </c>
      <c r="DD105" s="189">
        <f t="shared" si="271"/>
        <v>0.14576</v>
      </c>
      <c r="DE105" s="189">
        <f t="shared" si="271"/>
        <v>0.14576</v>
      </c>
      <c r="DF105" s="189">
        <f t="shared" si="271"/>
        <v>0.14576</v>
      </c>
      <c r="DG105" s="189">
        <f t="shared" si="271"/>
        <v>0.14935999999999999</v>
      </c>
      <c r="DH105" s="189">
        <f t="shared" si="271"/>
        <v>0.14935999999999999</v>
      </c>
      <c r="DI105" s="189">
        <f t="shared" si="271"/>
        <v>0.14935999999999999</v>
      </c>
      <c r="DJ105" s="189">
        <f t="shared" si="271"/>
        <v>0.14577999999999999</v>
      </c>
      <c r="DK105" s="189">
        <f t="shared" si="271"/>
        <v>0.14577999999999999</v>
      </c>
      <c r="DL105" s="189">
        <f t="shared" si="271"/>
        <v>0.14577999999999999</v>
      </c>
      <c r="DM105" s="189">
        <f t="shared" si="271"/>
        <v>0.14663999999999999</v>
      </c>
      <c r="DN105" s="189">
        <f t="shared" ref="DN105:ES105" si="272">+DN31</f>
        <v>0.14663999999999999</v>
      </c>
      <c r="DO105" s="189">
        <f t="shared" si="272"/>
        <v>0.14663999999999999</v>
      </c>
      <c r="DP105" s="189">
        <f t="shared" si="272"/>
        <v>0.14616999999999999</v>
      </c>
      <c r="DQ105" s="189">
        <f t="shared" si="272"/>
        <v>0.14616999999999999</v>
      </c>
      <c r="DR105" s="189">
        <f t="shared" si="272"/>
        <v>0.14616999999999999</v>
      </c>
      <c r="DS105" s="189">
        <f t="shared" si="272"/>
        <v>0.14798</v>
      </c>
      <c r="DT105" s="189">
        <f t="shared" si="272"/>
        <v>0.14798</v>
      </c>
      <c r="DU105" s="189">
        <f t="shared" si="272"/>
        <v>0.14798</v>
      </c>
      <c r="DV105" s="189">
        <f t="shared" si="272"/>
        <v>0.14273999999999998</v>
      </c>
      <c r="DW105" s="189">
        <f t="shared" si="272"/>
        <v>0.14273999999999998</v>
      </c>
      <c r="DX105" s="189">
        <f t="shared" si="272"/>
        <v>0.14273999999999998</v>
      </c>
      <c r="DY105" s="189">
        <f t="shared" si="272"/>
        <v>0.13555</v>
      </c>
      <c r="DZ105" s="189">
        <f t="shared" si="272"/>
        <v>0.13555</v>
      </c>
      <c r="EA105" s="189">
        <f t="shared" si="272"/>
        <v>0.13555</v>
      </c>
      <c r="EB105" s="189">
        <f t="shared" si="272"/>
        <v>0.14016000000000001</v>
      </c>
      <c r="EC105" s="189">
        <f t="shared" si="272"/>
        <v>0.14016000000000001</v>
      </c>
      <c r="ED105" s="189">
        <f t="shared" si="272"/>
        <v>0.14016000000000001</v>
      </c>
      <c r="EE105" s="189">
        <f t="shared" si="272"/>
        <v>0.14369000000000001</v>
      </c>
      <c r="EF105" s="189">
        <f t="shared" si="272"/>
        <v>0.14369000000000001</v>
      </c>
      <c r="EG105" s="189">
        <f t="shared" si="272"/>
        <v>0.14369000000000001</v>
      </c>
      <c r="EH105" s="189">
        <f t="shared" si="272"/>
        <v>0.14872000000000002</v>
      </c>
      <c r="EI105" s="189">
        <f t="shared" si="272"/>
        <v>0.14872000000000002</v>
      </c>
      <c r="EJ105" s="189">
        <f t="shared" si="272"/>
        <v>0.14872000000000002</v>
      </c>
      <c r="EK105" s="189">
        <f t="shared" si="272"/>
        <v>0.15092</v>
      </c>
      <c r="EL105" s="189">
        <f t="shared" si="272"/>
        <v>0.15092</v>
      </c>
      <c r="EM105" s="189">
        <f t="shared" si="272"/>
        <v>0.15092</v>
      </c>
      <c r="EN105" s="189">
        <f t="shared" si="272"/>
        <v>0.14788000000000001</v>
      </c>
      <c r="EO105" s="189">
        <f t="shared" si="272"/>
        <v>0.14788000000000001</v>
      </c>
      <c r="EP105" s="189">
        <f t="shared" si="272"/>
        <v>0.14788000000000001</v>
      </c>
      <c r="EQ105" s="189">
        <f t="shared" si="272"/>
        <v>0.15278</v>
      </c>
      <c r="ER105" s="189">
        <f t="shared" si="272"/>
        <v>0.15278</v>
      </c>
      <c r="ES105" s="189">
        <f t="shared" si="272"/>
        <v>0.15278</v>
      </c>
      <c r="ET105" s="189">
        <f t="shared" ref="ET105:FY105" si="273">+ET31</f>
        <v>0.15498000000000001</v>
      </c>
      <c r="EU105" s="189">
        <f t="shared" si="273"/>
        <v>0.15498000000000001</v>
      </c>
      <c r="EV105" s="189">
        <f t="shared" si="273"/>
        <v>0.15498000000000001</v>
      </c>
      <c r="EW105" s="189">
        <f t="shared" si="273"/>
        <v>0.15614</v>
      </c>
      <c r="EX105" s="189">
        <f t="shared" si="273"/>
        <v>0.15614</v>
      </c>
      <c r="EY105" s="189">
        <f t="shared" si="273"/>
        <v>0.15614</v>
      </c>
      <c r="EZ105" s="189">
        <f t="shared" si="273"/>
        <v>0.16478999999999999</v>
      </c>
      <c r="FA105" s="189">
        <f t="shared" si="273"/>
        <v>0.16478999999999999</v>
      </c>
      <c r="FB105" s="189">
        <f t="shared" si="273"/>
        <v>0.16478999999999999</v>
      </c>
      <c r="FC105" s="189">
        <f t="shared" si="273"/>
        <v>0.16563</v>
      </c>
      <c r="FD105" s="189">
        <f t="shared" si="273"/>
        <v>0.16563</v>
      </c>
      <c r="FE105" s="189">
        <f t="shared" si="273"/>
        <v>0.16563</v>
      </c>
      <c r="FF105" s="189">
        <f t="shared" si="273"/>
        <v>0.16825999999999999</v>
      </c>
      <c r="FG105" s="189">
        <f t="shared" si="273"/>
        <v>0.16825999999999999</v>
      </c>
      <c r="FH105" s="189">
        <f t="shared" si="273"/>
        <v>0.16825999999999999</v>
      </c>
      <c r="FI105" s="189">
        <f t="shared" si="273"/>
        <v>0.17237999999999998</v>
      </c>
      <c r="FJ105" s="189">
        <f t="shared" si="273"/>
        <v>0.17237999999999998</v>
      </c>
      <c r="FK105" s="189">
        <f t="shared" si="273"/>
        <v>0.17237999999999998</v>
      </c>
      <c r="FL105" s="189">
        <f t="shared" si="273"/>
        <v>0.17409999999999998</v>
      </c>
      <c r="FM105" s="189">
        <f t="shared" si="273"/>
        <v>0.17409999999999998</v>
      </c>
      <c r="FN105" s="189">
        <f t="shared" si="273"/>
        <v>0.17409999999999998</v>
      </c>
      <c r="FO105" s="189">
        <f t="shared" si="273"/>
        <v>0.17381999999999997</v>
      </c>
      <c r="FP105" s="189">
        <f t="shared" si="273"/>
        <v>0.17381999999999997</v>
      </c>
      <c r="FQ105" s="189">
        <f t="shared" si="273"/>
        <v>0.17381999999999997</v>
      </c>
      <c r="FR105" s="189">
        <f t="shared" si="273"/>
        <v>0.17352000000000001</v>
      </c>
      <c r="FS105" s="189">
        <f t="shared" si="273"/>
        <v>0.17352000000000001</v>
      </c>
      <c r="FT105" s="189">
        <f t="shared" si="273"/>
        <v>0.17352000000000001</v>
      </c>
      <c r="FU105" s="189">
        <f t="shared" si="273"/>
        <v>0.17058999999999999</v>
      </c>
      <c r="FV105" s="189">
        <f t="shared" si="273"/>
        <v>0.17058999999999999</v>
      </c>
      <c r="FW105" s="189">
        <f t="shared" si="273"/>
        <v>0.17058999999999999</v>
      </c>
      <c r="FX105" s="189">
        <f t="shared" si="273"/>
        <v>0.17613000000000001</v>
      </c>
      <c r="FY105" s="189">
        <f t="shared" si="273"/>
        <v>0.17613000000000001</v>
      </c>
      <c r="FZ105" s="189">
        <f t="shared" ref="FZ105:HJ105" si="274">+FZ31</f>
        <v>0.17613000000000001</v>
      </c>
      <c r="GA105" s="189">
        <f t="shared" si="274"/>
        <v>0.17708999999999997</v>
      </c>
      <c r="GB105" s="189">
        <f t="shared" si="274"/>
        <v>0.17708999999999997</v>
      </c>
      <c r="GC105" s="189">
        <f t="shared" si="274"/>
        <v>0.17708999999999997</v>
      </c>
      <c r="GD105" s="189">
        <f t="shared" si="274"/>
        <v>0.17649999999999999</v>
      </c>
      <c r="GE105" s="189">
        <f t="shared" si="274"/>
        <v>0.17649999999999999</v>
      </c>
      <c r="GF105" s="189">
        <f t="shared" si="274"/>
        <v>0.17649999999999999</v>
      </c>
      <c r="GG105" s="189">
        <f t="shared" si="274"/>
        <v>0.17449999999999999</v>
      </c>
      <c r="GH105" s="189">
        <f t="shared" si="274"/>
        <v>0.17449999999999999</v>
      </c>
      <c r="GI105" s="189">
        <f t="shared" si="274"/>
        <v>0.17449999999999999</v>
      </c>
      <c r="GJ105" s="189">
        <f t="shared" si="274"/>
        <v>0.18253999999999998</v>
      </c>
      <c r="GK105" s="189">
        <f t="shared" si="274"/>
        <v>0.18253999999999998</v>
      </c>
      <c r="GL105" s="189">
        <f t="shared" si="274"/>
        <v>0.18253999999999998</v>
      </c>
      <c r="GM105" s="189">
        <f t="shared" si="274"/>
        <v>0.18586999999999998</v>
      </c>
      <c r="GN105" s="189">
        <f t="shared" si="274"/>
        <v>0.18586999999999998</v>
      </c>
      <c r="GO105" s="189">
        <f t="shared" si="274"/>
        <v>0.18586999999999998</v>
      </c>
      <c r="GP105" s="189">
        <f t="shared" si="274"/>
        <v>0.19488</v>
      </c>
      <c r="GQ105" s="189">
        <f t="shared" si="274"/>
        <v>0.19488</v>
      </c>
      <c r="GR105" s="189">
        <f t="shared" si="274"/>
        <v>0.19488</v>
      </c>
      <c r="GS105" s="189">
        <f t="shared" si="274"/>
        <v>0.19374999999999998</v>
      </c>
      <c r="GT105" s="189">
        <f t="shared" si="274"/>
        <v>0.19374999999999998</v>
      </c>
      <c r="GU105" s="189">
        <f t="shared" si="274"/>
        <v>0.19374999999999998</v>
      </c>
      <c r="GV105" s="189">
        <f t="shared" si="274"/>
        <v>0.18179000000000001</v>
      </c>
      <c r="GW105" s="189">
        <f t="shared" si="274"/>
        <v>0.18179000000000001</v>
      </c>
      <c r="GX105" s="189">
        <f t="shared" si="274"/>
        <v>0.18179000000000001</v>
      </c>
      <c r="GY105" s="189">
        <f t="shared" si="274"/>
        <v>0.19191999999999998</v>
      </c>
      <c r="GZ105" s="189">
        <f t="shared" si="274"/>
        <v>0.19191999999999998</v>
      </c>
      <c r="HA105" s="189">
        <f t="shared" si="274"/>
        <v>0.19191999999999998</v>
      </c>
      <c r="HB105" s="189">
        <f t="shared" si="274"/>
        <v>0.18856999999999999</v>
      </c>
      <c r="HC105" s="189">
        <f t="shared" si="274"/>
        <v>0.18856999999999999</v>
      </c>
      <c r="HD105" s="189">
        <f t="shared" si="274"/>
        <v>0.18856999999999999</v>
      </c>
      <c r="HE105" s="189">
        <f t="shared" si="274"/>
        <v>0.18956999999999999</v>
      </c>
      <c r="HF105" s="189">
        <f t="shared" si="274"/>
        <v>0.18956999999999999</v>
      </c>
      <c r="HG105" s="189">
        <f t="shared" si="274"/>
        <v>0.18956999999999999</v>
      </c>
      <c r="HH105" s="189">
        <f t="shared" si="274"/>
        <v>0.20782</v>
      </c>
      <c r="HI105" s="189">
        <f t="shared" si="274"/>
        <v>0.20782</v>
      </c>
      <c r="HJ105" s="189">
        <f t="shared" si="274"/>
        <v>0.20782</v>
      </c>
      <c r="HK105" s="189">
        <f t="shared" ref="HK105:HM105" si="275">+HK31</f>
        <v>0.20644000000000001</v>
      </c>
      <c r="HL105" s="189">
        <f t="shared" si="275"/>
        <v>0.20644000000000001</v>
      </c>
      <c r="HM105" s="189">
        <f t="shared" si="275"/>
        <v>0.20644000000000001</v>
      </c>
      <c r="HN105" s="189">
        <f t="shared" ref="HN105:HS105" si="276">+HN31</f>
        <v>0.20041999999999999</v>
      </c>
      <c r="HO105" s="189">
        <f t="shared" si="276"/>
        <v>0.20041999999999999</v>
      </c>
      <c r="HP105" s="189">
        <f t="shared" si="276"/>
        <v>0.20041999999999999</v>
      </c>
      <c r="HQ105" s="189">
        <f t="shared" si="276"/>
        <v>0.19644999999999999</v>
      </c>
      <c r="HR105" s="189">
        <f t="shared" si="276"/>
        <v>0.19644999999999999</v>
      </c>
      <c r="HS105" s="189">
        <f t="shared" si="276"/>
        <v>0.19644999999999999</v>
      </c>
    </row>
    <row r="106" spans="1:227" s="157" customFormat="1" ht="14">
      <c r="B106" s="153"/>
      <c r="C106" s="155"/>
      <c r="D106" s="155"/>
      <c r="E106" s="155"/>
      <c r="F106" s="155"/>
      <c r="G106" s="155"/>
      <c r="H106" s="155"/>
      <c r="I106" s="155"/>
      <c r="J106" s="155"/>
      <c r="K106" s="155"/>
      <c r="L106" s="155"/>
      <c r="M106" s="155"/>
      <c r="N106" s="155"/>
      <c r="O106" s="189"/>
      <c r="P106" s="189"/>
      <c r="Q106" s="189"/>
      <c r="R106" s="189"/>
      <c r="S106" s="189"/>
      <c r="T106" s="189"/>
      <c r="U106" s="189"/>
      <c r="V106" s="189"/>
      <c r="W106" s="189"/>
      <c r="X106" s="189"/>
      <c r="Y106" s="189"/>
      <c r="Z106" s="189"/>
      <c r="AA106" s="189"/>
      <c r="AB106" s="189"/>
      <c r="AC106" s="189"/>
      <c r="AD106" s="189"/>
      <c r="AE106" s="189"/>
      <c r="AF106" s="189"/>
      <c r="AG106" s="189"/>
      <c r="AH106" s="189"/>
      <c r="AI106" s="189"/>
      <c r="AJ106" s="189"/>
      <c r="AK106" s="189"/>
      <c r="AL106" s="189"/>
      <c r="AM106" s="189"/>
      <c r="AN106" s="189"/>
      <c r="AO106" s="189"/>
      <c r="AP106" s="189"/>
      <c r="AQ106" s="189"/>
      <c r="AR106" s="189"/>
      <c r="AS106" s="189"/>
      <c r="AT106" s="189"/>
      <c r="AU106" s="189"/>
      <c r="AV106" s="189"/>
      <c r="AW106" s="189"/>
      <c r="AX106" s="189"/>
      <c r="AY106" s="189"/>
      <c r="AZ106" s="189"/>
      <c r="BA106" s="189"/>
      <c r="BB106" s="496"/>
      <c r="BC106" s="496"/>
      <c r="BD106" s="496"/>
      <c r="BE106" s="496"/>
      <c r="BF106" s="496"/>
      <c r="BG106" s="496"/>
      <c r="BH106" s="496"/>
      <c r="BI106" s="496"/>
      <c r="BJ106" s="496"/>
      <c r="BK106" s="496"/>
      <c r="BL106" s="496"/>
      <c r="BM106" s="496"/>
      <c r="BN106" s="496"/>
      <c r="BO106" s="496"/>
      <c r="BP106" s="496"/>
      <c r="BQ106" s="496"/>
      <c r="BR106" s="496"/>
      <c r="BS106" s="496"/>
      <c r="BT106" s="496"/>
      <c r="BU106" s="496"/>
      <c r="BV106" s="496"/>
      <c r="BW106" s="496"/>
      <c r="BX106" s="496"/>
      <c r="BY106" s="496"/>
      <c r="BZ106" s="496"/>
      <c r="CA106" s="496"/>
      <c r="CB106" s="496"/>
      <c r="CC106" s="496"/>
      <c r="CD106" s="496"/>
      <c r="CE106" s="496"/>
      <c r="CF106" s="496"/>
      <c r="CG106" s="496"/>
      <c r="CH106" s="496"/>
      <c r="CI106" s="496"/>
      <c r="CJ106" s="496"/>
      <c r="CK106" s="496"/>
      <c r="CL106" s="496"/>
      <c r="CM106" s="496"/>
      <c r="CN106" s="496"/>
      <c r="CO106" s="496"/>
      <c r="CP106" s="496"/>
      <c r="CQ106" s="496"/>
      <c r="CR106" s="496"/>
      <c r="CS106" s="496"/>
      <c r="CT106" s="496"/>
      <c r="CU106" s="496"/>
      <c r="CV106" s="496"/>
      <c r="CW106" s="496"/>
      <c r="CX106" s="496"/>
      <c r="CY106" s="496"/>
      <c r="CZ106" s="496"/>
      <c r="DA106" s="496"/>
      <c r="DB106" s="496"/>
      <c r="DC106" s="496"/>
      <c r="DD106" s="496"/>
      <c r="DE106" s="496"/>
      <c r="DF106" s="496"/>
      <c r="DG106" s="496"/>
      <c r="DH106" s="496"/>
      <c r="DI106" s="496"/>
      <c r="DJ106" s="496"/>
      <c r="DK106" s="496"/>
      <c r="DL106" s="496"/>
      <c r="DM106" s="496"/>
      <c r="DN106" s="496"/>
      <c r="DO106" s="496"/>
      <c r="DP106" s="496"/>
      <c r="DQ106" s="496"/>
      <c r="DR106" s="496"/>
      <c r="DS106" s="496"/>
      <c r="DT106" s="496"/>
      <c r="DU106" s="497"/>
      <c r="DV106" s="497"/>
      <c r="DW106" s="497"/>
      <c r="DX106" s="497"/>
      <c r="DY106" s="497"/>
      <c r="DZ106" s="497"/>
      <c r="EA106" s="497"/>
      <c r="EB106" s="497"/>
      <c r="EC106" s="497"/>
      <c r="ED106" s="497"/>
      <c r="EE106" s="497"/>
      <c r="EF106" s="497"/>
      <c r="EG106" s="497"/>
      <c r="EH106" s="497"/>
      <c r="EI106" s="497"/>
      <c r="EJ106" s="497"/>
      <c r="EK106" s="497"/>
      <c r="EL106" s="497"/>
      <c r="EM106" s="497"/>
      <c r="EN106" s="497"/>
      <c r="EO106" s="497"/>
      <c r="EP106" s="497"/>
      <c r="EQ106" s="497"/>
      <c r="ER106" s="497"/>
      <c r="ES106" s="497"/>
      <c r="ET106" s="497"/>
      <c r="EU106" s="497"/>
      <c r="EV106" s="497"/>
      <c r="EW106" s="497"/>
      <c r="EX106" s="497"/>
      <c r="EY106" s="497"/>
      <c r="EZ106" s="497"/>
      <c r="FA106" s="497"/>
      <c r="FB106" s="497"/>
      <c r="FC106" s="497"/>
      <c r="FD106" s="497"/>
      <c r="FE106" s="497"/>
      <c r="FF106" s="497"/>
      <c r="FG106" s="497"/>
      <c r="FH106" s="497"/>
      <c r="FI106" s="497"/>
      <c r="FJ106" s="497"/>
      <c r="FK106" s="497"/>
      <c r="FL106" s="497"/>
      <c r="FM106" s="497"/>
      <c r="FN106" s="497"/>
      <c r="FO106" s="497"/>
      <c r="FP106" s="497"/>
      <c r="FQ106" s="497"/>
      <c r="FR106" s="497"/>
      <c r="FS106" s="497"/>
      <c r="FT106" s="497"/>
      <c r="FU106" s="497"/>
      <c r="FV106" s="497"/>
      <c r="FW106" s="497"/>
      <c r="FX106" s="497"/>
      <c r="FY106" s="497"/>
      <c r="FZ106" s="497"/>
      <c r="GA106" s="497"/>
      <c r="GB106" s="497"/>
      <c r="GC106" s="497"/>
      <c r="GD106" s="497"/>
      <c r="GE106" s="497"/>
      <c r="GF106" s="497"/>
      <c r="GG106" s="497"/>
      <c r="GH106" s="497"/>
      <c r="GI106" s="497"/>
      <c r="GJ106" s="406" t="s">
        <v>49</v>
      </c>
      <c r="GK106" s="143"/>
      <c r="GL106" s="143"/>
      <c r="GM106" s="143"/>
      <c r="GN106" s="143"/>
      <c r="GO106" s="143"/>
      <c r="GP106" s="143"/>
      <c r="GQ106" s="143"/>
      <c r="GR106" s="143"/>
      <c r="GS106" s="143"/>
      <c r="GT106" s="143"/>
      <c r="GU106" s="143"/>
      <c r="GV106" s="143"/>
      <c r="GW106" s="143"/>
      <c r="GX106" s="143"/>
      <c r="GY106" s="143"/>
      <c r="GZ106" s="143"/>
      <c r="HA106" s="143"/>
      <c r="HB106" s="143"/>
      <c r="HC106" s="143"/>
      <c r="HD106" s="143"/>
      <c r="HE106" s="143"/>
      <c r="HF106" s="143"/>
      <c r="HG106" s="143"/>
      <c r="HH106" s="143"/>
      <c r="HI106" s="143"/>
    </row>
    <row r="107" spans="1:227" s="157" customFormat="1" ht="10.5" customHeight="1">
      <c r="B107" s="152"/>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498"/>
      <c r="BC107" s="498"/>
      <c r="BD107" s="498"/>
      <c r="BE107" s="498"/>
      <c r="BF107" s="498"/>
      <c r="BG107" s="498"/>
      <c r="BH107" s="498"/>
      <c r="BI107" s="498"/>
      <c r="BJ107" s="498"/>
      <c r="BK107" s="498"/>
      <c r="BL107" s="498"/>
      <c r="BM107" s="498"/>
      <c r="BN107" s="498"/>
      <c r="BO107" s="498"/>
      <c r="BP107" s="498"/>
      <c r="BQ107" s="498"/>
      <c r="BR107" s="498"/>
      <c r="BS107" s="499"/>
      <c r="BT107" s="499"/>
      <c r="BU107" s="499"/>
      <c r="BV107" s="499"/>
      <c r="BW107" s="498"/>
      <c r="BX107" s="498"/>
      <c r="BY107" s="498"/>
      <c r="BZ107" s="498"/>
      <c r="CA107" s="498"/>
      <c r="CB107" s="498"/>
      <c r="CC107" s="498"/>
      <c r="CD107" s="498"/>
      <c r="CE107" s="498"/>
      <c r="CF107" s="498"/>
      <c r="CG107" s="498"/>
      <c r="CH107" s="498"/>
      <c r="CI107" s="498"/>
      <c r="CJ107" s="498"/>
      <c r="CK107" s="498"/>
      <c r="CL107" s="498"/>
      <c r="CM107" s="498"/>
      <c r="CN107" s="498"/>
      <c r="CO107" s="498"/>
      <c r="CP107" s="498"/>
      <c r="CQ107" s="498"/>
      <c r="CR107" s="498"/>
      <c r="CS107" s="498"/>
      <c r="CT107" s="498"/>
      <c r="CU107" s="498"/>
      <c r="CV107" s="498"/>
      <c r="CW107" s="498"/>
      <c r="CX107" s="498"/>
      <c r="CY107" s="498"/>
      <c r="CZ107" s="498"/>
      <c r="DA107" s="498"/>
      <c r="DB107" s="498"/>
      <c r="DC107" s="498"/>
      <c r="DD107" s="498"/>
      <c r="DE107" s="498"/>
      <c r="DF107" s="498"/>
      <c r="DG107" s="498"/>
      <c r="DH107" s="498"/>
      <c r="DI107" s="498"/>
      <c r="DJ107" s="498"/>
      <c r="DK107" s="498"/>
      <c r="DL107" s="498"/>
      <c r="DM107" s="498"/>
      <c r="DN107" s="498"/>
      <c r="DO107" s="498"/>
      <c r="DP107" s="498"/>
      <c r="DQ107" s="498"/>
      <c r="DR107" s="498"/>
      <c r="DS107" s="498"/>
      <c r="DT107" s="498"/>
      <c r="DU107" s="497"/>
      <c r="DV107" s="497"/>
      <c r="DW107" s="497"/>
      <c r="DX107" s="497"/>
      <c r="DY107" s="497"/>
      <c r="DZ107" s="497"/>
      <c r="EA107" s="497"/>
      <c r="EB107" s="497"/>
      <c r="EC107" s="497"/>
      <c r="ED107" s="497"/>
      <c r="EE107" s="497"/>
      <c r="EF107" s="497"/>
      <c r="EG107" s="497"/>
      <c r="EH107" s="497"/>
      <c r="EI107" s="497"/>
      <c r="EJ107" s="497"/>
      <c r="EK107" s="497"/>
      <c r="EL107" s="497"/>
      <c r="EM107" s="497"/>
      <c r="EN107" s="497"/>
      <c r="EO107" s="497"/>
      <c r="EP107" s="497"/>
      <c r="EQ107" s="497"/>
      <c r="ER107" s="497"/>
      <c r="ES107" s="497"/>
      <c r="ET107" s="497"/>
      <c r="EU107" s="497"/>
      <c r="EV107" s="497"/>
      <c r="EW107" s="497"/>
      <c r="EX107" s="497"/>
      <c r="EY107" s="497"/>
      <c r="EZ107" s="497"/>
      <c r="FA107" s="497"/>
      <c r="FB107" s="497"/>
      <c r="FC107" s="497"/>
      <c r="FD107" s="497"/>
      <c r="FE107" s="497"/>
      <c r="FF107" s="497"/>
      <c r="FG107" s="497"/>
      <c r="FH107" s="497"/>
      <c r="FI107" s="497"/>
      <c r="FJ107" s="497"/>
      <c r="FK107" s="497"/>
      <c r="FL107" s="497"/>
      <c r="FM107" s="497"/>
      <c r="FN107" s="497"/>
      <c r="FO107" s="497"/>
      <c r="FP107" s="497"/>
      <c r="FQ107" s="497"/>
      <c r="FR107" s="497"/>
      <c r="FS107" s="497"/>
      <c r="FT107" s="497"/>
      <c r="FU107" s="497"/>
      <c r="FV107" s="497"/>
      <c r="FW107" s="497"/>
      <c r="FX107" s="497"/>
      <c r="FY107" s="497"/>
      <c r="FZ107" s="497"/>
      <c r="GA107" s="497"/>
      <c r="GB107" s="497"/>
      <c r="GC107" s="497"/>
      <c r="GD107" s="497"/>
      <c r="GE107" s="497"/>
      <c r="GF107" s="497"/>
      <c r="GG107" s="497"/>
      <c r="GH107" s="497"/>
      <c r="GI107" s="497"/>
      <c r="GJ107" s="406" t="s">
        <v>49</v>
      </c>
      <c r="GK107" s="143"/>
      <c r="GL107" s="143"/>
      <c r="GM107" s="143"/>
      <c r="GN107" s="143"/>
      <c r="GO107" s="143"/>
      <c r="GP107" s="143"/>
      <c r="GQ107" s="143"/>
      <c r="GR107" s="143"/>
      <c r="GS107" s="143"/>
      <c r="GT107" s="143"/>
      <c r="GU107" s="143"/>
      <c r="GV107" s="143"/>
      <c r="GW107" s="143"/>
      <c r="GX107" s="143"/>
      <c r="GY107" s="143"/>
      <c r="GZ107" s="143"/>
      <c r="HA107" s="143"/>
      <c r="HB107" s="143"/>
      <c r="HC107" s="143"/>
      <c r="HD107" s="143"/>
      <c r="HE107" s="143"/>
      <c r="HF107" s="143"/>
      <c r="HG107" s="143"/>
      <c r="HH107" s="143"/>
      <c r="HI107" s="143"/>
    </row>
    <row r="108" spans="1:227" s="157" customFormat="1" ht="4.5" customHeight="1">
      <c r="B108" s="161"/>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500"/>
      <c r="BC108" s="500"/>
      <c r="BD108" s="500"/>
      <c r="BE108" s="500"/>
      <c r="BF108" s="500"/>
      <c r="BG108" s="500"/>
      <c r="BH108" s="500"/>
      <c r="BI108" s="500"/>
      <c r="BJ108" s="500"/>
      <c r="BK108" s="500"/>
      <c r="BL108" s="500"/>
      <c r="BM108" s="500"/>
      <c r="BN108" s="500"/>
      <c r="BO108" s="500"/>
      <c r="BP108" s="500"/>
      <c r="BQ108" s="500"/>
      <c r="BR108" s="500"/>
      <c r="BS108" s="501"/>
      <c r="BT108" s="501"/>
      <c r="BU108" s="501"/>
      <c r="BV108" s="501"/>
      <c r="BW108" s="500"/>
      <c r="BX108" s="500"/>
      <c r="BY108" s="500"/>
      <c r="BZ108" s="500"/>
      <c r="CA108" s="500"/>
      <c r="CB108" s="500"/>
      <c r="CC108" s="500"/>
      <c r="CD108" s="500"/>
      <c r="CE108" s="500"/>
      <c r="CF108" s="500"/>
      <c r="CG108" s="500"/>
      <c r="CH108" s="500"/>
      <c r="CI108" s="500"/>
      <c r="CJ108" s="500"/>
      <c r="CK108" s="500"/>
      <c r="CL108" s="500"/>
      <c r="CM108" s="500"/>
      <c r="CN108" s="500"/>
      <c r="CO108" s="500"/>
      <c r="CP108" s="500"/>
      <c r="CQ108" s="500"/>
      <c r="CR108" s="500"/>
      <c r="CS108" s="500"/>
      <c r="CT108" s="500"/>
      <c r="CU108" s="500"/>
      <c r="CV108" s="500"/>
      <c r="CW108" s="500"/>
      <c r="CX108" s="500"/>
      <c r="CY108" s="500"/>
      <c r="CZ108" s="500"/>
      <c r="DA108" s="500"/>
      <c r="DB108" s="500"/>
      <c r="DC108" s="500"/>
      <c r="DD108" s="500"/>
      <c r="DE108" s="500"/>
      <c r="DF108" s="500"/>
      <c r="DG108" s="500"/>
      <c r="DH108" s="500"/>
      <c r="DI108" s="500"/>
      <c r="DJ108" s="500"/>
      <c r="DK108" s="500"/>
      <c r="DL108" s="500"/>
      <c r="DM108" s="500"/>
      <c r="DN108" s="500"/>
      <c r="DO108" s="500"/>
      <c r="DP108" s="500"/>
      <c r="DQ108" s="500"/>
      <c r="DR108" s="500"/>
      <c r="DS108" s="500"/>
      <c r="DT108" s="500"/>
      <c r="DU108" s="502"/>
      <c r="DV108" s="502"/>
      <c r="DW108" s="502"/>
      <c r="DX108" s="502"/>
      <c r="DY108" s="502"/>
      <c r="DZ108" s="502"/>
      <c r="EA108" s="502"/>
      <c r="EB108" s="502"/>
      <c r="EC108" s="502"/>
      <c r="ED108" s="502"/>
      <c r="EE108" s="502"/>
      <c r="EF108" s="502"/>
      <c r="EG108" s="502"/>
      <c r="EH108" s="502"/>
      <c r="EI108" s="502"/>
      <c r="EJ108" s="502"/>
      <c r="EK108" s="502"/>
      <c r="EL108" s="502"/>
      <c r="EM108" s="502"/>
      <c r="EN108" s="502"/>
      <c r="EO108" s="502"/>
      <c r="EP108" s="502"/>
      <c r="EQ108" s="502"/>
      <c r="ER108" s="502"/>
      <c r="ES108" s="502"/>
      <c r="ET108" s="502"/>
      <c r="EU108" s="502"/>
      <c r="EV108" s="502"/>
      <c r="EW108" s="502"/>
      <c r="EX108" s="502"/>
      <c r="EY108" s="502"/>
      <c r="EZ108" s="502"/>
      <c r="FA108" s="502"/>
      <c r="FB108" s="502"/>
      <c r="FC108" s="502"/>
      <c r="FD108" s="502"/>
      <c r="FE108" s="502"/>
      <c r="FF108" s="502"/>
      <c r="FG108" s="502"/>
      <c r="FH108" s="502"/>
      <c r="FI108" s="502"/>
      <c r="FJ108" s="502"/>
      <c r="FK108" s="502"/>
      <c r="FL108" s="502"/>
      <c r="FM108" s="502"/>
      <c r="FN108" s="502"/>
      <c r="FO108" s="502"/>
      <c r="FP108" s="502"/>
      <c r="FQ108" s="502"/>
      <c r="FR108" s="502"/>
      <c r="FS108" s="502"/>
      <c r="FT108" s="502"/>
      <c r="FU108" s="502"/>
      <c r="FV108" s="502"/>
      <c r="FW108" s="502"/>
      <c r="FX108" s="502"/>
      <c r="FY108" s="502"/>
      <c r="FZ108" s="502"/>
      <c r="GA108" s="502"/>
      <c r="GB108" s="502"/>
      <c r="GC108" s="502"/>
      <c r="GD108" s="502"/>
      <c r="GE108" s="502"/>
      <c r="GF108" s="502"/>
      <c r="GG108" s="502"/>
      <c r="GH108" s="502"/>
      <c r="GI108" s="502"/>
      <c r="GJ108" s="406" t="s">
        <v>49</v>
      </c>
      <c r="GK108" s="143"/>
      <c r="GL108" s="143"/>
      <c r="GM108" s="143"/>
      <c r="GN108" s="143"/>
      <c r="GO108" s="143"/>
      <c r="GP108" s="143"/>
      <c r="GQ108" s="143"/>
      <c r="GR108" s="143"/>
      <c r="GS108" s="143"/>
      <c r="GT108" s="143"/>
      <c r="GU108" s="143"/>
      <c r="GV108" s="143"/>
      <c r="GW108" s="143"/>
      <c r="GX108" s="143"/>
      <c r="GY108" s="143"/>
      <c r="GZ108" s="143"/>
      <c r="HA108" s="143"/>
      <c r="HB108" s="143"/>
      <c r="HC108" s="143"/>
      <c r="HD108" s="143"/>
      <c r="HE108" s="143"/>
      <c r="HF108" s="143"/>
      <c r="HG108" s="143"/>
      <c r="HH108" s="143"/>
      <c r="HI108" s="143"/>
    </row>
    <row r="109" spans="1:227" s="157" customFormat="1" ht="14">
      <c r="B109" s="163" t="s">
        <v>62</v>
      </c>
      <c r="C109" s="167"/>
      <c r="D109" s="167"/>
      <c r="E109" s="167"/>
      <c r="F109" s="167"/>
      <c r="BB109" s="503"/>
      <c r="BC109" s="503"/>
      <c r="BD109" s="503"/>
      <c r="BE109" s="503"/>
      <c r="BF109" s="503"/>
      <c r="BG109" s="503"/>
      <c r="BH109" s="503"/>
      <c r="BI109" s="503"/>
      <c r="BJ109" s="503"/>
      <c r="BK109" s="503"/>
      <c r="BL109" s="503"/>
      <c r="BM109" s="503"/>
      <c r="BN109" s="504"/>
      <c r="BO109" s="504"/>
      <c r="BP109" s="504"/>
      <c r="BQ109" s="504"/>
      <c r="BR109" s="504"/>
      <c r="BS109" s="504"/>
      <c r="BT109" s="504"/>
      <c r="BU109" s="504"/>
      <c r="BV109" s="504"/>
      <c r="BW109" s="504"/>
      <c r="BX109" s="504"/>
      <c r="BY109" s="504"/>
      <c r="BZ109" s="504"/>
      <c r="CA109" s="504"/>
      <c r="CB109" s="504"/>
      <c r="CC109" s="504"/>
      <c r="CD109" s="504"/>
      <c r="CE109" s="504"/>
      <c r="CF109" s="504"/>
      <c r="CG109" s="504"/>
      <c r="CH109" s="504"/>
      <c r="CI109" s="504"/>
      <c r="CJ109" s="504"/>
      <c r="CK109" s="504"/>
      <c r="CL109" s="504"/>
      <c r="CM109" s="504"/>
      <c r="CN109" s="504"/>
      <c r="CO109" s="504"/>
      <c r="CP109" s="504"/>
      <c r="CQ109" s="504"/>
      <c r="CR109" s="504"/>
      <c r="CS109" s="504"/>
      <c r="CT109" s="504"/>
      <c r="CU109" s="504"/>
      <c r="CV109" s="504"/>
      <c r="CW109" s="504"/>
      <c r="CX109" s="504"/>
      <c r="CY109" s="504"/>
      <c r="CZ109" s="504"/>
      <c r="DA109" s="498"/>
      <c r="DB109" s="498"/>
      <c r="DC109" s="504"/>
      <c r="DD109" s="504"/>
      <c r="DE109" s="504"/>
      <c r="DF109" s="504"/>
      <c r="DG109" s="504"/>
      <c r="DH109" s="504"/>
      <c r="DI109" s="504"/>
      <c r="DJ109" s="504"/>
      <c r="DK109" s="504"/>
      <c r="DL109" s="504"/>
      <c r="DM109" s="504"/>
      <c r="DN109" s="504"/>
      <c r="DO109" s="504"/>
      <c r="DP109" s="504"/>
      <c r="DQ109" s="504"/>
      <c r="DR109" s="504"/>
      <c r="DS109" s="504"/>
      <c r="DT109" s="503"/>
      <c r="DU109" s="505"/>
      <c r="DV109" s="505"/>
      <c r="DW109" s="505"/>
      <c r="DX109" s="505"/>
      <c r="DY109" s="505"/>
      <c r="DZ109" s="505"/>
      <c r="EA109" s="505"/>
      <c r="EB109" s="505"/>
      <c r="EC109" s="505"/>
      <c r="ED109" s="505"/>
      <c r="EE109" s="505"/>
      <c r="EF109" s="505"/>
      <c r="EG109" s="505"/>
      <c r="EH109" s="505"/>
      <c r="EI109" s="505"/>
      <c r="EJ109" s="505"/>
      <c r="EK109" s="505"/>
      <c r="EL109" s="505"/>
      <c r="EM109" s="505"/>
      <c r="EN109" s="505"/>
      <c r="EO109" s="505"/>
      <c r="EP109" s="505"/>
      <c r="EQ109" s="505"/>
      <c r="ER109" s="505"/>
      <c r="ES109" s="505"/>
      <c r="ET109" s="505"/>
      <c r="EU109" s="505"/>
      <c r="EV109" s="505"/>
      <c r="EW109" s="505"/>
      <c r="EX109" s="505"/>
      <c r="EY109" s="505"/>
      <c r="EZ109" s="505"/>
      <c r="FA109" s="505"/>
      <c r="FB109" s="505"/>
      <c r="FC109" s="505"/>
      <c r="FD109" s="505"/>
      <c r="FE109" s="505"/>
      <c r="FF109" s="505"/>
      <c r="FG109" s="505"/>
      <c r="FH109" s="505"/>
      <c r="FI109" s="505"/>
      <c r="FJ109" s="505"/>
      <c r="FK109" s="505"/>
      <c r="FL109" s="505"/>
      <c r="FM109" s="505"/>
      <c r="FN109" s="505"/>
      <c r="FO109" s="505"/>
      <c r="FP109" s="505"/>
      <c r="FQ109" s="505"/>
      <c r="FR109" s="505"/>
      <c r="FS109" s="505"/>
      <c r="FT109" s="505"/>
      <c r="FU109" s="505"/>
      <c r="FV109" s="505"/>
      <c r="FW109" s="505"/>
      <c r="FX109" s="505"/>
      <c r="FY109" s="505"/>
      <c r="FZ109" s="505"/>
      <c r="GA109" s="505"/>
      <c r="GB109" s="505"/>
      <c r="GC109" s="505"/>
      <c r="GD109" s="505"/>
      <c r="GE109" s="505"/>
      <c r="GF109" s="505"/>
      <c r="GG109" s="505"/>
      <c r="GH109" s="505"/>
      <c r="GI109" s="505"/>
      <c r="GJ109" s="406" t="s">
        <v>49</v>
      </c>
      <c r="GK109" s="143"/>
      <c r="GL109" s="143"/>
      <c r="GM109" s="143"/>
      <c r="GN109" s="143"/>
      <c r="GO109" s="143"/>
      <c r="GP109" s="143"/>
      <c r="GQ109" s="143"/>
      <c r="GR109" s="143"/>
      <c r="GS109" s="143"/>
      <c r="GT109" s="143"/>
      <c r="GU109" s="143"/>
      <c r="GV109" s="143"/>
      <c r="GW109" s="143"/>
      <c r="GX109" s="143"/>
      <c r="GY109" s="143"/>
      <c r="GZ109" s="143"/>
      <c r="HA109" s="143"/>
      <c r="HB109" s="143"/>
      <c r="HC109" s="143"/>
      <c r="HD109" s="143"/>
      <c r="HE109" s="143"/>
      <c r="HF109" s="143"/>
      <c r="HG109" s="143"/>
      <c r="HH109" s="143"/>
      <c r="HI109" s="143"/>
    </row>
    <row r="110" spans="1:227" s="181" customFormat="1" ht="14">
      <c r="A110" s="157"/>
      <c r="B110" s="153" t="s">
        <v>227</v>
      </c>
      <c r="C110" s="155"/>
      <c r="D110" s="155"/>
      <c r="E110" s="155"/>
      <c r="F110" s="155"/>
      <c r="G110" s="155"/>
      <c r="H110" s="155"/>
      <c r="I110" s="155"/>
      <c r="J110" s="155"/>
      <c r="K110" s="155"/>
      <c r="L110" s="155"/>
      <c r="M110" s="155"/>
      <c r="N110" s="155"/>
      <c r="O110" s="197"/>
      <c r="P110" s="197"/>
      <c r="Q110" s="197"/>
      <c r="R110" s="197"/>
      <c r="S110" s="197"/>
      <c r="T110" s="197"/>
      <c r="U110" s="197"/>
      <c r="V110" s="197"/>
      <c r="W110" s="197"/>
      <c r="X110" s="197"/>
      <c r="Y110" s="197"/>
      <c r="Z110" s="197"/>
      <c r="AA110" s="197"/>
      <c r="AB110" s="197"/>
      <c r="AC110" s="197"/>
      <c r="AD110" s="197"/>
      <c r="AE110" s="197"/>
      <c r="AF110" s="197"/>
      <c r="AG110" s="197"/>
      <c r="AH110" s="197"/>
      <c r="AI110" s="197"/>
      <c r="AJ110" s="197"/>
      <c r="AK110" s="197"/>
      <c r="AL110" s="197"/>
      <c r="AM110" s="197"/>
      <c r="AN110" s="197"/>
      <c r="AO110" s="197"/>
      <c r="AP110" s="197"/>
      <c r="AQ110" s="197"/>
      <c r="AR110" s="197"/>
      <c r="AS110" s="197"/>
      <c r="AT110" s="197"/>
      <c r="AU110" s="197"/>
      <c r="AV110" s="197"/>
      <c r="AW110" s="197"/>
      <c r="AX110" s="197"/>
      <c r="AY110" s="197"/>
      <c r="AZ110" s="197"/>
      <c r="BA110" s="197"/>
      <c r="BB110" s="506"/>
      <c r="BC110" s="506"/>
      <c r="BD110" s="506"/>
      <c r="BE110" s="506"/>
      <c r="BF110" s="506"/>
      <c r="BG110" s="506"/>
      <c r="BH110" s="506"/>
      <c r="BI110" s="506"/>
      <c r="BJ110" s="506"/>
      <c r="BK110" s="506"/>
      <c r="BL110" s="506"/>
      <c r="BM110" s="506"/>
      <c r="BN110" s="506"/>
      <c r="BO110" s="506"/>
      <c r="BP110" s="506"/>
      <c r="BQ110" s="506"/>
      <c r="BR110" s="506"/>
      <c r="BS110" s="506"/>
      <c r="BT110" s="506"/>
      <c r="BU110" s="506"/>
      <c r="BV110" s="506"/>
      <c r="BW110" s="506"/>
      <c r="BX110" s="506"/>
      <c r="BY110" s="506"/>
      <c r="BZ110" s="506"/>
      <c r="CA110" s="506"/>
      <c r="CB110" s="506"/>
      <c r="CC110" s="506"/>
      <c r="CD110" s="506"/>
      <c r="CE110" s="506"/>
      <c r="CF110" s="506"/>
      <c r="CG110" s="506"/>
      <c r="CH110" s="506"/>
      <c r="CI110" s="506"/>
      <c r="CJ110" s="506"/>
      <c r="CK110" s="506"/>
      <c r="CL110" s="506"/>
      <c r="CM110" s="506"/>
      <c r="CN110" s="506"/>
      <c r="CO110" s="506"/>
      <c r="CP110" s="506"/>
      <c r="CQ110" s="506"/>
      <c r="CR110" s="506"/>
      <c r="CS110" s="506"/>
      <c r="CT110" s="506"/>
      <c r="CU110" s="506"/>
      <c r="CV110" s="506"/>
      <c r="CW110" s="506"/>
      <c r="CX110" s="506"/>
      <c r="CY110" s="506"/>
      <c r="CZ110" s="506"/>
      <c r="DA110" s="506"/>
      <c r="DB110" s="506"/>
      <c r="DC110" s="506"/>
      <c r="DD110" s="506"/>
      <c r="DE110" s="506"/>
      <c r="DF110" s="506"/>
      <c r="DG110" s="506"/>
      <c r="DH110" s="506"/>
      <c r="DI110" s="506"/>
      <c r="DJ110" s="506"/>
      <c r="DK110" s="506"/>
      <c r="DL110" s="506"/>
      <c r="DM110" s="506"/>
      <c r="DN110" s="506"/>
      <c r="DO110" s="506"/>
      <c r="DP110" s="506"/>
      <c r="DQ110" s="506"/>
      <c r="DR110" s="506"/>
      <c r="DS110" s="506"/>
      <c r="DT110" s="506"/>
      <c r="DU110" s="507"/>
      <c r="DV110" s="507"/>
      <c r="DW110" s="507"/>
      <c r="DX110" s="507"/>
      <c r="DY110" s="507">
        <v>0.55000000000000004</v>
      </c>
      <c r="DZ110" s="507">
        <v>0.55000000000000004</v>
      </c>
      <c r="EA110" s="507">
        <v>0.55000000000000004</v>
      </c>
      <c r="EB110" s="507">
        <v>0.85</v>
      </c>
      <c r="EC110" s="507">
        <v>0.85</v>
      </c>
      <c r="ED110" s="507">
        <v>0.85</v>
      </c>
      <c r="EE110" s="507">
        <v>0.85</v>
      </c>
      <c r="EF110" s="507">
        <v>0.85</v>
      </c>
      <c r="EG110" s="507">
        <v>0.85</v>
      </c>
      <c r="EH110" s="507">
        <v>0.85</v>
      </c>
      <c r="EI110" s="507">
        <v>0.85</v>
      </c>
      <c r="EJ110" s="507">
        <v>0.85</v>
      </c>
      <c r="EK110" s="507">
        <v>0.85</v>
      </c>
      <c r="EL110" s="507">
        <v>0.85</v>
      </c>
      <c r="EM110" s="507">
        <v>0.85</v>
      </c>
      <c r="EN110" s="507">
        <v>1.3</v>
      </c>
      <c r="EO110" s="507">
        <v>1.3</v>
      </c>
      <c r="EP110" s="507">
        <v>1.3</v>
      </c>
      <c r="EQ110" s="507">
        <v>1.3</v>
      </c>
      <c r="ER110" s="507">
        <v>1.3</v>
      </c>
      <c r="ES110" s="507">
        <v>1.3</v>
      </c>
      <c r="ET110" s="507">
        <v>1.3</v>
      </c>
      <c r="EU110" s="507">
        <v>1.3</v>
      </c>
      <c r="EV110" s="507">
        <v>1.3</v>
      </c>
      <c r="EW110" s="507">
        <v>1.3</v>
      </c>
      <c r="EX110" s="507">
        <v>1.3</v>
      </c>
      <c r="EY110" s="507">
        <v>1.3</v>
      </c>
      <c r="EZ110" s="507">
        <v>1.75</v>
      </c>
      <c r="FA110" s="507">
        <v>1.75</v>
      </c>
      <c r="FB110" s="507">
        <v>1.75</v>
      </c>
      <c r="FC110" s="507">
        <v>1.75</v>
      </c>
      <c r="FD110" s="507">
        <v>1.75</v>
      </c>
      <c r="FE110" s="507">
        <v>1.75</v>
      </c>
      <c r="FF110" s="507">
        <v>1.75</v>
      </c>
      <c r="FG110" s="507">
        <v>1.75</v>
      </c>
      <c r="FH110" s="507">
        <v>1.75</v>
      </c>
      <c r="FI110" s="507">
        <v>1.75</v>
      </c>
      <c r="FJ110" s="507">
        <v>1.75</v>
      </c>
      <c r="FK110" s="507">
        <v>1.75</v>
      </c>
      <c r="FL110" s="507">
        <v>2.2999999999999998</v>
      </c>
      <c r="FM110" s="507">
        <v>2.2999999999999998</v>
      </c>
      <c r="FN110" s="507">
        <v>2.2999999999999998</v>
      </c>
      <c r="FO110" s="507">
        <v>2.2999999999999998</v>
      </c>
      <c r="FP110" s="507">
        <v>2.2999999999999998</v>
      </c>
      <c r="FQ110" s="507">
        <v>2.2999999999999998</v>
      </c>
      <c r="FR110" s="507">
        <v>2.2999999999999998</v>
      </c>
      <c r="FS110" s="507">
        <v>2.2999999999999998</v>
      </c>
      <c r="FT110" s="507">
        <v>2.2999999999999998</v>
      </c>
      <c r="FU110" s="507">
        <v>2.2999999999999998</v>
      </c>
      <c r="FV110" s="507">
        <v>2.2999999999999998</v>
      </c>
      <c r="FW110" s="507">
        <v>2.2999999999999998</v>
      </c>
      <c r="FX110" s="507"/>
      <c r="FY110" s="507"/>
      <c r="FZ110" s="507"/>
      <c r="GA110" s="507"/>
      <c r="GB110" s="507"/>
      <c r="GC110" s="507"/>
      <c r="GD110" s="507"/>
      <c r="GE110" s="507"/>
      <c r="GF110" s="507"/>
      <c r="GG110" s="507"/>
      <c r="GH110" s="507"/>
      <c r="GI110" s="507"/>
      <c r="GJ110" s="406" t="s">
        <v>49</v>
      </c>
      <c r="GK110" s="404"/>
      <c r="GL110" s="404"/>
      <c r="GM110" s="404"/>
      <c r="GN110" s="404"/>
      <c r="GO110" s="404"/>
      <c r="GP110" s="404"/>
      <c r="GQ110" s="404"/>
      <c r="GR110" s="404"/>
      <c r="GS110" s="404"/>
      <c r="GT110" s="404"/>
      <c r="GU110" s="404"/>
      <c r="GV110" s="404"/>
      <c r="GW110" s="404"/>
      <c r="GX110" s="404"/>
      <c r="GY110" s="404"/>
      <c r="GZ110" s="404"/>
      <c r="HA110" s="404"/>
      <c r="HB110" s="404"/>
      <c r="HC110" s="404"/>
      <c r="HD110" s="404"/>
      <c r="HE110" s="404"/>
      <c r="HF110" s="404"/>
      <c r="HG110" s="404"/>
      <c r="HH110" s="404"/>
      <c r="HI110" s="404"/>
    </row>
    <row r="111" spans="1:227" s="181" customFormat="1" ht="14">
      <c r="A111" s="157"/>
      <c r="B111" s="153" t="s">
        <v>228</v>
      </c>
      <c r="C111" s="155"/>
      <c r="D111" s="155"/>
      <c r="E111" s="155"/>
      <c r="F111" s="155"/>
      <c r="G111" s="155"/>
      <c r="H111" s="155"/>
      <c r="I111" s="155"/>
      <c r="J111" s="155"/>
      <c r="K111" s="155"/>
      <c r="L111" s="155"/>
      <c r="M111" s="155"/>
      <c r="N111" s="155"/>
      <c r="O111" s="197"/>
      <c r="P111" s="197"/>
      <c r="Q111" s="197"/>
      <c r="R111" s="197"/>
      <c r="S111" s="197"/>
      <c r="T111" s="197"/>
      <c r="U111" s="197"/>
      <c r="V111" s="197"/>
      <c r="W111" s="197"/>
      <c r="X111" s="197"/>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c r="AY111" s="197"/>
      <c r="AZ111" s="197"/>
      <c r="BA111" s="197"/>
      <c r="BB111" s="506"/>
      <c r="BC111" s="506"/>
      <c r="BD111" s="506"/>
      <c r="BE111" s="506"/>
      <c r="BF111" s="506"/>
      <c r="BG111" s="506"/>
      <c r="BH111" s="506"/>
      <c r="BI111" s="506"/>
      <c r="BJ111" s="506"/>
      <c r="BK111" s="506"/>
      <c r="BL111" s="506"/>
      <c r="BM111" s="506"/>
      <c r="BN111" s="506"/>
      <c r="BO111" s="506"/>
      <c r="BP111" s="506"/>
      <c r="BQ111" s="506"/>
      <c r="BR111" s="506"/>
      <c r="BS111" s="506"/>
      <c r="BT111" s="506"/>
      <c r="BU111" s="506"/>
      <c r="BV111" s="506"/>
      <c r="BW111" s="506"/>
      <c r="BX111" s="506"/>
      <c r="BY111" s="506"/>
      <c r="BZ111" s="506"/>
      <c r="CA111" s="506"/>
      <c r="CB111" s="506"/>
      <c r="CC111" s="506"/>
      <c r="CD111" s="506"/>
      <c r="CE111" s="506"/>
      <c r="CF111" s="506"/>
      <c r="CG111" s="506"/>
      <c r="CH111" s="506"/>
      <c r="CI111" s="506"/>
      <c r="CJ111" s="506"/>
      <c r="CK111" s="506"/>
      <c r="CL111" s="506"/>
      <c r="CM111" s="506"/>
      <c r="CN111" s="506"/>
      <c r="CO111" s="506"/>
      <c r="CP111" s="506"/>
      <c r="CQ111" s="506"/>
      <c r="CR111" s="506"/>
      <c r="CS111" s="506"/>
      <c r="CT111" s="506"/>
      <c r="CU111" s="506"/>
      <c r="CV111" s="506"/>
      <c r="CW111" s="506"/>
      <c r="CX111" s="506"/>
      <c r="CY111" s="506"/>
      <c r="CZ111" s="506"/>
      <c r="DA111" s="506"/>
      <c r="DB111" s="506"/>
      <c r="DC111" s="506"/>
      <c r="DD111" s="506"/>
      <c r="DE111" s="506"/>
      <c r="DF111" s="506"/>
      <c r="DG111" s="506"/>
      <c r="DH111" s="506"/>
      <c r="DI111" s="506"/>
      <c r="DJ111" s="506"/>
      <c r="DK111" s="506"/>
      <c r="DL111" s="506"/>
      <c r="DM111" s="506"/>
      <c r="DN111" s="506"/>
      <c r="DO111" s="506"/>
      <c r="DP111" s="506"/>
      <c r="DQ111" s="506"/>
      <c r="DR111" s="506"/>
      <c r="DS111" s="506"/>
      <c r="DT111" s="506"/>
      <c r="DU111" s="507"/>
      <c r="DV111" s="507"/>
      <c r="DW111" s="507"/>
      <c r="DX111" s="507"/>
      <c r="DY111" s="507">
        <v>0.55000000000000004</v>
      </c>
      <c r="DZ111" s="507">
        <v>0.55000000000000004</v>
      </c>
      <c r="EA111" s="507">
        <v>0.55000000000000004</v>
      </c>
      <c r="EB111" s="507">
        <v>0.85</v>
      </c>
      <c r="EC111" s="507">
        <v>0.85</v>
      </c>
      <c r="ED111" s="507">
        <v>0.85</v>
      </c>
      <c r="EE111" s="507">
        <v>3</v>
      </c>
      <c r="EF111" s="507">
        <v>3</v>
      </c>
      <c r="EG111" s="507">
        <v>3</v>
      </c>
      <c r="EH111" s="507">
        <v>3</v>
      </c>
      <c r="EI111" s="507">
        <v>3</v>
      </c>
      <c r="EJ111" s="507">
        <v>3</v>
      </c>
      <c r="EK111" s="507">
        <v>3</v>
      </c>
      <c r="EL111" s="507">
        <v>3</v>
      </c>
      <c r="EM111" s="507">
        <v>3</v>
      </c>
      <c r="EN111" s="507">
        <v>4.9000000000000004</v>
      </c>
      <c r="EO111" s="507">
        <v>4.9000000000000004</v>
      </c>
      <c r="EP111" s="507">
        <v>4.9000000000000004</v>
      </c>
      <c r="EQ111" s="507">
        <v>4.9000000000000004</v>
      </c>
      <c r="ER111" s="507">
        <v>4.9000000000000004</v>
      </c>
      <c r="ES111" s="507">
        <v>4.9000000000000004</v>
      </c>
      <c r="ET111" s="507">
        <v>4.9000000000000004</v>
      </c>
      <c r="EU111" s="507">
        <v>4.9000000000000004</v>
      </c>
      <c r="EV111" s="507">
        <v>4.9000000000000004</v>
      </c>
      <c r="EW111" s="507">
        <v>4.9000000000000004</v>
      </c>
      <c r="EX111" s="507">
        <v>4.9000000000000004</v>
      </c>
      <c r="EY111" s="507">
        <v>4.9000000000000004</v>
      </c>
      <c r="EZ111" s="507">
        <v>6.25</v>
      </c>
      <c r="FA111" s="507">
        <v>6.25</v>
      </c>
      <c r="FB111" s="507">
        <v>6.25</v>
      </c>
      <c r="FC111" s="507">
        <v>6.25</v>
      </c>
      <c r="FD111" s="507">
        <v>6.25</v>
      </c>
      <c r="FE111" s="507">
        <v>6.25</v>
      </c>
      <c r="FF111" s="507">
        <v>6.25</v>
      </c>
      <c r="FG111" s="507">
        <v>6.25</v>
      </c>
      <c r="FH111" s="507">
        <v>6.25</v>
      </c>
      <c r="FI111" s="507">
        <v>6.25</v>
      </c>
      <c r="FJ111" s="507">
        <v>6.25</v>
      </c>
      <c r="FK111" s="507">
        <v>6.25</v>
      </c>
      <c r="FL111" s="507">
        <v>7.9</v>
      </c>
      <c r="FM111" s="507">
        <v>7.9</v>
      </c>
      <c r="FN111" s="507">
        <v>7.9</v>
      </c>
      <c r="FO111" s="507">
        <v>7.9</v>
      </c>
      <c r="FP111" s="507">
        <v>7.9</v>
      </c>
      <c r="FQ111" s="507">
        <v>7.9</v>
      </c>
      <c r="FR111" s="507">
        <v>7.9</v>
      </c>
      <c r="FS111" s="507">
        <v>7.9</v>
      </c>
      <c r="FT111" s="507">
        <v>7.9</v>
      </c>
      <c r="FU111" s="507">
        <v>7.9</v>
      </c>
      <c r="FV111" s="507">
        <v>7.9</v>
      </c>
      <c r="FW111" s="507">
        <v>7.9</v>
      </c>
      <c r="FX111" s="507"/>
      <c r="FY111" s="507"/>
      <c r="FZ111" s="507"/>
      <c r="GA111" s="507"/>
      <c r="GB111" s="507"/>
      <c r="GC111" s="507"/>
      <c r="GD111" s="507"/>
      <c r="GE111" s="507"/>
      <c r="GF111" s="507"/>
      <c r="GG111" s="507"/>
      <c r="GH111" s="507"/>
      <c r="GI111" s="507"/>
      <c r="GJ111" s="406" t="s">
        <v>49</v>
      </c>
      <c r="GK111" s="404"/>
      <c r="GL111" s="404"/>
      <c r="GM111" s="404"/>
      <c r="GN111" s="404"/>
      <c r="GO111" s="404"/>
      <c r="GP111" s="404"/>
      <c r="GQ111" s="404"/>
      <c r="GR111" s="404"/>
      <c r="GS111" s="404"/>
      <c r="GT111" s="404"/>
      <c r="GU111" s="404"/>
      <c r="GV111" s="404"/>
      <c r="GW111" s="404"/>
      <c r="GX111" s="404"/>
      <c r="GY111" s="404"/>
      <c r="GZ111" s="404"/>
      <c r="HA111" s="404"/>
      <c r="HB111" s="404"/>
      <c r="HC111" s="404"/>
      <c r="HD111" s="404"/>
      <c r="HE111" s="404"/>
      <c r="HF111" s="404"/>
      <c r="HG111" s="404"/>
      <c r="HH111" s="404"/>
      <c r="HI111" s="404"/>
    </row>
    <row r="112" spans="1:227" s="181" customFormat="1" ht="14">
      <c r="A112" s="157"/>
      <c r="B112" s="153" t="s">
        <v>229</v>
      </c>
      <c r="C112" s="155"/>
      <c r="D112" s="155"/>
      <c r="E112" s="155"/>
      <c r="F112" s="155"/>
      <c r="G112" s="155"/>
      <c r="H112" s="155"/>
      <c r="I112" s="155"/>
      <c r="J112" s="155"/>
      <c r="K112" s="155"/>
      <c r="L112" s="155"/>
      <c r="M112" s="155"/>
      <c r="N112" s="155"/>
      <c r="O112" s="197"/>
      <c r="P112" s="197"/>
      <c r="Q112" s="197"/>
      <c r="R112" s="197"/>
      <c r="S112" s="197"/>
      <c r="T112" s="197"/>
      <c r="U112" s="197"/>
      <c r="V112" s="197"/>
      <c r="W112" s="197"/>
      <c r="X112" s="197"/>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c r="AY112" s="197"/>
      <c r="AZ112" s="197"/>
      <c r="BA112" s="197"/>
      <c r="BB112" s="506"/>
      <c r="BC112" s="506"/>
      <c r="BD112" s="506"/>
      <c r="BE112" s="506"/>
      <c r="BF112" s="506"/>
      <c r="BG112" s="506"/>
      <c r="BH112" s="506"/>
      <c r="BI112" s="506"/>
      <c r="BJ112" s="506"/>
      <c r="BK112" s="506"/>
      <c r="BL112" s="506"/>
      <c r="BM112" s="506"/>
      <c r="BN112" s="506"/>
      <c r="BO112" s="506"/>
      <c r="BP112" s="506"/>
      <c r="BQ112" s="506"/>
      <c r="BR112" s="506"/>
      <c r="BS112" s="506"/>
      <c r="BT112" s="506"/>
      <c r="BU112" s="506"/>
      <c r="BV112" s="506"/>
      <c r="BW112" s="506"/>
      <c r="BX112" s="506"/>
      <c r="BY112" s="506"/>
      <c r="BZ112" s="506"/>
      <c r="CA112" s="506"/>
      <c r="CB112" s="506"/>
      <c r="CC112" s="506"/>
      <c r="CD112" s="506"/>
      <c r="CE112" s="506"/>
      <c r="CF112" s="506"/>
      <c r="CG112" s="506"/>
      <c r="CH112" s="506"/>
      <c r="CI112" s="506"/>
      <c r="CJ112" s="506"/>
      <c r="CK112" s="506"/>
      <c r="CL112" s="506"/>
      <c r="CM112" s="506"/>
      <c r="CN112" s="506"/>
      <c r="CO112" s="506"/>
      <c r="CP112" s="506"/>
      <c r="CQ112" s="506"/>
      <c r="CR112" s="506"/>
      <c r="CS112" s="506"/>
      <c r="CT112" s="506"/>
      <c r="CU112" s="506"/>
      <c r="CV112" s="506"/>
      <c r="CW112" s="506"/>
      <c r="CX112" s="506"/>
      <c r="CY112" s="506"/>
      <c r="CZ112" s="506"/>
      <c r="DA112" s="506"/>
      <c r="DB112" s="506"/>
      <c r="DC112" s="506"/>
      <c r="DD112" s="506"/>
      <c r="DE112" s="506"/>
      <c r="DF112" s="506"/>
      <c r="DG112" s="506"/>
      <c r="DH112" s="506"/>
      <c r="DI112" s="506"/>
      <c r="DJ112" s="506"/>
      <c r="DK112" s="506"/>
      <c r="DL112" s="506"/>
      <c r="DM112" s="506"/>
      <c r="DN112" s="506"/>
      <c r="DO112" s="506"/>
      <c r="DP112" s="506"/>
      <c r="DQ112" s="506"/>
      <c r="DR112" s="506"/>
      <c r="DS112" s="506"/>
      <c r="DT112" s="506"/>
      <c r="DU112" s="507"/>
      <c r="DV112" s="507"/>
      <c r="DW112" s="507"/>
      <c r="DX112" s="507"/>
      <c r="DY112" s="507">
        <v>0.55000000000000004</v>
      </c>
      <c r="DZ112" s="507">
        <v>0.55000000000000004</v>
      </c>
      <c r="EA112" s="507">
        <v>0.55000000000000004</v>
      </c>
      <c r="EB112" s="507">
        <v>0.85</v>
      </c>
      <c r="EC112" s="507">
        <v>0.85</v>
      </c>
      <c r="ED112" s="507">
        <v>0.85</v>
      </c>
      <c r="EE112" s="507">
        <v>9</v>
      </c>
      <c r="EF112" s="507">
        <v>9</v>
      </c>
      <c r="EG112" s="507">
        <v>9</v>
      </c>
      <c r="EH112" s="507">
        <v>9</v>
      </c>
      <c r="EI112" s="507">
        <v>9</v>
      </c>
      <c r="EJ112" s="507">
        <v>9</v>
      </c>
      <c r="EK112" s="507">
        <v>9</v>
      </c>
      <c r="EL112" s="507">
        <v>9</v>
      </c>
      <c r="EM112" s="507">
        <v>9</v>
      </c>
      <c r="EN112" s="507">
        <v>15</v>
      </c>
      <c r="EO112" s="507">
        <v>15</v>
      </c>
      <c r="EP112" s="507">
        <v>15</v>
      </c>
      <c r="EQ112" s="507">
        <v>15</v>
      </c>
      <c r="ER112" s="507">
        <v>15</v>
      </c>
      <c r="ES112" s="507">
        <v>15</v>
      </c>
      <c r="ET112" s="507">
        <v>15</v>
      </c>
      <c r="EU112" s="507">
        <v>15</v>
      </c>
      <c r="EV112" s="507">
        <v>15</v>
      </c>
      <c r="EW112" s="507">
        <v>15</v>
      </c>
      <c r="EX112" s="507">
        <v>15</v>
      </c>
      <c r="EY112" s="507">
        <v>15</v>
      </c>
      <c r="EZ112" s="507">
        <v>18.5</v>
      </c>
      <c r="FA112" s="507">
        <v>18.5</v>
      </c>
      <c r="FB112" s="507">
        <v>18.5</v>
      </c>
      <c r="FC112" s="507">
        <v>18.5</v>
      </c>
      <c r="FD112" s="507">
        <v>18.5</v>
      </c>
      <c r="FE112" s="507">
        <v>18.5</v>
      </c>
      <c r="FF112" s="507">
        <v>18.5</v>
      </c>
      <c r="FG112" s="507">
        <v>18.5</v>
      </c>
      <c r="FH112" s="507">
        <v>18.5</v>
      </c>
      <c r="FI112" s="507">
        <v>18.5</v>
      </c>
      <c r="FJ112" s="507">
        <v>18.5</v>
      </c>
      <c r="FK112" s="507">
        <v>18.5</v>
      </c>
      <c r="FL112" s="507">
        <v>22.7</v>
      </c>
      <c r="FM112" s="507">
        <v>22.7</v>
      </c>
      <c r="FN112" s="507">
        <v>22.7</v>
      </c>
      <c r="FO112" s="507">
        <v>22.7</v>
      </c>
      <c r="FP112" s="507">
        <v>22.7</v>
      </c>
      <c r="FQ112" s="507">
        <v>22.7</v>
      </c>
      <c r="FR112" s="507">
        <v>22.7</v>
      </c>
      <c r="FS112" s="507">
        <v>22.7</v>
      </c>
      <c r="FT112" s="507">
        <v>22.7</v>
      </c>
      <c r="FU112" s="507">
        <v>22.7</v>
      </c>
      <c r="FV112" s="507">
        <v>22.7</v>
      </c>
      <c r="FW112" s="507">
        <v>22.7</v>
      </c>
      <c r="FX112" s="507"/>
      <c r="FY112" s="507"/>
      <c r="FZ112" s="507"/>
      <c r="GA112" s="507"/>
      <c r="GB112" s="507"/>
      <c r="GC112" s="507"/>
      <c r="GD112" s="507"/>
      <c r="GE112" s="507"/>
      <c r="GF112" s="507"/>
      <c r="GG112" s="507"/>
      <c r="GH112" s="507"/>
      <c r="GI112" s="507"/>
      <c r="GJ112" s="406" t="s">
        <v>49</v>
      </c>
      <c r="GK112" s="404"/>
      <c r="GL112" s="404"/>
      <c r="GM112" s="404"/>
      <c r="GN112" s="404"/>
      <c r="GO112" s="404"/>
      <c r="GP112" s="404"/>
      <c r="GQ112" s="404"/>
      <c r="GR112" s="404"/>
      <c r="GS112" s="404"/>
      <c r="GT112" s="404"/>
      <c r="GU112" s="404"/>
      <c r="GV112" s="404"/>
      <c r="GW112" s="404"/>
      <c r="GX112" s="404"/>
      <c r="GY112" s="404"/>
      <c r="GZ112" s="404"/>
      <c r="HA112" s="404"/>
      <c r="HB112" s="404"/>
      <c r="HC112" s="404"/>
      <c r="HD112" s="404"/>
      <c r="HE112" s="404"/>
      <c r="HF112" s="404"/>
      <c r="HG112" s="404"/>
      <c r="HH112" s="404"/>
      <c r="HI112" s="404"/>
    </row>
    <row r="113" spans="2:217" ht="14">
      <c r="B113" s="164" t="s">
        <v>232</v>
      </c>
      <c r="C113" s="170">
        <v>0.3</v>
      </c>
      <c r="D113" s="170">
        <v>0.3</v>
      </c>
      <c r="E113" s="170">
        <v>0.3</v>
      </c>
      <c r="F113" s="170">
        <v>0.3</v>
      </c>
      <c r="G113" s="170">
        <v>0.3</v>
      </c>
      <c r="H113" s="170">
        <v>0.3</v>
      </c>
      <c r="I113" s="170">
        <v>0.3</v>
      </c>
      <c r="J113" s="170">
        <v>0.3</v>
      </c>
      <c r="K113" s="170">
        <v>0.3</v>
      </c>
      <c r="L113" s="170">
        <v>0.3</v>
      </c>
      <c r="M113" s="170">
        <v>0.3</v>
      </c>
      <c r="N113" s="170">
        <v>0.3</v>
      </c>
      <c r="O113" s="170">
        <v>0.3</v>
      </c>
      <c r="P113" s="170">
        <v>0.3</v>
      </c>
      <c r="Q113" s="170">
        <v>0.3</v>
      </c>
      <c r="R113" s="170">
        <v>0.3</v>
      </c>
      <c r="S113" s="170">
        <v>0.3</v>
      </c>
      <c r="T113" s="170">
        <v>0.3</v>
      </c>
      <c r="U113" s="170">
        <v>0.3</v>
      </c>
      <c r="V113" s="170">
        <v>0.3</v>
      </c>
      <c r="W113" s="170">
        <v>0.3</v>
      </c>
      <c r="X113" s="170">
        <v>0.3</v>
      </c>
      <c r="Y113" s="170">
        <v>0.3</v>
      </c>
      <c r="Z113" s="170">
        <v>0.3</v>
      </c>
      <c r="AA113" s="170">
        <v>0.3</v>
      </c>
      <c r="AB113" s="170">
        <v>0.3</v>
      </c>
      <c r="AC113" s="170">
        <v>0.3</v>
      </c>
      <c r="AD113" s="170">
        <v>0.3</v>
      </c>
      <c r="AE113" s="170">
        <v>0.3</v>
      </c>
      <c r="AF113" s="170">
        <v>0.3</v>
      </c>
      <c r="AG113" s="170">
        <v>0.3</v>
      </c>
      <c r="AH113" s="170">
        <v>0.3</v>
      </c>
      <c r="AI113" s="170">
        <v>0.3</v>
      </c>
      <c r="AJ113" s="170">
        <v>0.3</v>
      </c>
      <c r="AK113" s="170">
        <v>0.3</v>
      </c>
      <c r="AL113" s="170">
        <v>0.3</v>
      </c>
      <c r="AM113" s="170">
        <v>0.3</v>
      </c>
      <c r="AN113" s="170">
        <v>0.3</v>
      </c>
      <c r="AO113" s="170">
        <v>0.3</v>
      </c>
      <c r="AP113" s="170">
        <v>0.3</v>
      </c>
      <c r="AQ113" s="170">
        <v>0.3</v>
      </c>
      <c r="AR113" s="170">
        <v>0.3</v>
      </c>
      <c r="AS113" s="170">
        <v>0.3</v>
      </c>
      <c r="AT113" s="170">
        <v>0.3</v>
      </c>
      <c r="AU113" s="170">
        <v>0.3</v>
      </c>
      <c r="AV113" s="170" t="s">
        <v>1</v>
      </c>
      <c r="AW113" s="170"/>
      <c r="AX113" s="170"/>
      <c r="AY113" s="170"/>
      <c r="AZ113" s="170"/>
      <c r="BA113" s="170"/>
      <c r="BB113" s="506"/>
      <c r="BC113" s="506"/>
      <c r="BD113" s="506"/>
      <c r="BE113" s="506"/>
      <c r="BF113" s="506"/>
      <c r="BG113" s="506"/>
      <c r="BH113" s="506"/>
      <c r="BI113" s="506"/>
      <c r="BJ113" s="506"/>
      <c r="BK113" s="506"/>
      <c r="BL113" s="506"/>
      <c r="BM113" s="506"/>
      <c r="BN113" s="506"/>
      <c r="BO113" s="506"/>
      <c r="BP113" s="506"/>
      <c r="BQ113" s="506"/>
      <c r="BR113" s="506"/>
      <c r="BS113" s="506"/>
      <c r="BT113" s="506"/>
      <c r="BU113" s="506"/>
      <c r="BV113" s="506"/>
      <c r="BW113" s="506"/>
      <c r="BX113" s="506"/>
      <c r="BY113" s="506"/>
      <c r="BZ113" s="506"/>
      <c r="CA113" s="506"/>
      <c r="CB113" s="506"/>
      <c r="CC113" s="506"/>
      <c r="CD113" s="506"/>
      <c r="CE113" s="506"/>
      <c r="CF113" s="506"/>
      <c r="CG113" s="506"/>
      <c r="CH113" s="506"/>
      <c r="CI113" s="506"/>
      <c r="CJ113" s="506"/>
      <c r="CK113" s="506"/>
      <c r="CL113" s="506"/>
      <c r="CM113" s="506"/>
      <c r="CN113" s="506"/>
      <c r="CO113" s="506"/>
      <c r="CP113" s="506"/>
      <c r="CQ113" s="506"/>
      <c r="CR113" s="506"/>
      <c r="CS113" s="506"/>
      <c r="CT113" s="506"/>
      <c r="CU113" s="506"/>
      <c r="CV113" s="506"/>
      <c r="CW113" s="506"/>
      <c r="CX113" s="506"/>
      <c r="CY113" s="506"/>
      <c r="CZ113" s="506"/>
      <c r="DA113" s="506"/>
      <c r="DB113" s="506"/>
      <c r="DC113" s="506"/>
      <c r="DD113" s="506"/>
      <c r="DE113" s="506"/>
      <c r="DF113" s="506"/>
      <c r="DG113" s="506"/>
      <c r="DH113" s="506"/>
      <c r="DI113" s="506"/>
      <c r="DJ113" s="506"/>
      <c r="DK113" s="506"/>
      <c r="DL113" s="506"/>
      <c r="DM113" s="506"/>
      <c r="DN113" s="506"/>
      <c r="DO113" s="506"/>
      <c r="DP113" s="506"/>
      <c r="DQ113" s="506"/>
      <c r="DR113" s="506"/>
      <c r="DS113" s="506"/>
      <c r="DT113" s="506"/>
      <c r="DU113" s="508"/>
      <c r="DV113" s="508"/>
      <c r="DW113" s="508"/>
      <c r="DX113" s="508"/>
      <c r="DY113" s="508"/>
      <c r="DZ113" s="508"/>
      <c r="EA113" s="508"/>
      <c r="EB113" s="508"/>
      <c r="EC113" s="508"/>
      <c r="ED113" s="508"/>
      <c r="EE113" s="508"/>
      <c r="EF113" s="508"/>
      <c r="EG113" s="508"/>
      <c r="EH113" s="508"/>
      <c r="EI113" s="508"/>
      <c r="EJ113" s="508"/>
      <c r="EK113" s="508"/>
      <c r="EL113" s="508"/>
      <c r="EM113" s="508"/>
      <c r="EN113" s="508"/>
      <c r="EO113" s="508"/>
      <c r="EP113" s="508"/>
      <c r="EQ113" s="508"/>
      <c r="ER113" s="508"/>
      <c r="ES113" s="508"/>
      <c r="ET113" s="508"/>
      <c r="EU113" s="508"/>
      <c r="EV113" s="508"/>
      <c r="EW113" s="508"/>
      <c r="EX113" s="508"/>
      <c r="EY113" s="508"/>
      <c r="EZ113" s="508"/>
      <c r="FA113" s="508"/>
      <c r="FB113" s="508"/>
      <c r="FC113" s="508"/>
      <c r="FD113" s="508"/>
      <c r="FE113" s="508"/>
      <c r="FF113" s="508"/>
      <c r="FG113" s="508"/>
      <c r="FH113" s="508"/>
      <c r="FI113" s="508"/>
      <c r="FJ113" s="508"/>
      <c r="FK113" s="508"/>
      <c r="FL113" s="508"/>
      <c r="FM113" s="508"/>
      <c r="FN113" s="508"/>
      <c r="FO113" s="508"/>
      <c r="FP113" s="508"/>
      <c r="FQ113" s="508"/>
      <c r="FR113" s="508"/>
      <c r="FS113" s="508"/>
      <c r="FT113" s="508"/>
      <c r="FU113" s="508"/>
      <c r="FV113" s="508"/>
      <c r="FW113" s="508"/>
      <c r="FX113" s="508"/>
      <c r="FY113" s="508"/>
      <c r="FZ113" s="508"/>
      <c r="GA113" s="508"/>
      <c r="GB113" s="508"/>
      <c r="GC113" s="508"/>
      <c r="GD113" s="508"/>
      <c r="GE113" s="508"/>
      <c r="GF113" s="508"/>
      <c r="GG113" s="508"/>
      <c r="GH113" s="508"/>
      <c r="GI113" s="508"/>
      <c r="GJ113" s="406" t="s">
        <v>49</v>
      </c>
    </row>
    <row r="114" spans="2:217" ht="7.5" customHeight="1">
      <c r="B114" s="152"/>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54"/>
      <c r="AZ114" s="154"/>
      <c r="BA114" s="154"/>
      <c r="BB114" s="498"/>
      <c r="BC114" s="498"/>
      <c r="BD114" s="498"/>
      <c r="BE114" s="498"/>
      <c r="BF114" s="498"/>
      <c r="BG114" s="498"/>
      <c r="BH114" s="498"/>
      <c r="BI114" s="498"/>
      <c r="BJ114" s="498"/>
      <c r="BK114" s="498"/>
      <c r="BL114" s="498"/>
      <c r="BM114" s="498"/>
      <c r="BN114" s="498"/>
      <c r="BO114" s="498"/>
      <c r="BP114" s="498"/>
      <c r="BQ114" s="498"/>
      <c r="BR114" s="498"/>
      <c r="BS114" s="499"/>
      <c r="BT114" s="499"/>
      <c r="BU114" s="499"/>
      <c r="BV114" s="499"/>
      <c r="BW114" s="498"/>
      <c r="BX114" s="498"/>
      <c r="BY114" s="498"/>
      <c r="BZ114" s="498"/>
      <c r="CA114" s="498"/>
      <c r="CB114" s="498"/>
      <c r="CC114" s="498"/>
      <c r="CD114" s="498"/>
      <c r="CE114" s="498"/>
      <c r="CF114" s="498"/>
      <c r="CG114" s="498"/>
      <c r="CH114" s="498"/>
      <c r="CI114" s="498"/>
      <c r="CJ114" s="498"/>
      <c r="CK114" s="498"/>
      <c r="CL114" s="498"/>
      <c r="CM114" s="498"/>
      <c r="CN114" s="498"/>
      <c r="CO114" s="498"/>
      <c r="CP114" s="498"/>
      <c r="CQ114" s="498"/>
      <c r="CR114" s="498"/>
      <c r="CS114" s="498"/>
      <c r="CT114" s="498"/>
      <c r="CU114" s="498"/>
      <c r="CV114" s="498"/>
      <c r="CW114" s="498"/>
      <c r="CX114" s="498"/>
      <c r="CY114" s="498"/>
      <c r="CZ114" s="498"/>
      <c r="DA114" s="498"/>
      <c r="DB114" s="498"/>
      <c r="DC114" s="498"/>
      <c r="DD114" s="498"/>
      <c r="DE114" s="498"/>
      <c r="DF114" s="498"/>
      <c r="DG114" s="498"/>
      <c r="DH114" s="498"/>
      <c r="DI114" s="498"/>
      <c r="DJ114" s="498"/>
      <c r="DK114" s="498"/>
      <c r="DL114" s="498"/>
      <c r="DM114" s="498"/>
      <c r="DN114" s="498"/>
      <c r="DO114" s="498"/>
      <c r="DP114" s="498"/>
      <c r="DQ114" s="498"/>
      <c r="DR114" s="498"/>
      <c r="DS114" s="498"/>
      <c r="DT114" s="498"/>
      <c r="DU114" s="509"/>
      <c r="DV114" s="509"/>
      <c r="DW114" s="509"/>
      <c r="DX114" s="509"/>
      <c r="DY114" s="509"/>
      <c r="DZ114" s="509"/>
      <c r="EA114" s="509"/>
      <c r="EB114" s="509"/>
      <c r="EC114" s="509"/>
      <c r="ED114" s="509"/>
      <c r="EE114" s="509"/>
      <c r="EF114" s="509"/>
      <c r="EG114" s="509"/>
      <c r="EH114" s="509"/>
      <c r="EI114" s="509"/>
      <c r="EJ114" s="509"/>
      <c r="EK114" s="509"/>
      <c r="EL114" s="509"/>
      <c r="EM114" s="509"/>
      <c r="EN114" s="509"/>
      <c r="EO114" s="509"/>
      <c r="EP114" s="509"/>
      <c r="EQ114" s="509"/>
      <c r="ER114" s="509"/>
      <c r="ES114" s="509"/>
      <c r="ET114" s="509"/>
      <c r="EU114" s="509"/>
      <c r="EV114" s="509"/>
      <c r="EW114" s="509"/>
      <c r="EX114" s="509"/>
      <c r="EY114" s="509"/>
      <c r="EZ114" s="509"/>
      <c r="FA114" s="509"/>
      <c r="FB114" s="509"/>
      <c r="FC114" s="509"/>
      <c r="FD114" s="509"/>
      <c r="FE114" s="509"/>
      <c r="FF114" s="509"/>
      <c r="FG114" s="509"/>
      <c r="FH114" s="509"/>
      <c r="FI114" s="509"/>
      <c r="FJ114" s="509"/>
      <c r="FK114" s="509"/>
      <c r="FL114" s="509"/>
      <c r="FM114" s="509"/>
      <c r="FN114" s="509"/>
      <c r="FO114" s="509"/>
      <c r="FP114" s="509"/>
      <c r="FQ114" s="509"/>
      <c r="FR114" s="509"/>
      <c r="FS114" s="509"/>
      <c r="FT114" s="509"/>
      <c r="FU114" s="509"/>
      <c r="FV114" s="509"/>
      <c r="FW114" s="509"/>
      <c r="FX114" s="509"/>
      <c r="FY114" s="509"/>
      <c r="FZ114" s="509"/>
      <c r="GA114" s="509"/>
      <c r="GB114" s="509"/>
      <c r="GC114" s="509"/>
      <c r="GD114" s="509"/>
      <c r="GE114" s="509"/>
      <c r="GF114" s="509"/>
      <c r="GG114" s="509"/>
      <c r="GH114" s="509"/>
      <c r="GI114" s="509"/>
      <c r="GJ114" s="406" t="s">
        <v>49</v>
      </c>
    </row>
    <row r="115" spans="2:217" ht="7.5" customHeight="1">
      <c r="B115" s="161"/>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500"/>
      <c r="BC115" s="500"/>
      <c r="BD115" s="500"/>
      <c r="BE115" s="500"/>
      <c r="BF115" s="500"/>
      <c r="BG115" s="500"/>
      <c r="BH115" s="500"/>
      <c r="BI115" s="500"/>
      <c r="BJ115" s="500"/>
      <c r="BK115" s="500"/>
      <c r="BL115" s="500"/>
      <c r="BM115" s="500"/>
      <c r="BN115" s="500"/>
      <c r="BO115" s="500"/>
      <c r="BP115" s="500"/>
      <c r="BQ115" s="500"/>
      <c r="BR115" s="500"/>
      <c r="BS115" s="501"/>
      <c r="BT115" s="501"/>
      <c r="BU115" s="501"/>
      <c r="BV115" s="501"/>
      <c r="BW115" s="500"/>
      <c r="BX115" s="500"/>
      <c r="BY115" s="500"/>
      <c r="BZ115" s="500"/>
      <c r="CA115" s="500"/>
      <c r="CB115" s="500"/>
      <c r="CC115" s="500"/>
      <c r="CD115" s="500"/>
      <c r="CE115" s="500"/>
      <c r="CF115" s="500"/>
      <c r="CG115" s="500"/>
      <c r="CH115" s="500"/>
      <c r="CI115" s="500"/>
      <c r="CJ115" s="500"/>
      <c r="CK115" s="500"/>
      <c r="CL115" s="500"/>
      <c r="CM115" s="500"/>
      <c r="CN115" s="500"/>
      <c r="CO115" s="500"/>
      <c r="CP115" s="500"/>
      <c r="CQ115" s="500"/>
      <c r="CR115" s="500"/>
      <c r="CS115" s="500"/>
      <c r="CT115" s="500"/>
      <c r="CU115" s="500"/>
      <c r="CV115" s="500"/>
      <c r="CW115" s="500"/>
      <c r="CX115" s="500"/>
      <c r="CY115" s="500"/>
      <c r="CZ115" s="500"/>
      <c r="DA115" s="500"/>
      <c r="DB115" s="500"/>
      <c r="DC115" s="500"/>
      <c r="DD115" s="500"/>
      <c r="DE115" s="500"/>
      <c r="DF115" s="500"/>
      <c r="DG115" s="500"/>
      <c r="DH115" s="500"/>
      <c r="DI115" s="500"/>
      <c r="DJ115" s="500"/>
      <c r="DK115" s="500"/>
      <c r="DL115" s="500"/>
      <c r="DM115" s="500"/>
      <c r="DN115" s="500"/>
      <c r="DO115" s="500"/>
      <c r="DP115" s="500"/>
      <c r="DQ115" s="500"/>
      <c r="DR115" s="500"/>
      <c r="DS115" s="500"/>
      <c r="DT115" s="500"/>
      <c r="DU115" s="510"/>
      <c r="DV115" s="510"/>
      <c r="DW115" s="510"/>
      <c r="DX115" s="510"/>
      <c r="DY115" s="510"/>
      <c r="DZ115" s="510"/>
      <c r="EA115" s="510"/>
      <c r="EB115" s="510"/>
      <c r="EC115" s="510"/>
      <c r="ED115" s="510"/>
      <c r="EE115" s="510"/>
      <c r="EF115" s="510"/>
      <c r="EG115" s="510"/>
      <c r="EH115" s="510"/>
      <c r="EI115" s="510"/>
      <c r="EJ115" s="510"/>
      <c r="EK115" s="510"/>
      <c r="EL115" s="510"/>
      <c r="EM115" s="510"/>
      <c r="EN115" s="510"/>
      <c r="EO115" s="510"/>
      <c r="EP115" s="510"/>
      <c r="EQ115" s="510"/>
      <c r="ER115" s="510"/>
      <c r="ES115" s="510"/>
      <c r="ET115" s="510"/>
      <c r="EU115" s="510"/>
      <c r="EV115" s="510"/>
      <c r="EW115" s="510"/>
      <c r="EX115" s="510"/>
      <c r="EY115" s="510"/>
      <c r="EZ115" s="510"/>
      <c r="FA115" s="510"/>
      <c r="FB115" s="510"/>
      <c r="FC115" s="510"/>
      <c r="FD115" s="510"/>
      <c r="FE115" s="510"/>
      <c r="FF115" s="510"/>
      <c r="FG115" s="510"/>
      <c r="FH115" s="510"/>
      <c r="FI115" s="510"/>
      <c r="FJ115" s="510"/>
      <c r="FK115" s="510"/>
      <c r="FL115" s="510"/>
      <c r="FM115" s="510"/>
      <c r="FN115" s="510"/>
      <c r="FO115" s="510"/>
      <c r="FP115" s="510"/>
      <c r="FQ115" s="510"/>
      <c r="FR115" s="510"/>
      <c r="FS115" s="510"/>
      <c r="FT115" s="510"/>
      <c r="FU115" s="510"/>
      <c r="FV115" s="510"/>
      <c r="FW115" s="510"/>
      <c r="FX115" s="510"/>
      <c r="FY115" s="510"/>
      <c r="FZ115" s="510"/>
      <c r="GA115" s="510"/>
      <c r="GB115" s="510"/>
      <c r="GC115" s="510"/>
      <c r="GD115" s="510"/>
      <c r="GE115" s="510"/>
      <c r="GF115" s="510"/>
      <c r="GG115" s="510"/>
      <c r="GH115" s="510"/>
      <c r="GI115" s="510"/>
      <c r="GJ115" s="406" t="s">
        <v>49</v>
      </c>
    </row>
    <row r="116" spans="2:217" s="185" customFormat="1" ht="14">
      <c r="B116" s="163" t="s">
        <v>233</v>
      </c>
      <c r="C116" s="216">
        <v>7</v>
      </c>
      <c r="D116" s="216">
        <v>7</v>
      </c>
      <c r="E116" s="216">
        <v>7</v>
      </c>
      <c r="F116" s="216">
        <v>7</v>
      </c>
      <c r="G116" s="216">
        <v>7</v>
      </c>
      <c r="H116" s="216">
        <v>7</v>
      </c>
      <c r="I116" s="216">
        <v>7</v>
      </c>
      <c r="J116" s="216">
        <v>7</v>
      </c>
      <c r="K116" s="216">
        <v>7</v>
      </c>
      <c r="L116" s="216">
        <v>7</v>
      </c>
      <c r="M116" s="216">
        <v>7</v>
      </c>
      <c r="N116" s="216">
        <v>7</v>
      </c>
      <c r="O116" s="216">
        <v>7</v>
      </c>
      <c r="P116" s="216">
        <v>7</v>
      </c>
      <c r="Q116" s="216">
        <v>7</v>
      </c>
      <c r="R116" s="216">
        <v>7</v>
      </c>
      <c r="S116" s="216">
        <v>7</v>
      </c>
      <c r="T116" s="216">
        <v>7</v>
      </c>
      <c r="U116" s="216">
        <v>7</v>
      </c>
      <c r="V116" s="216">
        <v>7</v>
      </c>
      <c r="W116" s="216">
        <v>7</v>
      </c>
      <c r="X116" s="216">
        <v>7</v>
      </c>
      <c r="Y116" s="216">
        <v>7</v>
      </c>
      <c r="Z116" s="216">
        <v>7</v>
      </c>
      <c r="AA116" s="216">
        <v>7</v>
      </c>
      <c r="AB116" s="216">
        <v>7</v>
      </c>
      <c r="AC116" s="216">
        <v>7</v>
      </c>
      <c r="AD116" s="216">
        <v>7</v>
      </c>
      <c r="AE116" s="216">
        <v>7</v>
      </c>
      <c r="AF116" s="216">
        <v>7</v>
      </c>
      <c r="AG116" s="216">
        <v>7</v>
      </c>
      <c r="AH116" s="216">
        <v>7</v>
      </c>
      <c r="AI116" s="216">
        <v>7</v>
      </c>
      <c r="AJ116" s="216">
        <v>7</v>
      </c>
      <c r="AK116" s="216">
        <v>7</v>
      </c>
      <c r="AL116" s="216">
        <v>7</v>
      </c>
      <c r="AM116" s="216">
        <v>7</v>
      </c>
      <c r="AN116" s="216">
        <v>7</v>
      </c>
      <c r="AO116" s="216">
        <v>7</v>
      </c>
      <c r="AP116" s="216">
        <v>7</v>
      </c>
      <c r="AQ116" s="216">
        <v>7</v>
      </c>
      <c r="AR116" s="216">
        <v>7</v>
      </c>
      <c r="AS116" s="216">
        <v>7</v>
      </c>
      <c r="AT116" s="216">
        <v>7</v>
      </c>
      <c r="AU116" s="216">
        <v>7</v>
      </c>
      <c r="AV116" s="216">
        <v>10</v>
      </c>
      <c r="AW116" s="216">
        <v>10</v>
      </c>
      <c r="AX116" s="216">
        <v>10</v>
      </c>
      <c r="AY116" s="216">
        <v>10</v>
      </c>
      <c r="AZ116" s="216">
        <v>10</v>
      </c>
      <c r="BA116" s="216">
        <v>10</v>
      </c>
      <c r="BB116" s="511">
        <v>10</v>
      </c>
      <c r="BC116" s="511">
        <v>10</v>
      </c>
      <c r="BD116" s="511">
        <v>10</v>
      </c>
      <c r="BE116" s="511">
        <v>10</v>
      </c>
      <c r="BF116" s="511">
        <v>10</v>
      </c>
      <c r="BG116" s="511">
        <v>10</v>
      </c>
      <c r="BH116" s="511">
        <v>10</v>
      </c>
      <c r="BI116" s="511">
        <v>10</v>
      </c>
      <c r="BJ116" s="511">
        <v>10</v>
      </c>
      <c r="BK116" s="511">
        <v>10</v>
      </c>
      <c r="BL116" s="511">
        <v>10</v>
      </c>
      <c r="BM116" s="511">
        <v>10</v>
      </c>
      <c r="BN116" s="511">
        <v>10</v>
      </c>
      <c r="BO116" s="511">
        <v>10</v>
      </c>
      <c r="BP116" s="511">
        <v>10</v>
      </c>
      <c r="BQ116" s="511">
        <v>10</v>
      </c>
      <c r="BR116" s="511">
        <v>10</v>
      </c>
      <c r="BS116" s="511">
        <v>10</v>
      </c>
      <c r="BT116" s="511">
        <v>10</v>
      </c>
      <c r="BU116" s="511">
        <v>10</v>
      </c>
      <c r="BV116" s="511">
        <v>10</v>
      </c>
      <c r="BW116" s="511">
        <v>10</v>
      </c>
      <c r="BX116" s="511">
        <v>10</v>
      </c>
      <c r="BY116" s="511">
        <v>10</v>
      </c>
      <c r="BZ116" s="511">
        <v>10</v>
      </c>
      <c r="CA116" s="511">
        <v>10</v>
      </c>
      <c r="CB116" s="511">
        <v>10</v>
      </c>
      <c r="CC116" s="511">
        <v>10</v>
      </c>
      <c r="CD116" s="511">
        <v>10</v>
      </c>
      <c r="CE116" s="511">
        <v>10</v>
      </c>
      <c r="CF116" s="511">
        <v>10</v>
      </c>
      <c r="CG116" s="511">
        <v>10</v>
      </c>
      <c r="CH116" s="511">
        <v>10</v>
      </c>
      <c r="CI116" s="511">
        <v>10</v>
      </c>
      <c r="CJ116" s="511">
        <v>10</v>
      </c>
      <c r="CK116" s="511">
        <v>10</v>
      </c>
      <c r="CL116" s="511">
        <v>10</v>
      </c>
      <c r="CM116" s="511">
        <v>10</v>
      </c>
      <c r="CN116" s="511">
        <v>10</v>
      </c>
      <c r="CO116" s="511">
        <v>10</v>
      </c>
      <c r="CP116" s="511">
        <v>10</v>
      </c>
      <c r="CQ116" s="511">
        <v>10</v>
      </c>
      <c r="CR116" s="511">
        <v>10</v>
      </c>
      <c r="CS116" s="511">
        <v>10</v>
      </c>
      <c r="CT116" s="511">
        <v>10</v>
      </c>
      <c r="CU116" s="511">
        <v>10</v>
      </c>
      <c r="CV116" s="511">
        <v>10</v>
      </c>
      <c r="CW116" s="511">
        <v>10</v>
      </c>
      <c r="CX116" s="511">
        <v>10</v>
      </c>
      <c r="CY116" s="511">
        <v>10</v>
      </c>
      <c r="CZ116" s="511">
        <v>10</v>
      </c>
      <c r="DA116" s="511">
        <v>10</v>
      </c>
      <c r="DB116" s="511">
        <v>10</v>
      </c>
      <c r="DC116" s="511">
        <v>10</v>
      </c>
      <c r="DD116" s="511">
        <v>10</v>
      </c>
      <c r="DE116" s="511">
        <v>10</v>
      </c>
      <c r="DF116" s="511">
        <v>10</v>
      </c>
      <c r="DG116" s="511">
        <v>10</v>
      </c>
      <c r="DH116" s="511">
        <v>10</v>
      </c>
      <c r="DI116" s="511">
        <v>10</v>
      </c>
      <c r="DJ116" s="511">
        <v>10</v>
      </c>
      <c r="DK116" s="511">
        <v>10</v>
      </c>
      <c r="DL116" s="511">
        <v>10</v>
      </c>
      <c r="DM116" s="511">
        <v>10</v>
      </c>
      <c r="DN116" s="511">
        <v>10</v>
      </c>
      <c r="DO116" s="511">
        <v>10</v>
      </c>
      <c r="DP116" s="511">
        <v>10</v>
      </c>
      <c r="DQ116" s="511">
        <v>10</v>
      </c>
      <c r="DR116" s="511">
        <v>10</v>
      </c>
      <c r="DS116" s="511">
        <v>10</v>
      </c>
      <c r="DT116" s="511">
        <v>10</v>
      </c>
      <c r="DU116" s="507">
        <v>10</v>
      </c>
      <c r="DV116" s="507">
        <v>10</v>
      </c>
      <c r="DW116" s="507">
        <v>10</v>
      </c>
      <c r="DX116" s="507">
        <v>10</v>
      </c>
      <c r="DY116" s="507">
        <v>10</v>
      </c>
      <c r="DZ116" s="507">
        <v>10</v>
      </c>
      <c r="EA116" s="507">
        <v>10</v>
      </c>
      <c r="EB116" s="507">
        <v>10</v>
      </c>
      <c r="EC116" s="507">
        <v>10</v>
      </c>
      <c r="ED116" s="507">
        <v>10</v>
      </c>
      <c r="EE116" s="507">
        <v>10</v>
      </c>
      <c r="EF116" s="507">
        <v>10</v>
      </c>
      <c r="EG116" s="507">
        <v>10</v>
      </c>
      <c r="EH116" s="507">
        <v>10</v>
      </c>
      <c r="EI116" s="507">
        <v>10</v>
      </c>
      <c r="EJ116" s="507">
        <v>10</v>
      </c>
      <c r="EK116" s="507">
        <v>10</v>
      </c>
      <c r="EL116" s="507">
        <v>10</v>
      </c>
      <c r="EM116" s="507">
        <v>10</v>
      </c>
      <c r="EN116" s="507">
        <v>10</v>
      </c>
      <c r="EO116" s="507">
        <v>10</v>
      </c>
      <c r="EP116" s="507">
        <v>10</v>
      </c>
      <c r="EQ116" s="507">
        <v>10</v>
      </c>
      <c r="ER116" s="507">
        <v>10</v>
      </c>
      <c r="ES116" s="507">
        <v>10</v>
      </c>
      <c r="ET116" s="507">
        <v>10</v>
      </c>
      <c r="EU116" s="507">
        <v>10</v>
      </c>
      <c r="EV116" s="507">
        <v>10</v>
      </c>
      <c r="EW116" s="507">
        <v>10</v>
      </c>
      <c r="EX116" s="507">
        <v>10</v>
      </c>
      <c r="EY116" s="507">
        <v>10</v>
      </c>
      <c r="EZ116" s="507">
        <v>10</v>
      </c>
      <c r="FA116" s="507">
        <v>10</v>
      </c>
      <c r="FB116" s="507">
        <v>10</v>
      </c>
      <c r="FC116" s="507">
        <v>10</v>
      </c>
      <c r="FD116" s="507">
        <v>10</v>
      </c>
      <c r="FE116" s="507">
        <v>10</v>
      </c>
      <c r="FF116" s="507">
        <v>10</v>
      </c>
      <c r="FG116" s="507">
        <v>10</v>
      </c>
      <c r="FH116" s="507">
        <v>10</v>
      </c>
      <c r="FI116" s="507">
        <v>10</v>
      </c>
      <c r="FJ116" s="507">
        <v>10</v>
      </c>
      <c r="FK116" s="507">
        <v>10</v>
      </c>
      <c r="FL116" s="507">
        <v>10</v>
      </c>
      <c r="FM116" s="507">
        <v>10</v>
      </c>
      <c r="FN116" s="507">
        <v>10</v>
      </c>
      <c r="FO116" s="507">
        <v>10</v>
      </c>
      <c r="FP116" s="507">
        <v>10</v>
      </c>
      <c r="FQ116" s="507">
        <v>10</v>
      </c>
      <c r="FR116" s="507">
        <v>10</v>
      </c>
      <c r="FS116" s="507">
        <v>10</v>
      </c>
      <c r="FT116" s="507">
        <v>10</v>
      </c>
      <c r="FU116" s="507">
        <v>10</v>
      </c>
      <c r="FV116" s="507">
        <v>10</v>
      </c>
      <c r="FW116" s="507">
        <v>10</v>
      </c>
      <c r="FX116" s="507"/>
      <c r="FY116" s="507"/>
      <c r="FZ116" s="507"/>
      <c r="GA116" s="507"/>
      <c r="GB116" s="507"/>
      <c r="GC116" s="507"/>
      <c r="GD116" s="507"/>
      <c r="GE116" s="507"/>
      <c r="GF116" s="507"/>
      <c r="GG116" s="507"/>
      <c r="GH116" s="507"/>
      <c r="GI116" s="507"/>
      <c r="GJ116" s="406" t="s">
        <v>49</v>
      </c>
    </row>
    <row r="117" spans="2:217" s="185" customFormat="1" ht="14">
      <c r="B117" s="163" t="s">
        <v>234</v>
      </c>
      <c r="C117" s="216"/>
      <c r="D117" s="216"/>
      <c r="E117" s="216"/>
      <c r="F117" s="216"/>
      <c r="G117" s="216"/>
      <c r="H117" s="216"/>
      <c r="I117" s="216"/>
      <c r="J117" s="216"/>
      <c r="K117" s="216"/>
      <c r="L117" s="216"/>
      <c r="M117" s="216"/>
      <c r="N117" s="216"/>
      <c r="O117" s="228">
        <v>96</v>
      </c>
      <c r="P117" s="228">
        <v>96</v>
      </c>
      <c r="Q117" s="228">
        <v>96</v>
      </c>
      <c r="R117" s="228">
        <v>96</v>
      </c>
      <c r="S117" s="228">
        <v>96</v>
      </c>
      <c r="T117" s="228">
        <v>96</v>
      </c>
      <c r="U117" s="228">
        <v>96</v>
      </c>
      <c r="V117" s="228">
        <v>96</v>
      </c>
      <c r="W117" s="228">
        <v>96</v>
      </c>
      <c r="X117" s="228">
        <v>96</v>
      </c>
      <c r="Y117" s="228">
        <v>96</v>
      </c>
      <c r="Z117" s="228">
        <v>96</v>
      </c>
      <c r="AA117" s="228">
        <v>96</v>
      </c>
      <c r="AB117" s="228">
        <v>96</v>
      </c>
      <c r="AC117" s="228">
        <v>96</v>
      </c>
      <c r="AD117" s="228">
        <v>96</v>
      </c>
      <c r="AE117" s="228">
        <v>96</v>
      </c>
      <c r="AF117" s="228">
        <v>96</v>
      </c>
      <c r="AG117" s="228">
        <v>96</v>
      </c>
      <c r="AH117" s="228">
        <v>96</v>
      </c>
      <c r="AI117" s="228">
        <v>96</v>
      </c>
      <c r="AJ117" s="228">
        <v>96</v>
      </c>
      <c r="AK117" s="228">
        <v>96</v>
      </c>
      <c r="AL117" s="228">
        <v>96</v>
      </c>
      <c r="AM117" s="228">
        <v>96</v>
      </c>
      <c r="AN117" s="228">
        <v>96</v>
      </c>
      <c r="AO117" s="228">
        <v>96</v>
      </c>
      <c r="AP117" s="228">
        <v>96</v>
      </c>
      <c r="AQ117" s="228">
        <v>96</v>
      </c>
      <c r="AR117" s="228">
        <v>96</v>
      </c>
      <c r="AS117" s="228">
        <v>96</v>
      </c>
      <c r="AT117" s="228">
        <v>96</v>
      </c>
      <c r="AU117" s="228">
        <v>96</v>
      </c>
      <c r="AV117" s="228">
        <v>142</v>
      </c>
      <c r="AW117" s="228">
        <v>142</v>
      </c>
      <c r="AX117" s="228">
        <v>142</v>
      </c>
      <c r="AY117" s="228">
        <v>142</v>
      </c>
      <c r="AZ117" s="228">
        <v>142</v>
      </c>
      <c r="BA117" s="228">
        <v>142</v>
      </c>
      <c r="BB117" s="512">
        <v>142</v>
      </c>
      <c r="BC117" s="512">
        <v>142</v>
      </c>
      <c r="BD117" s="512">
        <v>142</v>
      </c>
      <c r="BE117" s="512">
        <v>142</v>
      </c>
      <c r="BF117" s="512">
        <v>142</v>
      </c>
      <c r="BG117" s="512">
        <v>142</v>
      </c>
      <c r="BH117" s="512">
        <v>142</v>
      </c>
      <c r="BI117" s="512">
        <v>142</v>
      </c>
      <c r="BJ117" s="512">
        <v>142</v>
      </c>
      <c r="BK117" s="512">
        <v>142</v>
      </c>
      <c r="BL117" s="512">
        <v>142</v>
      </c>
      <c r="BM117" s="512">
        <v>142</v>
      </c>
      <c r="BN117" s="512">
        <v>142</v>
      </c>
      <c r="BO117" s="512">
        <v>142</v>
      </c>
      <c r="BP117" s="512">
        <v>142</v>
      </c>
      <c r="BQ117" s="512">
        <v>142</v>
      </c>
      <c r="BR117" s="512">
        <v>142</v>
      </c>
      <c r="BS117" s="512">
        <v>142</v>
      </c>
      <c r="BT117" s="512">
        <v>142</v>
      </c>
      <c r="BU117" s="512">
        <v>142</v>
      </c>
      <c r="BV117" s="512">
        <v>142</v>
      </c>
      <c r="BW117" s="512">
        <v>142</v>
      </c>
      <c r="BX117" s="512">
        <v>142</v>
      </c>
      <c r="BY117" s="512">
        <v>142</v>
      </c>
      <c r="BZ117" s="512">
        <v>142</v>
      </c>
      <c r="CA117" s="512">
        <v>142</v>
      </c>
      <c r="CB117" s="512">
        <v>142</v>
      </c>
      <c r="CC117" s="512">
        <v>142</v>
      </c>
      <c r="CD117" s="512">
        <v>142</v>
      </c>
      <c r="CE117" s="512">
        <v>142</v>
      </c>
      <c r="CF117" s="512">
        <v>142</v>
      </c>
      <c r="CG117" s="512">
        <v>142</v>
      </c>
      <c r="CH117" s="512">
        <v>142</v>
      </c>
      <c r="CI117" s="512">
        <v>142</v>
      </c>
      <c r="CJ117" s="512">
        <v>142</v>
      </c>
      <c r="CK117" s="512">
        <v>142</v>
      </c>
      <c r="CL117" s="512">
        <v>142</v>
      </c>
      <c r="CM117" s="512">
        <v>142</v>
      </c>
      <c r="CN117" s="512">
        <v>142</v>
      </c>
      <c r="CO117" s="512">
        <v>142</v>
      </c>
      <c r="CP117" s="512">
        <v>142</v>
      </c>
      <c r="CQ117" s="512">
        <v>142</v>
      </c>
      <c r="CR117" s="512">
        <v>142</v>
      </c>
      <c r="CS117" s="512">
        <v>142</v>
      </c>
      <c r="CT117" s="512">
        <v>142</v>
      </c>
      <c r="CU117" s="512">
        <v>142</v>
      </c>
      <c r="CV117" s="512">
        <v>142</v>
      </c>
      <c r="CW117" s="512">
        <v>142</v>
      </c>
      <c r="CX117" s="512">
        <v>142</v>
      </c>
      <c r="CY117" s="512">
        <v>142</v>
      </c>
      <c r="CZ117" s="512">
        <v>142</v>
      </c>
      <c r="DA117" s="512">
        <v>142</v>
      </c>
      <c r="DB117" s="512">
        <v>142</v>
      </c>
      <c r="DC117" s="512">
        <v>142</v>
      </c>
      <c r="DD117" s="512">
        <v>142</v>
      </c>
      <c r="DE117" s="512">
        <v>142</v>
      </c>
      <c r="DF117" s="512">
        <v>142</v>
      </c>
      <c r="DG117" s="512">
        <v>142</v>
      </c>
      <c r="DH117" s="512">
        <v>142</v>
      </c>
      <c r="DI117" s="512">
        <v>142</v>
      </c>
      <c r="DJ117" s="512">
        <v>142</v>
      </c>
      <c r="DK117" s="512">
        <v>142</v>
      </c>
      <c r="DL117" s="512">
        <v>142</v>
      </c>
      <c r="DM117" s="512">
        <v>142</v>
      </c>
      <c r="DN117" s="512">
        <v>142</v>
      </c>
      <c r="DO117" s="512">
        <v>142</v>
      </c>
      <c r="DP117" s="512">
        <v>142</v>
      </c>
      <c r="DQ117" s="512">
        <v>142</v>
      </c>
      <c r="DR117" s="512">
        <v>142</v>
      </c>
      <c r="DS117" s="512">
        <v>142</v>
      </c>
      <c r="DT117" s="512">
        <v>142</v>
      </c>
      <c r="DU117" s="513">
        <v>142</v>
      </c>
      <c r="DV117" s="513">
        <v>142</v>
      </c>
      <c r="DW117" s="513">
        <v>142</v>
      </c>
      <c r="DX117" s="513">
        <v>142</v>
      </c>
      <c r="DY117" s="513">
        <v>142</v>
      </c>
      <c r="DZ117" s="513">
        <v>142</v>
      </c>
      <c r="EA117" s="513">
        <v>142</v>
      </c>
      <c r="EB117" s="513">
        <v>142</v>
      </c>
      <c r="EC117" s="513">
        <v>142</v>
      </c>
      <c r="ED117" s="513">
        <v>142</v>
      </c>
      <c r="EE117" s="513">
        <v>142</v>
      </c>
      <c r="EF117" s="513">
        <v>142</v>
      </c>
      <c r="EG117" s="513">
        <v>142</v>
      </c>
      <c r="EH117" s="513">
        <v>142</v>
      </c>
      <c r="EI117" s="513">
        <v>142</v>
      </c>
      <c r="EJ117" s="513">
        <v>142</v>
      </c>
      <c r="EK117" s="513">
        <v>142</v>
      </c>
      <c r="EL117" s="513">
        <v>142</v>
      </c>
      <c r="EM117" s="513">
        <v>142</v>
      </c>
      <c r="EN117" s="513">
        <v>142</v>
      </c>
      <c r="EO117" s="513">
        <v>142</v>
      </c>
      <c r="EP117" s="513">
        <v>142</v>
      </c>
      <c r="EQ117" s="513">
        <v>142</v>
      </c>
      <c r="ER117" s="532">
        <v>142</v>
      </c>
      <c r="ES117" s="532">
        <v>142</v>
      </c>
      <c r="ET117" s="532">
        <v>142</v>
      </c>
      <c r="EU117" s="532">
        <v>142</v>
      </c>
      <c r="EV117" s="532">
        <v>142</v>
      </c>
      <c r="EW117" s="532">
        <v>142</v>
      </c>
      <c r="EX117" s="532">
        <v>142</v>
      </c>
      <c r="EY117" s="532">
        <v>142</v>
      </c>
      <c r="EZ117" s="513">
        <v>142</v>
      </c>
      <c r="FA117" s="513">
        <v>142</v>
      </c>
      <c r="FB117" s="513">
        <v>142</v>
      </c>
      <c r="FC117" s="513">
        <v>142</v>
      </c>
      <c r="FD117" s="513">
        <v>142</v>
      </c>
      <c r="FE117" s="513">
        <v>142</v>
      </c>
      <c r="FF117" s="513">
        <v>142</v>
      </c>
      <c r="FG117" s="513">
        <v>142</v>
      </c>
      <c r="FH117" s="513">
        <v>142</v>
      </c>
      <c r="FI117" s="513">
        <v>142</v>
      </c>
      <c r="FJ117" s="513">
        <v>142</v>
      </c>
      <c r="FK117" s="513">
        <v>142</v>
      </c>
      <c r="FL117" s="513">
        <v>142</v>
      </c>
      <c r="FM117" s="513">
        <v>142</v>
      </c>
      <c r="FN117" s="513">
        <v>142</v>
      </c>
      <c r="FO117" s="513">
        <v>142</v>
      </c>
      <c r="FP117" s="513">
        <v>142</v>
      </c>
      <c r="FQ117" s="513">
        <v>142</v>
      </c>
      <c r="FR117" s="532">
        <v>142</v>
      </c>
      <c r="FS117" s="532">
        <v>142</v>
      </c>
      <c r="FT117" s="532">
        <v>142</v>
      </c>
      <c r="FU117" s="513">
        <v>142</v>
      </c>
      <c r="FV117" s="513">
        <v>142</v>
      </c>
      <c r="FW117" s="513">
        <v>142</v>
      </c>
      <c r="FX117" s="513"/>
      <c r="FY117" s="513"/>
      <c r="FZ117" s="513"/>
      <c r="GA117" s="513"/>
      <c r="GB117" s="513"/>
      <c r="GC117" s="513"/>
      <c r="GD117" s="513"/>
      <c r="GE117" s="513"/>
      <c r="GF117" s="513"/>
      <c r="GG117" s="513"/>
      <c r="GH117" s="513"/>
      <c r="GI117" s="513"/>
      <c r="GJ117" s="406" t="s">
        <v>49</v>
      </c>
    </row>
    <row r="118" spans="2:217" s="185" customFormat="1" ht="14">
      <c r="B118" s="163" t="s">
        <v>235</v>
      </c>
      <c r="C118" s="216"/>
      <c r="D118" s="216"/>
      <c r="E118" s="216"/>
      <c r="F118" s="216"/>
      <c r="G118" s="216"/>
      <c r="H118" s="216"/>
      <c r="I118" s="216"/>
      <c r="J118" s="216"/>
      <c r="K118" s="216"/>
      <c r="L118" s="216"/>
      <c r="M118" s="216"/>
      <c r="N118" s="216"/>
      <c r="O118" s="227">
        <v>3.1870000000000002E-2</v>
      </c>
      <c r="P118" s="227">
        <v>3.1870000000000002E-2</v>
      </c>
      <c r="Q118" s="227">
        <v>3.1870000000000002E-2</v>
      </c>
      <c r="R118" s="227">
        <v>3.2869999999999996E-2</v>
      </c>
      <c r="S118" s="227">
        <v>3.2869999999999996E-2</v>
      </c>
      <c r="T118" s="227">
        <v>3.2869999999999996E-2</v>
      </c>
      <c r="U118" s="227">
        <v>3.3869999999999997E-2</v>
      </c>
      <c r="V118" s="227">
        <v>3.3869999999999997E-2</v>
      </c>
      <c r="W118" s="227">
        <v>3.3869999999999997E-2</v>
      </c>
      <c r="X118" s="227">
        <v>3.4869999999999998E-2</v>
      </c>
      <c r="Y118" s="227">
        <v>3.4869999999999998E-2</v>
      </c>
      <c r="Z118" s="227">
        <v>3.4869999999999998E-2</v>
      </c>
      <c r="AA118" s="227">
        <v>3.5869999999999999E-2</v>
      </c>
      <c r="AB118" s="227">
        <v>3.5869999999999999E-2</v>
      </c>
      <c r="AC118" s="227">
        <v>3.5869999999999999E-2</v>
      </c>
      <c r="AD118" s="227">
        <v>3.687E-2</v>
      </c>
      <c r="AE118" s="227">
        <v>3.687E-2</v>
      </c>
      <c r="AF118" s="227">
        <v>3.687E-2</v>
      </c>
      <c r="AG118" s="227">
        <v>3.7870000000000001E-2</v>
      </c>
      <c r="AH118" s="227">
        <v>4.1369999999999997E-2</v>
      </c>
      <c r="AI118" s="227">
        <v>4.1369999999999997E-2</v>
      </c>
      <c r="AJ118" s="227">
        <v>4.5870000000000001E-2</v>
      </c>
      <c r="AK118" s="227">
        <v>4.5870000000000001E-2</v>
      </c>
      <c r="AL118" s="227">
        <v>4.5870000000000001E-2</v>
      </c>
      <c r="AM118" s="227">
        <v>4.6870000000000002E-2</v>
      </c>
      <c r="AN118" s="227">
        <v>4.6870000000000002E-2</v>
      </c>
      <c r="AO118" s="227">
        <v>4.6870000000000002E-2</v>
      </c>
      <c r="AP118" s="227">
        <v>4.7870000000000003E-2</v>
      </c>
      <c r="AQ118" s="227">
        <v>4.7870000000000003E-2</v>
      </c>
      <c r="AR118" s="227">
        <v>4.7870000000000003E-2</v>
      </c>
      <c r="AS118" s="227">
        <v>4.8870000000000004E-2</v>
      </c>
      <c r="AT118" s="227">
        <v>4.8870000000000004E-2</v>
      </c>
      <c r="AU118" s="227">
        <v>4.8870000000000004E-2</v>
      </c>
      <c r="AV118" s="227">
        <v>5.3370000000000001E-2</v>
      </c>
      <c r="AW118" s="227">
        <v>5.3370000000000001E-2</v>
      </c>
      <c r="AX118" s="227">
        <v>5.3370000000000001E-2</v>
      </c>
      <c r="AY118" s="227">
        <v>5.4370000000000002E-2</v>
      </c>
      <c r="AZ118" s="227">
        <v>5.4370000000000002E-2</v>
      </c>
      <c r="BA118" s="227">
        <v>5.4370000000000002E-2</v>
      </c>
      <c r="BB118" s="511">
        <v>5.5370000000000003E-2</v>
      </c>
      <c r="BC118" s="511">
        <v>5.5370000000000003E-2</v>
      </c>
      <c r="BD118" s="511">
        <v>5.5370000000000003E-2</v>
      </c>
      <c r="BE118" s="511">
        <v>5.5370000000000003E-2</v>
      </c>
      <c r="BF118" s="511">
        <v>5.5370000000000003E-2</v>
      </c>
      <c r="BG118" s="511">
        <v>5.5370000000000003E-2</v>
      </c>
      <c r="BH118" s="511">
        <v>6.1370000000000001E-2</v>
      </c>
      <c r="BI118" s="511">
        <v>6.1370000000000001E-2</v>
      </c>
      <c r="BJ118" s="511">
        <v>6.1370000000000001E-2</v>
      </c>
      <c r="BK118" s="511">
        <v>6.1370000000000001E-2</v>
      </c>
      <c r="BL118" s="511">
        <v>6.1370000000000001E-2</v>
      </c>
      <c r="BM118" s="511">
        <v>6.1370000000000001E-2</v>
      </c>
      <c r="BN118" s="511">
        <v>6.1370000000000001E-2</v>
      </c>
      <c r="BO118" s="511">
        <v>6.1370000000000001E-2</v>
      </c>
      <c r="BP118" s="511">
        <v>6.1370000000000001E-2</v>
      </c>
      <c r="BQ118" s="511">
        <v>6.1370000000000001E-2</v>
      </c>
      <c r="BR118" s="511">
        <v>6.1370000000000001E-2</v>
      </c>
      <c r="BS118" s="511">
        <v>6.1370000000000001E-2</v>
      </c>
      <c r="BT118" s="511">
        <v>6.1370000000000001E-2</v>
      </c>
      <c r="BU118" s="511">
        <v>6.1370000000000001E-2</v>
      </c>
      <c r="BV118" s="511">
        <v>6.1370000000000001E-2</v>
      </c>
      <c r="BW118" s="511">
        <v>6.1370000000000001E-2</v>
      </c>
      <c r="BX118" s="511">
        <v>6.1370000000000001E-2</v>
      </c>
      <c r="BY118" s="511">
        <v>6.1370000000000001E-2</v>
      </c>
      <c r="BZ118" s="511">
        <v>6.1370000000000001E-2</v>
      </c>
      <c r="CA118" s="511">
        <v>6.1370000000000001E-2</v>
      </c>
      <c r="CB118" s="511">
        <v>6.1370000000000001E-2</v>
      </c>
      <c r="CC118" s="511">
        <v>6.1370000000000001E-2</v>
      </c>
      <c r="CD118" s="511">
        <v>6.1370000000000001E-2</v>
      </c>
      <c r="CE118" s="511">
        <v>6.1370000000000001E-2</v>
      </c>
      <c r="CF118" s="511">
        <v>6.1370000000000001E-2</v>
      </c>
      <c r="CG118" s="511">
        <v>6.1370000000000001E-2</v>
      </c>
      <c r="CH118" s="511">
        <v>6.1370000000000001E-2</v>
      </c>
      <c r="CI118" s="511">
        <v>6.1370000000000001E-2</v>
      </c>
      <c r="CJ118" s="511">
        <v>6.1370000000000001E-2</v>
      </c>
      <c r="CK118" s="511">
        <v>6.1370000000000001E-2</v>
      </c>
      <c r="CL118" s="511">
        <v>6.1370000000000001E-2</v>
      </c>
      <c r="CM118" s="511">
        <v>6.1370000000000001E-2</v>
      </c>
      <c r="CN118" s="511">
        <v>6.1370000000000001E-2</v>
      </c>
      <c r="CO118" s="511">
        <v>6.1370000000000001E-2</v>
      </c>
      <c r="CP118" s="511">
        <v>6.1370000000000001E-2</v>
      </c>
      <c r="CQ118" s="511">
        <v>6.1370000000000001E-2</v>
      </c>
      <c r="CR118" s="511">
        <v>6.1370000000000001E-2</v>
      </c>
      <c r="CS118" s="511">
        <v>6.1370000000000001E-2</v>
      </c>
      <c r="CT118" s="511">
        <v>6.1370000000000001E-2</v>
      </c>
      <c r="CU118" s="511">
        <v>6.1370000000000001E-2</v>
      </c>
      <c r="CV118" s="511">
        <v>6.1370000000000001E-2</v>
      </c>
      <c r="CW118" s="511">
        <v>6.1370000000000001E-2</v>
      </c>
      <c r="CX118" s="511">
        <v>6.1370000000000001E-2</v>
      </c>
      <c r="CY118" s="511">
        <v>6.1370000000000001E-2</v>
      </c>
      <c r="CZ118" s="511">
        <v>6.1370000000000001E-2</v>
      </c>
      <c r="DA118" s="511">
        <v>6.1370000000000001E-2</v>
      </c>
      <c r="DB118" s="511">
        <v>6.1370000000000001E-2</v>
      </c>
      <c r="DC118" s="511">
        <v>6.1370000000000001E-2</v>
      </c>
      <c r="DD118" s="511">
        <v>6.1370000000000001E-2</v>
      </c>
      <c r="DE118" s="511">
        <v>6.1370000000000001E-2</v>
      </c>
      <c r="DF118" s="511">
        <v>6.1370000000000001E-2</v>
      </c>
      <c r="DG118" s="511">
        <v>6.1370000000000001E-2</v>
      </c>
      <c r="DH118" s="511">
        <v>6.1370000000000001E-2</v>
      </c>
      <c r="DI118" s="511">
        <v>6.1370000000000001E-2</v>
      </c>
      <c r="DJ118" s="511">
        <v>6.1370000000000001E-2</v>
      </c>
      <c r="DK118" s="511">
        <v>6.1370000000000001E-2</v>
      </c>
      <c r="DL118" s="511">
        <v>6.1370000000000001E-2</v>
      </c>
      <c r="DM118" s="511">
        <v>6.1370000000000001E-2</v>
      </c>
      <c r="DN118" s="511">
        <v>6.1370000000000001E-2</v>
      </c>
      <c r="DO118" s="511">
        <v>6.1370000000000001E-2</v>
      </c>
      <c r="DP118" s="511">
        <v>6.1370000000000001E-2</v>
      </c>
      <c r="DQ118" s="511">
        <v>6.1370000000000001E-2</v>
      </c>
      <c r="DR118" s="511">
        <v>6.1370000000000001E-2</v>
      </c>
      <c r="DS118" s="511">
        <v>6.1370000000000001E-2</v>
      </c>
      <c r="DT118" s="511">
        <v>6.1370000000000001E-2</v>
      </c>
      <c r="DU118" s="507">
        <v>6.1370000000000001E-2</v>
      </c>
      <c r="DV118" s="507">
        <v>6.1370000000000001E-2</v>
      </c>
      <c r="DW118" s="507">
        <v>6.1370000000000001E-2</v>
      </c>
      <c r="DX118" s="507">
        <v>6.1370000000000001E-2</v>
      </c>
      <c r="DY118" s="507">
        <v>6.1370000000000001E-2</v>
      </c>
      <c r="DZ118" s="507">
        <v>6.1370000000000001E-2</v>
      </c>
      <c r="EA118" s="507">
        <v>6.1370000000000001E-2</v>
      </c>
      <c r="EB118" s="507">
        <v>6.1370000000000001E-2</v>
      </c>
      <c r="EC118" s="507">
        <v>6.1370000000000001E-2</v>
      </c>
      <c r="ED118" s="507">
        <v>6.1370000000000001E-2</v>
      </c>
      <c r="EE118" s="507">
        <v>6.1370000000000001E-2</v>
      </c>
      <c r="EF118" s="507">
        <v>6.1370000000000001E-2</v>
      </c>
      <c r="EG118" s="507">
        <v>6.1370000000000001E-2</v>
      </c>
      <c r="EH118" s="507">
        <v>6.1370000000000001E-2</v>
      </c>
      <c r="EI118" s="507">
        <v>6.1370000000000001E-2</v>
      </c>
      <c r="EJ118" s="507">
        <v>6.1370000000000001E-2</v>
      </c>
      <c r="EK118" s="507">
        <v>6.1370000000000001E-2</v>
      </c>
      <c r="EL118" s="507">
        <v>6.1370000000000001E-2</v>
      </c>
      <c r="EM118" s="507">
        <v>6.1370000000000001E-2</v>
      </c>
      <c r="EN118" s="507">
        <v>6.1370000000000001E-2</v>
      </c>
      <c r="EO118" s="507">
        <v>6.1370000000000001E-2</v>
      </c>
      <c r="EP118" s="507">
        <v>6.1370000000000001E-2</v>
      </c>
      <c r="EQ118" s="507">
        <v>6.1370000000000001E-2</v>
      </c>
      <c r="ER118" s="507">
        <v>6.1370000000000001E-2</v>
      </c>
      <c r="ES118" s="507">
        <v>6.1370000000000001E-2</v>
      </c>
      <c r="ET118" s="507">
        <v>6.1370000000000001E-2</v>
      </c>
      <c r="EU118" s="507">
        <v>6.1370000000000001E-2</v>
      </c>
      <c r="EV118" s="507">
        <v>6.1370000000000001E-2</v>
      </c>
      <c r="EW118" s="507">
        <v>6.1370000000000001E-2</v>
      </c>
      <c r="EX118" s="507">
        <v>6.1370000000000001E-2</v>
      </c>
      <c r="EY118" s="507">
        <v>6.1370000000000001E-2</v>
      </c>
      <c r="EZ118" s="507">
        <v>6.1370000000000001E-2</v>
      </c>
      <c r="FA118" s="507">
        <v>6.1370000000000001E-2</v>
      </c>
      <c r="FB118" s="507">
        <v>6.1370000000000001E-2</v>
      </c>
      <c r="FC118" s="507">
        <v>6.1370000000000001E-2</v>
      </c>
      <c r="FD118" s="507">
        <v>6.1370000000000001E-2</v>
      </c>
      <c r="FE118" s="507">
        <v>6.1370000000000001E-2</v>
      </c>
      <c r="FF118" s="507">
        <v>6.1370000000000001E-2</v>
      </c>
      <c r="FG118" s="507">
        <v>6.1370000000000001E-2</v>
      </c>
      <c r="FH118" s="507">
        <v>6.1370000000000001E-2</v>
      </c>
      <c r="FI118" s="507">
        <v>6.1370000000000001E-2</v>
      </c>
      <c r="FJ118" s="507">
        <v>6.1370000000000001E-2</v>
      </c>
      <c r="FK118" s="507">
        <v>6.1370000000000001E-2</v>
      </c>
      <c r="FL118" s="507">
        <v>6.1370000000000001E-2</v>
      </c>
      <c r="FM118" s="507">
        <v>6.1370000000000001E-2</v>
      </c>
      <c r="FN118" s="507">
        <v>6.1370000000000001E-2</v>
      </c>
      <c r="FO118" s="507">
        <v>6.1370000000000001E-2</v>
      </c>
      <c r="FP118" s="507">
        <v>6.1370000000000001E-2</v>
      </c>
      <c r="FQ118" s="507">
        <v>6.1370000000000001E-2</v>
      </c>
      <c r="FR118" s="507">
        <v>6.1370000000000001E-2</v>
      </c>
      <c r="FS118" s="507">
        <v>6.1370000000000001E-2</v>
      </c>
      <c r="FT118" s="507">
        <v>6.1370000000000001E-2</v>
      </c>
      <c r="FU118" s="507">
        <v>6.1370000000000001E-2</v>
      </c>
      <c r="FV118" s="507">
        <v>6.1370000000000001E-2</v>
      </c>
      <c r="FW118" s="507">
        <v>6.1370000000000001E-2</v>
      </c>
      <c r="FX118" s="507"/>
      <c r="FY118" s="507"/>
      <c r="FZ118" s="507"/>
      <c r="GA118" s="507"/>
      <c r="GB118" s="507"/>
      <c r="GC118" s="507"/>
      <c r="GD118" s="507"/>
      <c r="GE118" s="507"/>
      <c r="GF118" s="507"/>
      <c r="GG118" s="507"/>
      <c r="GH118" s="507"/>
      <c r="GI118" s="507"/>
      <c r="GJ118" s="406" t="s">
        <v>49</v>
      </c>
    </row>
    <row r="119" spans="2:217" s="185" customFormat="1" ht="14">
      <c r="B119" s="163" t="s">
        <v>236</v>
      </c>
      <c r="C119" s="216"/>
      <c r="D119" s="216"/>
      <c r="E119" s="216"/>
      <c r="F119" s="216"/>
      <c r="G119" s="216"/>
      <c r="H119" s="216"/>
      <c r="I119" s="216"/>
      <c r="J119" s="216"/>
      <c r="K119" s="216"/>
      <c r="L119" s="216"/>
      <c r="M119" s="216"/>
      <c r="N119" s="216"/>
      <c r="O119" s="227">
        <v>3.05952</v>
      </c>
      <c r="P119" s="227">
        <v>3.05952</v>
      </c>
      <c r="Q119" s="227">
        <v>3.05952</v>
      </c>
      <c r="R119" s="227">
        <v>3.1555199999999997</v>
      </c>
      <c r="S119" s="227">
        <v>3.1555199999999997</v>
      </c>
      <c r="T119" s="227">
        <v>3.1555199999999997</v>
      </c>
      <c r="U119" s="227">
        <v>3.2515199999999997</v>
      </c>
      <c r="V119" s="227">
        <v>3.2515199999999997</v>
      </c>
      <c r="W119" s="227">
        <v>3.2515199999999997</v>
      </c>
      <c r="X119" s="227">
        <v>3.3475199999999998</v>
      </c>
      <c r="Y119" s="227">
        <v>3.3475199999999998</v>
      </c>
      <c r="Z119" s="227">
        <v>3.3475199999999998</v>
      </c>
      <c r="AA119" s="227">
        <v>3.4435199999999999</v>
      </c>
      <c r="AB119" s="227">
        <v>3.4435199999999999</v>
      </c>
      <c r="AC119" s="227">
        <v>3.4435199999999999</v>
      </c>
      <c r="AD119" s="227">
        <v>3.53952</v>
      </c>
      <c r="AE119" s="227">
        <v>3.53952</v>
      </c>
      <c r="AF119" s="227">
        <v>3.53952</v>
      </c>
      <c r="AG119" s="227">
        <v>3.6355200000000001</v>
      </c>
      <c r="AH119" s="227">
        <v>3.9715199999999999</v>
      </c>
      <c r="AI119" s="227">
        <v>3.9715199999999999</v>
      </c>
      <c r="AJ119" s="227">
        <v>4.4035200000000003</v>
      </c>
      <c r="AK119" s="227">
        <v>4.4035200000000003</v>
      </c>
      <c r="AL119" s="227">
        <v>4.4035200000000003</v>
      </c>
      <c r="AM119" s="227">
        <v>4.4995200000000004</v>
      </c>
      <c r="AN119" s="227">
        <v>4.4995200000000004</v>
      </c>
      <c r="AO119" s="227">
        <v>4.4995200000000004</v>
      </c>
      <c r="AP119" s="227">
        <v>4.5955200000000005</v>
      </c>
      <c r="AQ119" s="227">
        <v>4.5955200000000005</v>
      </c>
      <c r="AR119" s="227">
        <v>4.5955200000000005</v>
      </c>
      <c r="AS119" s="227">
        <v>4.6915200000000006</v>
      </c>
      <c r="AT119" s="227">
        <v>4.6915200000000006</v>
      </c>
      <c r="AU119" s="227">
        <v>4.6915200000000006</v>
      </c>
      <c r="AV119" s="227">
        <v>7.5785400000000003</v>
      </c>
      <c r="AW119" s="227">
        <v>7.5785400000000003</v>
      </c>
      <c r="AX119" s="227">
        <v>7.5785400000000003</v>
      </c>
      <c r="AY119" s="227">
        <v>7.7205400000000006</v>
      </c>
      <c r="AZ119" s="227">
        <v>7.7205400000000006</v>
      </c>
      <c r="BA119" s="227">
        <v>7.7205400000000006</v>
      </c>
      <c r="BB119" s="511">
        <v>7.8625400000000001</v>
      </c>
      <c r="BC119" s="511">
        <v>7.8625400000000001</v>
      </c>
      <c r="BD119" s="511">
        <v>7.8625400000000001</v>
      </c>
      <c r="BE119" s="511">
        <v>7.8625400000000001</v>
      </c>
      <c r="BF119" s="511">
        <v>7.8625400000000001</v>
      </c>
      <c r="BG119" s="511">
        <v>7.8625400000000001</v>
      </c>
      <c r="BH119" s="511">
        <v>8.7145399999999995</v>
      </c>
      <c r="BI119" s="511">
        <v>8.7145399999999995</v>
      </c>
      <c r="BJ119" s="511">
        <v>8.7145399999999995</v>
      </c>
      <c r="BK119" s="511">
        <v>8.7145399999999995</v>
      </c>
      <c r="BL119" s="511">
        <v>8.7145399999999995</v>
      </c>
      <c r="BM119" s="511">
        <v>8.7145399999999995</v>
      </c>
      <c r="BN119" s="511">
        <v>8.7145399999999995</v>
      </c>
      <c r="BO119" s="511">
        <v>8.7145399999999995</v>
      </c>
      <c r="BP119" s="511">
        <v>8.7145399999999995</v>
      </c>
      <c r="BQ119" s="511">
        <v>8.7145399999999995</v>
      </c>
      <c r="BR119" s="511">
        <v>8.7145399999999995</v>
      </c>
      <c r="BS119" s="511">
        <v>8.7145399999999995</v>
      </c>
      <c r="BT119" s="511">
        <v>8.7145399999999995</v>
      </c>
      <c r="BU119" s="511">
        <v>8.7145399999999995</v>
      </c>
      <c r="BV119" s="511">
        <v>8.7145399999999995</v>
      </c>
      <c r="BW119" s="511">
        <v>8.7145399999999995</v>
      </c>
      <c r="BX119" s="511">
        <v>8.7145399999999995</v>
      </c>
      <c r="BY119" s="511">
        <v>8.7145399999999995</v>
      </c>
      <c r="BZ119" s="511">
        <v>8.7145399999999995</v>
      </c>
      <c r="CA119" s="511">
        <v>8.7145399999999995</v>
      </c>
      <c r="CB119" s="511">
        <v>8.7145399999999995</v>
      </c>
      <c r="CC119" s="511">
        <v>8.7145399999999995</v>
      </c>
      <c r="CD119" s="511">
        <v>8.7145399999999995</v>
      </c>
      <c r="CE119" s="511">
        <v>8.7145399999999995</v>
      </c>
      <c r="CF119" s="511">
        <v>8.7145399999999995</v>
      </c>
      <c r="CG119" s="511">
        <v>8.7145399999999995</v>
      </c>
      <c r="CH119" s="511">
        <v>8.7145399999999995</v>
      </c>
      <c r="CI119" s="511">
        <v>8.7145399999999995</v>
      </c>
      <c r="CJ119" s="511">
        <v>8.7145399999999995</v>
      </c>
      <c r="CK119" s="511">
        <v>8.7145399999999995</v>
      </c>
      <c r="CL119" s="511">
        <v>8.7145399999999995</v>
      </c>
      <c r="CM119" s="511">
        <v>8.7145399999999995</v>
      </c>
      <c r="CN119" s="511">
        <v>8.7145399999999995</v>
      </c>
      <c r="CO119" s="511">
        <v>8.7145399999999995</v>
      </c>
      <c r="CP119" s="511">
        <v>8.7145399999999995</v>
      </c>
      <c r="CQ119" s="511">
        <v>8.7145399999999995</v>
      </c>
      <c r="CR119" s="511">
        <v>8.7145399999999995</v>
      </c>
      <c r="CS119" s="511">
        <v>8.7145399999999995</v>
      </c>
      <c r="CT119" s="511">
        <v>8.7145399999999995</v>
      </c>
      <c r="CU119" s="511">
        <v>8.7145399999999995</v>
      </c>
      <c r="CV119" s="511">
        <v>8.7145399999999995</v>
      </c>
      <c r="CW119" s="511">
        <v>8.7145399999999995</v>
      </c>
      <c r="CX119" s="511">
        <v>8.7145399999999995</v>
      </c>
      <c r="CY119" s="511">
        <v>8.7145399999999995</v>
      </c>
      <c r="CZ119" s="511">
        <v>8.7145399999999995</v>
      </c>
      <c r="DA119" s="511">
        <v>8.7145399999999995</v>
      </c>
      <c r="DB119" s="511">
        <v>8.7145399999999995</v>
      </c>
      <c r="DC119" s="511">
        <v>8.7145399999999995</v>
      </c>
      <c r="DD119" s="511">
        <v>8.7145399999999995</v>
      </c>
      <c r="DE119" s="511">
        <v>8.7145399999999995</v>
      </c>
      <c r="DF119" s="511">
        <v>8.7145399999999995</v>
      </c>
      <c r="DG119" s="511">
        <v>8.7145399999999995</v>
      </c>
      <c r="DH119" s="511">
        <v>8.7145399999999995</v>
      </c>
      <c r="DI119" s="511">
        <v>8.7145399999999995</v>
      </c>
      <c r="DJ119" s="511">
        <v>8.7145399999999995</v>
      </c>
      <c r="DK119" s="511">
        <v>8.7145399999999995</v>
      </c>
      <c r="DL119" s="511">
        <v>8.7145399999999995</v>
      </c>
      <c r="DM119" s="511">
        <v>8.7145399999999995</v>
      </c>
      <c r="DN119" s="511">
        <v>8.7145399999999995</v>
      </c>
      <c r="DO119" s="511">
        <v>8.7145399999999995</v>
      </c>
      <c r="DP119" s="511">
        <v>8.7145399999999995</v>
      </c>
      <c r="DQ119" s="511">
        <v>8.7145399999999995</v>
      </c>
      <c r="DR119" s="511">
        <v>8.7145399999999995</v>
      </c>
      <c r="DS119" s="511">
        <v>8.7145399999999995</v>
      </c>
      <c r="DT119" s="511">
        <v>8.7145399999999995</v>
      </c>
      <c r="DU119" s="507">
        <v>8.7145399999999995</v>
      </c>
      <c r="DV119" s="507">
        <v>8.7145399999999995</v>
      </c>
      <c r="DW119" s="507">
        <v>8.7145399999999995</v>
      </c>
      <c r="DX119" s="507">
        <v>8.7145399999999995</v>
      </c>
      <c r="DY119" s="507">
        <v>8.7145399999999995</v>
      </c>
      <c r="DZ119" s="507">
        <v>8.7145399999999995</v>
      </c>
      <c r="EA119" s="507">
        <v>8.7145399999999995</v>
      </c>
      <c r="EB119" s="507">
        <v>8.7145399999999995</v>
      </c>
      <c r="EC119" s="507">
        <v>8.7145399999999995</v>
      </c>
      <c r="ED119" s="507">
        <v>8.7145399999999995</v>
      </c>
      <c r="EE119" s="507">
        <v>8.7145399999999995</v>
      </c>
      <c r="EF119" s="507">
        <v>8.7145399999999995</v>
      </c>
      <c r="EG119" s="507">
        <v>8.7145399999999995</v>
      </c>
      <c r="EH119" s="507">
        <v>8.7145399999999995</v>
      </c>
      <c r="EI119" s="507">
        <v>8.7145399999999995</v>
      </c>
      <c r="EJ119" s="507">
        <v>8.7145399999999995</v>
      </c>
      <c r="EK119" s="507">
        <v>8.7145399999999995</v>
      </c>
      <c r="EL119" s="507">
        <v>8.7145399999999995</v>
      </c>
      <c r="EM119" s="507">
        <v>8.7145399999999995</v>
      </c>
      <c r="EN119" s="507">
        <v>8.7145399999999995</v>
      </c>
      <c r="EO119" s="507">
        <v>8.7145399999999995</v>
      </c>
      <c r="EP119" s="507">
        <v>8.7145399999999995</v>
      </c>
      <c r="EQ119" s="507">
        <v>8.7145399999999995</v>
      </c>
      <c r="ER119" s="507">
        <v>8.7145399999999995</v>
      </c>
      <c r="ES119" s="507">
        <v>8.7145399999999995</v>
      </c>
      <c r="ET119" s="507">
        <v>8.7145399999999995</v>
      </c>
      <c r="EU119" s="507">
        <v>8.7145399999999995</v>
      </c>
      <c r="EV119" s="507">
        <v>8.7145399999999995</v>
      </c>
      <c r="EW119" s="507">
        <v>8.7145399999999995</v>
      </c>
      <c r="EX119" s="507">
        <v>8.7145399999999995</v>
      </c>
      <c r="EY119" s="507">
        <v>8.7145399999999995</v>
      </c>
      <c r="EZ119" s="507">
        <v>8.7145399999999995</v>
      </c>
      <c r="FA119" s="507">
        <v>8.7145399999999995</v>
      </c>
      <c r="FB119" s="507">
        <v>8.7145399999999995</v>
      </c>
      <c r="FC119" s="507">
        <v>8.7145399999999995</v>
      </c>
      <c r="FD119" s="507">
        <v>8.7145399999999995</v>
      </c>
      <c r="FE119" s="507">
        <v>8.7145399999999995</v>
      </c>
      <c r="FF119" s="507">
        <v>8.7145399999999995</v>
      </c>
      <c r="FG119" s="507">
        <v>8.7145399999999995</v>
      </c>
      <c r="FH119" s="507">
        <v>8.7145399999999995</v>
      </c>
      <c r="FI119" s="507">
        <v>8.7145399999999995</v>
      </c>
      <c r="FJ119" s="507">
        <v>8.7145399999999995</v>
      </c>
      <c r="FK119" s="507">
        <v>8.7145399999999995</v>
      </c>
      <c r="FL119" s="507">
        <v>8.7145399999999995</v>
      </c>
      <c r="FM119" s="507">
        <v>8.7145399999999995</v>
      </c>
      <c r="FN119" s="507">
        <v>8.7145399999999995</v>
      </c>
      <c r="FO119" s="507">
        <v>8.7145399999999995</v>
      </c>
      <c r="FP119" s="507">
        <v>8.7145399999999995</v>
      </c>
      <c r="FQ119" s="507">
        <v>8.7145399999999995</v>
      </c>
      <c r="FR119" s="507">
        <v>8.7145399999999995</v>
      </c>
      <c r="FS119" s="507">
        <v>8.7145399999999995</v>
      </c>
      <c r="FT119" s="507">
        <v>8.7145399999999995</v>
      </c>
      <c r="FU119" s="507">
        <v>8.7145399999999995</v>
      </c>
      <c r="FV119" s="507">
        <v>8.7145399999999995</v>
      </c>
      <c r="FW119" s="507">
        <v>8.7145399999999995</v>
      </c>
      <c r="FX119" s="507"/>
      <c r="FY119" s="507"/>
      <c r="FZ119" s="507"/>
      <c r="GA119" s="507"/>
      <c r="GB119" s="507"/>
      <c r="GC119" s="507"/>
      <c r="GD119" s="507"/>
      <c r="GE119" s="507"/>
      <c r="GF119" s="507"/>
      <c r="GG119" s="507"/>
      <c r="GH119" s="507"/>
      <c r="GI119" s="507"/>
      <c r="GJ119" s="406" t="s">
        <v>49</v>
      </c>
    </row>
    <row r="120" spans="2:217" s="157" customFormat="1" ht="7.5" customHeight="1">
      <c r="B120" s="152"/>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c r="AC120" s="154"/>
      <c r="AD120" s="154"/>
      <c r="AE120" s="154"/>
      <c r="AF120" s="154"/>
      <c r="AG120" s="154"/>
      <c r="AH120" s="154"/>
      <c r="AI120" s="154"/>
      <c r="AJ120" s="154"/>
      <c r="AK120" s="154"/>
      <c r="AL120" s="154"/>
      <c r="AM120" s="154"/>
      <c r="AN120" s="154"/>
      <c r="AO120" s="154"/>
      <c r="AP120" s="154"/>
      <c r="AQ120" s="154"/>
      <c r="AR120" s="154"/>
      <c r="AS120" s="154"/>
      <c r="AT120" s="154"/>
      <c r="AU120" s="154"/>
      <c r="AV120" s="154"/>
      <c r="AW120" s="154"/>
      <c r="AX120" s="154"/>
      <c r="AY120" s="154"/>
      <c r="AZ120" s="154"/>
      <c r="BA120" s="154"/>
      <c r="BB120" s="498"/>
      <c r="BC120" s="498"/>
      <c r="BD120" s="498"/>
      <c r="BE120" s="498"/>
      <c r="BF120" s="498"/>
      <c r="BG120" s="498"/>
      <c r="BH120" s="498"/>
      <c r="BI120" s="498"/>
      <c r="BJ120" s="498"/>
      <c r="BK120" s="498"/>
      <c r="BL120" s="498"/>
      <c r="BM120" s="498"/>
      <c r="BN120" s="498"/>
      <c r="BO120" s="498"/>
      <c r="BP120" s="498"/>
      <c r="BQ120" s="498"/>
      <c r="BR120" s="498"/>
      <c r="BS120" s="499"/>
      <c r="BT120" s="499"/>
      <c r="BU120" s="499"/>
      <c r="BV120" s="499"/>
      <c r="BW120" s="498"/>
      <c r="BX120" s="498"/>
      <c r="BY120" s="498"/>
      <c r="BZ120" s="498"/>
      <c r="CA120" s="498"/>
      <c r="CB120" s="498"/>
      <c r="CC120" s="498"/>
      <c r="CD120" s="498"/>
      <c r="CE120" s="498"/>
      <c r="CF120" s="498"/>
      <c r="CG120" s="498"/>
      <c r="CH120" s="498"/>
      <c r="CI120" s="498"/>
      <c r="CJ120" s="498"/>
      <c r="CK120" s="498"/>
      <c r="CL120" s="498"/>
      <c r="CM120" s="498"/>
      <c r="CN120" s="498"/>
      <c r="CO120" s="498"/>
      <c r="CP120" s="498"/>
      <c r="CQ120" s="498"/>
      <c r="CR120" s="498"/>
      <c r="CS120" s="498"/>
      <c r="CT120" s="498"/>
      <c r="CU120" s="498"/>
      <c r="CV120" s="498"/>
      <c r="CW120" s="498"/>
      <c r="CX120" s="498"/>
      <c r="CY120" s="498"/>
      <c r="CZ120" s="498"/>
      <c r="DA120" s="498"/>
      <c r="DB120" s="498"/>
      <c r="DC120" s="498"/>
      <c r="DD120" s="498"/>
      <c r="DE120" s="498"/>
      <c r="DF120" s="498"/>
      <c r="DG120" s="498"/>
      <c r="DH120" s="498"/>
      <c r="DI120" s="498"/>
      <c r="DJ120" s="498"/>
      <c r="DK120" s="498"/>
      <c r="DL120" s="498"/>
      <c r="DM120" s="498"/>
      <c r="DN120" s="498"/>
      <c r="DO120" s="498"/>
      <c r="DP120" s="498"/>
      <c r="DQ120" s="498"/>
      <c r="DR120" s="498"/>
      <c r="DS120" s="498"/>
      <c r="DT120" s="498"/>
      <c r="DU120" s="497"/>
      <c r="DV120" s="497"/>
      <c r="DW120" s="497"/>
      <c r="DX120" s="497"/>
      <c r="DY120" s="497"/>
      <c r="DZ120" s="497"/>
      <c r="EA120" s="497"/>
      <c r="EB120" s="497"/>
      <c r="EC120" s="497"/>
      <c r="ED120" s="497"/>
      <c r="EE120" s="497"/>
      <c r="EF120" s="497"/>
      <c r="EG120" s="497"/>
      <c r="EH120" s="497"/>
      <c r="EI120" s="497"/>
      <c r="EJ120" s="497"/>
      <c r="EK120" s="497"/>
      <c r="EL120" s="497"/>
      <c r="EM120" s="497"/>
      <c r="EN120" s="497"/>
      <c r="EO120" s="497"/>
      <c r="EP120" s="497"/>
      <c r="EQ120" s="497"/>
      <c r="ER120" s="497"/>
      <c r="ES120" s="497"/>
      <c r="ET120" s="497"/>
      <c r="EU120" s="497"/>
      <c r="EV120" s="497"/>
      <c r="EW120" s="497"/>
      <c r="EX120" s="497"/>
      <c r="EY120" s="497"/>
      <c r="EZ120" s="497"/>
      <c r="FA120" s="497"/>
      <c r="FB120" s="497"/>
      <c r="FC120" s="497"/>
      <c r="FD120" s="497"/>
      <c r="FE120" s="497"/>
      <c r="FF120" s="497"/>
      <c r="FG120" s="497"/>
      <c r="FH120" s="497"/>
      <c r="FI120" s="497"/>
      <c r="FJ120" s="497"/>
      <c r="FK120" s="497"/>
      <c r="FL120" s="497"/>
      <c r="FM120" s="497"/>
      <c r="FN120" s="497"/>
      <c r="FO120" s="497"/>
      <c r="FP120" s="497"/>
      <c r="FQ120" s="497"/>
      <c r="FR120" s="497"/>
      <c r="FS120" s="497"/>
      <c r="FT120" s="497"/>
      <c r="FU120" s="497"/>
      <c r="FV120" s="497"/>
      <c r="FW120" s="497"/>
      <c r="FX120" s="497"/>
      <c r="FY120" s="497"/>
      <c r="FZ120" s="497"/>
      <c r="GA120" s="497"/>
      <c r="GB120" s="497"/>
      <c r="GC120" s="497"/>
      <c r="GD120" s="497"/>
      <c r="GE120" s="497"/>
      <c r="GF120" s="497"/>
      <c r="GG120" s="497"/>
      <c r="GH120" s="497"/>
      <c r="GI120" s="497"/>
      <c r="GJ120" s="406" t="s">
        <v>49</v>
      </c>
      <c r="GK120" s="143"/>
      <c r="GL120" s="143"/>
      <c r="GM120" s="143"/>
      <c r="GN120" s="143"/>
      <c r="GO120" s="143"/>
      <c r="GP120" s="143"/>
      <c r="GQ120" s="143"/>
      <c r="GR120" s="143"/>
      <c r="GS120" s="143"/>
      <c r="GT120" s="143"/>
      <c r="GU120" s="143"/>
      <c r="GV120" s="143"/>
      <c r="GW120" s="143"/>
      <c r="GX120" s="143"/>
      <c r="GY120" s="143"/>
      <c r="GZ120" s="143"/>
      <c r="HA120" s="143"/>
      <c r="HB120" s="143"/>
      <c r="HC120" s="143"/>
      <c r="HD120" s="143"/>
      <c r="HE120" s="143"/>
      <c r="HF120" s="143"/>
      <c r="HG120" s="143"/>
      <c r="HH120" s="143"/>
      <c r="HI120" s="143"/>
    </row>
    <row r="121" spans="2:217" s="157" customFormat="1" ht="6.75" customHeight="1">
      <c r="B121" s="161"/>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500"/>
      <c r="BC121" s="500"/>
      <c r="BD121" s="500"/>
      <c r="BE121" s="500"/>
      <c r="BF121" s="500"/>
      <c r="BG121" s="500"/>
      <c r="BH121" s="500"/>
      <c r="BI121" s="500"/>
      <c r="BJ121" s="500"/>
      <c r="BK121" s="500"/>
      <c r="BL121" s="500"/>
      <c r="BM121" s="500"/>
      <c r="BN121" s="500"/>
      <c r="BO121" s="500"/>
      <c r="BP121" s="500"/>
      <c r="BQ121" s="500"/>
      <c r="BR121" s="500"/>
      <c r="BS121" s="501"/>
      <c r="BT121" s="501"/>
      <c r="BU121" s="501"/>
      <c r="BV121" s="501"/>
      <c r="BW121" s="500"/>
      <c r="BX121" s="500"/>
      <c r="BY121" s="500"/>
      <c r="BZ121" s="500"/>
      <c r="CA121" s="500"/>
      <c r="CB121" s="500"/>
      <c r="CC121" s="500"/>
      <c r="CD121" s="500"/>
      <c r="CE121" s="500"/>
      <c r="CF121" s="500"/>
      <c r="CG121" s="500"/>
      <c r="CH121" s="500"/>
      <c r="CI121" s="500"/>
      <c r="CJ121" s="500"/>
      <c r="CK121" s="500"/>
      <c r="CL121" s="500"/>
      <c r="CM121" s="500"/>
      <c r="CN121" s="500"/>
      <c r="CO121" s="500"/>
      <c r="CP121" s="500"/>
      <c r="CQ121" s="500"/>
      <c r="CR121" s="500"/>
      <c r="CS121" s="500"/>
      <c r="CT121" s="500"/>
      <c r="CU121" s="500"/>
      <c r="CV121" s="500"/>
      <c r="CW121" s="500"/>
      <c r="CX121" s="500"/>
      <c r="CY121" s="500"/>
      <c r="CZ121" s="500"/>
      <c r="DA121" s="500"/>
      <c r="DB121" s="500"/>
      <c r="DC121" s="500"/>
      <c r="DD121" s="500"/>
      <c r="DE121" s="500"/>
      <c r="DF121" s="500"/>
      <c r="DG121" s="500"/>
      <c r="DH121" s="500"/>
      <c r="DI121" s="500"/>
      <c r="DJ121" s="500"/>
      <c r="DK121" s="500"/>
      <c r="DL121" s="500"/>
      <c r="DM121" s="500"/>
      <c r="DN121" s="500"/>
      <c r="DO121" s="500"/>
      <c r="DP121" s="500"/>
      <c r="DQ121" s="500"/>
      <c r="DR121" s="500"/>
      <c r="DS121" s="500"/>
      <c r="DT121" s="500"/>
      <c r="DU121" s="502"/>
      <c r="DV121" s="502"/>
      <c r="DW121" s="502"/>
      <c r="DX121" s="502"/>
      <c r="DY121" s="502"/>
      <c r="DZ121" s="502"/>
      <c r="EA121" s="502"/>
      <c r="EB121" s="502"/>
      <c r="EC121" s="502"/>
      <c r="ED121" s="502"/>
      <c r="EE121" s="502"/>
      <c r="EF121" s="502"/>
      <c r="EG121" s="502"/>
      <c r="EH121" s="502"/>
      <c r="EI121" s="502"/>
      <c r="EJ121" s="502"/>
      <c r="EK121" s="502"/>
      <c r="EL121" s="502"/>
      <c r="EM121" s="502"/>
      <c r="EN121" s="502"/>
      <c r="EO121" s="502"/>
      <c r="EP121" s="502"/>
      <c r="EQ121" s="502"/>
      <c r="ER121" s="502"/>
      <c r="ES121" s="502"/>
      <c r="ET121" s="502"/>
      <c r="EU121" s="502"/>
      <c r="EV121" s="502"/>
      <c r="EW121" s="502"/>
      <c r="EX121" s="502"/>
      <c r="EY121" s="502"/>
      <c r="EZ121" s="502"/>
      <c r="FA121" s="502"/>
      <c r="FB121" s="502"/>
      <c r="FC121" s="502"/>
      <c r="FD121" s="502"/>
      <c r="FE121" s="502"/>
      <c r="FF121" s="502"/>
      <c r="FG121" s="502"/>
      <c r="FH121" s="502"/>
      <c r="FI121" s="502"/>
      <c r="FJ121" s="502"/>
      <c r="FK121" s="502"/>
      <c r="FL121" s="502"/>
      <c r="FM121" s="502"/>
      <c r="FN121" s="502"/>
      <c r="FO121" s="502"/>
      <c r="FP121" s="502"/>
      <c r="FQ121" s="502"/>
      <c r="FR121" s="502"/>
      <c r="FS121" s="502"/>
      <c r="FT121" s="502"/>
      <c r="FU121" s="502"/>
      <c r="FV121" s="502"/>
      <c r="FW121" s="502"/>
      <c r="FX121" s="502"/>
      <c r="FY121" s="502"/>
      <c r="FZ121" s="502"/>
      <c r="GA121" s="502"/>
      <c r="GB121" s="502"/>
      <c r="GC121" s="502"/>
      <c r="GD121" s="502"/>
      <c r="GE121" s="502"/>
      <c r="GF121" s="502"/>
      <c r="GG121" s="502"/>
      <c r="GH121" s="502"/>
      <c r="GI121" s="502"/>
      <c r="GJ121" s="406" t="s">
        <v>49</v>
      </c>
      <c r="GK121" s="143"/>
      <c r="GL121" s="143"/>
      <c r="GM121" s="143"/>
      <c r="GN121" s="143"/>
      <c r="GO121" s="143"/>
      <c r="GP121" s="143"/>
      <c r="GQ121" s="143"/>
      <c r="GR121" s="143"/>
      <c r="GS121" s="143"/>
      <c r="GT121" s="143"/>
      <c r="GU121" s="143"/>
      <c r="GV121" s="143"/>
      <c r="GW121" s="143"/>
      <c r="GX121" s="143"/>
      <c r="GY121" s="143"/>
      <c r="GZ121" s="143"/>
      <c r="HA121" s="143"/>
      <c r="HB121" s="143"/>
      <c r="HC121" s="143"/>
      <c r="HD121" s="143"/>
      <c r="HE121" s="143"/>
      <c r="HF121" s="143"/>
      <c r="HG121" s="143"/>
      <c r="HH121" s="143"/>
      <c r="HI121" s="143"/>
    </row>
    <row r="122" spans="2:217" s="173" customFormat="1" ht="14">
      <c r="B122" s="163" t="s">
        <v>237</v>
      </c>
      <c r="C122" s="174"/>
      <c r="D122" s="174"/>
      <c r="E122" s="174"/>
      <c r="F122" s="174"/>
      <c r="G122" s="174"/>
      <c r="H122" s="174"/>
      <c r="I122" s="174"/>
      <c r="J122" s="174"/>
      <c r="K122" s="174"/>
      <c r="L122" s="174"/>
      <c r="M122" s="174"/>
      <c r="N122" s="174"/>
      <c r="O122" s="175">
        <v>0.1</v>
      </c>
      <c r="P122" s="175">
        <v>0.1</v>
      </c>
      <c r="Q122" s="175">
        <v>0.1</v>
      </c>
      <c r="R122" s="175">
        <v>0.1</v>
      </c>
      <c r="S122" s="175">
        <v>0.1</v>
      </c>
      <c r="T122" s="175">
        <v>0.1</v>
      </c>
      <c r="U122" s="175">
        <v>0.1</v>
      </c>
      <c r="V122" s="175">
        <v>0.1</v>
      </c>
      <c r="W122" s="175">
        <v>0.1</v>
      </c>
      <c r="X122" s="175">
        <v>0.1</v>
      </c>
      <c r="Y122" s="175">
        <v>0.1</v>
      </c>
      <c r="Z122" s="175">
        <v>0.1</v>
      </c>
      <c r="AA122" s="175">
        <v>0.1</v>
      </c>
      <c r="AB122" s="175">
        <v>0.1</v>
      </c>
      <c r="AC122" s="175">
        <v>0.1</v>
      </c>
      <c r="AD122" s="175">
        <v>0.1</v>
      </c>
      <c r="AE122" s="175">
        <v>0.1</v>
      </c>
      <c r="AF122" s="175">
        <v>0.1</v>
      </c>
      <c r="AG122" s="175">
        <v>0.1</v>
      </c>
      <c r="AH122" s="175">
        <v>0.1</v>
      </c>
      <c r="AI122" s="175">
        <v>0.1</v>
      </c>
      <c r="AJ122" s="175">
        <v>0.1</v>
      </c>
      <c r="AK122" s="175">
        <v>0.1</v>
      </c>
      <c r="AL122" s="175">
        <v>0.1</v>
      </c>
      <c r="AM122" s="175">
        <v>0.1</v>
      </c>
      <c r="AN122" s="175">
        <v>0.1</v>
      </c>
      <c r="AO122" s="175">
        <v>0.1</v>
      </c>
      <c r="AP122" s="175">
        <v>0.1</v>
      </c>
      <c r="AQ122" s="175">
        <v>0.1</v>
      </c>
      <c r="AR122" s="175">
        <v>0.1</v>
      </c>
      <c r="AS122" s="175">
        <v>0.1</v>
      </c>
      <c r="AT122" s="175">
        <v>0.1</v>
      </c>
      <c r="AU122" s="175">
        <v>0.1</v>
      </c>
      <c r="AV122" s="175">
        <v>0.1</v>
      </c>
      <c r="AW122" s="175">
        <v>0.1</v>
      </c>
      <c r="AX122" s="175">
        <v>0.1</v>
      </c>
      <c r="AY122" s="175">
        <v>0.1</v>
      </c>
      <c r="AZ122" s="175">
        <v>0.1</v>
      </c>
      <c r="BA122" s="175">
        <v>0.1</v>
      </c>
      <c r="BB122" s="514">
        <v>0.1</v>
      </c>
      <c r="BC122" s="514">
        <v>0.1</v>
      </c>
      <c r="BD122" s="514">
        <v>0.1</v>
      </c>
      <c r="BE122" s="514">
        <v>0.1</v>
      </c>
      <c r="BF122" s="514">
        <v>0.1</v>
      </c>
      <c r="BG122" s="514">
        <v>0.1</v>
      </c>
      <c r="BH122" s="514">
        <v>0.1</v>
      </c>
      <c r="BI122" s="514">
        <v>0.1</v>
      </c>
      <c r="BJ122" s="514">
        <v>0.1</v>
      </c>
      <c r="BK122" s="514">
        <v>0.1</v>
      </c>
      <c r="BL122" s="514">
        <v>0.1</v>
      </c>
      <c r="BM122" s="514">
        <v>0.1</v>
      </c>
      <c r="BN122" s="514">
        <v>0.1</v>
      </c>
      <c r="BO122" s="514">
        <v>0.1</v>
      </c>
      <c r="BP122" s="514">
        <v>0.1</v>
      </c>
      <c r="BQ122" s="514">
        <v>0.1</v>
      </c>
      <c r="BR122" s="514">
        <v>0.1</v>
      </c>
      <c r="BS122" s="514">
        <v>0.1</v>
      </c>
      <c r="BT122" s="514">
        <v>0.1</v>
      </c>
      <c r="BU122" s="514">
        <v>0.1</v>
      </c>
      <c r="BV122" s="514">
        <v>0.1</v>
      </c>
      <c r="BW122" s="514">
        <v>0.1</v>
      </c>
      <c r="BX122" s="514">
        <v>0.1</v>
      </c>
      <c r="BY122" s="514">
        <v>0.1</v>
      </c>
      <c r="BZ122" s="514">
        <v>0.1</v>
      </c>
      <c r="CA122" s="514">
        <v>0.1</v>
      </c>
      <c r="CB122" s="514">
        <v>0.1</v>
      </c>
      <c r="CC122" s="514">
        <v>0.1</v>
      </c>
      <c r="CD122" s="514">
        <v>0.1</v>
      </c>
      <c r="CE122" s="514">
        <v>0.1</v>
      </c>
      <c r="CF122" s="514">
        <v>0.1</v>
      </c>
      <c r="CG122" s="514">
        <v>0.1</v>
      </c>
      <c r="CH122" s="514">
        <v>0.1</v>
      </c>
      <c r="CI122" s="514">
        <v>0.1</v>
      </c>
      <c r="CJ122" s="514">
        <v>0.1</v>
      </c>
      <c r="CK122" s="514">
        <v>0.1</v>
      </c>
      <c r="CL122" s="514">
        <v>0.1</v>
      </c>
      <c r="CM122" s="514">
        <v>0.1</v>
      </c>
      <c r="CN122" s="514">
        <v>0.1</v>
      </c>
      <c r="CO122" s="514">
        <v>0.1</v>
      </c>
      <c r="CP122" s="514">
        <v>0.1</v>
      </c>
      <c r="CQ122" s="514">
        <v>0.1</v>
      </c>
      <c r="CR122" s="514">
        <v>0.1</v>
      </c>
      <c r="CS122" s="514">
        <v>0.1</v>
      </c>
      <c r="CT122" s="514">
        <v>0.1</v>
      </c>
      <c r="CU122" s="514">
        <v>0.1</v>
      </c>
      <c r="CV122" s="514">
        <v>0.1</v>
      </c>
      <c r="CW122" s="514">
        <v>0.1</v>
      </c>
      <c r="CX122" s="514">
        <v>0.1</v>
      </c>
      <c r="CY122" s="514">
        <v>0.1</v>
      </c>
      <c r="CZ122" s="514">
        <v>0.1</v>
      </c>
      <c r="DA122" s="514">
        <v>0.1</v>
      </c>
      <c r="DB122" s="514">
        <v>0.1</v>
      </c>
      <c r="DC122" s="514">
        <v>0.1</v>
      </c>
      <c r="DD122" s="514">
        <v>0.1</v>
      </c>
      <c r="DE122" s="514">
        <v>0.1</v>
      </c>
      <c r="DF122" s="514">
        <v>0.1</v>
      </c>
      <c r="DG122" s="514">
        <v>0.1</v>
      </c>
      <c r="DH122" s="514">
        <v>0.1</v>
      </c>
      <c r="DI122" s="514">
        <v>0.1</v>
      </c>
      <c r="DJ122" s="514">
        <v>0.1</v>
      </c>
      <c r="DK122" s="514">
        <v>0.1</v>
      </c>
      <c r="DL122" s="514">
        <v>0.1</v>
      </c>
      <c r="DM122" s="514">
        <v>0.1</v>
      </c>
      <c r="DN122" s="514">
        <v>0.1</v>
      </c>
      <c r="DO122" s="514">
        <v>0.1</v>
      </c>
      <c r="DP122" s="514">
        <v>0.1</v>
      </c>
      <c r="DQ122" s="514">
        <v>0.1</v>
      </c>
      <c r="DR122" s="514">
        <v>0.1</v>
      </c>
      <c r="DS122" s="514">
        <v>0.1</v>
      </c>
      <c r="DT122" s="514">
        <v>0.1</v>
      </c>
      <c r="DU122" s="515">
        <v>0.1</v>
      </c>
      <c r="DV122" s="515">
        <v>0.1</v>
      </c>
      <c r="DW122" s="515">
        <v>0.1</v>
      </c>
      <c r="DX122" s="515">
        <v>0.1</v>
      </c>
      <c r="DY122" s="515">
        <v>0.1</v>
      </c>
      <c r="DZ122" s="515">
        <v>0.1</v>
      </c>
      <c r="EA122" s="515">
        <v>0.1</v>
      </c>
      <c r="EB122" s="515">
        <v>0.1</v>
      </c>
      <c r="EC122" s="515">
        <v>0.1</v>
      </c>
      <c r="ED122" s="515">
        <v>0.1</v>
      </c>
      <c r="EE122" s="515">
        <v>0.1</v>
      </c>
      <c r="EF122" s="515">
        <v>0.1</v>
      </c>
      <c r="EG122" s="515">
        <v>0.1</v>
      </c>
      <c r="EH122" s="515">
        <v>0.1</v>
      </c>
      <c r="EI122" s="515">
        <v>0.1</v>
      </c>
      <c r="EJ122" s="515">
        <v>0.1</v>
      </c>
      <c r="EK122" s="515">
        <v>0.1</v>
      </c>
      <c r="EL122" s="515">
        <v>0.1</v>
      </c>
      <c r="EM122" s="515">
        <v>0.1</v>
      </c>
      <c r="EN122" s="515">
        <v>0.1</v>
      </c>
      <c r="EO122" s="515">
        <v>0.1</v>
      </c>
      <c r="EP122" s="515">
        <v>0.1</v>
      </c>
      <c r="EQ122" s="515">
        <v>0.1</v>
      </c>
      <c r="ER122" s="515">
        <v>0.1</v>
      </c>
      <c r="ES122" s="515">
        <v>0.1</v>
      </c>
      <c r="ET122" s="515">
        <v>0.1</v>
      </c>
      <c r="EU122" s="515">
        <v>0.1</v>
      </c>
      <c r="EV122" s="515">
        <v>0.1</v>
      </c>
      <c r="EW122" s="515">
        <v>0.1</v>
      </c>
      <c r="EX122" s="515">
        <v>0.1</v>
      </c>
      <c r="EY122" s="515">
        <v>0.1</v>
      </c>
      <c r="EZ122" s="515">
        <v>0.1</v>
      </c>
      <c r="FA122" s="515">
        <v>0.1</v>
      </c>
      <c r="FB122" s="515">
        <v>0.1</v>
      </c>
      <c r="FC122" s="515">
        <v>0.1</v>
      </c>
      <c r="FD122" s="515">
        <v>0.1</v>
      </c>
      <c r="FE122" s="515">
        <v>0.1</v>
      </c>
      <c r="FF122" s="515">
        <v>0.1</v>
      </c>
      <c r="FG122" s="515">
        <v>0.1</v>
      </c>
      <c r="FH122" s="515">
        <v>0.1</v>
      </c>
      <c r="FI122" s="515">
        <v>0.1</v>
      </c>
      <c r="FJ122" s="515">
        <v>0.1</v>
      </c>
      <c r="FK122" s="515">
        <v>0.1</v>
      </c>
      <c r="FL122" s="515">
        <v>0.1</v>
      </c>
      <c r="FM122" s="515">
        <v>0.1</v>
      </c>
      <c r="FN122" s="515">
        <v>0.1</v>
      </c>
      <c r="FO122" s="515">
        <v>0.1</v>
      </c>
      <c r="FP122" s="515">
        <v>0.1</v>
      </c>
      <c r="FQ122" s="515">
        <v>0.1</v>
      </c>
      <c r="FR122" s="515">
        <v>0.1</v>
      </c>
      <c r="FS122" s="515">
        <v>0.1</v>
      </c>
      <c r="FT122" s="515">
        <v>0.1</v>
      </c>
      <c r="FU122" s="515">
        <v>0.1</v>
      </c>
      <c r="FV122" s="515">
        <v>0.1</v>
      </c>
      <c r="FW122" s="515">
        <v>0.1</v>
      </c>
      <c r="FX122" s="515"/>
      <c r="FY122" s="515"/>
      <c r="FZ122" s="515"/>
      <c r="GA122" s="515"/>
      <c r="GB122" s="515"/>
      <c r="GC122" s="515"/>
      <c r="GD122" s="515"/>
      <c r="GE122" s="515"/>
      <c r="GF122" s="515"/>
      <c r="GG122" s="515"/>
      <c r="GH122" s="515"/>
      <c r="GI122" s="515"/>
      <c r="GJ122" s="406" t="s">
        <v>49</v>
      </c>
      <c r="GK122" s="470"/>
      <c r="GL122" s="470"/>
      <c r="GM122" s="470"/>
      <c r="GN122" s="470"/>
      <c r="GO122" s="470"/>
      <c r="GP122" s="470"/>
      <c r="GQ122" s="470"/>
      <c r="GR122" s="470"/>
      <c r="GS122" s="470"/>
      <c r="GT122" s="470"/>
      <c r="GU122" s="470"/>
      <c r="GV122" s="470"/>
      <c r="GW122" s="470"/>
      <c r="GX122" s="470"/>
      <c r="GY122" s="470"/>
      <c r="GZ122" s="470"/>
      <c r="HA122" s="470"/>
      <c r="HB122" s="470"/>
      <c r="HC122" s="470"/>
      <c r="HD122" s="470"/>
      <c r="HE122" s="470"/>
      <c r="HF122" s="470"/>
      <c r="HG122" s="470"/>
      <c r="HH122" s="470"/>
      <c r="HI122" s="470"/>
    </row>
    <row r="123" spans="2:217" s="173" customFormat="1" ht="14">
      <c r="B123" s="163" t="s">
        <v>238</v>
      </c>
      <c r="C123" s="174"/>
      <c r="D123" s="174"/>
      <c r="E123" s="174"/>
      <c r="F123" s="174"/>
      <c r="G123" s="174"/>
      <c r="H123" s="174"/>
      <c r="I123" s="174"/>
      <c r="J123" s="174"/>
      <c r="K123" s="174"/>
      <c r="L123" s="174"/>
      <c r="M123" s="174"/>
      <c r="N123" s="174"/>
      <c r="O123" s="176">
        <v>2.9E-4</v>
      </c>
      <c r="P123" s="176">
        <v>2.9E-4</v>
      </c>
      <c r="Q123" s="176">
        <v>2.9E-4</v>
      </c>
      <c r="R123" s="176">
        <v>2.9E-4</v>
      </c>
      <c r="S123" s="176">
        <v>2.9E-4</v>
      </c>
      <c r="T123" s="176">
        <v>2.9E-4</v>
      </c>
      <c r="U123" s="176">
        <v>2.9E-4</v>
      </c>
      <c r="V123" s="176">
        <v>2.9E-4</v>
      </c>
      <c r="W123" s="176">
        <v>2.9E-4</v>
      </c>
      <c r="X123" s="176">
        <v>2.9E-4</v>
      </c>
      <c r="Y123" s="176">
        <v>2.9E-4</v>
      </c>
      <c r="Z123" s="176">
        <v>2.9E-4</v>
      </c>
      <c r="AA123" s="176">
        <v>2.9E-4</v>
      </c>
      <c r="AB123" s="176">
        <v>2.9E-4</v>
      </c>
      <c r="AC123" s="176">
        <v>2.9E-4</v>
      </c>
      <c r="AD123" s="176">
        <v>2.9E-4</v>
      </c>
      <c r="AE123" s="176">
        <v>2.9E-4</v>
      </c>
      <c r="AF123" s="176">
        <v>2.9E-4</v>
      </c>
      <c r="AG123" s="176">
        <v>2.9E-4</v>
      </c>
      <c r="AH123" s="176">
        <v>2.9E-4</v>
      </c>
      <c r="AI123" s="176">
        <v>2.9E-4</v>
      </c>
      <c r="AJ123" s="176">
        <v>2.9E-4</v>
      </c>
      <c r="AK123" s="176">
        <v>2.9E-4</v>
      </c>
      <c r="AL123" s="176">
        <v>2.9E-4</v>
      </c>
      <c r="AM123" s="176">
        <v>2.9E-4</v>
      </c>
      <c r="AN123" s="176">
        <v>2.9E-4</v>
      </c>
      <c r="AO123" s="176">
        <v>2.9E-4</v>
      </c>
      <c r="AP123" s="176">
        <v>2.9E-4</v>
      </c>
      <c r="AQ123" s="176">
        <v>2.9E-4</v>
      </c>
      <c r="AR123" s="176">
        <v>2.9E-4</v>
      </c>
      <c r="AS123" s="176">
        <v>2.9E-4</v>
      </c>
      <c r="AT123" s="176">
        <v>2.9E-4</v>
      </c>
      <c r="AU123" s="176">
        <v>2.9E-4</v>
      </c>
      <c r="AV123" s="176">
        <v>2.9E-4</v>
      </c>
      <c r="AW123" s="176">
        <v>2.9E-4</v>
      </c>
      <c r="AX123" s="176">
        <v>2.9E-4</v>
      </c>
      <c r="AY123" s="176">
        <v>2.9E-4</v>
      </c>
      <c r="AZ123" s="176">
        <v>2.9E-4</v>
      </c>
      <c r="BA123" s="176">
        <v>2.9E-4</v>
      </c>
      <c r="BB123" s="516">
        <v>2.9E-4</v>
      </c>
      <c r="BC123" s="516">
        <v>2.9E-4</v>
      </c>
      <c r="BD123" s="516">
        <v>2.9E-4</v>
      </c>
      <c r="BE123" s="516">
        <v>2.9E-4</v>
      </c>
      <c r="BF123" s="516">
        <v>2.9E-4</v>
      </c>
      <c r="BG123" s="516">
        <v>2.9E-4</v>
      </c>
      <c r="BH123" s="516">
        <v>2.9E-4</v>
      </c>
      <c r="BI123" s="516">
        <v>2.9E-4</v>
      </c>
      <c r="BJ123" s="516">
        <v>2.9E-4</v>
      </c>
      <c r="BK123" s="516">
        <v>2.9E-4</v>
      </c>
      <c r="BL123" s="516">
        <v>2.9E-4</v>
      </c>
      <c r="BM123" s="516">
        <v>2.9E-4</v>
      </c>
      <c r="BN123" s="516">
        <v>2.9E-4</v>
      </c>
      <c r="BO123" s="516">
        <v>2.9E-4</v>
      </c>
      <c r="BP123" s="516">
        <v>2.9E-4</v>
      </c>
      <c r="BQ123" s="516">
        <v>2.9E-4</v>
      </c>
      <c r="BR123" s="516">
        <v>2.9E-4</v>
      </c>
      <c r="BS123" s="516">
        <v>2.9E-4</v>
      </c>
      <c r="BT123" s="516">
        <v>2.9E-4</v>
      </c>
      <c r="BU123" s="516">
        <v>2.9E-4</v>
      </c>
      <c r="BV123" s="516">
        <v>2.9E-4</v>
      </c>
      <c r="BW123" s="516">
        <v>2.9E-4</v>
      </c>
      <c r="BX123" s="516">
        <v>2.9E-4</v>
      </c>
      <c r="BY123" s="516">
        <v>2.9E-4</v>
      </c>
      <c r="BZ123" s="516">
        <v>2.9E-4</v>
      </c>
      <c r="CA123" s="516">
        <v>2.9E-4</v>
      </c>
      <c r="CB123" s="516">
        <v>2.9E-4</v>
      </c>
      <c r="CC123" s="516">
        <v>2.9E-4</v>
      </c>
      <c r="CD123" s="516">
        <v>2.9E-4</v>
      </c>
      <c r="CE123" s="516">
        <v>2.9E-4</v>
      </c>
      <c r="CF123" s="516">
        <v>2.9E-4</v>
      </c>
      <c r="CG123" s="516">
        <v>2.9E-4</v>
      </c>
      <c r="CH123" s="516">
        <v>2.9E-4</v>
      </c>
      <c r="CI123" s="516">
        <v>2.9E-4</v>
      </c>
      <c r="CJ123" s="516">
        <v>2.9E-4</v>
      </c>
      <c r="CK123" s="516">
        <v>2.9E-4</v>
      </c>
      <c r="CL123" s="516">
        <v>2.9E-4</v>
      </c>
      <c r="CM123" s="516">
        <v>2.9E-4</v>
      </c>
      <c r="CN123" s="516">
        <v>2.9E-4</v>
      </c>
      <c r="CO123" s="516">
        <v>2.9E-4</v>
      </c>
      <c r="CP123" s="516">
        <v>2.9E-4</v>
      </c>
      <c r="CQ123" s="516">
        <v>2.9E-4</v>
      </c>
      <c r="CR123" s="516">
        <v>2.9E-4</v>
      </c>
      <c r="CS123" s="516">
        <v>2.9E-4</v>
      </c>
      <c r="CT123" s="516">
        <v>2.9E-4</v>
      </c>
      <c r="CU123" s="516">
        <v>2.9E-4</v>
      </c>
      <c r="CV123" s="516">
        <v>2.9E-4</v>
      </c>
      <c r="CW123" s="516">
        <v>2.9E-4</v>
      </c>
      <c r="CX123" s="516">
        <v>2.9E-4</v>
      </c>
      <c r="CY123" s="516">
        <v>2.9E-4</v>
      </c>
      <c r="CZ123" s="516">
        <v>2.9E-4</v>
      </c>
      <c r="DA123" s="516">
        <v>2.9E-4</v>
      </c>
      <c r="DB123" s="516">
        <v>2.9E-4</v>
      </c>
      <c r="DC123" s="516">
        <v>2.9E-4</v>
      </c>
      <c r="DD123" s="516">
        <v>2.9E-4</v>
      </c>
      <c r="DE123" s="516">
        <v>2.9E-4</v>
      </c>
      <c r="DF123" s="516">
        <v>2.9E-4</v>
      </c>
      <c r="DG123" s="516">
        <v>2.9E-4</v>
      </c>
      <c r="DH123" s="516">
        <v>2.9E-4</v>
      </c>
      <c r="DI123" s="516">
        <v>2.9E-4</v>
      </c>
      <c r="DJ123" s="516">
        <v>2.9E-4</v>
      </c>
      <c r="DK123" s="516">
        <v>2.9E-4</v>
      </c>
      <c r="DL123" s="516">
        <v>2.9E-4</v>
      </c>
      <c r="DM123" s="516">
        <v>2.9E-4</v>
      </c>
      <c r="DN123" s="516">
        <v>2.9E-4</v>
      </c>
      <c r="DO123" s="516">
        <v>2.9E-4</v>
      </c>
      <c r="DP123" s="516">
        <v>2.9E-4</v>
      </c>
      <c r="DQ123" s="516">
        <v>2.9E-4</v>
      </c>
      <c r="DR123" s="516">
        <v>2.9E-4</v>
      </c>
      <c r="DS123" s="516">
        <v>2.9E-4</v>
      </c>
      <c r="DT123" s="516">
        <v>2.9E-4</v>
      </c>
      <c r="DU123" s="517">
        <v>2.9E-4</v>
      </c>
      <c r="DV123" s="517">
        <v>2.9E-4</v>
      </c>
      <c r="DW123" s="517">
        <v>2.9E-4</v>
      </c>
      <c r="DX123" s="517">
        <v>2.9E-4</v>
      </c>
      <c r="DY123" s="517">
        <v>2.9E-4</v>
      </c>
      <c r="DZ123" s="517">
        <v>2.9E-4</v>
      </c>
      <c r="EA123" s="517">
        <v>2.9E-4</v>
      </c>
      <c r="EB123" s="517">
        <v>2.9E-4</v>
      </c>
      <c r="EC123" s="517">
        <v>2.9E-4</v>
      </c>
      <c r="ED123" s="517">
        <v>2.9E-4</v>
      </c>
      <c r="EE123" s="517">
        <v>2.9E-4</v>
      </c>
      <c r="EF123" s="517">
        <v>2.9E-4</v>
      </c>
      <c r="EG123" s="517">
        <v>2.9E-4</v>
      </c>
      <c r="EH123" s="517">
        <v>2.9E-4</v>
      </c>
      <c r="EI123" s="517">
        <v>2.9E-4</v>
      </c>
      <c r="EJ123" s="517">
        <v>2.9E-4</v>
      </c>
      <c r="EK123" s="517">
        <v>2.9E-4</v>
      </c>
      <c r="EL123" s="517">
        <v>2.9E-4</v>
      </c>
      <c r="EM123" s="517">
        <v>2.9E-4</v>
      </c>
      <c r="EN123" s="517">
        <v>2.9E-4</v>
      </c>
      <c r="EO123" s="517">
        <v>2.9E-4</v>
      </c>
      <c r="EP123" s="517">
        <v>2.9E-4</v>
      </c>
      <c r="EQ123" s="517">
        <v>2.9E-4</v>
      </c>
      <c r="ER123" s="517">
        <v>2.9E-4</v>
      </c>
      <c r="ES123" s="517">
        <v>2.9E-4</v>
      </c>
      <c r="ET123" s="517">
        <v>2.9E-4</v>
      </c>
      <c r="EU123" s="517">
        <v>2.9E-4</v>
      </c>
      <c r="EV123" s="517">
        <v>2.9E-4</v>
      </c>
      <c r="EW123" s="517">
        <v>2.9E-4</v>
      </c>
      <c r="EX123" s="517">
        <v>2.9E-4</v>
      </c>
      <c r="EY123" s="517">
        <v>2.9E-4</v>
      </c>
      <c r="EZ123" s="517">
        <v>2.9E-4</v>
      </c>
      <c r="FA123" s="517">
        <v>2.9E-4</v>
      </c>
      <c r="FB123" s="517">
        <v>2.9E-4</v>
      </c>
      <c r="FC123" s="517">
        <v>2.9E-4</v>
      </c>
      <c r="FD123" s="517">
        <v>2.9E-4</v>
      </c>
      <c r="FE123" s="517">
        <v>2.9E-4</v>
      </c>
      <c r="FF123" s="517">
        <v>2.9E-4</v>
      </c>
      <c r="FG123" s="517">
        <v>2.9E-4</v>
      </c>
      <c r="FH123" s="517">
        <v>2.9E-4</v>
      </c>
      <c r="FI123" s="517">
        <v>2.9E-4</v>
      </c>
      <c r="FJ123" s="517">
        <v>2.9E-4</v>
      </c>
      <c r="FK123" s="517">
        <v>2.9E-4</v>
      </c>
      <c r="FL123" s="517">
        <v>2.9E-4</v>
      </c>
      <c r="FM123" s="517">
        <v>2.9E-4</v>
      </c>
      <c r="FN123" s="517">
        <v>2.9E-4</v>
      </c>
      <c r="FO123" s="517">
        <v>2.9E-4</v>
      </c>
      <c r="FP123" s="517">
        <v>2.9E-4</v>
      </c>
      <c r="FQ123" s="517">
        <v>2.9E-4</v>
      </c>
      <c r="FR123" s="517">
        <v>2.9E-4</v>
      </c>
      <c r="FS123" s="517">
        <v>2.9E-4</v>
      </c>
      <c r="FT123" s="517">
        <v>2.9E-4</v>
      </c>
      <c r="FU123" s="517">
        <v>2.9E-4</v>
      </c>
      <c r="FV123" s="517">
        <v>2.9E-4</v>
      </c>
      <c r="FW123" s="517">
        <v>2.9E-4</v>
      </c>
      <c r="FX123" s="517"/>
      <c r="FY123" s="517"/>
      <c r="FZ123" s="517"/>
      <c r="GA123" s="517"/>
      <c r="GB123" s="517"/>
      <c r="GC123" s="517"/>
      <c r="GD123" s="517"/>
      <c r="GE123" s="517"/>
      <c r="GF123" s="517"/>
      <c r="GG123" s="517"/>
      <c r="GH123" s="517"/>
      <c r="GI123" s="517"/>
      <c r="GJ123" s="406" t="s">
        <v>49</v>
      </c>
      <c r="GK123" s="470"/>
      <c r="GL123" s="470"/>
      <c r="GM123" s="470"/>
      <c r="GN123" s="470"/>
      <c r="GO123" s="470"/>
      <c r="GP123" s="470"/>
      <c r="GQ123" s="470"/>
      <c r="GR123" s="470"/>
      <c r="GS123" s="470"/>
      <c r="GT123" s="470"/>
      <c r="GU123" s="470"/>
      <c r="GV123" s="470"/>
      <c r="GW123" s="470"/>
      <c r="GX123" s="470"/>
      <c r="GY123" s="470"/>
      <c r="GZ123" s="470"/>
      <c r="HA123" s="470"/>
      <c r="HB123" s="470"/>
      <c r="HC123" s="470"/>
      <c r="HD123" s="470"/>
      <c r="HE123" s="470"/>
      <c r="HF123" s="470"/>
      <c r="HG123" s="470"/>
      <c r="HH123" s="470"/>
      <c r="HI123" s="470"/>
    </row>
    <row r="124" spans="2:217" ht="9" customHeight="1">
      <c r="B124" s="152"/>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c r="AC124" s="154"/>
      <c r="AD124" s="154"/>
      <c r="AE124" s="154"/>
      <c r="AF124" s="154"/>
      <c r="AG124" s="154"/>
      <c r="AH124" s="154"/>
      <c r="AI124" s="154"/>
      <c r="AJ124" s="154"/>
      <c r="AK124" s="154"/>
      <c r="AL124" s="154"/>
      <c r="AM124" s="154"/>
      <c r="AN124" s="154"/>
      <c r="AO124" s="154"/>
      <c r="AP124" s="154"/>
      <c r="AQ124" s="154"/>
      <c r="AR124" s="154"/>
      <c r="AS124" s="154"/>
      <c r="AT124" s="154"/>
      <c r="AU124" s="154"/>
      <c r="AV124" s="154"/>
      <c r="AW124" s="154"/>
      <c r="AX124" s="154"/>
      <c r="AY124" s="154"/>
      <c r="AZ124" s="154"/>
      <c r="BA124" s="154"/>
      <c r="BB124" s="498"/>
      <c r="BC124" s="498"/>
      <c r="BD124" s="498"/>
      <c r="BE124" s="498"/>
      <c r="BF124" s="498"/>
      <c r="BG124" s="498"/>
      <c r="BH124" s="498"/>
      <c r="BI124" s="498"/>
      <c r="BJ124" s="498"/>
      <c r="BK124" s="498"/>
      <c r="BL124" s="498"/>
      <c r="BM124" s="498"/>
      <c r="BN124" s="498"/>
      <c r="BO124" s="498"/>
      <c r="BP124" s="498"/>
      <c r="BQ124" s="498"/>
      <c r="BR124" s="498"/>
      <c r="BS124" s="499"/>
      <c r="BT124" s="499"/>
      <c r="BU124" s="499"/>
      <c r="BV124" s="499"/>
      <c r="BW124" s="498"/>
      <c r="BX124" s="498"/>
      <c r="BY124" s="498"/>
      <c r="BZ124" s="498"/>
      <c r="CA124" s="498"/>
      <c r="CB124" s="498"/>
      <c r="CC124" s="498"/>
      <c r="CD124" s="498"/>
      <c r="CE124" s="498"/>
      <c r="CF124" s="498"/>
      <c r="CG124" s="498"/>
      <c r="CH124" s="498"/>
      <c r="CI124" s="498"/>
      <c r="CJ124" s="498"/>
      <c r="CK124" s="498"/>
      <c r="CL124" s="498"/>
      <c r="CM124" s="498"/>
      <c r="CN124" s="498"/>
      <c r="CO124" s="498"/>
      <c r="CP124" s="498"/>
      <c r="CQ124" s="498"/>
      <c r="CR124" s="498"/>
      <c r="CS124" s="498"/>
      <c r="CT124" s="498"/>
      <c r="CU124" s="498"/>
      <c r="CV124" s="498"/>
      <c r="CW124" s="498"/>
      <c r="CX124" s="498"/>
      <c r="CY124" s="498"/>
      <c r="CZ124" s="498"/>
      <c r="DA124" s="498"/>
      <c r="DB124" s="498"/>
      <c r="DC124" s="498"/>
      <c r="DD124" s="498"/>
      <c r="DE124" s="498"/>
      <c r="DF124" s="498"/>
      <c r="DG124" s="498"/>
      <c r="DH124" s="498"/>
      <c r="DI124" s="498"/>
      <c r="DJ124" s="498"/>
      <c r="DK124" s="498"/>
      <c r="DL124" s="498"/>
      <c r="DM124" s="498"/>
      <c r="DN124" s="498"/>
      <c r="DO124" s="498"/>
      <c r="DP124" s="498"/>
      <c r="DQ124" s="498"/>
      <c r="DR124" s="498"/>
      <c r="DS124" s="498"/>
      <c r="DT124" s="498"/>
      <c r="DU124" s="509"/>
      <c r="DV124" s="509"/>
      <c r="DW124" s="509"/>
      <c r="DX124" s="509"/>
      <c r="DY124" s="509"/>
      <c r="DZ124" s="509"/>
      <c r="EA124" s="509"/>
      <c r="EB124" s="509"/>
      <c r="EC124" s="509"/>
      <c r="ED124" s="509"/>
      <c r="EE124" s="509"/>
      <c r="EF124" s="509"/>
      <c r="EG124" s="509"/>
      <c r="EH124" s="509"/>
      <c r="EI124" s="509"/>
      <c r="EJ124" s="509"/>
      <c r="EK124" s="509"/>
      <c r="EL124" s="509"/>
      <c r="EM124" s="509"/>
      <c r="EN124" s="509"/>
      <c r="EO124" s="509"/>
      <c r="EP124" s="509"/>
      <c r="EQ124" s="509"/>
      <c r="ER124" s="509"/>
      <c r="ES124" s="509"/>
      <c r="ET124" s="509"/>
      <c r="EU124" s="509"/>
      <c r="EV124" s="509"/>
      <c r="EW124" s="509"/>
      <c r="EX124" s="509"/>
      <c r="EY124" s="509"/>
      <c r="EZ124" s="509"/>
      <c r="FA124" s="509"/>
      <c r="FB124" s="509"/>
      <c r="FC124" s="509"/>
      <c r="FD124" s="509"/>
      <c r="FE124" s="509"/>
      <c r="FF124" s="509"/>
      <c r="FG124" s="509"/>
      <c r="FH124" s="509"/>
      <c r="FI124" s="509"/>
      <c r="FJ124" s="509"/>
      <c r="FK124" s="509"/>
      <c r="FL124" s="509"/>
      <c r="FM124" s="509"/>
      <c r="FN124" s="509"/>
      <c r="FO124" s="509"/>
      <c r="FP124" s="509"/>
      <c r="FQ124" s="509"/>
      <c r="FR124" s="509"/>
      <c r="FS124" s="509"/>
      <c r="FT124" s="509"/>
      <c r="FU124" s="509"/>
      <c r="FV124" s="509"/>
      <c r="FW124" s="509"/>
      <c r="FX124" s="509"/>
      <c r="FY124" s="509"/>
      <c r="FZ124" s="509"/>
      <c r="GA124" s="509"/>
      <c r="GB124" s="509"/>
      <c r="GC124" s="509"/>
      <c r="GD124" s="509"/>
      <c r="GE124" s="509"/>
      <c r="GF124" s="509"/>
      <c r="GG124" s="509"/>
      <c r="GH124" s="509"/>
      <c r="GI124" s="509"/>
      <c r="GJ124" s="406" t="s">
        <v>49</v>
      </c>
    </row>
    <row r="125" spans="2:217" ht="9" customHeight="1">
      <c r="B125" s="161"/>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500"/>
      <c r="BC125" s="500"/>
      <c r="BD125" s="500"/>
      <c r="BE125" s="500"/>
      <c r="BF125" s="500"/>
      <c r="BG125" s="500"/>
      <c r="BH125" s="500"/>
      <c r="BI125" s="500"/>
      <c r="BJ125" s="500"/>
      <c r="BK125" s="500"/>
      <c r="BL125" s="500"/>
      <c r="BM125" s="500"/>
      <c r="BN125" s="500"/>
      <c r="BO125" s="500"/>
      <c r="BP125" s="500"/>
      <c r="BQ125" s="500"/>
      <c r="BR125" s="500"/>
      <c r="BS125" s="501"/>
      <c r="BT125" s="501"/>
      <c r="BU125" s="501"/>
      <c r="BV125" s="501"/>
      <c r="BW125" s="500"/>
      <c r="BX125" s="500"/>
      <c r="BY125" s="500"/>
      <c r="BZ125" s="500"/>
      <c r="CA125" s="500"/>
      <c r="CB125" s="500"/>
      <c r="CC125" s="500"/>
      <c r="CD125" s="500"/>
      <c r="CE125" s="500"/>
      <c r="CF125" s="500"/>
      <c r="CG125" s="500"/>
      <c r="CH125" s="500"/>
      <c r="CI125" s="500"/>
      <c r="CJ125" s="500"/>
      <c r="CK125" s="500"/>
      <c r="CL125" s="500"/>
      <c r="CM125" s="500"/>
      <c r="CN125" s="500"/>
      <c r="CO125" s="500"/>
      <c r="CP125" s="500"/>
      <c r="CQ125" s="500"/>
      <c r="CR125" s="500"/>
      <c r="CS125" s="500"/>
      <c r="CT125" s="500"/>
      <c r="CU125" s="500"/>
      <c r="CV125" s="500"/>
      <c r="CW125" s="500"/>
      <c r="CX125" s="500"/>
      <c r="CY125" s="500"/>
      <c r="CZ125" s="500"/>
      <c r="DA125" s="500"/>
      <c r="DB125" s="500"/>
      <c r="DC125" s="500"/>
      <c r="DD125" s="500"/>
      <c r="DE125" s="500"/>
      <c r="DF125" s="500"/>
      <c r="DG125" s="500"/>
      <c r="DH125" s="500"/>
      <c r="DI125" s="500"/>
      <c r="DJ125" s="500"/>
      <c r="DK125" s="500"/>
      <c r="DL125" s="500"/>
      <c r="DM125" s="500"/>
      <c r="DN125" s="500"/>
      <c r="DO125" s="500"/>
      <c r="DP125" s="500"/>
      <c r="DQ125" s="500"/>
      <c r="DR125" s="500"/>
      <c r="DS125" s="500"/>
      <c r="DT125" s="500"/>
      <c r="DU125" s="510"/>
      <c r="DV125" s="510"/>
      <c r="DW125" s="510"/>
      <c r="DX125" s="510"/>
      <c r="DY125" s="510"/>
      <c r="DZ125" s="510"/>
      <c r="EA125" s="510"/>
      <c r="EB125" s="510"/>
      <c r="EC125" s="510"/>
      <c r="ED125" s="510"/>
      <c r="EE125" s="510"/>
      <c r="EF125" s="510"/>
      <c r="EG125" s="510"/>
      <c r="EH125" s="510"/>
      <c r="EI125" s="510"/>
      <c r="EJ125" s="510"/>
      <c r="EK125" s="510"/>
      <c r="EL125" s="510"/>
      <c r="EM125" s="510"/>
      <c r="EN125" s="510"/>
      <c r="EO125" s="510"/>
      <c r="EP125" s="510"/>
      <c r="EQ125" s="510"/>
      <c r="ER125" s="510"/>
      <c r="ES125" s="510"/>
      <c r="ET125" s="510"/>
      <c r="EU125" s="510"/>
      <c r="EV125" s="510"/>
      <c r="EW125" s="510"/>
      <c r="EX125" s="510"/>
      <c r="EY125" s="510"/>
      <c r="EZ125" s="510"/>
      <c r="FA125" s="510"/>
      <c r="FB125" s="510"/>
      <c r="FC125" s="510"/>
      <c r="FD125" s="510"/>
      <c r="FE125" s="510"/>
      <c r="FF125" s="510"/>
      <c r="FG125" s="510"/>
      <c r="FH125" s="510"/>
      <c r="FI125" s="510"/>
      <c r="FJ125" s="510"/>
      <c r="FK125" s="510"/>
      <c r="FL125" s="510"/>
      <c r="FM125" s="510"/>
      <c r="FN125" s="510"/>
      <c r="FO125" s="510"/>
      <c r="FP125" s="510"/>
      <c r="FQ125" s="510"/>
      <c r="FR125" s="510"/>
      <c r="FS125" s="510"/>
      <c r="FT125" s="510"/>
      <c r="FU125" s="510"/>
      <c r="FV125" s="510"/>
      <c r="FW125" s="510"/>
      <c r="FX125" s="510"/>
      <c r="FY125" s="510"/>
      <c r="FZ125" s="510"/>
      <c r="GA125" s="510"/>
      <c r="GB125" s="510"/>
      <c r="GC125" s="510"/>
      <c r="GD125" s="510"/>
      <c r="GE125" s="510"/>
      <c r="GF125" s="510"/>
      <c r="GG125" s="510"/>
      <c r="GH125" s="510"/>
      <c r="GI125" s="510"/>
      <c r="GJ125" s="406" t="s">
        <v>49</v>
      </c>
    </row>
    <row r="126" spans="2:217" s="185" customFormat="1" ht="14">
      <c r="B126" s="163" t="s">
        <v>239</v>
      </c>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c r="AA126" s="216"/>
      <c r="AB126" s="216"/>
      <c r="AC126" s="216"/>
      <c r="AD126" s="216"/>
      <c r="AE126" s="216"/>
      <c r="AF126" s="216"/>
      <c r="AG126" s="216"/>
      <c r="AH126" s="216"/>
      <c r="AI126" s="216"/>
      <c r="AJ126" s="216"/>
      <c r="AK126" s="216"/>
      <c r="AL126" s="216"/>
      <c r="AM126" s="216"/>
      <c r="AN126" s="216"/>
      <c r="AO126" s="216"/>
      <c r="AP126" s="216"/>
      <c r="AQ126" s="216"/>
      <c r="AR126" s="216"/>
      <c r="AS126" s="216"/>
      <c r="AT126" s="216"/>
      <c r="AU126" s="216" t="s">
        <v>1</v>
      </c>
      <c r="AV126" s="216">
        <v>15.31</v>
      </c>
      <c r="AW126" s="216">
        <v>15.31</v>
      </c>
      <c r="AX126" s="216">
        <v>15.31</v>
      </c>
      <c r="AY126" s="216">
        <v>15.31</v>
      </c>
      <c r="AZ126" s="216">
        <v>15.31</v>
      </c>
      <c r="BA126" s="216">
        <v>15.31</v>
      </c>
      <c r="BB126" s="511">
        <v>15.31</v>
      </c>
      <c r="BC126" s="511">
        <v>15.31</v>
      </c>
      <c r="BD126" s="511">
        <v>15.31</v>
      </c>
      <c r="BE126" s="511">
        <v>15.31</v>
      </c>
      <c r="BF126" s="511">
        <v>15.31</v>
      </c>
      <c r="BG126" s="511">
        <v>15.31</v>
      </c>
      <c r="BH126" s="511">
        <v>15.31</v>
      </c>
      <c r="BI126" s="511">
        <v>15.31</v>
      </c>
      <c r="BJ126" s="511">
        <v>15.31</v>
      </c>
      <c r="BK126" s="511">
        <v>15.31</v>
      </c>
      <c r="BL126" s="511">
        <v>15.31</v>
      </c>
      <c r="BM126" s="511">
        <v>15.31</v>
      </c>
      <c r="BN126" s="511">
        <v>15.31</v>
      </c>
      <c r="BO126" s="511">
        <v>15.31</v>
      </c>
      <c r="BP126" s="511">
        <v>15.31</v>
      </c>
      <c r="BQ126" s="511">
        <v>15.31</v>
      </c>
      <c r="BR126" s="511">
        <v>15.31</v>
      </c>
      <c r="BS126" s="511">
        <v>15.31</v>
      </c>
      <c r="BT126" s="511">
        <v>15.31</v>
      </c>
      <c r="BU126" s="511">
        <v>15.31</v>
      </c>
      <c r="BV126" s="511">
        <v>15.31</v>
      </c>
      <c r="BW126" s="511">
        <v>15.31</v>
      </c>
      <c r="BX126" s="511">
        <v>15.31</v>
      </c>
      <c r="BY126" s="511">
        <v>15.31</v>
      </c>
      <c r="BZ126" s="511">
        <v>15.31</v>
      </c>
      <c r="CA126" s="511">
        <v>15.31</v>
      </c>
      <c r="CB126" s="511">
        <v>15.31</v>
      </c>
      <c r="CC126" s="511">
        <v>15.31</v>
      </c>
      <c r="CD126" s="511">
        <v>15.31</v>
      </c>
      <c r="CE126" s="511">
        <v>15.31</v>
      </c>
      <c r="CF126" s="511">
        <v>15.31</v>
      </c>
      <c r="CG126" s="511">
        <v>15.31</v>
      </c>
      <c r="CH126" s="511">
        <v>15.31</v>
      </c>
      <c r="CI126" s="511">
        <v>15.31</v>
      </c>
      <c r="CJ126" s="511">
        <v>15.31</v>
      </c>
      <c r="CK126" s="511">
        <v>15.31</v>
      </c>
      <c r="CL126" s="511">
        <v>15.31</v>
      </c>
      <c r="CM126" s="511">
        <v>15.31</v>
      </c>
      <c r="CN126" s="511">
        <v>15.31</v>
      </c>
      <c r="CO126" s="511">
        <v>15.31</v>
      </c>
      <c r="CP126" s="511">
        <v>15.31</v>
      </c>
      <c r="CQ126" s="511">
        <v>15.31</v>
      </c>
      <c r="CR126" s="511">
        <v>15.31</v>
      </c>
      <c r="CS126" s="511">
        <v>15.31</v>
      </c>
      <c r="CT126" s="511">
        <v>15.31</v>
      </c>
      <c r="CU126" s="511">
        <v>15.31</v>
      </c>
      <c r="CV126" s="511">
        <v>15.31</v>
      </c>
      <c r="CW126" s="511">
        <v>15.31</v>
      </c>
      <c r="CX126" s="511">
        <v>15.31</v>
      </c>
      <c r="CY126" s="511">
        <v>15.31</v>
      </c>
      <c r="CZ126" s="511">
        <v>15.31</v>
      </c>
      <c r="DA126" s="511">
        <v>15.31</v>
      </c>
      <c r="DB126" s="511">
        <v>15.31</v>
      </c>
      <c r="DC126" s="511">
        <v>15.31</v>
      </c>
      <c r="DD126" s="511">
        <v>15.31</v>
      </c>
      <c r="DE126" s="511">
        <v>15.31</v>
      </c>
      <c r="DF126" s="511">
        <v>15.31</v>
      </c>
      <c r="DG126" s="511">
        <v>15.31</v>
      </c>
      <c r="DH126" s="511">
        <v>15.31</v>
      </c>
      <c r="DI126" s="511">
        <v>15.31</v>
      </c>
      <c r="DJ126" s="511">
        <v>15.31</v>
      </c>
      <c r="DK126" s="511">
        <v>15.31</v>
      </c>
      <c r="DL126" s="511">
        <v>15.31</v>
      </c>
      <c r="DM126" s="511">
        <v>15.31</v>
      </c>
      <c r="DN126" s="511">
        <v>15.31</v>
      </c>
      <c r="DO126" s="511">
        <v>17.170000000000002</v>
      </c>
      <c r="DP126" s="511">
        <v>17.170000000000002</v>
      </c>
      <c r="DQ126" s="511">
        <v>17.170000000000002</v>
      </c>
      <c r="DR126" s="511">
        <v>17.170000000000002</v>
      </c>
      <c r="DS126" s="511">
        <v>17.170000000000002</v>
      </c>
      <c r="DT126" s="511">
        <v>17.170000000000002</v>
      </c>
      <c r="DU126" s="507">
        <v>17.170000000000002</v>
      </c>
      <c r="DV126" s="507">
        <v>17.170000000000002</v>
      </c>
      <c r="DW126" s="507">
        <v>17.170000000000002</v>
      </c>
      <c r="DX126" s="507">
        <v>17.170000000000002</v>
      </c>
      <c r="DY126" s="507">
        <v>17.170000000000002</v>
      </c>
      <c r="DZ126" s="507">
        <v>17.170000000000002</v>
      </c>
      <c r="EA126" s="507">
        <v>17.170000000000002</v>
      </c>
      <c r="EB126" s="507">
        <v>17.170000000000002</v>
      </c>
      <c r="EC126" s="507">
        <v>17.170000000000002</v>
      </c>
      <c r="ED126" s="507">
        <v>17.170000000000002</v>
      </c>
      <c r="EE126" s="507">
        <v>17.170000000000002</v>
      </c>
      <c r="EF126" s="507">
        <v>17.170000000000002</v>
      </c>
      <c r="EG126" s="507">
        <v>17.170000000000002</v>
      </c>
      <c r="EH126" s="507">
        <v>17.170000000000002</v>
      </c>
      <c r="EI126" s="507">
        <v>17.170000000000002</v>
      </c>
      <c r="EJ126" s="507">
        <v>17.170000000000002</v>
      </c>
      <c r="EK126" s="507">
        <v>17.170000000000002</v>
      </c>
      <c r="EL126" s="507">
        <v>17.170000000000002</v>
      </c>
      <c r="EM126" s="507">
        <v>17.170000000000002</v>
      </c>
      <c r="EN126" s="507">
        <v>17.170000000000002</v>
      </c>
      <c r="EO126" s="507">
        <v>17.170000000000002</v>
      </c>
      <c r="EP126" s="507">
        <v>17.170000000000002</v>
      </c>
      <c r="EQ126" s="507">
        <v>17.170000000000002</v>
      </c>
      <c r="ER126" s="507">
        <v>17.170000000000002</v>
      </c>
      <c r="ES126" s="507">
        <v>17.170000000000002</v>
      </c>
      <c r="ET126" s="507">
        <v>17.170000000000002</v>
      </c>
      <c r="EU126" s="507">
        <v>17.170000000000002</v>
      </c>
      <c r="EV126" s="507">
        <v>17.170000000000002</v>
      </c>
      <c r="EW126" s="507">
        <v>17.170000000000002</v>
      </c>
      <c r="EX126" s="507">
        <v>17.170000000000002</v>
      </c>
      <c r="EY126" s="507">
        <v>17.170000000000002</v>
      </c>
      <c r="EZ126" s="507">
        <v>17.170000000000002</v>
      </c>
      <c r="FA126" s="507">
        <v>17.170000000000002</v>
      </c>
      <c r="FB126" s="507">
        <v>17.170000000000002</v>
      </c>
      <c r="FC126" s="507">
        <v>17.170000000000002</v>
      </c>
      <c r="FD126" s="507">
        <v>17.170000000000002</v>
      </c>
      <c r="FE126" s="507">
        <v>17.170000000000002</v>
      </c>
      <c r="FF126" s="507">
        <v>17.170000000000002</v>
      </c>
      <c r="FG126" s="507">
        <v>17.170000000000002</v>
      </c>
      <c r="FH126" s="507">
        <v>17.170000000000002</v>
      </c>
      <c r="FI126" s="507">
        <v>17.170000000000002</v>
      </c>
      <c r="FJ126" s="507">
        <v>17.170000000000002</v>
      </c>
      <c r="FK126" s="507">
        <v>17.170000000000002</v>
      </c>
      <c r="FL126" s="507">
        <v>17.170000000000002</v>
      </c>
      <c r="FM126" s="507">
        <v>17.170000000000002</v>
      </c>
      <c r="FN126" s="507">
        <v>17.170000000000002</v>
      </c>
      <c r="FO126" s="507">
        <v>17.170000000000002</v>
      </c>
      <c r="FP126" s="507">
        <v>17.170000000000002</v>
      </c>
      <c r="FQ126" s="507">
        <v>17.170000000000002</v>
      </c>
      <c r="FR126" s="507">
        <v>17.170000000000002</v>
      </c>
      <c r="FS126" s="507">
        <v>17.170000000000002</v>
      </c>
      <c r="FT126" s="507">
        <v>17.170000000000002</v>
      </c>
      <c r="FU126" s="507">
        <v>17.170000000000002</v>
      </c>
      <c r="FV126" s="507">
        <v>17.170000000000002</v>
      </c>
      <c r="FW126" s="507">
        <v>17.170000000000002</v>
      </c>
      <c r="FX126" s="507"/>
      <c r="FY126" s="507"/>
      <c r="FZ126" s="507"/>
      <c r="GA126" s="507"/>
      <c r="GB126" s="507"/>
      <c r="GC126" s="507"/>
      <c r="GD126" s="507"/>
      <c r="GE126" s="507"/>
      <c r="GF126" s="507"/>
      <c r="GG126" s="507"/>
      <c r="GH126" s="507"/>
      <c r="GI126" s="507"/>
      <c r="GJ126" s="406" t="s">
        <v>49</v>
      </c>
    </row>
    <row r="127" spans="2:217" s="185" customFormat="1" ht="14">
      <c r="B127" s="163" t="s">
        <v>240</v>
      </c>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c r="AD127" s="216"/>
      <c r="AE127" s="216"/>
      <c r="AF127" s="216"/>
      <c r="AG127" s="216"/>
      <c r="AH127" s="216"/>
      <c r="AI127" s="216"/>
      <c r="AJ127" s="216"/>
      <c r="AK127" s="216"/>
      <c r="AL127" s="216"/>
      <c r="AM127" s="216"/>
      <c r="AN127" s="216"/>
      <c r="AO127" s="216"/>
      <c r="AP127" s="216"/>
      <c r="AQ127" s="216"/>
      <c r="AR127" s="216"/>
      <c r="AS127" s="216"/>
      <c r="AT127" s="216"/>
      <c r="AU127" s="216" t="s">
        <v>1</v>
      </c>
      <c r="AV127" s="216">
        <v>8.17</v>
      </c>
      <c r="AW127" s="216">
        <v>8.17</v>
      </c>
      <c r="AX127" s="216">
        <v>8.17</v>
      </c>
      <c r="AY127" s="216">
        <v>8.17</v>
      </c>
      <c r="AZ127" s="216">
        <v>8.17</v>
      </c>
      <c r="BA127" s="216">
        <v>8.17</v>
      </c>
      <c r="BB127" s="511">
        <v>8.17</v>
      </c>
      <c r="BC127" s="511">
        <v>8.17</v>
      </c>
      <c r="BD127" s="511">
        <v>8.17</v>
      </c>
      <c r="BE127" s="511">
        <v>8.17</v>
      </c>
      <c r="BF127" s="511">
        <v>8.17</v>
      </c>
      <c r="BG127" s="511">
        <v>8.17</v>
      </c>
      <c r="BH127" s="511">
        <v>8.17</v>
      </c>
      <c r="BI127" s="511">
        <v>8.17</v>
      </c>
      <c r="BJ127" s="511">
        <v>8.17</v>
      </c>
      <c r="BK127" s="511">
        <v>8.17</v>
      </c>
      <c r="BL127" s="511">
        <v>8.17</v>
      </c>
      <c r="BM127" s="511">
        <v>8.17</v>
      </c>
      <c r="BN127" s="511">
        <v>8.17</v>
      </c>
      <c r="BO127" s="511">
        <v>8.17</v>
      </c>
      <c r="BP127" s="511">
        <v>8.17</v>
      </c>
      <c r="BQ127" s="511">
        <v>8.17</v>
      </c>
      <c r="BR127" s="511">
        <v>8.17</v>
      </c>
      <c r="BS127" s="511">
        <v>8.17</v>
      </c>
      <c r="BT127" s="511">
        <v>8.17</v>
      </c>
      <c r="BU127" s="511">
        <v>8.17</v>
      </c>
      <c r="BV127" s="511">
        <v>8.17</v>
      </c>
      <c r="BW127" s="511">
        <v>8.17</v>
      </c>
      <c r="BX127" s="511">
        <v>8.17</v>
      </c>
      <c r="BY127" s="511">
        <v>8.17</v>
      </c>
      <c r="BZ127" s="511">
        <v>8.17</v>
      </c>
      <c r="CA127" s="511">
        <v>8.17</v>
      </c>
      <c r="CB127" s="511">
        <v>8.17</v>
      </c>
      <c r="CC127" s="511">
        <v>8.17</v>
      </c>
      <c r="CD127" s="511">
        <v>8.17</v>
      </c>
      <c r="CE127" s="511">
        <v>8.17</v>
      </c>
      <c r="CF127" s="511">
        <v>8.17</v>
      </c>
      <c r="CG127" s="511">
        <v>8.17</v>
      </c>
      <c r="CH127" s="511">
        <v>8.17</v>
      </c>
      <c r="CI127" s="511">
        <v>8.17</v>
      </c>
      <c r="CJ127" s="511">
        <v>8.17</v>
      </c>
      <c r="CK127" s="511">
        <v>8.17</v>
      </c>
      <c r="CL127" s="511">
        <v>8.17</v>
      </c>
      <c r="CM127" s="511">
        <v>8.17</v>
      </c>
      <c r="CN127" s="511">
        <v>8.17</v>
      </c>
      <c r="CO127" s="511">
        <v>8.17</v>
      </c>
      <c r="CP127" s="511">
        <v>8.17</v>
      </c>
      <c r="CQ127" s="511">
        <v>8.17</v>
      </c>
      <c r="CR127" s="511">
        <v>8.17</v>
      </c>
      <c r="CS127" s="511">
        <v>8.17</v>
      </c>
      <c r="CT127" s="511">
        <v>8.17</v>
      </c>
      <c r="CU127" s="511">
        <v>8.17</v>
      </c>
      <c r="CV127" s="511">
        <v>8.17</v>
      </c>
      <c r="CW127" s="511">
        <v>8.17</v>
      </c>
      <c r="CX127" s="511">
        <v>8.17</v>
      </c>
      <c r="CY127" s="511">
        <v>8.17</v>
      </c>
      <c r="CZ127" s="511">
        <v>8.17</v>
      </c>
      <c r="DA127" s="511">
        <v>8.17</v>
      </c>
      <c r="DB127" s="511">
        <v>8.17</v>
      </c>
      <c r="DC127" s="511">
        <v>8.17</v>
      </c>
      <c r="DD127" s="511">
        <v>8.17</v>
      </c>
      <c r="DE127" s="511">
        <v>8.17</v>
      </c>
      <c r="DF127" s="511">
        <v>8.17</v>
      </c>
      <c r="DG127" s="511">
        <v>8.17</v>
      </c>
      <c r="DH127" s="511">
        <v>8.17</v>
      </c>
      <c r="DI127" s="511">
        <v>8.17</v>
      </c>
      <c r="DJ127" s="511">
        <v>8.17</v>
      </c>
      <c r="DK127" s="511">
        <v>8.17</v>
      </c>
      <c r="DL127" s="511">
        <v>8.17</v>
      </c>
      <c r="DM127" s="511">
        <v>8.17</v>
      </c>
      <c r="DN127" s="511">
        <v>8.17</v>
      </c>
      <c r="DO127" s="511">
        <v>8.17</v>
      </c>
      <c r="DP127" s="511">
        <v>8.17</v>
      </c>
      <c r="DQ127" s="511">
        <v>8.17</v>
      </c>
      <c r="DR127" s="511">
        <v>8.17</v>
      </c>
      <c r="DS127" s="511">
        <v>8.17</v>
      </c>
      <c r="DT127" s="511">
        <v>8.17</v>
      </c>
      <c r="DU127" s="507">
        <v>8.17</v>
      </c>
      <c r="DV127" s="507">
        <v>8.17</v>
      </c>
      <c r="DW127" s="507">
        <v>8.17</v>
      </c>
      <c r="DX127" s="507">
        <v>8.17</v>
      </c>
      <c r="DY127" s="507">
        <v>8.17</v>
      </c>
      <c r="DZ127" s="507">
        <v>8.17</v>
      </c>
      <c r="EA127" s="507">
        <v>8.17</v>
      </c>
      <c r="EB127" s="507">
        <v>8.17</v>
      </c>
      <c r="EC127" s="507">
        <v>8.17</v>
      </c>
      <c r="ED127" s="507">
        <v>8.17</v>
      </c>
      <c r="EE127" s="507">
        <v>8.17</v>
      </c>
      <c r="EF127" s="507">
        <v>8.17</v>
      </c>
      <c r="EG127" s="507">
        <v>8.17</v>
      </c>
      <c r="EH127" s="507">
        <v>8.17</v>
      </c>
      <c r="EI127" s="507">
        <v>8.17</v>
      </c>
      <c r="EJ127" s="507">
        <v>8.17</v>
      </c>
      <c r="EK127" s="507">
        <v>8.17</v>
      </c>
      <c r="EL127" s="507">
        <v>8.17</v>
      </c>
      <c r="EM127" s="507">
        <v>8.17</v>
      </c>
      <c r="EN127" s="507">
        <v>8.17</v>
      </c>
      <c r="EO127" s="507">
        <v>8.17</v>
      </c>
      <c r="EP127" s="507">
        <v>8.17</v>
      </c>
      <c r="EQ127" s="507">
        <v>8.17</v>
      </c>
      <c r="ER127" s="507">
        <v>8.17</v>
      </c>
      <c r="ES127" s="507">
        <v>8.17</v>
      </c>
      <c r="ET127" s="507">
        <v>8.17</v>
      </c>
      <c r="EU127" s="507">
        <v>8.17</v>
      </c>
      <c r="EV127" s="507">
        <v>8.17</v>
      </c>
      <c r="EW127" s="507">
        <v>8.17</v>
      </c>
      <c r="EX127" s="507">
        <v>8.17</v>
      </c>
      <c r="EY127" s="507">
        <v>8.17</v>
      </c>
      <c r="EZ127" s="507">
        <v>8.17</v>
      </c>
      <c r="FA127" s="507">
        <v>8.17</v>
      </c>
      <c r="FB127" s="507">
        <v>8.17</v>
      </c>
      <c r="FC127" s="507">
        <v>8.17</v>
      </c>
      <c r="FD127" s="507">
        <v>8.17</v>
      </c>
      <c r="FE127" s="507">
        <v>8.17</v>
      </c>
      <c r="FF127" s="507">
        <v>8.17</v>
      </c>
      <c r="FG127" s="507">
        <v>8.17</v>
      </c>
      <c r="FH127" s="507">
        <v>8.17</v>
      </c>
      <c r="FI127" s="507">
        <v>8.17</v>
      </c>
      <c r="FJ127" s="507">
        <v>8.17</v>
      </c>
      <c r="FK127" s="507">
        <v>8.17</v>
      </c>
      <c r="FL127" s="507">
        <v>8.17</v>
      </c>
      <c r="FM127" s="507">
        <v>8.17</v>
      </c>
      <c r="FN127" s="507">
        <v>8.17</v>
      </c>
      <c r="FO127" s="507">
        <v>8.17</v>
      </c>
      <c r="FP127" s="507">
        <v>8.17</v>
      </c>
      <c r="FQ127" s="507">
        <v>8.17</v>
      </c>
      <c r="FR127" s="507">
        <v>8.17</v>
      </c>
      <c r="FS127" s="507">
        <v>8.17</v>
      </c>
      <c r="FT127" s="507">
        <v>8.17</v>
      </c>
      <c r="FU127" s="507">
        <v>8.17</v>
      </c>
      <c r="FV127" s="507">
        <v>8.17</v>
      </c>
      <c r="FW127" s="507">
        <v>8.17</v>
      </c>
      <c r="FX127" s="507"/>
      <c r="FY127" s="507"/>
      <c r="FZ127" s="507"/>
      <c r="GA127" s="507"/>
      <c r="GB127" s="507"/>
      <c r="GC127" s="507"/>
      <c r="GD127" s="507"/>
      <c r="GE127" s="507"/>
      <c r="GF127" s="507"/>
      <c r="GG127" s="507"/>
      <c r="GH127" s="507"/>
      <c r="GI127" s="507"/>
      <c r="GJ127" s="406" t="s">
        <v>49</v>
      </c>
    </row>
    <row r="128" spans="2:217" s="185" customFormat="1" ht="14">
      <c r="B128" s="164" t="s">
        <v>241</v>
      </c>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c r="AA128" s="216"/>
      <c r="AB128" s="216"/>
      <c r="AC128" s="216"/>
      <c r="AD128" s="216"/>
      <c r="AE128" s="216"/>
      <c r="AF128" s="216"/>
      <c r="AG128" s="216"/>
      <c r="AH128" s="216"/>
      <c r="AI128" s="216"/>
      <c r="AJ128" s="216"/>
      <c r="AK128" s="216"/>
      <c r="AL128" s="216"/>
      <c r="AM128" s="216"/>
      <c r="AN128" s="216"/>
      <c r="AO128" s="216"/>
      <c r="AP128" s="216"/>
      <c r="AQ128" s="216"/>
      <c r="AR128" s="216"/>
      <c r="AS128" s="216"/>
      <c r="AT128" s="216"/>
      <c r="AU128" s="216" t="s">
        <v>1</v>
      </c>
      <c r="AV128" s="217">
        <v>-4.47E-3</v>
      </c>
      <c r="AW128" s="217">
        <v>-4.47E-3</v>
      </c>
      <c r="AX128" s="217">
        <v>-4.47E-3</v>
      </c>
      <c r="AY128" s="217">
        <v>-4.47E-3</v>
      </c>
      <c r="AZ128" s="217">
        <v>-4.47E-3</v>
      </c>
      <c r="BA128" s="217">
        <v>-4.47E-3</v>
      </c>
      <c r="BB128" s="518">
        <v>-4.47E-3</v>
      </c>
      <c r="BC128" s="518">
        <v>-4.47E-3</v>
      </c>
      <c r="BD128" s="518">
        <v>-4.47E-3</v>
      </c>
      <c r="BE128" s="518">
        <v>-4.47E-3</v>
      </c>
      <c r="BF128" s="518">
        <v>-4.47E-3</v>
      </c>
      <c r="BG128" s="518">
        <v>-4.47E-3</v>
      </c>
      <c r="BH128" s="518">
        <v>-4.47E-3</v>
      </c>
      <c r="BI128" s="518">
        <v>-4.47E-3</v>
      </c>
      <c r="BJ128" s="518">
        <v>-4.47E-3</v>
      </c>
      <c r="BK128" s="518">
        <v>-4.47E-3</v>
      </c>
      <c r="BL128" s="518">
        <v>-4.47E-3</v>
      </c>
      <c r="BM128" s="518">
        <v>-4.47E-3</v>
      </c>
      <c r="BN128" s="518">
        <v>-4.47E-3</v>
      </c>
      <c r="BO128" s="518">
        <v>-4.47E-3</v>
      </c>
      <c r="BP128" s="518">
        <v>-4.47E-3</v>
      </c>
      <c r="BQ128" s="518">
        <v>-4.47E-3</v>
      </c>
      <c r="BR128" s="518">
        <v>-4.47E-3</v>
      </c>
      <c r="BS128" s="518">
        <v>-4.47E-3</v>
      </c>
      <c r="BT128" s="518">
        <v>-4.47E-3</v>
      </c>
      <c r="BU128" s="518">
        <v>-4.47E-3</v>
      </c>
      <c r="BV128" s="518">
        <v>-4.47E-3</v>
      </c>
      <c r="BW128" s="518">
        <v>-4.47E-3</v>
      </c>
      <c r="BX128" s="518">
        <v>-4.47E-3</v>
      </c>
      <c r="BY128" s="518">
        <v>-4.47E-3</v>
      </c>
      <c r="BZ128" s="518">
        <v>-4.47E-3</v>
      </c>
      <c r="CA128" s="518">
        <v>-4.47E-3</v>
      </c>
      <c r="CB128" s="518">
        <v>-4.47E-3</v>
      </c>
      <c r="CC128" s="518">
        <v>-4.47E-3</v>
      </c>
      <c r="CD128" s="518">
        <v>-4.47E-3</v>
      </c>
      <c r="CE128" s="518">
        <v>-4.47E-3</v>
      </c>
      <c r="CF128" s="518">
        <v>-4.47E-3</v>
      </c>
      <c r="CG128" s="518">
        <v>-4.47E-3</v>
      </c>
      <c r="CH128" s="518">
        <v>-4.47E-3</v>
      </c>
      <c r="CI128" s="518">
        <v>-4.47E-3</v>
      </c>
      <c r="CJ128" s="518">
        <v>-4.47E-3</v>
      </c>
      <c r="CK128" s="518">
        <v>-4.47E-3</v>
      </c>
      <c r="CL128" s="518">
        <v>-4.47E-3</v>
      </c>
      <c r="CM128" s="518">
        <v>-4.47E-3</v>
      </c>
      <c r="CN128" s="518">
        <v>-4.47E-3</v>
      </c>
      <c r="CO128" s="518">
        <v>-4.47E-3</v>
      </c>
      <c r="CP128" s="518">
        <v>-4.47E-3</v>
      </c>
      <c r="CQ128" s="518">
        <v>-4.47E-3</v>
      </c>
      <c r="CR128" s="518">
        <v>-4.47E-3</v>
      </c>
      <c r="CS128" s="518">
        <v>-4.47E-3</v>
      </c>
      <c r="CT128" s="518">
        <v>-4.47E-3</v>
      </c>
      <c r="CU128" s="518">
        <v>-4.47E-3</v>
      </c>
      <c r="CV128" s="518">
        <v>-4.47E-3</v>
      </c>
      <c r="CW128" s="518">
        <v>-4.47E-3</v>
      </c>
      <c r="CX128" s="518">
        <v>-4.47E-3</v>
      </c>
      <c r="CY128" s="518">
        <v>-4.47E-3</v>
      </c>
      <c r="CZ128" s="518">
        <v>-4.47E-3</v>
      </c>
      <c r="DA128" s="518">
        <v>-4.47E-3</v>
      </c>
      <c r="DB128" s="518">
        <v>-4.47E-3</v>
      </c>
      <c r="DC128" s="518">
        <v>-4.47E-3</v>
      </c>
      <c r="DD128" s="518">
        <v>-4.47E-3</v>
      </c>
      <c r="DE128" s="518">
        <v>-4.47E-3</v>
      </c>
      <c r="DF128" s="518">
        <v>-4.47E-3</v>
      </c>
      <c r="DG128" s="518">
        <v>-4.47E-3</v>
      </c>
      <c r="DH128" s="518">
        <v>-4.47E-3</v>
      </c>
      <c r="DI128" s="518">
        <v>-4.47E-3</v>
      </c>
      <c r="DJ128" s="518">
        <v>-4.47E-3</v>
      </c>
      <c r="DK128" s="518">
        <v>-4.47E-3</v>
      </c>
      <c r="DL128" s="518">
        <v>-4.47E-3</v>
      </c>
      <c r="DM128" s="518">
        <v>-4.47E-3</v>
      </c>
      <c r="DN128" s="518">
        <v>-4.47E-3</v>
      </c>
      <c r="DO128" s="518">
        <v>-4.47E-3</v>
      </c>
      <c r="DP128" s="518">
        <v>-4.47E-3</v>
      </c>
      <c r="DQ128" s="518">
        <v>-4.47E-3</v>
      </c>
      <c r="DR128" s="518">
        <v>-4.47E-3</v>
      </c>
      <c r="DS128" s="518">
        <v>-4.47E-3</v>
      </c>
      <c r="DT128" s="518">
        <v>-4.47E-3</v>
      </c>
      <c r="DU128" s="519">
        <v>-4.47E-3</v>
      </c>
      <c r="DV128" s="519">
        <v>-4.47E-3</v>
      </c>
      <c r="DW128" s="519">
        <v>-4.47E-3</v>
      </c>
      <c r="DX128" s="519">
        <v>-4.47E-3</v>
      </c>
      <c r="DY128" s="519">
        <v>-4.47E-3</v>
      </c>
      <c r="DZ128" s="519">
        <v>-4.47E-3</v>
      </c>
      <c r="EA128" s="519">
        <v>-4.47E-3</v>
      </c>
      <c r="EB128" s="519">
        <v>-4.47E-3</v>
      </c>
      <c r="EC128" s="519">
        <v>-4.47E-3</v>
      </c>
      <c r="ED128" s="519">
        <v>-4.47E-3</v>
      </c>
      <c r="EE128" s="519">
        <v>-4.47E-3</v>
      </c>
      <c r="EF128" s="519">
        <v>-4.47E-3</v>
      </c>
      <c r="EG128" s="519">
        <v>-4.47E-3</v>
      </c>
      <c r="EH128" s="519">
        <v>-4.47E-3</v>
      </c>
      <c r="EI128" s="519">
        <v>-4.47E-3</v>
      </c>
      <c r="EJ128" s="519">
        <v>-4.47E-3</v>
      </c>
      <c r="EK128" s="519">
        <v>-4.47E-3</v>
      </c>
      <c r="EL128" s="519">
        <v>-4.47E-3</v>
      </c>
      <c r="EM128" s="519">
        <v>-4.47E-3</v>
      </c>
      <c r="EN128" s="519">
        <v>-4.47E-3</v>
      </c>
      <c r="EO128" s="519">
        <v>-4.47E-3</v>
      </c>
      <c r="EP128" s="519">
        <v>-4.47E-3</v>
      </c>
      <c r="EQ128" s="519">
        <v>-4.47E-3</v>
      </c>
      <c r="ER128" s="519">
        <v>-4.47E-3</v>
      </c>
      <c r="ES128" s="519">
        <v>-4.47E-3</v>
      </c>
      <c r="ET128" s="519">
        <v>-4.47E-3</v>
      </c>
      <c r="EU128" s="519">
        <v>-4.47E-3</v>
      </c>
      <c r="EV128" s="519">
        <v>-4.47E-3</v>
      </c>
      <c r="EW128" s="519">
        <v>-4.47E-3</v>
      </c>
      <c r="EX128" s="519">
        <v>-4.47E-3</v>
      </c>
      <c r="EY128" s="519">
        <v>-4.47E-3</v>
      </c>
      <c r="EZ128" s="519">
        <v>-4.47E-3</v>
      </c>
      <c r="FA128" s="519">
        <v>-4.47E-3</v>
      </c>
      <c r="FB128" s="519">
        <v>-4.47E-3</v>
      </c>
      <c r="FC128" s="519">
        <v>-4.47E-3</v>
      </c>
      <c r="FD128" s="519">
        <v>-4.47E-3</v>
      </c>
      <c r="FE128" s="519">
        <v>-4.47E-3</v>
      </c>
      <c r="FF128" s="519">
        <v>-4.47E-3</v>
      </c>
      <c r="FG128" s="519">
        <v>-4.47E-3</v>
      </c>
      <c r="FH128" s="519">
        <v>-4.47E-3</v>
      </c>
      <c r="FI128" s="519">
        <v>-4.47E-3</v>
      </c>
      <c r="FJ128" s="519">
        <v>-4.47E-3</v>
      </c>
      <c r="FK128" s="519">
        <v>-4.47E-3</v>
      </c>
      <c r="FL128" s="519">
        <v>-4.47E-3</v>
      </c>
      <c r="FM128" s="519">
        <v>-4.47E-3</v>
      </c>
      <c r="FN128" s="519">
        <v>-4.47E-3</v>
      </c>
      <c r="FO128" s="519">
        <v>-4.47E-3</v>
      </c>
      <c r="FP128" s="519">
        <v>-4.47E-3</v>
      </c>
      <c r="FQ128" s="519">
        <v>-4.47E-3</v>
      </c>
      <c r="FR128" s="519">
        <v>-4.47E-3</v>
      </c>
      <c r="FS128" s="519">
        <v>-4.47E-3</v>
      </c>
      <c r="FT128" s="519">
        <v>-4.47E-3</v>
      </c>
      <c r="FU128" s="519">
        <v>-4.47E-3</v>
      </c>
      <c r="FV128" s="519">
        <v>-4.47E-3</v>
      </c>
      <c r="FW128" s="519">
        <v>-4.47E-3</v>
      </c>
      <c r="FX128" s="519"/>
      <c r="FY128" s="519"/>
      <c r="FZ128" s="519"/>
      <c r="GA128" s="519"/>
      <c r="GB128" s="519"/>
      <c r="GC128" s="519"/>
      <c r="GD128" s="519"/>
      <c r="GE128" s="519"/>
      <c r="GF128" s="519"/>
      <c r="GG128" s="519"/>
      <c r="GH128" s="519"/>
      <c r="GI128" s="519"/>
      <c r="GJ128" s="406" t="s">
        <v>49</v>
      </c>
    </row>
    <row r="129" spans="2:192">
      <c r="FX129" s="143"/>
      <c r="GJ129" s="406" t="s">
        <v>49</v>
      </c>
    </row>
    <row r="130" spans="2:192">
      <c r="FX130" s="143"/>
      <c r="GJ130" s="406" t="s">
        <v>49</v>
      </c>
    </row>
    <row r="131" spans="2:192">
      <c r="FX131" s="143"/>
      <c r="GJ131" s="406" t="s">
        <v>49</v>
      </c>
    </row>
    <row r="132" spans="2:192">
      <c r="B132" s="144" t="s">
        <v>266</v>
      </c>
      <c r="BB132" s="586"/>
      <c r="BC132" s="586"/>
      <c r="BD132" s="586"/>
      <c r="BE132" s="586"/>
      <c r="BF132" s="586"/>
      <c r="BG132" s="586"/>
      <c r="BH132" s="586"/>
      <c r="BI132" s="586"/>
      <c r="BJ132" s="586"/>
      <c r="BK132" s="586"/>
      <c r="BL132" s="586"/>
      <c r="BM132" s="586"/>
      <c r="BN132" s="586"/>
      <c r="BO132" s="586"/>
      <c r="BP132" s="586"/>
      <c r="BQ132" s="586"/>
      <c r="BR132" s="586"/>
      <c r="BS132" s="586"/>
      <c r="BT132" s="586"/>
      <c r="BU132" s="586"/>
      <c r="BV132" s="586"/>
      <c r="BW132" s="586"/>
      <c r="BX132" s="586"/>
      <c r="BY132" s="586"/>
      <c r="BZ132" s="586"/>
      <c r="CA132" s="586"/>
      <c r="CB132" s="586"/>
      <c r="CC132" s="586"/>
      <c r="CD132" s="586"/>
      <c r="CE132" s="586"/>
      <c r="CF132" s="586"/>
      <c r="CG132" s="586"/>
      <c r="CH132" s="586"/>
      <c r="CI132" s="586"/>
      <c r="CJ132" s="588">
        <f t="shared" ref="CJ132:DO132" si="277">+CJ20+CJ25+CJ26+CJ27</f>
        <v>5.7649999999999993E-2</v>
      </c>
      <c r="CK132" s="588">
        <f t="shared" si="277"/>
        <v>5.7649999999999993E-2</v>
      </c>
      <c r="CL132" s="588">
        <f t="shared" si="277"/>
        <v>5.8069999999999997E-2</v>
      </c>
      <c r="CM132" s="588">
        <f t="shared" si="277"/>
        <v>5.8069999999999997E-2</v>
      </c>
      <c r="CN132" s="588">
        <f t="shared" si="277"/>
        <v>5.8069999999999997E-2</v>
      </c>
      <c r="CO132" s="588">
        <f t="shared" si="277"/>
        <v>5.8539999999999995E-2</v>
      </c>
      <c r="CP132" s="588">
        <f t="shared" si="277"/>
        <v>5.8539999999999995E-2</v>
      </c>
      <c r="CQ132" s="588">
        <f t="shared" si="277"/>
        <v>5.8539999999999995E-2</v>
      </c>
      <c r="CR132" s="588">
        <f t="shared" si="277"/>
        <v>6.0899999999999996E-2</v>
      </c>
      <c r="CS132" s="588">
        <f t="shared" si="277"/>
        <v>6.0899999999999996E-2</v>
      </c>
      <c r="CT132" s="588">
        <f t="shared" si="277"/>
        <v>6.0899999999999996E-2</v>
      </c>
      <c r="CU132" s="588">
        <f t="shared" si="277"/>
        <v>6.1759999999999995E-2</v>
      </c>
      <c r="CV132" s="588">
        <f t="shared" si="277"/>
        <v>6.1759999999999995E-2</v>
      </c>
      <c r="CW132" s="588">
        <f t="shared" si="277"/>
        <v>6.1759999999999995E-2</v>
      </c>
      <c r="CX132" s="588">
        <f t="shared" si="277"/>
        <v>6.1339999999999999E-2</v>
      </c>
      <c r="CY132" s="588">
        <f t="shared" si="277"/>
        <v>6.1339999999999999E-2</v>
      </c>
      <c r="CZ132" s="588">
        <f t="shared" si="277"/>
        <v>6.1339999999999999E-2</v>
      </c>
      <c r="DA132" s="588">
        <f t="shared" si="277"/>
        <v>6.2000000000000006E-2</v>
      </c>
      <c r="DB132" s="588">
        <f t="shared" si="277"/>
        <v>6.2000000000000006E-2</v>
      </c>
      <c r="DC132" s="588">
        <f t="shared" si="277"/>
        <v>6.2000000000000006E-2</v>
      </c>
      <c r="DD132" s="588">
        <f t="shared" si="277"/>
        <v>6.7900000000000002E-2</v>
      </c>
      <c r="DE132" s="588">
        <f t="shared" si="277"/>
        <v>6.7900000000000002E-2</v>
      </c>
      <c r="DF132" s="588">
        <f t="shared" si="277"/>
        <v>6.7900000000000002E-2</v>
      </c>
      <c r="DG132" s="588">
        <f t="shared" si="277"/>
        <v>7.1500000000000008E-2</v>
      </c>
      <c r="DH132" s="588">
        <f t="shared" si="277"/>
        <v>7.1500000000000008E-2</v>
      </c>
      <c r="DI132" s="588">
        <f t="shared" si="277"/>
        <v>7.1500000000000008E-2</v>
      </c>
      <c r="DJ132" s="588">
        <f t="shared" si="277"/>
        <v>6.7920000000000008E-2</v>
      </c>
      <c r="DK132" s="588">
        <f t="shared" si="277"/>
        <v>6.7920000000000008E-2</v>
      </c>
      <c r="DL132" s="588">
        <f t="shared" si="277"/>
        <v>6.7920000000000008E-2</v>
      </c>
      <c r="DM132" s="588">
        <f t="shared" si="277"/>
        <v>6.8779999999999994E-2</v>
      </c>
      <c r="DN132" s="588">
        <f t="shared" si="277"/>
        <v>6.8779999999999994E-2</v>
      </c>
      <c r="DO132" s="588">
        <f t="shared" si="277"/>
        <v>6.8779999999999994E-2</v>
      </c>
      <c r="DP132" s="588">
        <f t="shared" ref="DP132:EU132" si="278">+DP20+DP25+DP26+DP27</f>
        <v>6.8309999999999996E-2</v>
      </c>
      <c r="DQ132" s="588">
        <f t="shared" si="278"/>
        <v>6.8309999999999996E-2</v>
      </c>
      <c r="DR132" s="588">
        <f t="shared" si="278"/>
        <v>6.8309999999999996E-2</v>
      </c>
      <c r="DS132" s="588">
        <f t="shared" si="278"/>
        <v>7.0119999999999988E-2</v>
      </c>
      <c r="DT132" s="588">
        <f t="shared" si="278"/>
        <v>7.0119999999999988E-2</v>
      </c>
      <c r="DU132" s="588">
        <f t="shared" si="278"/>
        <v>7.0119999999999988E-2</v>
      </c>
      <c r="DV132" s="588">
        <f t="shared" si="278"/>
        <v>6.4879999999999993E-2</v>
      </c>
      <c r="DW132" s="588">
        <f t="shared" si="278"/>
        <v>6.4879999999999993E-2</v>
      </c>
      <c r="DX132" s="588">
        <f t="shared" si="278"/>
        <v>6.4879999999999993E-2</v>
      </c>
      <c r="DY132" s="588">
        <f t="shared" si="278"/>
        <v>5.9060000000000001E-2</v>
      </c>
      <c r="DZ132" s="588">
        <f t="shared" si="278"/>
        <v>5.9060000000000001E-2</v>
      </c>
      <c r="EA132" s="588">
        <f t="shared" si="278"/>
        <v>5.9060000000000001E-2</v>
      </c>
      <c r="EB132" s="588">
        <f t="shared" si="278"/>
        <v>5.5729999999999995E-2</v>
      </c>
      <c r="EC132" s="588">
        <f t="shared" si="278"/>
        <v>5.5729999999999995E-2</v>
      </c>
      <c r="ED132" s="588">
        <f t="shared" si="278"/>
        <v>5.5729999999999995E-2</v>
      </c>
      <c r="EE132" s="588">
        <f t="shared" si="278"/>
        <v>5.926E-2</v>
      </c>
      <c r="EF132" s="588">
        <f t="shared" si="278"/>
        <v>5.926E-2</v>
      </c>
      <c r="EG132" s="588">
        <f t="shared" si="278"/>
        <v>5.926E-2</v>
      </c>
      <c r="EH132" s="588">
        <f t="shared" si="278"/>
        <v>6.429E-2</v>
      </c>
      <c r="EI132" s="588">
        <f t="shared" si="278"/>
        <v>6.429E-2</v>
      </c>
      <c r="EJ132" s="588">
        <f t="shared" si="278"/>
        <v>6.429E-2</v>
      </c>
      <c r="EK132" s="588">
        <f t="shared" si="278"/>
        <v>6.6489999999999994E-2</v>
      </c>
      <c r="EL132" s="588">
        <f t="shared" si="278"/>
        <v>6.6489999999999994E-2</v>
      </c>
      <c r="EM132" s="588">
        <f t="shared" si="278"/>
        <v>6.6489999999999994E-2</v>
      </c>
      <c r="EN132" s="588">
        <f t="shared" si="278"/>
        <v>6.5299999999999997E-2</v>
      </c>
      <c r="EO132" s="588">
        <f t="shared" si="278"/>
        <v>6.5299999999999997E-2</v>
      </c>
      <c r="EP132" s="588">
        <f t="shared" si="278"/>
        <v>6.5299999999999997E-2</v>
      </c>
      <c r="EQ132" s="588">
        <f t="shared" si="278"/>
        <v>7.0199999999999999E-2</v>
      </c>
      <c r="ER132" s="588">
        <f t="shared" si="278"/>
        <v>7.0199999999999999E-2</v>
      </c>
      <c r="ES132" s="588">
        <f t="shared" si="278"/>
        <v>7.0199999999999999E-2</v>
      </c>
      <c r="ET132" s="588">
        <f t="shared" si="278"/>
        <v>7.2399999999999992E-2</v>
      </c>
      <c r="EU132" s="588">
        <f t="shared" si="278"/>
        <v>7.2399999999999992E-2</v>
      </c>
      <c r="EV132" s="588">
        <f t="shared" ref="EV132:GA132" si="279">+EV20+EV25+EV26+EV27</f>
        <v>7.2399999999999992E-2</v>
      </c>
      <c r="EW132" s="588">
        <f t="shared" si="279"/>
        <v>7.356E-2</v>
      </c>
      <c r="EX132" s="588">
        <f t="shared" si="279"/>
        <v>7.356E-2</v>
      </c>
      <c r="EY132" s="588">
        <f t="shared" si="279"/>
        <v>7.356E-2</v>
      </c>
      <c r="EZ132" s="588">
        <f t="shared" si="279"/>
        <v>7.7090000000000006E-2</v>
      </c>
      <c r="FA132" s="588">
        <f t="shared" si="279"/>
        <v>7.7090000000000006E-2</v>
      </c>
      <c r="FB132" s="588">
        <f t="shared" si="279"/>
        <v>7.7090000000000006E-2</v>
      </c>
      <c r="FC132" s="588">
        <f t="shared" si="279"/>
        <v>7.7929999999999999E-2</v>
      </c>
      <c r="FD132" s="588">
        <f t="shared" si="279"/>
        <v>7.7929999999999999E-2</v>
      </c>
      <c r="FE132" s="588">
        <f t="shared" si="279"/>
        <v>7.7929999999999999E-2</v>
      </c>
      <c r="FF132" s="588">
        <f t="shared" si="279"/>
        <v>8.0559999999999993E-2</v>
      </c>
      <c r="FG132" s="588">
        <f t="shared" si="279"/>
        <v>8.0559999999999993E-2</v>
      </c>
      <c r="FH132" s="588">
        <f t="shared" si="279"/>
        <v>8.0559999999999993E-2</v>
      </c>
      <c r="FI132" s="588">
        <f t="shared" si="279"/>
        <v>8.4680000000000005E-2</v>
      </c>
      <c r="FJ132" s="588">
        <f t="shared" si="279"/>
        <v>8.4680000000000005E-2</v>
      </c>
      <c r="FK132" s="588">
        <f t="shared" si="279"/>
        <v>8.4680000000000005E-2</v>
      </c>
      <c r="FL132" s="588">
        <f t="shared" si="279"/>
        <v>8.4659999999999999E-2</v>
      </c>
      <c r="FM132" s="588">
        <f t="shared" si="279"/>
        <v>8.4659999999999999E-2</v>
      </c>
      <c r="FN132" s="588">
        <f t="shared" si="279"/>
        <v>8.4659999999999999E-2</v>
      </c>
      <c r="FO132" s="588">
        <f t="shared" si="279"/>
        <v>8.4379999999999997E-2</v>
      </c>
      <c r="FP132" s="588">
        <f t="shared" si="279"/>
        <v>8.4379999999999997E-2</v>
      </c>
      <c r="FQ132" s="588">
        <f t="shared" si="279"/>
        <v>8.4379999999999997E-2</v>
      </c>
      <c r="FR132" s="588">
        <f t="shared" si="279"/>
        <v>8.4079999999999988E-2</v>
      </c>
      <c r="FS132" s="588">
        <f t="shared" si="279"/>
        <v>8.4079999999999988E-2</v>
      </c>
      <c r="FT132" s="588">
        <f t="shared" si="279"/>
        <v>8.4079999999999988E-2</v>
      </c>
      <c r="FU132" s="588">
        <f t="shared" si="279"/>
        <v>8.115E-2</v>
      </c>
      <c r="FV132" s="588">
        <f t="shared" si="279"/>
        <v>8.115E-2</v>
      </c>
      <c r="FW132" s="588">
        <f t="shared" si="279"/>
        <v>8.115E-2</v>
      </c>
      <c r="FX132" s="588">
        <f t="shared" si="279"/>
        <v>8.4659999999999999E-2</v>
      </c>
      <c r="FY132" s="588">
        <f t="shared" si="279"/>
        <v>8.4659999999999999E-2</v>
      </c>
      <c r="FZ132" s="588">
        <f t="shared" si="279"/>
        <v>8.4659999999999999E-2</v>
      </c>
      <c r="GA132" s="588">
        <f t="shared" si="279"/>
        <v>8.5620000000000002E-2</v>
      </c>
      <c r="GB132" s="588">
        <f t="shared" ref="GB132:GI132" si="280">+GB20+GB25+GB26+GB27</f>
        <v>8.5620000000000002E-2</v>
      </c>
      <c r="GC132" s="588">
        <f t="shared" si="280"/>
        <v>8.5620000000000002E-2</v>
      </c>
      <c r="GD132" s="588">
        <f t="shared" si="280"/>
        <v>8.5029999999999994E-2</v>
      </c>
      <c r="GE132" s="588">
        <f t="shared" si="280"/>
        <v>8.5029999999999994E-2</v>
      </c>
      <c r="GF132" s="588">
        <f t="shared" si="280"/>
        <v>8.5029999999999994E-2</v>
      </c>
      <c r="GG132" s="588">
        <f t="shared" si="280"/>
        <v>8.3029999999999993E-2</v>
      </c>
      <c r="GH132" s="588">
        <f t="shared" si="280"/>
        <v>8.3029999999999993E-2</v>
      </c>
      <c r="GI132" s="588">
        <f t="shared" si="280"/>
        <v>8.3029999999999993E-2</v>
      </c>
      <c r="GJ132" s="588" t="s">
        <v>49</v>
      </c>
    </row>
    <row r="133" spans="2:192">
      <c r="B133" s="587" t="str">
        <f>+B20</f>
        <v>CECAF: Energy Cost Adjustment Factor (provision G, aka CECAF)</v>
      </c>
      <c r="BB133" s="586"/>
      <c r="BC133" s="586"/>
      <c r="BD133" s="586"/>
      <c r="BE133" s="586"/>
      <c r="BF133" s="586"/>
      <c r="BG133" s="586"/>
      <c r="BH133" s="586"/>
      <c r="BI133" s="586"/>
      <c r="BJ133" s="586"/>
      <c r="BK133" s="586"/>
      <c r="BL133" s="586"/>
      <c r="BM133" s="586"/>
      <c r="BN133" s="586"/>
      <c r="BO133" s="586"/>
      <c r="BP133" s="586"/>
      <c r="BQ133" s="586"/>
      <c r="BR133" s="586"/>
      <c r="BS133" s="586"/>
      <c r="BT133" s="586"/>
      <c r="BU133" s="586"/>
      <c r="BV133" s="586"/>
      <c r="BW133" s="586"/>
      <c r="BX133" s="586"/>
      <c r="BY133" s="586"/>
      <c r="BZ133" s="586"/>
      <c r="CA133" s="586"/>
      <c r="CB133" s="586"/>
      <c r="CC133" s="586"/>
      <c r="CD133" s="586"/>
      <c r="CE133" s="586"/>
      <c r="CF133" s="586"/>
      <c r="CG133" s="586"/>
      <c r="CH133" s="586"/>
      <c r="CI133" s="586"/>
      <c r="CJ133" s="586">
        <f t="shared" ref="CJ133:DO133" si="281">+CJ20</f>
        <v>5.6899999999999999E-2</v>
      </c>
      <c r="CK133" s="586">
        <f t="shared" si="281"/>
        <v>5.6899999999999999E-2</v>
      </c>
      <c r="CL133" s="586">
        <f t="shared" si="281"/>
        <v>5.6899999999999999E-2</v>
      </c>
      <c r="CM133" s="586">
        <f t="shared" si="281"/>
        <v>5.6899999999999999E-2</v>
      </c>
      <c r="CN133" s="586">
        <f t="shared" si="281"/>
        <v>5.6899999999999999E-2</v>
      </c>
      <c r="CO133" s="586">
        <f t="shared" si="281"/>
        <v>5.6899999999999999E-2</v>
      </c>
      <c r="CP133" s="586">
        <f t="shared" si="281"/>
        <v>5.6899999999999999E-2</v>
      </c>
      <c r="CQ133" s="586">
        <f t="shared" si="281"/>
        <v>5.6899999999999999E-2</v>
      </c>
      <c r="CR133" s="586">
        <f t="shared" si="281"/>
        <v>5.6899999999999999E-2</v>
      </c>
      <c r="CS133" s="586">
        <f t="shared" si="281"/>
        <v>5.6899999999999999E-2</v>
      </c>
      <c r="CT133" s="586">
        <f t="shared" si="281"/>
        <v>5.6899999999999999E-2</v>
      </c>
      <c r="CU133" s="586">
        <f t="shared" si="281"/>
        <v>5.6899999999999999E-2</v>
      </c>
      <c r="CV133" s="586">
        <f t="shared" si="281"/>
        <v>5.6899999999999999E-2</v>
      </c>
      <c r="CW133" s="586">
        <f t="shared" si="281"/>
        <v>5.6899999999999999E-2</v>
      </c>
      <c r="CX133" s="586">
        <f t="shared" si="281"/>
        <v>5.6899999999999999E-2</v>
      </c>
      <c r="CY133" s="586">
        <f t="shared" si="281"/>
        <v>5.6899999999999999E-2</v>
      </c>
      <c r="CZ133" s="586">
        <f t="shared" si="281"/>
        <v>5.6899999999999999E-2</v>
      </c>
      <c r="DA133" s="586">
        <f t="shared" si="281"/>
        <v>5.6899999999999999E-2</v>
      </c>
      <c r="DB133" s="586">
        <f t="shared" si="281"/>
        <v>5.6899999999999999E-2</v>
      </c>
      <c r="DC133" s="586">
        <f t="shared" si="281"/>
        <v>5.6899999999999999E-2</v>
      </c>
      <c r="DD133" s="586">
        <f t="shared" si="281"/>
        <v>5.6899999999999999E-2</v>
      </c>
      <c r="DE133" s="586">
        <f t="shared" si="281"/>
        <v>5.6899999999999999E-2</v>
      </c>
      <c r="DF133" s="586">
        <f t="shared" si="281"/>
        <v>5.6899999999999999E-2</v>
      </c>
      <c r="DG133" s="586">
        <f t="shared" si="281"/>
        <v>5.6899999999999999E-2</v>
      </c>
      <c r="DH133" s="586">
        <f t="shared" si="281"/>
        <v>5.6899999999999999E-2</v>
      </c>
      <c r="DI133" s="586">
        <f t="shared" si="281"/>
        <v>5.6899999999999999E-2</v>
      </c>
      <c r="DJ133" s="586">
        <f t="shared" si="281"/>
        <v>5.6899999999999999E-2</v>
      </c>
      <c r="DK133" s="586">
        <f t="shared" si="281"/>
        <v>5.6899999999999999E-2</v>
      </c>
      <c r="DL133" s="586">
        <f t="shared" si="281"/>
        <v>5.6899999999999999E-2</v>
      </c>
      <c r="DM133" s="586">
        <f t="shared" si="281"/>
        <v>5.6899999999999999E-2</v>
      </c>
      <c r="DN133" s="586">
        <f t="shared" si="281"/>
        <v>5.6899999999999999E-2</v>
      </c>
      <c r="DO133" s="586">
        <f t="shared" si="281"/>
        <v>5.6899999999999999E-2</v>
      </c>
      <c r="DP133" s="586">
        <f t="shared" ref="DP133:EU133" si="282">+DP20</f>
        <v>5.6899999999999999E-2</v>
      </c>
      <c r="DQ133" s="586">
        <f t="shared" si="282"/>
        <v>5.6899999999999999E-2</v>
      </c>
      <c r="DR133" s="586">
        <f t="shared" si="282"/>
        <v>5.6899999999999999E-2</v>
      </c>
      <c r="DS133" s="586">
        <f t="shared" si="282"/>
        <v>5.6899999999999999E-2</v>
      </c>
      <c r="DT133" s="586">
        <f t="shared" si="282"/>
        <v>5.6899999999999999E-2</v>
      </c>
      <c r="DU133" s="586">
        <f t="shared" si="282"/>
        <v>5.6899999999999999E-2</v>
      </c>
      <c r="DV133" s="586">
        <f t="shared" si="282"/>
        <v>5.6899999999999999E-2</v>
      </c>
      <c r="DW133" s="586">
        <f t="shared" si="282"/>
        <v>5.6899999999999999E-2</v>
      </c>
      <c r="DX133" s="586">
        <f t="shared" si="282"/>
        <v>5.6899999999999999E-2</v>
      </c>
      <c r="DY133" s="586">
        <f t="shared" si="282"/>
        <v>5.6899999999999999E-2</v>
      </c>
      <c r="DZ133" s="586">
        <f t="shared" si="282"/>
        <v>5.6899999999999999E-2</v>
      </c>
      <c r="EA133" s="586">
        <f t="shared" si="282"/>
        <v>5.6899999999999999E-2</v>
      </c>
      <c r="EB133" s="586">
        <f t="shared" si="282"/>
        <v>5.6899999999999999E-2</v>
      </c>
      <c r="EC133" s="586">
        <f t="shared" si="282"/>
        <v>5.6899999999999999E-2</v>
      </c>
      <c r="ED133" s="586">
        <f t="shared" si="282"/>
        <v>5.6899999999999999E-2</v>
      </c>
      <c r="EE133" s="586">
        <f t="shared" si="282"/>
        <v>5.6899999999999999E-2</v>
      </c>
      <c r="EF133" s="586">
        <f t="shared" si="282"/>
        <v>5.6899999999999999E-2</v>
      </c>
      <c r="EG133" s="586">
        <f t="shared" si="282"/>
        <v>5.6899999999999999E-2</v>
      </c>
      <c r="EH133" s="586">
        <f t="shared" si="282"/>
        <v>5.6899999999999999E-2</v>
      </c>
      <c r="EI133" s="586">
        <f t="shared" si="282"/>
        <v>5.6899999999999999E-2</v>
      </c>
      <c r="EJ133" s="586">
        <f t="shared" si="282"/>
        <v>5.6899999999999999E-2</v>
      </c>
      <c r="EK133" s="586">
        <f t="shared" si="282"/>
        <v>5.6899999999999999E-2</v>
      </c>
      <c r="EL133" s="586">
        <f t="shared" si="282"/>
        <v>5.6899999999999999E-2</v>
      </c>
      <c r="EM133" s="586">
        <f t="shared" si="282"/>
        <v>5.6899999999999999E-2</v>
      </c>
      <c r="EN133" s="586">
        <f t="shared" si="282"/>
        <v>5.6899999999999999E-2</v>
      </c>
      <c r="EO133" s="586">
        <f t="shared" si="282"/>
        <v>5.6899999999999999E-2</v>
      </c>
      <c r="EP133" s="586">
        <f t="shared" si="282"/>
        <v>5.6899999999999999E-2</v>
      </c>
      <c r="EQ133" s="586">
        <f t="shared" si="282"/>
        <v>5.6899999999999999E-2</v>
      </c>
      <c r="ER133" s="586">
        <f t="shared" si="282"/>
        <v>5.6899999999999999E-2</v>
      </c>
      <c r="ES133" s="586">
        <f t="shared" si="282"/>
        <v>5.6899999999999999E-2</v>
      </c>
      <c r="ET133" s="586">
        <f t="shared" si="282"/>
        <v>5.6899999999999999E-2</v>
      </c>
      <c r="EU133" s="586">
        <f t="shared" si="282"/>
        <v>5.6899999999999999E-2</v>
      </c>
      <c r="EV133" s="586">
        <f t="shared" ref="EV133:GA133" si="283">+EV20</f>
        <v>5.6899999999999999E-2</v>
      </c>
      <c r="EW133" s="586">
        <f t="shared" si="283"/>
        <v>5.6899999999999999E-2</v>
      </c>
      <c r="EX133" s="586">
        <f t="shared" si="283"/>
        <v>5.6899999999999999E-2</v>
      </c>
      <c r="EY133" s="586">
        <f t="shared" si="283"/>
        <v>5.6899999999999999E-2</v>
      </c>
      <c r="EZ133" s="586">
        <f t="shared" si="283"/>
        <v>5.6899999999999999E-2</v>
      </c>
      <c r="FA133" s="586">
        <f t="shared" si="283"/>
        <v>5.6899999999999999E-2</v>
      </c>
      <c r="FB133" s="586">
        <f t="shared" si="283"/>
        <v>5.6899999999999999E-2</v>
      </c>
      <c r="FC133" s="586">
        <f t="shared" si="283"/>
        <v>5.6899999999999999E-2</v>
      </c>
      <c r="FD133" s="586">
        <f t="shared" si="283"/>
        <v>5.6899999999999999E-2</v>
      </c>
      <c r="FE133" s="586">
        <f t="shared" si="283"/>
        <v>5.6899999999999999E-2</v>
      </c>
      <c r="FF133" s="586">
        <f t="shared" si="283"/>
        <v>5.6899999999999999E-2</v>
      </c>
      <c r="FG133" s="586">
        <f t="shared" si="283"/>
        <v>5.6899999999999999E-2</v>
      </c>
      <c r="FH133" s="586">
        <f t="shared" si="283"/>
        <v>5.6899999999999999E-2</v>
      </c>
      <c r="FI133" s="586">
        <f t="shared" si="283"/>
        <v>5.6899999999999999E-2</v>
      </c>
      <c r="FJ133" s="586">
        <f t="shared" si="283"/>
        <v>5.6899999999999999E-2</v>
      </c>
      <c r="FK133" s="586">
        <f t="shared" si="283"/>
        <v>5.6899999999999999E-2</v>
      </c>
      <c r="FL133" s="586">
        <f t="shared" si="283"/>
        <v>5.6899999999999999E-2</v>
      </c>
      <c r="FM133" s="586">
        <f t="shared" si="283"/>
        <v>5.6899999999999999E-2</v>
      </c>
      <c r="FN133" s="586">
        <f t="shared" si="283"/>
        <v>5.6899999999999999E-2</v>
      </c>
      <c r="FO133" s="586">
        <f t="shared" si="283"/>
        <v>5.6899999999999999E-2</v>
      </c>
      <c r="FP133" s="586">
        <f t="shared" si="283"/>
        <v>5.6899999999999999E-2</v>
      </c>
      <c r="FQ133" s="586">
        <f t="shared" si="283"/>
        <v>5.6899999999999999E-2</v>
      </c>
      <c r="FR133" s="586">
        <f t="shared" si="283"/>
        <v>5.6899999999999999E-2</v>
      </c>
      <c r="FS133" s="586">
        <f t="shared" si="283"/>
        <v>5.6899999999999999E-2</v>
      </c>
      <c r="FT133" s="586">
        <f t="shared" si="283"/>
        <v>5.6899999999999999E-2</v>
      </c>
      <c r="FU133" s="586">
        <f t="shared" si="283"/>
        <v>5.6899999999999999E-2</v>
      </c>
      <c r="FV133" s="586">
        <f t="shared" si="283"/>
        <v>5.6899999999999999E-2</v>
      </c>
      <c r="FW133" s="586">
        <f t="shared" si="283"/>
        <v>5.6899999999999999E-2</v>
      </c>
      <c r="FX133" s="586">
        <f t="shared" si="283"/>
        <v>5.6899999999999999E-2</v>
      </c>
      <c r="FY133" s="586">
        <f t="shared" si="283"/>
        <v>5.6899999999999999E-2</v>
      </c>
      <c r="FZ133" s="586">
        <f t="shared" si="283"/>
        <v>5.6899999999999999E-2</v>
      </c>
      <c r="GA133" s="586">
        <f t="shared" si="283"/>
        <v>5.6899999999999999E-2</v>
      </c>
      <c r="GB133" s="586">
        <f t="shared" ref="GB133:GI133" si="284">+GB20</f>
        <v>5.6899999999999999E-2</v>
      </c>
      <c r="GC133" s="586">
        <f t="shared" si="284"/>
        <v>5.6899999999999999E-2</v>
      </c>
      <c r="GD133" s="586">
        <f t="shared" si="284"/>
        <v>5.6899999999999999E-2</v>
      </c>
      <c r="GE133" s="586">
        <f t="shared" si="284"/>
        <v>5.6899999999999999E-2</v>
      </c>
      <c r="GF133" s="586">
        <f t="shared" si="284"/>
        <v>5.6899999999999999E-2</v>
      </c>
      <c r="GG133" s="586">
        <f t="shared" si="284"/>
        <v>5.6899999999999999E-2</v>
      </c>
      <c r="GH133" s="586">
        <f t="shared" si="284"/>
        <v>5.6899999999999999E-2</v>
      </c>
      <c r="GI133" s="586">
        <f t="shared" si="284"/>
        <v>5.6899999999999999E-2</v>
      </c>
      <c r="GJ133" s="406" t="s">
        <v>49</v>
      </c>
    </row>
    <row r="134" spans="2:192">
      <c r="B134" s="587" t="str">
        <f>+B25</f>
        <v>VEAF: (Increm) Variable Energy Adjustment Factor (provision O, aka VEAF, rev qtrly)</v>
      </c>
      <c r="BB134" s="586"/>
      <c r="BC134" s="586"/>
      <c r="BD134" s="586"/>
      <c r="BE134" s="586"/>
      <c r="BF134" s="586"/>
      <c r="BG134" s="586"/>
      <c r="BH134" s="586"/>
      <c r="BI134" s="586"/>
      <c r="BJ134" s="586"/>
      <c r="BK134" s="586"/>
      <c r="BL134" s="586"/>
      <c r="BM134" s="586"/>
      <c r="BN134" s="586"/>
      <c r="BO134" s="586"/>
      <c r="BP134" s="586"/>
      <c r="BQ134" s="586"/>
      <c r="BR134" s="586"/>
      <c r="BS134" s="586"/>
      <c r="BT134" s="586"/>
      <c r="BU134" s="586"/>
      <c r="BV134" s="586"/>
      <c r="BW134" s="586"/>
      <c r="BX134" s="586"/>
      <c r="BY134" s="586"/>
      <c r="BZ134" s="586"/>
      <c r="CA134" s="586"/>
      <c r="CB134" s="586"/>
      <c r="CC134" s="586"/>
      <c r="CD134" s="586"/>
      <c r="CE134" s="586"/>
      <c r="CF134" s="586"/>
      <c r="CG134" s="586"/>
      <c r="CH134" s="586"/>
      <c r="CI134" s="586"/>
      <c r="CJ134" s="586">
        <f t="shared" ref="CJ134:DO134" si="285">+CJ25</f>
        <v>-3.3400000000000001E-3</v>
      </c>
      <c r="CK134" s="586">
        <f t="shared" si="285"/>
        <v>-3.3400000000000001E-3</v>
      </c>
      <c r="CL134" s="586">
        <f t="shared" si="285"/>
        <v>-2.6900000000000001E-3</v>
      </c>
      <c r="CM134" s="586">
        <f t="shared" si="285"/>
        <v>-2.6900000000000001E-3</v>
      </c>
      <c r="CN134" s="586">
        <f t="shared" si="285"/>
        <v>-2.6900000000000001E-3</v>
      </c>
      <c r="CO134" s="586">
        <f t="shared" si="285"/>
        <v>-2.99E-3</v>
      </c>
      <c r="CP134" s="586">
        <f t="shared" si="285"/>
        <v>-2.99E-3</v>
      </c>
      <c r="CQ134" s="586">
        <f t="shared" si="285"/>
        <v>-2.99E-3</v>
      </c>
      <c r="CR134" s="586">
        <f t="shared" si="285"/>
        <v>-2.5300000000000001E-3</v>
      </c>
      <c r="CS134" s="586">
        <f t="shared" si="285"/>
        <v>-2.5300000000000001E-3</v>
      </c>
      <c r="CT134" s="586">
        <f t="shared" si="285"/>
        <v>-2.5300000000000001E-3</v>
      </c>
      <c r="CU134" s="586">
        <f t="shared" si="285"/>
        <v>9.8999999999999999E-4</v>
      </c>
      <c r="CV134" s="586">
        <f t="shared" si="285"/>
        <v>9.8999999999999999E-4</v>
      </c>
      <c r="CW134" s="586">
        <f t="shared" si="285"/>
        <v>9.8999999999999999E-4</v>
      </c>
      <c r="CX134" s="586">
        <f t="shared" si="285"/>
        <v>3.5799999999999998E-3</v>
      </c>
      <c r="CY134" s="586">
        <f t="shared" si="285"/>
        <v>3.5799999999999998E-3</v>
      </c>
      <c r="CZ134" s="586">
        <f t="shared" si="285"/>
        <v>3.5799999999999998E-3</v>
      </c>
      <c r="DA134" s="586">
        <f t="shared" si="285"/>
        <v>5.3200000000000001E-3</v>
      </c>
      <c r="DB134" s="586">
        <f t="shared" si="285"/>
        <v>5.3200000000000001E-3</v>
      </c>
      <c r="DC134" s="586">
        <f t="shared" si="285"/>
        <v>5.3200000000000001E-3</v>
      </c>
      <c r="DD134" s="586">
        <f t="shared" si="285"/>
        <v>1.0529999999999999E-2</v>
      </c>
      <c r="DE134" s="586">
        <f t="shared" si="285"/>
        <v>1.0529999999999999E-2</v>
      </c>
      <c r="DF134" s="586">
        <f t="shared" si="285"/>
        <v>1.0529999999999999E-2</v>
      </c>
      <c r="DG134" s="586">
        <f t="shared" si="285"/>
        <v>1.2290000000000001E-2</v>
      </c>
      <c r="DH134" s="586">
        <f t="shared" si="285"/>
        <v>1.2290000000000001E-2</v>
      </c>
      <c r="DI134" s="586">
        <f t="shared" si="285"/>
        <v>1.2290000000000001E-2</v>
      </c>
      <c r="DJ134" s="586">
        <f t="shared" si="285"/>
        <v>8.2199999999999999E-3</v>
      </c>
      <c r="DK134" s="586">
        <f t="shared" si="285"/>
        <v>8.2199999999999999E-3</v>
      </c>
      <c r="DL134" s="586">
        <f t="shared" si="285"/>
        <v>8.2199999999999999E-3</v>
      </c>
      <c r="DM134" s="586">
        <f t="shared" si="285"/>
        <v>7.3299999999999997E-3</v>
      </c>
      <c r="DN134" s="586">
        <f t="shared" si="285"/>
        <v>7.3299999999999997E-3</v>
      </c>
      <c r="DO134" s="586">
        <f t="shared" si="285"/>
        <v>7.3299999999999997E-3</v>
      </c>
      <c r="DP134" s="586">
        <f t="shared" ref="DP134:EU134" si="286">+DP25</f>
        <v>5.11E-3</v>
      </c>
      <c r="DQ134" s="586">
        <f t="shared" si="286"/>
        <v>5.11E-3</v>
      </c>
      <c r="DR134" s="586">
        <f t="shared" si="286"/>
        <v>5.11E-3</v>
      </c>
      <c r="DS134" s="586">
        <f t="shared" si="286"/>
        <v>3.2799999999999999E-3</v>
      </c>
      <c r="DT134" s="586">
        <f t="shared" si="286"/>
        <v>3.2799999999999999E-3</v>
      </c>
      <c r="DU134" s="586">
        <f t="shared" si="286"/>
        <v>3.2799999999999999E-3</v>
      </c>
      <c r="DV134" s="586">
        <f t="shared" si="286"/>
        <v>-3.1199999999999999E-3</v>
      </c>
      <c r="DW134" s="586">
        <f t="shared" si="286"/>
        <v>-3.1199999999999999E-3</v>
      </c>
      <c r="DX134" s="586">
        <f t="shared" si="286"/>
        <v>-3.1199999999999999E-3</v>
      </c>
      <c r="DY134" s="586">
        <f t="shared" si="286"/>
        <v>-9.8099999999999993E-3</v>
      </c>
      <c r="DZ134" s="586">
        <f t="shared" si="286"/>
        <v>-9.8099999999999993E-3</v>
      </c>
      <c r="EA134" s="586">
        <f t="shared" si="286"/>
        <v>-9.8099999999999993E-3</v>
      </c>
      <c r="EB134" s="586">
        <f t="shared" si="286"/>
        <v>-1.3350000000000001E-2</v>
      </c>
      <c r="EC134" s="586">
        <f t="shared" si="286"/>
        <v>-1.3350000000000001E-2</v>
      </c>
      <c r="ED134" s="586">
        <f t="shared" si="286"/>
        <v>-1.3350000000000001E-2</v>
      </c>
      <c r="EE134" s="586">
        <f t="shared" si="286"/>
        <v>-1.247E-2</v>
      </c>
      <c r="EF134" s="586">
        <f t="shared" si="286"/>
        <v>-1.247E-2</v>
      </c>
      <c r="EG134" s="586">
        <f t="shared" si="286"/>
        <v>-1.247E-2</v>
      </c>
      <c r="EH134" s="586">
        <f t="shared" si="286"/>
        <v>-6.8399999999999997E-3</v>
      </c>
      <c r="EI134" s="586">
        <f t="shared" si="286"/>
        <v>-6.8399999999999997E-3</v>
      </c>
      <c r="EJ134" s="586">
        <f t="shared" si="286"/>
        <v>-6.8399999999999997E-3</v>
      </c>
      <c r="EK134" s="586">
        <f t="shared" si="286"/>
        <v>-5.1500000000000001E-3</v>
      </c>
      <c r="EL134" s="586">
        <f t="shared" si="286"/>
        <v>-5.1500000000000001E-3</v>
      </c>
      <c r="EM134" s="586">
        <f t="shared" si="286"/>
        <v>-5.1500000000000001E-3</v>
      </c>
      <c r="EN134" s="586">
        <f t="shared" si="286"/>
        <v>-7.79E-3</v>
      </c>
      <c r="EO134" s="586">
        <f t="shared" si="286"/>
        <v>-7.79E-3</v>
      </c>
      <c r="EP134" s="586">
        <f t="shared" si="286"/>
        <v>-7.79E-3</v>
      </c>
      <c r="EQ134" s="586">
        <f t="shared" si="286"/>
        <v>-4.0099999999999997E-3</v>
      </c>
      <c r="ER134" s="586">
        <f t="shared" si="286"/>
        <v>-4.0099999999999997E-3</v>
      </c>
      <c r="ES134" s="586">
        <f t="shared" si="286"/>
        <v>-4.0099999999999997E-3</v>
      </c>
      <c r="ET134" s="586">
        <f t="shared" si="286"/>
        <v>-5.0000000000000001E-4</v>
      </c>
      <c r="EU134" s="586">
        <f t="shared" si="286"/>
        <v>-5.0000000000000001E-4</v>
      </c>
      <c r="EV134" s="586">
        <f t="shared" ref="EV134:GA134" si="287">+EV25</f>
        <v>-5.0000000000000001E-4</v>
      </c>
      <c r="EW134" s="586">
        <f t="shared" si="287"/>
        <v>6.0999999999999997E-4</v>
      </c>
      <c r="EX134" s="586">
        <f t="shared" si="287"/>
        <v>6.0999999999999997E-4</v>
      </c>
      <c r="EY134" s="586">
        <f t="shared" si="287"/>
        <v>6.0999999999999997E-4</v>
      </c>
      <c r="EZ134" s="586">
        <f t="shared" si="287"/>
        <v>1.32E-3</v>
      </c>
      <c r="FA134" s="586">
        <f t="shared" si="287"/>
        <v>1.32E-3</v>
      </c>
      <c r="FB134" s="586">
        <f t="shared" si="287"/>
        <v>1.32E-3</v>
      </c>
      <c r="FC134" s="586">
        <f t="shared" si="287"/>
        <v>-1.5499999999999999E-3</v>
      </c>
      <c r="FD134" s="586">
        <f t="shared" si="287"/>
        <v>-1.5499999999999999E-3</v>
      </c>
      <c r="FE134" s="586">
        <f t="shared" si="287"/>
        <v>-1.5499999999999999E-3</v>
      </c>
      <c r="FF134" s="586">
        <f t="shared" si="287"/>
        <v>1.8000000000000001E-4</v>
      </c>
      <c r="FG134" s="586">
        <f t="shared" si="287"/>
        <v>1.8000000000000001E-4</v>
      </c>
      <c r="FH134" s="586">
        <f t="shared" si="287"/>
        <v>1.8000000000000001E-4</v>
      </c>
      <c r="FI134" s="586">
        <f t="shared" si="287"/>
        <v>1.5399999999999999E-3</v>
      </c>
      <c r="FJ134" s="586">
        <f t="shared" si="287"/>
        <v>1.5399999999999999E-3</v>
      </c>
      <c r="FK134" s="586">
        <f t="shared" si="287"/>
        <v>1.5399999999999999E-3</v>
      </c>
      <c r="FL134" s="586">
        <f t="shared" si="287"/>
        <v>1.56E-3</v>
      </c>
      <c r="FM134" s="586">
        <f t="shared" si="287"/>
        <v>1.56E-3</v>
      </c>
      <c r="FN134" s="586">
        <f t="shared" si="287"/>
        <v>1.56E-3</v>
      </c>
      <c r="FO134" s="586">
        <f t="shared" si="287"/>
        <v>-2.2200000000000002E-3</v>
      </c>
      <c r="FP134" s="586">
        <f t="shared" si="287"/>
        <v>-2.2200000000000002E-3</v>
      </c>
      <c r="FQ134" s="586">
        <f t="shared" si="287"/>
        <v>-2.2200000000000002E-3</v>
      </c>
      <c r="FR134" s="586">
        <f t="shared" si="287"/>
        <v>-4.3800000000000002E-3</v>
      </c>
      <c r="FS134" s="586">
        <f t="shared" si="287"/>
        <v>-4.3800000000000002E-3</v>
      </c>
      <c r="FT134" s="586">
        <f t="shared" si="287"/>
        <v>-4.3800000000000002E-3</v>
      </c>
      <c r="FU134" s="589">
        <f t="shared" si="287"/>
        <v>-8.3899999999999999E-3</v>
      </c>
      <c r="FV134" s="589">
        <f t="shared" si="287"/>
        <v>-8.3899999999999999E-3</v>
      </c>
      <c r="FW134" s="589">
        <f t="shared" si="287"/>
        <v>-8.3899999999999999E-3</v>
      </c>
      <c r="FX134" s="589">
        <f t="shared" si="287"/>
        <v>-1.008E-2</v>
      </c>
      <c r="FY134" s="589">
        <f t="shared" si="287"/>
        <v>-1.008E-2</v>
      </c>
      <c r="FZ134" s="589">
        <f t="shared" si="287"/>
        <v>-1.008E-2</v>
      </c>
      <c r="GA134" s="589">
        <f t="shared" si="287"/>
        <v>-1.0670000000000001E-2</v>
      </c>
      <c r="GB134" s="589">
        <f t="shared" ref="GB134:GI134" si="288">+GB25</f>
        <v>-1.0670000000000001E-2</v>
      </c>
      <c r="GC134" s="589">
        <f t="shared" si="288"/>
        <v>-1.0670000000000001E-2</v>
      </c>
      <c r="GD134" s="589">
        <f t="shared" si="288"/>
        <v>-9.0500000000000008E-3</v>
      </c>
      <c r="GE134" s="589">
        <f t="shared" si="288"/>
        <v>-9.0500000000000008E-3</v>
      </c>
      <c r="GF134" s="589">
        <f t="shared" si="288"/>
        <v>-9.0500000000000008E-3</v>
      </c>
      <c r="GG134" s="589">
        <f t="shared" si="288"/>
        <v>-9.6699999999999998E-3</v>
      </c>
      <c r="GH134" s="589">
        <f t="shared" si="288"/>
        <v>-9.6699999999999998E-3</v>
      </c>
      <c r="GI134" s="589">
        <f t="shared" si="288"/>
        <v>-9.6699999999999998E-3</v>
      </c>
      <c r="GJ134" s="406" t="s">
        <v>49</v>
      </c>
    </row>
    <row r="135" spans="2:192">
      <c r="B135" s="587" t="str">
        <f>+B26</f>
        <v>CRPSEA_F: (Increm) Capped Renewable Portfolio Standard Energy Adj Factor (provision P, aka CRPSEAF, rev qtrly)</v>
      </c>
      <c r="BB135" s="586"/>
      <c r="BC135" s="586"/>
      <c r="BD135" s="586"/>
      <c r="BE135" s="586"/>
      <c r="BF135" s="586"/>
      <c r="BG135" s="586"/>
      <c r="BH135" s="586"/>
      <c r="BI135" s="586"/>
      <c r="BJ135" s="586"/>
      <c r="BK135" s="586"/>
      <c r="BL135" s="586"/>
      <c r="BM135" s="586"/>
      <c r="BN135" s="586"/>
      <c r="BO135" s="586"/>
      <c r="BP135" s="586"/>
      <c r="BQ135" s="586"/>
      <c r="BR135" s="586"/>
      <c r="BS135" s="586"/>
      <c r="BT135" s="586"/>
      <c r="BU135" s="586"/>
      <c r="BV135" s="586"/>
      <c r="BW135" s="586"/>
      <c r="BX135" s="586"/>
      <c r="BY135" s="586"/>
      <c r="BZ135" s="586"/>
      <c r="CA135" s="586"/>
      <c r="CB135" s="586"/>
      <c r="CC135" s="586"/>
      <c r="CD135" s="586"/>
      <c r="CE135" s="586"/>
      <c r="CF135" s="586"/>
      <c r="CG135" s="586"/>
      <c r="CH135" s="586"/>
      <c r="CI135" s="586"/>
      <c r="CJ135" s="586">
        <f t="shared" ref="CJ135:DO135" si="289">+CJ26</f>
        <v>-2.3000000000000001E-4</v>
      </c>
      <c r="CK135" s="586">
        <f t="shared" si="289"/>
        <v>-2.3000000000000001E-4</v>
      </c>
      <c r="CL135" s="586">
        <f t="shared" si="289"/>
        <v>-5.9999999999999995E-4</v>
      </c>
      <c r="CM135" s="586">
        <f t="shared" si="289"/>
        <v>-5.9999999999999995E-4</v>
      </c>
      <c r="CN135" s="586">
        <f t="shared" si="289"/>
        <v>-5.9999999999999995E-4</v>
      </c>
      <c r="CO135" s="586">
        <f t="shared" si="289"/>
        <v>6.4999999999999997E-4</v>
      </c>
      <c r="CP135" s="586">
        <f t="shared" si="289"/>
        <v>6.4999999999999997E-4</v>
      </c>
      <c r="CQ135" s="586">
        <f t="shared" si="289"/>
        <v>6.4999999999999997E-4</v>
      </c>
      <c r="CR135" s="586">
        <f t="shared" si="289"/>
        <v>1.6900000000000001E-3</v>
      </c>
      <c r="CS135" s="586">
        <f t="shared" si="289"/>
        <v>1.6900000000000001E-3</v>
      </c>
      <c r="CT135" s="586">
        <f t="shared" si="289"/>
        <v>1.6900000000000001E-3</v>
      </c>
      <c r="CU135" s="586">
        <f t="shared" si="289"/>
        <v>1.9499999999999999E-3</v>
      </c>
      <c r="CV135" s="586">
        <f t="shared" si="289"/>
        <v>1.9499999999999999E-3</v>
      </c>
      <c r="CW135" s="586">
        <f t="shared" si="289"/>
        <v>1.9499999999999999E-3</v>
      </c>
      <c r="CX135" s="586">
        <f t="shared" si="289"/>
        <v>5.0000000000000001E-4</v>
      </c>
      <c r="CY135" s="586">
        <f t="shared" si="289"/>
        <v>5.0000000000000001E-4</v>
      </c>
      <c r="CZ135" s="586">
        <f t="shared" si="289"/>
        <v>5.0000000000000001E-4</v>
      </c>
      <c r="DA135" s="586">
        <f t="shared" si="289"/>
        <v>4.4999999999999999E-4</v>
      </c>
      <c r="DB135" s="586">
        <f t="shared" si="289"/>
        <v>4.4999999999999999E-4</v>
      </c>
      <c r="DC135" s="586">
        <f t="shared" si="289"/>
        <v>4.4999999999999999E-4</v>
      </c>
      <c r="DD135" s="586">
        <f t="shared" si="289"/>
        <v>-1.3500000000000001E-3</v>
      </c>
      <c r="DE135" s="586">
        <f t="shared" si="289"/>
        <v>-1.3500000000000001E-3</v>
      </c>
      <c r="DF135" s="586">
        <f t="shared" si="289"/>
        <v>-1.3500000000000001E-3</v>
      </c>
      <c r="DG135" s="586">
        <f t="shared" si="289"/>
        <v>-4.4000000000000002E-4</v>
      </c>
      <c r="DH135" s="586">
        <f t="shared" si="289"/>
        <v>-4.4000000000000002E-4</v>
      </c>
      <c r="DI135" s="586">
        <f t="shared" si="289"/>
        <v>-4.4000000000000002E-4</v>
      </c>
      <c r="DJ135" s="586">
        <f t="shared" si="289"/>
        <v>8.0999999999999996E-4</v>
      </c>
      <c r="DK135" s="586">
        <f t="shared" si="289"/>
        <v>8.0999999999999996E-4</v>
      </c>
      <c r="DL135" s="586">
        <f t="shared" si="289"/>
        <v>8.0999999999999996E-4</v>
      </c>
      <c r="DM135" s="586">
        <f t="shared" si="289"/>
        <v>8.0000000000000004E-4</v>
      </c>
      <c r="DN135" s="586">
        <f t="shared" si="289"/>
        <v>8.0000000000000004E-4</v>
      </c>
      <c r="DO135" s="586">
        <f t="shared" si="289"/>
        <v>8.0000000000000004E-4</v>
      </c>
      <c r="DP135" s="586">
        <f t="shared" ref="DP135:EU135" si="290">+DP26</f>
        <v>6.8999999999999997E-4</v>
      </c>
      <c r="DQ135" s="586">
        <f t="shared" si="290"/>
        <v>6.8999999999999997E-4</v>
      </c>
      <c r="DR135" s="586">
        <f t="shared" si="290"/>
        <v>6.8999999999999997E-4</v>
      </c>
      <c r="DS135" s="586">
        <f t="shared" si="290"/>
        <v>1.83E-3</v>
      </c>
      <c r="DT135" s="586">
        <f t="shared" si="290"/>
        <v>1.83E-3</v>
      </c>
      <c r="DU135" s="586">
        <f t="shared" si="290"/>
        <v>1.83E-3</v>
      </c>
      <c r="DV135" s="586">
        <f t="shared" si="290"/>
        <v>2.5300000000000001E-3</v>
      </c>
      <c r="DW135" s="586">
        <f t="shared" si="290"/>
        <v>2.5300000000000001E-3</v>
      </c>
      <c r="DX135" s="586">
        <f t="shared" si="290"/>
        <v>2.5300000000000001E-3</v>
      </c>
      <c r="DY135" s="586">
        <f t="shared" si="290"/>
        <v>3.13E-3</v>
      </c>
      <c r="DZ135" s="586">
        <f t="shared" si="290"/>
        <v>3.13E-3</v>
      </c>
      <c r="EA135" s="586">
        <f t="shared" si="290"/>
        <v>3.13E-3</v>
      </c>
      <c r="EB135" s="586">
        <f t="shared" si="290"/>
        <v>3.32E-3</v>
      </c>
      <c r="EC135" s="586">
        <f t="shared" si="290"/>
        <v>3.32E-3</v>
      </c>
      <c r="ED135" s="586">
        <f t="shared" si="290"/>
        <v>3.32E-3</v>
      </c>
      <c r="EE135" s="586">
        <f t="shared" si="290"/>
        <v>4.15E-3</v>
      </c>
      <c r="EF135" s="586">
        <f t="shared" si="290"/>
        <v>4.15E-3</v>
      </c>
      <c r="EG135" s="586">
        <f t="shared" si="290"/>
        <v>4.15E-3</v>
      </c>
      <c r="EH135" s="586">
        <f t="shared" si="290"/>
        <v>4.4400000000000004E-3</v>
      </c>
      <c r="EI135" s="586">
        <f t="shared" si="290"/>
        <v>4.4400000000000004E-3</v>
      </c>
      <c r="EJ135" s="586">
        <f t="shared" si="290"/>
        <v>4.4400000000000004E-3</v>
      </c>
      <c r="EK135" s="586">
        <f t="shared" si="290"/>
        <v>4.4200000000000003E-3</v>
      </c>
      <c r="EL135" s="586">
        <f t="shared" si="290"/>
        <v>4.4200000000000003E-3</v>
      </c>
      <c r="EM135" s="586">
        <f t="shared" si="290"/>
        <v>4.4200000000000003E-3</v>
      </c>
      <c r="EN135" s="586">
        <f t="shared" si="290"/>
        <v>4.3600000000000002E-3</v>
      </c>
      <c r="EO135" s="586">
        <f t="shared" si="290"/>
        <v>4.3600000000000002E-3</v>
      </c>
      <c r="EP135" s="586">
        <f t="shared" si="290"/>
        <v>4.3600000000000002E-3</v>
      </c>
      <c r="EQ135" s="586">
        <f t="shared" si="290"/>
        <v>4.4299999999999999E-3</v>
      </c>
      <c r="ER135" s="586">
        <f t="shared" si="290"/>
        <v>4.4299999999999999E-3</v>
      </c>
      <c r="ES135" s="586">
        <f t="shared" si="290"/>
        <v>4.4299999999999999E-3</v>
      </c>
      <c r="ET135" s="586">
        <f t="shared" si="290"/>
        <v>3.7799999999999999E-3</v>
      </c>
      <c r="EU135" s="586">
        <f t="shared" si="290"/>
        <v>3.7799999999999999E-3</v>
      </c>
      <c r="EV135" s="586">
        <f t="shared" ref="EV135:GA135" si="291">+EV26</f>
        <v>3.7799999999999999E-3</v>
      </c>
      <c r="EW135" s="586">
        <f t="shared" si="291"/>
        <v>4.1700000000000001E-3</v>
      </c>
      <c r="EX135" s="586">
        <f t="shared" si="291"/>
        <v>4.1700000000000001E-3</v>
      </c>
      <c r="EY135" s="586">
        <f t="shared" si="291"/>
        <v>4.1700000000000001E-3</v>
      </c>
      <c r="EZ135" s="586">
        <f t="shared" si="291"/>
        <v>4.7400000000000003E-3</v>
      </c>
      <c r="FA135" s="586">
        <f t="shared" si="291"/>
        <v>4.7400000000000003E-3</v>
      </c>
      <c r="FB135" s="586">
        <f t="shared" si="291"/>
        <v>4.7400000000000003E-3</v>
      </c>
      <c r="FC135" s="586">
        <f t="shared" si="291"/>
        <v>5.1500000000000001E-3</v>
      </c>
      <c r="FD135" s="586">
        <f t="shared" si="291"/>
        <v>5.1500000000000001E-3</v>
      </c>
      <c r="FE135" s="586">
        <f t="shared" si="291"/>
        <v>5.1500000000000001E-3</v>
      </c>
      <c r="FF135" s="586">
        <f t="shared" si="291"/>
        <v>5.3499999999999997E-3</v>
      </c>
      <c r="FG135" s="586">
        <f t="shared" si="291"/>
        <v>5.3499999999999997E-3</v>
      </c>
      <c r="FH135" s="586">
        <f t="shared" si="291"/>
        <v>5.3499999999999997E-3</v>
      </c>
      <c r="FI135" s="586">
        <f t="shared" si="291"/>
        <v>5.3899999999999998E-3</v>
      </c>
      <c r="FJ135" s="586">
        <f t="shared" si="291"/>
        <v>5.3899999999999998E-3</v>
      </c>
      <c r="FK135" s="586">
        <f t="shared" si="291"/>
        <v>5.3899999999999998E-3</v>
      </c>
      <c r="FL135" s="586">
        <f t="shared" si="291"/>
        <v>5.8999999999999999E-3</v>
      </c>
      <c r="FM135" s="586">
        <f t="shared" si="291"/>
        <v>5.8999999999999999E-3</v>
      </c>
      <c r="FN135" s="586">
        <f t="shared" si="291"/>
        <v>5.8999999999999999E-3</v>
      </c>
      <c r="FO135" s="586">
        <f t="shared" si="291"/>
        <v>7.8399999999999997E-3</v>
      </c>
      <c r="FP135" s="586">
        <f t="shared" si="291"/>
        <v>7.8399999999999997E-3</v>
      </c>
      <c r="FQ135" s="586">
        <f t="shared" si="291"/>
        <v>7.8399999999999997E-3</v>
      </c>
      <c r="FR135" s="586">
        <f t="shared" si="291"/>
        <v>8.2900000000000005E-3</v>
      </c>
      <c r="FS135" s="586">
        <f t="shared" si="291"/>
        <v>8.2900000000000005E-3</v>
      </c>
      <c r="FT135" s="586">
        <f t="shared" si="291"/>
        <v>8.2900000000000005E-3</v>
      </c>
      <c r="FU135" s="589">
        <f t="shared" si="291"/>
        <v>8.1099999999999992E-3</v>
      </c>
      <c r="FV135" s="589">
        <f t="shared" si="291"/>
        <v>8.1099999999999992E-3</v>
      </c>
      <c r="FW135" s="589">
        <f t="shared" si="291"/>
        <v>8.1099999999999992E-3</v>
      </c>
      <c r="FX135" s="589">
        <f t="shared" si="291"/>
        <v>1.0290000000000001E-2</v>
      </c>
      <c r="FY135" s="589">
        <f t="shared" si="291"/>
        <v>1.0290000000000001E-2</v>
      </c>
      <c r="FZ135" s="589">
        <f t="shared" si="291"/>
        <v>1.0290000000000001E-2</v>
      </c>
      <c r="GA135" s="589">
        <f t="shared" si="291"/>
        <v>9.3799999999999994E-3</v>
      </c>
      <c r="GB135" s="589">
        <f t="shared" ref="GB135:GI135" si="292">+GB26</f>
        <v>9.3799999999999994E-3</v>
      </c>
      <c r="GC135" s="589">
        <f t="shared" si="292"/>
        <v>9.3799999999999994E-3</v>
      </c>
      <c r="GD135" s="589">
        <f t="shared" si="292"/>
        <v>8.8800000000000007E-3</v>
      </c>
      <c r="GE135" s="589">
        <f t="shared" si="292"/>
        <v>8.8800000000000007E-3</v>
      </c>
      <c r="GF135" s="589">
        <f t="shared" si="292"/>
        <v>8.8800000000000007E-3</v>
      </c>
      <c r="GG135" s="589">
        <f t="shared" si="292"/>
        <v>8.5599999999999999E-3</v>
      </c>
      <c r="GH135" s="589">
        <f t="shared" si="292"/>
        <v>8.5599999999999999E-3</v>
      </c>
      <c r="GI135" s="589">
        <f t="shared" si="292"/>
        <v>8.5599999999999999E-3</v>
      </c>
      <c r="GJ135" s="406" t="s">
        <v>49</v>
      </c>
    </row>
    <row r="136" spans="2:192">
      <c r="B136" s="587" t="str">
        <f>+B27</f>
        <v>VRPSEA_F: (Increm) Variable Renewable Portfolio Standard Energy Adj Factor (provision Q, aka VRPSEAF, rev qtrly)</v>
      </c>
      <c r="BB136" s="586"/>
      <c r="BC136" s="586"/>
      <c r="BD136" s="586"/>
      <c r="BE136" s="586"/>
      <c r="BF136" s="586"/>
      <c r="BG136" s="586"/>
      <c r="BH136" s="586"/>
      <c r="BI136" s="586"/>
      <c r="BJ136" s="586"/>
      <c r="BK136" s="586"/>
      <c r="BL136" s="586"/>
      <c r="BM136" s="586"/>
      <c r="BN136" s="586"/>
      <c r="BO136" s="586"/>
      <c r="BP136" s="586"/>
      <c r="BQ136" s="586"/>
      <c r="BR136" s="586"/>
      <c r="BS136" s="586"/>
      <c r="BT136" s="586"/>
      <c r="BU136" s="586"/>
      <c r="BV136" s="586"/>
      <c r="BW136" s="586"/>
      <c r="BX136" s="586"/>
      <c r="BY136" s="586"/>
      <c r="BZ136" s="586"/>
      <c r="CA136" s="586"/>
      <c r="CB136" s="586"/>
      <c r="CC136" s="586"/>
      <c r="CD136" s="586"/>
      <c r="CE136" s="586"/>
      <c r="CF136" s="586"/>
      <c r="CG136" s="586"/>
      <c r="CH136" s="586"/>
      <c r="CI136" s="586"/>
      <c r="CJ136" s="586">
        <f t="shared" ref="CJ136:DO136" si="293">+CJ27</f>
        <v>4.3200000000000001E-3</v>
      </c>
      <c r="CK136" s="586">
        <f t="shared" si="293"/>
        <v>4.3200000000000001E-3</v>
      </c>
      <c r="CL136" s="586">
        <f t="shared" si="293"/>
        <v>4.4600000000000004E-3</v>
      </c>
      <c r="CM136" s="586">
        <f t="shared" si="293"/>
        <v>4.4600000000000004E-3</v>
      </c>
      <c r="CN136" s="586">
        <f t="shared" si="293"/>
        <v>4.4600000000000004E-3</v>
      </c>
      <c r="CO136" s="586">
        <f t="shared" si="293"/>
        <v>3.98E-3</v>
      </c>
      <c r="CP136" s="586">
        <f t="shared" si="293"/>
        <v>3.98E-3</v>
      </c>
      <c r="CQ136" s="586">
        <f t="shared" si="293"/>
        <v>3.98E-3</v>
      </c>
      <c r="CR136" s="586">
        <f t="shared" si="293"/>
        <v>4.8399999999999997E-3</v>
      </c>
      <c r="CS136" s="586">
        <f t="shared" si="293"/>
        <v>4.8399999999999997E-3</v>
      </c>
      <c r="CT136" s="586">
        <f t="shared" si="293"/>
        <v>4.8399999999999997E-3</v>
      </c>
      <c r="CU136" s="586">
        <f t="shared" si="293"/>
        <v>1.92E-3</v>
      </c>
      <c r="CV136" s="586">
        <f t="shared" si="293"/>
        <v>1.92E-3</v>
      </c>
      <c r="CW136" s="586">
        <f t="shared" si="293"/>
        <v>1.92E-3</v>
      </c>
      <c r="CX136" s="586">
        <f t="shared" si="293"/>
        <v>3.6000000000000002E-4</v>
      </c>
      <c r="CY136" s="586">
        <f t="shared" si="293"/>
        <v>3.6000000000000002E-4</v>
      </c>
      <c r="CZ136" s="586">
        <f t="shared" si="293"/>
        <v>3.6000000000000002E-4</v>
      </c>
      <c r="DA136" s="586">
        <f t="shared" si="293"/>
        <v>-6.7000000000000002E-4</v>
      </c>
      <c r="DB136" s="586">
        <f t="shared" si="293"/>
        <v>-6.7000000000000002E-4</v>
      </c>
      <c r="DC136" s="586">
        <f t="shared" si="293"/>
        <v>-6.7000000000000002E-4</v>
      </c>
      <c r="DD136" s="586">
        <f t="shared" si="293"/>
        <v>1.82E-3</v>
      </c>
      <c r="DE136" s="586">
        <f t="shared" si="293"/>
        <v>1.82E-3</v>
      </c>
      <c r="DF136" s="586">
        <f t="shared" si="293"/>
        <v>1.82E-3</v>
      </c>
      <c r="DG136" s="586">
        <f t="shared" si="293"/>
        <v>2.7499999999999998E-3</v>
      </c>
      <c r="DH136" s="586">
        <f t="shared" si="293"/>
        <v>2.7499999999999998E-3</v>
      </c>
      <c r="DI136" s="586">
        <f t="shared" si="293"/>
        <v>2.7499999999999998E-3</v>
      </c>
      <c r="DJ136" s="586">
        <f t="shared" si="293"/>
        <v>1.99E-3</v>
      </c>
      <c r="DK136" s="586">
        <f t="shared" si="293"/>
        <v>1.99E-3</v>
      </c>
      <c r="DL136" s="586">
        <f t="shared" si="293"/>
        <v>1.99E-3</v>
      </c>
      <c r="DM136" s="586">
        <f t="shared" si="293"/>
        <v>3.7499999999999999E-3</v>
      </c>
      <c r="DN136" s="586">
        <f t="shared" si="293"/>
        <v>3.7499999999999999E-3</v>
      </c>
      <c r="DO136" s="586">
        <f t="shared" si="293"/>
        <v>3.7499999999999999E-3</v>
      </c>
      <c r="DP136" s="586">
        <f t="shared" ref="DP136:EU136" si="294">+DP27</f>
        <v>5.6100000000000004E-3</v>
      </c>
      <c r="DQ136" s="586">
        <f t="shared" si="294"/>
        <v>5.6100000000000004E-3</v>
      </c>
      <c r="DR136" s="586">
        <f t="shared" si="294"/>
        <v>5.6100000000000004E-3</v>
      </c>
      <c r="DS136" s="586">
        <f t="shared" si="294"/>
        <v>8.1099999999999992E-3</v>
      </c>
      <c r="DT136" s="586">
        <f t="shared" si="294"/>
        <v>8.1099999999999992E-3</v>
      </c>
      <c r="DU136" s="586">
        <f t="shared" si="294"/>
        <v>8.1099999999999992E-3</v>
      </c>
      <c r="DV136" s="586">
        <f t="shared" si="294"/>
        <v>8.5699999999999995E-3</v>
      </c>
      <c r="DW136" s="586">
        <f t="shared" si="294"/>
        <v>8.5699999999999995E-3</v>
      </c>
      <c r="DX136" s="586">
        <f t="shared" si="294"/>
        <v>8.5699999999999995E-3</v>
      </c>
      <c r="DY136" s="586">
        <f t="shared" si="294"/>
        <v>8.8400000000000006E-3</v>
      </c>
      <c r="DZ136" s="586">
        <f t="shared" si="294"/>
        <v>8.8400000000000006E-3</v>
      </c>
      <c r="EA136" s="586">
        <f t="shared" si="294"/>
        <v>8.8400000000000006E-3</v>
      </c>
      <c r="EB136" s="586">
        <f t="shared" si="294"/>
        <v>8.8599999999999998E-3</v>
      </c>
      <c r="EC136" s="586">
        <f t="shared" si="294"/>
        <v>8.8599999999999998E-3</v>
      </c>
      <c r="ED136" s="586">
        <f t="shared" si="294"/>
        <v>8.8599999999999998E-3</v>
      </c>
      <c r="EE136" s="586">
        <f t="shared" si="294"/>
        <v>1.068E-2</v>
      </c>
      <c r="EF136" s="586">
        <f t="shared" si="294"/>
        <v>1.068E-2</v>
      </c>
      <c r="EG136" s="586">
        <f t="shared" si="294"/>
        <v>1.068E-2</v>
      </c>
      <c r="EH136" s="586">
        <f t="shared" si="294"/>
        <v>9.7900000000000001E-3</v>
      </c>
      <c r="EI136" s="586">
        <f t="shared" si="294"/>
        <v>9.7900000000000001E-3</v>
      </c>
      <c r="EJ136" s="586">
        <f t="shared" si="294"/>
        <v>9.7900000000000001E-3</v>
      </c>
      <c r="EK136" s="586">
        <f t="shared" si="294"/>
        <v>1.0319999999999999E-2</v>
      </c>
      <c r="EL136" s="586">
        <f t="shared" si="294"/>
        <v>1.0319999999999999E-2</v>
      </c>
      <c r="EM136" s="586">
        <f t="shared" si="294"/>
        <v>1.0319999999999999E-2</v>
      </c>
      <c r="EN136" s="586">
        <f t="shared" si="294"/>
        <v>1.183E-2</v>
      </c>
      <c r="EO136" s="586">
        <f t="shared" si="294"/>
        <v>1.183E-2</v>
      </c>
      <c r="EP136" s="586">
        <f t="shared" si="294"/>
        <v>1.183E-2</v>
      </c>
      <c r="EQ136" s="586">
        <f t="shared" si="294"/>
        <v>1.2880000000000001E-2</v>
      </c>
      <c r="ER136" s="586">
        <f t="shared" si="294"/>
        <v>1.2880000000000001E-2</v>
      </c>
      <c r="ES136" s="586">
        <f t="shared" si="294"/>
        <v>1.2880000000000001E-2</v>
      </c>
      <c r="ET136" s="586">
        <f t="shared" si="294"/>
        <v>1.222E-2</v>
      </c>
      <c r="EU136" s="586">
        <f t="shared" si="294"/>
        <v>1.222E-2</v>
      </c>
      <c r="EV136" s="586">
        <f t="shared" ref="EV136:GA136" si="295">+EV27</f>
        <v>1.222E-2</v>
      </c>
      <c r="EW136" s="586">
        <f t="shared" si="295"/>
        <v>1.188E-2</v>
      </c>
      <c r="EX136" s="586">
        <f t="shared" si="295"/>
        <v>1.188E-2</v>
      </c>
      <c r="EY136" s="586">
        <f t="shared" si="295"/>
        <v>1.188E-2</v>
      </c>
      <c r="EZ136" s="586">
        <f t="shared" si="295"/>
        <v>1.413E-2</v>
      </c>
      <c r="FA136" s="586">
        <f t="shared" si="295"/>
        <v>1.413E-2</v>
      </c>
      <c r="FB136" s="586">
        <f t="shared" si="295"/>
        <v>1.413E-2</v>
      </c>
      <c r="FC136" s="586">
        <f t="shared" si="295"/>
        <v>1.7430000000000001E-2</v>
      </c>
      <c r="FD136" s="586">
        <f t="shared" si="295"/>
        <v>1.7430000000000001E-2</v>
      </c>
      <c r="FE136" s="586">
        <f t="shared" si="295"/>
        <v>1.7430000000000001E-2</v>
      </c>
      <c r="FF136" s="586">
        <f t="shared" si="295"/>
        <v>1.813E-2</v>
      </c>
      <c r="FG136" s="586">
        <f t="shared" si="295"/>
        <v>1.813E-2</v>
      </c>
      <c r="FH136" s="586">
        <f t="shared" si="295"/>
        <v>1.813E-2</v>
      </c>
      <c r="FI136" s="586">
        <f t="shared" si="295"/>
        <v>2.085E-2</v>
      </c>
      <c r="FJ136" s="586">
        <f t="shared" si="295"/>
        <v>2.085E-2</v>
      </c>
      <c r="FK136" s="586">
        <f t="shared" si="295"/>
        <v>2.085E-2</v>
      </c>
      <c r="FL136" s="586">
        <f t="shared" si="295"/>
        <v>2.0299999999999999E-2</v>
      </c>
      <c r="FM136" s="586">
        <f t="shared" si="295"/>
        <v>2.0299999999999999E-2</v>
      </c>
      <c r="FN136" s="586">
        <f t="shared" si="295"/>
        <v>2.0299999999999999E-2</v>
      </c>
      <c r="FO136" s="586">
        <f t="shared" si="295"/>
        <v>2.1860000000000001E-2</v>
      </c>
      <c r="FP136" s="586">
        <f t="shared" si="295"/>
        <v>2.1860000000000001E-2</v>
      </c>
      <c r="FQ136" s="586">
        <f t="shared" si="295"/>
        <v>2.1860000000000001E-2</v>
      </c>
      <c r="FR136" s="586">
        <f t="shared" si="295"/>
        <v>2.3269999999999999E-2</v>
      </c>
      <c r="FS136" s="586">
        <f t="shared" si="295"/>
        <v>2.3269999999999999E-2</v>
      </c>
      <c r="FT136" s="586">
        <f t="shared" si="295"/>
        <v>2.3269999999999999E-2</v>
      </c>
      <c r="FU136" s="589">
        <f t="shared" si="295"/>
        <v>2.453E-2</v>
      </c>
      <c r="FV136" s="589">
        <f t="shared" si="295"/>
        <v>2.453E-2</v>
      </c>
      <c r="FW136" s="589">
        <f t="shared" si="295"/>
        <v>2.453E-2</v>
      </c>
      <c r="FX136" s="589">
        <f t="shared" si="295"/>
        <v>2.7550000000000002E-2</v>
      </c>
      <c r="FY136" s="589">
        <f t="shared" si="295"/>
        <v>2.7550000000000002E-2</v>
      </c>
      <c r="FZ136" s="589">
        <f t="shared" si="295"/>
        <v>2.7550000000000002E-2</v>
      </c>
      <c r="GA136" s="589">
        <f t="shared" si="295"/>
        <v>3.0009999999999998E-2</v>
      </c>
      <c r="GB136" s="589">
        <f t="shared" ref="GB136:GI136" si="296">+GB27</f>
        <v>3.0009999999999998E-2</v>
      </c>
      <c r="GC136" s="589">
        <f t="shared" si="296"/>
        <v>3.0009999999999998E-2</v>
      </c>
      <c r="GD136" s="589">
        <f t="shared" si="296"/>
        <v>2.8299999999999999E-2</v>
      </c>
      <c r="GE136" s="589">
        <f t="shared" si="296"/>
        <v>2.8299999999999999E-2</v>
      </c>
      <c r="GF136" s="589">
        <f t="shared" si="296"/>
        <v>2.8299999999999999E-2</v>
      </c>
      <c r="GG136" s="589">
        <f t="shared" si="296"/>
        <v>2.724E-2</v>
      </c>
      <c r="GH136" s="589">
        <f t="shared" si="296"/>
        <v>2.724E-2</v>
      </c>
      <c r="GI136" s="589">
        <f t="shared" si="296"/>
        <v>2.724E-2</v>
      </c>
      <c r="GJ136" s="406" t="s">
        <v>49</v>
      </c>
    </row>
    <row r="137" spans="2:192">
      <c r="B137" s="586"/>
      <c r="FX137" s="143"/>
      <c r="GJ137" s="169"/>
    </row>
    <row r="138" spans="2:192">
      <c r="B138" s="586"/>
      <c r="FX138" s="143"/>
      <c r="GJ138" s="169"/>
    </row>
    <row r="139" spans="2:192">
      <c r="FX139" s="143"/>
      <c r="GJ139" s="169"/>
    </row>
    <row r="140" spans="2:192">
      <c r="FX140" s="143"/>
      <c r="GJ140" s="169"/>
    </row>
    <row r="141" spans="2:192">
      <c r="FX141" s="143"/>
      <c r="GJ141" s="169"/>
    </row>
    <row r="142" spans="2:192">
      <c r="FX142" s="143"/>
      <c r="GJ142" s="169"/>
    </row>
    <row r="143" spans="2:192">
      <c r="FX143" s="143"/>
      <c r="GJ143" s="169"/>
    </row>
    <row r="144" spans="2:192">
      <c r="FX144" s="143"/>
      <c r="GJ144" s="169"/>
    </row>
    <row r="145" spans="2:192">
      <c r="FX145" s="143"/>
      <c r="GJ145" s="169"/>
    </row>
    <row r="146" spans="2:192">
      <c r="GJ146" s="169"/>
    </row>
    <row r="147" spans="2:192">
      <c r="GJ147" s="169"/>
    </row>
    <row r="148" spans="2:192">
      <c r="GJ148" s="169"/>
    </row>
    <row r="159" spans="2:192" ht="14">
      <c r="B159" s="153"/>
    </row>
    <row r="160" spans="2:192" ht="14">
      <c r="B160" s="153"/>
      <c r="EZ160" s="566"/>
      <c r="FA160" s="566"/>
      <c r="FB160" s="566"/>
      <c r="FC160" s="566"/>
      <c r="FD160" s="566"/>
      <c r="FE160" s="566"/>
      <c r="FF160" s="566"/>
    </row>
    <row r="161" spans="2:227" ht="14">
      <c r="B161" s="153"/>
      <c r="EZ161" s="566"/>
      <c r="FA161" s="566"/>
      <c r="FB161" s="566"/>
      <c r="FC161" s="566"/>
      <c r="FD161" s="566"/>
      <c r="FE161" s="566"/>
      <c r="FF161" s="566"/>
    </row>
    <row r="162" spans="2:227" ht="14">
      <c r="B162" s="151"/>
      <c r="EZ162" s="566"/>
      <c r="FA162" s="566"/>
      <c r="FB162" s="566"/>
      <c r="FC162" s="566"/>
      <c r="FD162" s="566"/>
      <c r="FE162" s="566"/>
      <c r="FF162" s="566"/>
    </row>
    <row r="165" spans="2:227" ht="14">
      <c r="B165" s="151"/>
    </row>
    <row r="166" spans="2:227" ht="14">
      <c r="B166" s="153"/>
      <c r="EZ166" s="566"/>
      <c r="FA166" s="566"/>
      <c r="FB166" s="566"/>
      <c r="FC166" s="566"/>
      <c r="FD166" s="566"/>
      <c r="FE166" s="566"/>
      <c r="FF166" s="566"/>
    </row>
    <row r="167" spans="2:227" ht="14">
      <c r="B167" s="153"/>
      <c r="EZ167" s="566"/>
      <c r="FA167" s="566"/>
      <c r="FB167" s="566"/>
      <c r="FC167" s="566"/>
      <c r="FD167" s="566"/>
      <c r="FE167" s="566"/>
      <c r="FF167" s="566"/>
    </row>
    <row r="168" spans="2:227" ht="14">
      <c r="B168" s="153"/>
      <c r="EZ168" s="566"/>
      <c r="FA168" s="566"/>
      <c r="FB168" s="566"/>
      <c r="FC168" s="566"/>
      <c r="FD168" s="566"/>
      <c r="FE168" s="566"/>
      <c r="FF168" s="566"/>
    </row>
    <row r="169" spans="2:227" ht="14">
      <c r="B169" s="153"/>
      <c r="EZ169" s="566"/>
      <c r="FA169" s="566"/>
      <c r="FB169" s="566"/>
      <c r="FC169" s="566"/>
      <c r="FD169" s="566"/>
      <c r="FE169" s="566"/>
      <c r="FF169" s="566"/>
    </row>
    <row r="170" spans="2:227" ht="14">
      <c r="B170" s="163"/>
      <c r="EZ170" s="566"/>
      <c r="FA170" s="566"/>
      <c r="FB170" s="566"/>
      <c r="FC170" s="566"/>
      <c r="FD170" s="566"/>
      <c r="FE170" s="566"/>
      <c r="FF170" s="566"/>
    </row>
    <row r="174" spans="2:227" ht="14">
      <c r="B174" s="164"/>
      <c r="EZ174" s="566"/>
      <c r="FA174" s="566"/>
      <c r="FB174" s="566"/>
      <c r="FC174" s="566"/>
      <c r="FD174" s="566"/>
      <c r="FE174" s="566"/>
      <c r="FF174" s="566"/>
    </row>
    <row r="175" spans="2:227" ht="14">
      <c r="B175" s="164"/>
      <c r="EY175" s="567">
        <f t="shared" ref="EY175:GD175" si="297">+EY5</f>
        <v>43252</v>
      </c>
      <c r="EZ175" s="567">
        <f t="shared" si="297"/>
        <v>43282</v>
      </c>
      <c r="FA175" s="567">
        <f t="shared" si="297"/>
        <v>43313</v>
      </c>
      <c r="FB175" s="567">
        <f t="shared" si="297"/>
        <v>43344</v>
      </c>
      <c r="FC175" s="567">
        <f t="shared" si="297"/>
        <v>43374</v>
      </c>
      <c r="FD175" s="567">
        <f t="shared" si="297"/>
        <v>43405</v>
      </c>
      <c r="FE175" s="567">
        <f t="shared" si="297"/>
        <v>43435</v>
      </c>
      <c r="FF175" s="567">
        <f t="shared" si="297"/>
        <v>43466</v>
      </c>
      <c r="FG175" s="567">
        <f t="shared" si="297"/>
        <v>43497</v>
      </c>
      <c r="FH175" s="567">
        <f t="shared" si="297"/>
        <v>43525</v>
      </c>
      <c r="FI175" s="567">
        <f t="shared" si="297"/>
        <v>43556</v>
      </c>
      <c r="FJ175" s="567">
        <f t="shared" si="297"/>
        <v>43586</v>
      </c>
      <c r="FK175" s="567">
        <f t="shared" si="297"/>
        <v>43617</v>
      </c>
      <c r="FL175" s="567">
        <f t="shared" si="297"/>
        <v>43647</v>
      </c>
      <c r="FM175" s="567">
        <f t="shared" si="297"/>
        <v>43678</v>
      </c>
      <c r="FN175" s="567">
        <f t="shared" si="297"/>
        <v>43709</v>
      </c>
      <c r="FO175" s="567">
        <f t="shared" si="297"/>
        <v>43739</v>
      </c>
      <c r="FP175" s="567">
        <f t="shared" si="297"/>
        <v>43770</v>
      </c>
      <c r="FQ175" s="567">
        <f t="shared" si="297"/>
        <v>43800</v>
      </c>
      <c r="FR175" s="567">
        <f t="shared" si="297"/>
        <v>43831</v>
      </c>
      <c r="FS175" s="567">
        <f t="shared" si="297"/>
        <v>43862</v>
      </c>
      <c r="FT175" s="567">
        <f t="shared" si="297"/>
        <v>43891</v>
      </c>
      <c r="FU175" s="567">
        <f t="shared" si="297"/>
        <v>43922</v>
      </c>
      <c r="FV175" s="567">
        <f t="shared" si="297"/>
        <v>43952</v>
      </c>
      <c r="FW175" s="567">
        <f t="shared" si="297"/>
        <v>43983</v>
      </c>
      <c r="FX175" s="567">
        <f t="shared" si="297"/>
        <v>44013</v>
      </c>
      <c r="FY175" s="567">
        <f t="shared" si="297"/>
        <v>44044</v>
      </c>
      <c r="FZ175" s="567">
        <f t="shared" si="297"/>
        <v>44075</v>
      </c>
      <c r="GA175" s="567">
        <f t="shared" si="297"/>
        <v>44105</v>
      </c>
      <c r="GB175" s="567">
        <f t="shared" si="297"/>
        <v>44136</v>
      </c>
      <c r="GC175" s="567">
        <f t="shared" si="297"/>
        <v>44166</v>
      </c>
      <c r="GD175" s="567">
        <f t="shared" si="297"/>
        <v>44197</v>
      </c>
      <c r="GE175" s="567">
        <f t="shared" ref="GE175:HG175" si="298">+GE5</f>
        <v>44228</v>
      </c>
      <c r="GF175" s="567">
        <f t="shared" si="298"/>
        <v>44256</v>
      </c>
      <c r="GG175" s="567">
        <f t="shared" si="298"/>
        <v>44287</v>
      </c>
      <c r="GH175" s="567">
        <f t="shared" si="298"/>
        <v>44317</v>
      </c>
      <c r="GI175" s="567">
        <f t="shared" si="298"/>
        <v>44348</v>
      </c>
      <c r="GJ175" s="567">
        <f t="shared" si="298"/>
        <v>44378</v>
      </c>
      <c r="GK175" s="567">
        <f t="shared" si="298"/>
        <v>44409</v>
      </c>
      <c r="GL175" s="567">
        <f t="shared" si="298"/>
        <v>44440</v>
      </c>
      <c r="GM175" s="567">
        <f t="shared" si="298"/>
        <v>44470</v>
      </c>
      <c r="GN175" s="567">
        <f t="shared" si="298"/>
        <v>44501</v>
      </c>
      <c r="GO175" s="567">
        <f t="shared" si="298"/>
        <v>44531</v>
      </c>
      <c r="GP175" s="567">
        <f t="shared" si="298"/>
        <v>44562</v>
      </c>
      <c r="GQ175" s="567">
        <f t="shared" si="298"/>
        <v>44593</v>
      </c>
      <c r="GR175" s="567">
        <f t="shared" si="298"/>
        <v>44621</v>
      </c>
      <c r="GS175" s="567">
        <f t="shared" si="298"/>
        <v>44652</v>
      </c>
      <c r="GT175" s="567">
        <f t="shared" si="298"/>
        <v>44682</v>
      </c>
      <c r="GU175" s="567">
        <f t="shared" si="298"/>
        <v>44713</v>
      </c>
      <c r="GV175" s="567">
        <f t="shared" si="298"/>
        <v>44743</v>
      </c>
      <c r="GW175" s="567">
        <f t="shared" si="298"/>
        <v>44774</v>
      </c>
      <c r="GX175" s="567">
        <f t="shared" si="298"/>
        <v>44805</v>
      </c>
      <c r="GY175" s="567">
        <f t="shared" si="298"/>
        <v>44835</v>
      </c>
      <c r="GZ175" s="567">
        <f t="shared" si="298"/>
        <v>44866</v>
      </c>
      <c r="HA175" s="567">
        <f t="shared" si="298"/>
        <v>44896</v>
      </c>
      <c r="HB175" s="567">
        <f t="shared" si="298"/>
        <v>44927</v>
      </c>
      <c r="HC175" s="567">
        <f t="shared" si="298"/>
        <v>44958</v>
      </c>
      <c r="HD175" s="567">
        <f t="shared" si="298"/>
        <v>44986</v>
      </c>
      <c r="HE175" s="567">
        <f t="shared" si="298"/>
        <v>45017</v>
      </c>
      <c r="HF175" s="567">
        <f t="shared" si="298"/>
        <v>45047</v>
      </c>
      <c r="HG175" s="567">
        <f t="shared" si="298"/>
        <v>45078</v>
      </c>
      <c r="HH175" s="567">
        <f t="shared" ref="HH175:HS175" si="299">+HH5</f>
        <v>45108</v>
      </c>
      <c r="HI175" s="567">
        <f t="shared" si="299"/>
        <v>45139</v>
      </c>
      <c r="HJ175" s="567">
        <f t="shared" si="299"/>
        <v>45170</v>
      </c>
      <c r="HK175" s="567">
        <f t="shared" si="299"/>
        <v>45200</v>
      </c>
      <c r="HL175" s="567">
        <f t="shared" si="299"/>
        <v>45231</v>
      </c>
      <c r="HM175" s="567">
        <f t="shared" si="299"/>
        <v>45261</v>
      </c>
      <c r="HN175" s="567">
        <f t="shared" si="299"/>
        <v>45292</v>
      </c>
      <c r="HO175" s="567">
        <f t="shared" si="299"/>
        <v>45323</v>
      </c>
      <c r="HP175" s="567">
        <f t="shared" si="299"/>
        <v>45352</v>
      </c>
      <c r="HQ175" s="567">
        <f t="shared" si="299"/>
        <v>45383</v>
      </c>
      <c r="HR175" s="567">
        <f t="shared" si="299"/>
        <v>45413</v>
      </c>
      <c r="HS175" s="567">
        <f t="shared" si="299"/>
        <v>45444</v>
      </c>
    </row>
    <row r="176" spans="2:227" ht="14">
      <c r="B176" s="164" t="s">
        <v>253</v>
      </c>
      <c r="EY176" s="143" t="str">
        <f>+B176</f>
        <v>Capped 2010 Energy Cost CECAF</v>
      </c>
      <c r="EZ176" s="566">
        <f t="shared" ref="EZ176:GE176" si="300">+EZ20</f>
        <v>5.6899999999999999E-2</v>
      </c>
      <c r="FA176" s="566">
        <f t="shared" si="300"/>
        <v>5.6899999999999999E-2</v>
      </c>
      <c r="FB176" s="566">
        <f t="shared" si="300"/>
        <v>5.6899999999999999E-2</v>
      </c>
      <c r="FC176" s="566">
        <f t="shared" si="300"/>
        <v>5.6899999999999999E-2</v>
      </c>
      <c r="FD176" s="566">
        <f t="shared" si="300"/>
        <v>5.6899999999999999E-2</v>
      </c>
      <c r="FE176" s="566">
        <f t="shared" si="300"/>
        <v>5.6899999999999999E-2</v>
      </c>
      <c r="FF176" s="566">
        <f t="shared" si="300"/>
        <v>5.6899999999999999E-2</v>
      </c>
      <c r="FG176" s="566">
        <f t="shared" si="300"/>
        <v>5.6899999999999999E-2</v>
      </c>
      <c r="FH176" s="566">
        <f t="shared" si="300"/>
        <v>5.6899999999999999E-2</v>
      </c>
      <c r="FI176" s="566">
        <f t="shared" si="300"/>
        <v>5.6899999999999999E-2</v>
      </c>
      <c r="FJ176" s="566">
        <f t="shared" si="300"/>
        <v>5.6899999999999999E-2</v>
      </c>
      <c r="FK176" s="566">
        <f t="shared" si="300"/>
        <v>5.6899999999999999E-2</v>
      </c>
      <c r="FL176" s="566">
        <f t="shared" si="300"/>
        <v>5.6899999999999999E-2</v>
      </c>
      <c r="FM176" s="566">
        <f t="shared" si="300"/>
        <v>5.6899999999999999E-2</v>
      </c>
      <c r="FN176" s="566">
        <f t="shared" si="300"/>
        <v>5.6899999999999999E-2</v>
      </c>
      <c r="FO176" s="566">
        <f t="shared" si="300"/>
        <v>5.6899999999999999E-2</v>
      </c>
      <c r="FP176" s="566">
        <f t="shared" si="300"/>
        <v>5.6899999999999999E-2</v>
      </c>
      <c r="FQ176" s="566">
        <f t="shared" si="300"/>
        <v>5.6899999999999999E-2</v>
      </c>
      <c r="FR176" s="566">
        <f t="shared" si="300"/>
        <v>5.6899999999999999E-2</v>
      </c>
      <c r="FS176" s="566">
        <f t="shared" si="300"/>
        <v>5.6899999999999999E-2</v>
      </c>
      <c r="FT176" s="566">
        <f t="shared" si="300"/>
        <v>5.6899999999999999E-2</v>
      </c>
      <c r="FU176" s="566">
        <f t="shared" si="300"/>
        <v>5.6899999999999999E-2</v>
      </c>
      <c r="FV176" s="566">
        <f t="shared" si="300"/>
        <v>5.6899999999999999E-2</v>
      </c>
      <c r="FW176" s="566">
        <f t="shared" si="300"/>
        <v>5.6899999999999999E-2</v>
      </c>
      <c r="FX176" s="566">
        <f t="shared" si="300"/>
        <v>5.6899999999999999E-2</v>
      </c>
      <c r="FY176" s="566">
        <f t="shared" si="300"/>
        <v>5.6899999999999999E-2</v>
      </c>
      <c r="FZ176" s="566">
        <f t="shared" si="300"/>
        <v>5.6899999999999999E-2</v>
      </c>
      <c r="GA176" s="566">
        <f t="shared" si="300"/>
        <v>5.6899999999999999E-2</v>
      </c>
      <c r="GB176" s="566">
        <f t="shared" si="300"/>
        <v>5.6899999999999999E-2</v>
      </c>
      <c r="GC176" s="566">
        <f t="shared" si="300"/>
        <v>5.6899999999999999E-2</v>
      </c>
      <c r="GD176" s="566">
        <f t="shared" si="300"/>
        <v>5.6899999999999999E-2</v>
      </c>
      <c r="GE176" s="566">
        <f t="shared" si="300"/>
        <v>5.6899999999999999E-2</v>
      </c>
      <c r="GF176" s="566">
        <f t="shared" ref="GF176:HG176" si="301">+GF20</f>
        <v>5.6899999999999999E-2</v>
      </c>
      <c r="GG176" s="566">
        <f t="shared" si="301"/>
        <v>5.6899999999999999E-2</v>
      </c>
      <c r="GH176" s="566">
        <f t="shared" si="301"/>
        <v>5.6899999999999999E-2</v>
      </c>
      <c r="GI176" s="566">
        <f t="shared" si="301"/>
        <v>5.6899999999999999E-2</v>
      </c>
      <c r="GJ176" s="566">
        <f t="shared" si="301"/>
        <v>5.6899999999999999E-2</v>
      </c>
      <c r="GK176" s="566">
        <f t="shared" si="301"/>
        <v>5.6899999999999999E-2</v>
      </c>
      <c r="GL176" s="566">
        <f t="shared" si="301"/>
        <v>5.6899999999999999E-2</v>
      </c>
      <c r="GM176" s="566">
        <f t="shared" si="301"/>
        <v>5.6899999999999999E-2</v>
      </c>
      <c r="GN176" s="566">
        <f t="shared" si="301"/>
        <v>5.6899999999999999E-2</v>
      </c>
      <c r="GO176" s="566">
        <f t="shared" si="301"/>
        <v>5.6899999999999999E-2</v>
      </c>
      <c r="GP176" s="566">
        <f t="shared" si="301"/>
        <v>5.6899999999999999E-2</v>
      </c>
      <c r="GQ176" s="566">
        <f t="shared" si="301"/>
        <v>5.6899999999999999E-2</v>
      </c>
      <c r="GR176" s="566">
        <f t="shared" si="301"/>
        <v>5.6899999999999999E-2</v>
      </c>
      <c r="GS176" s="566">
        <f t="shared" si="301"/>
        <v>5.6899999999999999E-2</v>
      </c>
      <c r="GT176" s="566">
        <f t="shared" si="301"/>
        <v>5.6899999999999999E-2</v>
      </c>
      <c r="GU176" s="566">
        <f t="shared" si="301"/>
        <v>5.6899999999999999E-2</v>
      </c>
      <c r="GV176" s="566">
        <f t="shared" si="301"/>
        <v>5.6899999999999999E-2</v>
      </c>
      <c r="GW176" s="566">
        <f t="shared" si="301"/>
        <v>5.6899999999999999E-2</v>
      </c>
      <c r="GX176" s="566">
        <f t="shared" si="301"/>
        <v>5.6899999999999999E-2</v>
      </c>
      <c r="GY176" s="566">
        <f t="shared" si="301"/>
        <v>5.6899999999999999E-2</v>
      </c>
      <c r="GZ176" s="566">
        <f t="shared" si="301"/>
        <v>5.6899999999999999E-2</v>
      </c>
      <c r="HA176" s="566">
        <f t="shared" si="301"/>
        <v>5.6899999999999999E-2</v>
      </c>
      <c r="HB176" s="566">
        <f t="shared" si="301"/>
        <v>5.6899999999999999E-2</v>
      </c>
      <c r="HC176" s="566">
        <f t="shared" si="301"/>
        <v>5.6899999999999999E-2</v>
      </c>
      <c r="HD176" s="566">
        <f t="shared" si="301"/>
        <v>5.6899999999999999E-2</v>
      </c>
      <c r="HE176" s="566">
        <f t="shared" si="301"/>
        <v>5.6899999999999999E-2</v>
      </c>
      <c r="HF176" s="566">
        <f t="shared" si="301"/>
        <v>5.6899999999999999E-2</v>
      </c>
      <c r="HG176" s="566">
        <f t="shared" si="301"/>
        <v>5.6899999999999999E-2</v>
      </c>
      <c r="HH176" s="566">
        <f t="shared" ref="HH176:HS176" si="302">+HH20</f>
        <v>5.6899999999999999E-2</v>
      </c>
      <c r="HI176" s="566">
        <f t="shared" si="302"/>
        <v>5.6899999999999999E-2</v>
      </c>
      <c r="HJ176" s="566">
        <f t="shared" si="302"/>
        <v>5.6899999999999999E-2</v>
      </c>
      <c r="HK176" s="566">
        <f t="shared" si="302"/>
        <v>5.6899999999999999E-2</v>
      </c>
      <c r="HL176" s="566">
        <f t="shared" si="302"/>
        <v>5.6899999999999999E-2</v>
      </c>
      <c r="HM176" s="566">
        <f t="shared" si="302"/>
        <v>5.6899999999999999E-2</v>
      </c>
      <c r="HN176" s="566">
        <f t="shared" si="302"/>
        <v>5.6899999999999999E-2</v>
      </c>
      <c r="HO176" s="566">
        <f t="shared" si="302"/>
        <v>5.6899999999999999E-2</v>
      </c>
      <c r="HP176" s="566">
        <f t="shared" si="302"/>
        <v>5.6899999999999999E-2</v>
      </c>
      <c r="HQ176" s="566">
        <f t="shared" si="302"/>
        <v>5.6899999999999999E-2</v>
      </c>
      <c r="HR176" s="566">
        <f t="shared" si="302"/>
        <v>5.6899999999999999E-2</v>
      </c>
      <c r="HS176" s="566">
        <f t="shared" si="302"/>
        <v>5.6899999999999999E-2</v>
      </c>
    </row>
    <row r="177" spans="1:227" ht="14">
      <c r="B177" s="164" t="s">
        <v>254</v>
      </c>
      <c r="EY177" s="143" t="str">
        <f t="shared" ref="EY177:EY191" si="303">+B177</f>
        <v>Capped 2010 Energy Subsidy ESA</v>
      </c>
      <c r="EZ177" s="566">
        <f t="shared" ref="EZ177:GE177" si="304">+EZ21</f>
        <v>1.47E-3</v>
      </c>
      <c r="FA177" s="566">
        <f t="shared" si="304"/>
        <v>1.47E-3</v>
      </c>
      <c r="FB177" s="566">
        <f t="shared" si="304"/>
        <v>1.47E-3</v>
      </c>
      <c r="FC177" s="566">
        <f t="shared" si="304"/>
        <v>1.47E-3</v>
      </c>
      <c r="FD177" s="566">
        <f t="shared" si="304"/>
        <v>1.47E-3</v>
      </c>
      <c r="FE177" s="566">
        <f t="shared" si="304"/>
        <v>1.47E-3</v>
      </c>
      <c r="FF177" s="566">
        <f t="shared" si="304"/>
        <v>1.47E-3</v>
      </c>
      <c r="FG177" s="566">
        <f t="shared" si="304"/>
        <v>1.47E-3</v>
      </c>
      <c r="FH177" s="566">
        <f t="shared" si="304"/>
        <v>1.47E-3</v>
      </c>
      <c r="FI177" s="566">
        <f t="shared" si="304"/>
        <v>1.47E-3</v>
      </c>
      <c r="FJ177" s="566">
        <f t="shared" si="304"/>
        <v>1.47E-3</v>
      </c>
      <c r="FK177" s="566">
        <f t="shared" si="304"/>
        <v>1.47E-3</v>
      </c>
      <c r="FL177" s="566">
        <f t="shared" si="304"/>
        <v>1.47E-3</v>
      </c>
      <c r="FM177" s="566">
        <f t="shared" si="304"/>
        <v>1.47E-3</v>
      </c>
      <c r="FN177" s="566">
        <f t="shared" si="304"/>
        <v>1.47E-3</v>
      </c>
      <c r="FO177" s="566">
        <f t="shared" si="304"/>
        <v>1.47E-3</v>
      </c>
      <c r="FP177" s="566">
        <f t="shared" si="304"/>
        <v>1.47E-3</v>
      </c>
      <c r="FQ177" s="566">
        <f t="shared" si="304"/>
        <v>1.47E-3</v>
      </c>
      <c r="FR177" s="566">
        <f t="shared" si="304"/>
        <v>1.47E-3</v>
      </c>
      <c r="FS177" s="566">
        <f t="shared" si="304"/>
        <v>1.47E-3</v>
      </c>
      <c r="FT177" s="566">
        <f t="shared" si="304"/>
        <v>1.47E-3</v>
      </c>
      <c r="FU177" s="566">
        <f t="shared" si="304"/>
        <v>1.47E-3</v>
      </c>
      <c r="FV177" s="566">
        <f t="shared" si="304"/>
        <v>1.47E-3</v>
      </c>
      <c r="FW177" s="566">
        <f t="shared" si="304"/>
        <v>1.47E-3</v>
      </c>
      <c r="FX177" s="566">
        <f t="shared" si="304"/>
        <v>1.47E-3</v>
      </c>
      <c r="FY177" s="566">
        <f t="shared" si="304"/>
        <v>1.47E-3</v>
      </c>
      <c r="FZ177" s="566">
        <f t="shared" si="304"/>
        <v>1.47E-3</v>
      </c>
      <c r="GA177" s="566">
        <f t="shared" si="304"/>
        <v>1.47E-3</v>
      </c>
      <c r="GB177" s="566">
        <f t="shared" si="304"/>
        <v>1.47E-3</v>
      </c>
      <c r="GC177" s="566">
        <f t="shared" si="304"/>
        <v>1.47E-3</v>
      </c>
      <c r="GD177" s="566">
        <f t="shared" si="304"/>
        <v>1.47E-3</v>
      </c>
      <c r="GE177" s="566">
        <f t="shared" si="304"/>
        <v>1.47E-3</v>
      </c>
      <c r="GF177" s="566">
        <f t="shared" ref="GF177:HG177" si="305">+GF21</f>
        <v>1.47E-3</v>
      </c>
      <c r="GG177" s="566">
        <f t="shared" si="305"/>
        <v>1.47E-3</v>
      </c>
      <c r="GH177" s="566">
        <f t="shared" si="305"/>
        <v>1.47E-3</v>
      </c>
      <c r="GI177" s="566">
        <f t="shared" si="305"/>
        <v>1.47E-3</v>
      </c>
      <c r="GJ177" s="566">
        <f t="shared" si="305"/>
        <v>1.47E-3</v>
      </c>
      <c r="GK177" s="566">
        <f t="shared" si="305"/>
        <v>1.47E-3</v>
      </c>
      <c r="GL177" s="566">
        <f t="shared" si="305"/>
        <v>1.47E-3</v>
      </c>
      <c r="GM177" s="566">
        <f t="shared" si="305"/>
        <v>1.47E-3</v>
      </c>
      <c r="GN177" s="566">
        <f t="shared" si="305"/>
        <v>1.47E-3</v>
      </c>
      <c r="GO177" s="566">
        <f t="shared" si="305"/>
        <v>1.47E-3</v>
      </c>
      <c r="GP177" s="566">
        <f t="shared" si="305"/>
        <v>1.47E-3</v>
      </c>
      <c r="GQ177" s="566">
        <f t="shared" si="305"/>
        <v>1.47E-3</v>
      </c>
      <c r="GR177" s="566">
        <f t="shared" si="305"/>
        <v>1.47E-3</v>
      </c>
      <c r="GS177" s="566">
        <f t="shared" si="305"/>
        <v>1.47E-3</v>
      </c>
      <c r="GT177" s="566">
        <f t="shared" si="305"/>
        <v>1.47E-3</v>
      </c>
      <c r="GU177" s="566">
        <f t="shared" si="305"/>
        <v>1.47E-3</v>
      </c>
      <c r="GV177" s="566">
        <f t="shared" si="305"/>
        <v>1.47E-3</v>
      </c>
      <c r="GW177" s="566">
        <f t="shared" si="305"/>
        <v>1.47E-3</v>
      </c>
      <c r="GX177" s="566">
        <f t="shared" si="305"/>
        <v>1.47E-3</v>
      </c>
      <c r="GY177" s="566">
        <f t="shared" si="305"/>
        <v>1.47E-3</v>
      </c>
      <c r="GZ177" s="566">
        <f t="shared" si="305"/>
        <v>1.47E-3</v>
      </c>
      <c r="HA177" s="566">
        <f t="shared" si="305"/>
        <v>1.47E-3</v>
      </c>
      <c r="HB177" s="566">
        <f t="shared" si="305"/>
        <v>1.47E-3</v>
      </c>
      <c r="HC177" s="566">
        <f t="shared" si="305"/>
        <v>1.47E-3</v>
      </c>
      <c r="HD177" s="566">
        <f t="shared" si="305"/>
        <v>1.47E-3</v>
      </c>
      <c r="HE177" s="566">
        <f t="shared" si="305"/>
        <v>1.47E-3</v>
      </c>
      <c r="HF177" s="566">
        <f t="shared" si="305"/>
        <v>1.47E-3</v>
      </c>
      <c r="HG177" s="566">
        <f t="shared" si="305"/>
        <v>1.47E-3</v>
      </c>
      <c r="HH177" s="566">
        <f t="shared" ref="HH177:HS177" si="306">+HH21</f>
        <v>1.47E-3</v>
      </c>
      <c r="HI177" s="566">
        <f t="shared" si="306"/>
        <v>1.47E-3</v>
      </c>
      <c r="HJ177" s="566">
        <f t="shared" si="306"/>
        <v>1.47E-3</v>
      </c>
      <c r="HK177" s="566">
        <f t="shared" si="306"/>
        <v>1.47E-3</v>
      </c>
      <c r="HL177" s="566">
        <f t="shared" si="306"/>
        <v>1.47E-3</v>
      </c>
      <c r="HM177" s="566">
        <f t="shared" si="306"/>
        <v>1.47E-3</v>
      </c>
      <c r="HN177" s="566">
        <f t="shared" si="306"/>
        <v>1.47E-3</v>
      </c>
      <c r="HO177" s="566">
        <f t="shared" si="306"/>
        <v>1.47E-3</v>
      </c>
      <c r="HP177" s="566">
        <f t="shared" si="306"/>
        <v>1.47E-3</v>
      </c>
      <c r="HQ177" s="566">
        <f t="shared" si="306"/>
        <v>1.47E-3</v>
      </c>
      <c r="HR177" s="566">
        <f t="shared" si="306"/>
        <v>1.47E-3</v>
      </c>
      <c r="HS177" s="566">
        <f t="shared" si="306"/>
        <v>1.47E-3</v>
      </c>
    </row>
    <row r="178" spans="1:227" ht="14">
      <c r="B178" s="164" t="s">
        <v>255</v>
      </c>
      <c r="EY178" s="143" t="str">
        <f t="shared" si="303"/>
        <v>Capped 2010 Reliability Cost RCA</v>
      </c>
      <c r="EZ178" s="566">
        <f t="shared" ref="EZ178:GE178" si="307">+EZ22</f>
        <v>3.0000000000000001E-3</v>
      </c>
      <c r="FA178" s="566">
        <f t="shared" si="307"/>
        <v>3.0000000000000001E-3</v>
      </c>
      <c r="FB178" s="566">
        <f t="shared" si="307"/>
        <v>3.0000000000000001E-3</v>
      </c>
      <c r="FC178" s="566">
        <f t="shared" si="307"/>
        <v>3.0000000000000001E-3</v>
      </c>
      <c r="FD178" s="566">
        <f t="shared" si="307"/>
        <v>3.0000000000000001E-3</v>
      </c>
      <c r="FE178" s="566">
        <f t="shared" si="307"/>
        <v>3.0000000000000001E-3</v>
      </c>
      <c r="FF178" s="566">
        <f t="shared" si="307"/>
        <v>3.0000000000000001E-3</v>
      </c>
      <c r="FG178" s="566">
        <f t="shared" si="307"/>
        <v>3.0000000000000001E-3</v>
      </c>
      <c r="FH178" s="566">
        <f t="shared" si="307"/>
        <v>3.0000000000000001E-3</v>
      </c>
      <c r="FI178" s="566">
        <f t="shared" si="307"/>
        <v>3.0000000000000001E-3</v>
      </c>
      <c r="FJ178" s="566">
        <f t="shared" si="307"/>
        <v>3.0000000000000001E-3</v>
      </c>
      <c r="FK178" s="566">
        <f t="shared" si="307"/>
        <v>3.0000000000000001E-3</v>
      </c>
      <c r="FL178" s="566">
        <f t="shared" si="307"/>
        <v>3.0000000000000001E-3</v>
      </c>
      <c r="FM178" s="566">
        <f t="shared" si="307"/>
        <v>3.0000000000000001E-3</v>
      </c>
      <c r="FN178" s="566">
        <f t="shared" si="307"/>
        <v>3.0000000000000001E-3</v>
      </c>
      <c r="FO178" s="566">
        <f t="shared" si="307"/>
        <v>3.0000000000000001E-3</v>
      </c>
      <c r="FP178" s="566">
        <f t="shared" si="307"/>
        <v>3.0000000000000001E-3</v>
      </c>
      <c r="FQ178" s="566">
        <f t="shared" si="307"/>
        <v>3.0000000000000001E-3</v>
      </c>
      <c r="FR178" s="566">
        <f t="shared" si="307"/>
        <v>3.0000000000000001E-3</v>
      </c>
      <c r="FS178" s="566">
        <f t="shared" si="307"/>
        <v>3.0000000000000001E-3</v>
      </c>
      <c r="FT178" s="566">
        <f t="shared" si="307"/>
        <v>3.0000000000000001E-3</v>
      </c>
      <c r="FU178" s="566">
        <f t="shared" si="307"/>
        <v>3.0000000000000001E-3</v>
      </c>
      <c r="FV178" s="566">
        <f t="shared" si="307"/>
        <v>3.0000000000000001E-3</v>
      </c>
      <c r="FW178" s="566">
        <f t="shared" si="307"/>
        <v>3.0000000000000001E-3</v>
      </c>
      <c r="FX178" s="566">
        <f t="shared" si="307"/>
        <v>3.0000000000000001E-3</v>
      </c>
      <c r="FY178" s="566">
        <f t="shared" si="307"/>
        <v>3.0000000000000001E-3</v>
      </c>
      <c r="FZ178" s="566">
        <f t="shared" si="307"/>
        <v>3.0000000000000001E-3</v>
      </c>
      <c r="GA178" s="566">
        <f t="shared" si="307"/>
        <v>3.0000000000000001E-3</v>
      </c>
      <c r="GB178" s="566">
        <f t="shared" si="307"/>
        <v>3.0000000000000001E-3</v>
      </c>
      <c r="GC178" s="566">
        <f t="shared" si="307"/>
        <v>3.0000000000000001E-3</v>
      </c>
      <c r="GD178" s="566">
        <f t="shared" si="307"/>
        <v>3.0000000000000001E-3</v>
      </c>
      <c r="GE178" s="566">
        <f t="shared" si="307"/>
        <v>3.0000000000000001E-3</v>
      </c>
      <c r="GF178" s="566">
        <f t="shared" ref="GF178:HG178" si="308">+GF22</f>
        <v>3.0000000000000001E-3</v>
      </c>
      <c r="GG178" s="566">
        <f t="shared" si="308"/>
        <v>3.0000000000000001E-3</v>
      </c>
      <c r="GH178" s="566">
        <f t="shared" si="308"/>
        <v>3.0000000000000001E-3</v>
      </c>
      <c r="GI178" s="566">
        <f t="shared" si="308"/>
        <v>3.0000000000000001E-3</v>
      </c>
      <c r="GJ178" s="566">
        <f t="shared" si="308"/>
        <v>3.0000000000000001E-3</v>
      </c>
      <c r="GK178" s="566">
        <f t="shared" si="308"/>
        <v>3.0000000000000001E-3</v>
      </c>
      <c r="GL178" s="566">
        <f t="shared" si="308"/>
        <v>3.0000000000000001E-3</v>
      </c>
      <c r="GM178" s="566">
        <f t="shared" si="308"/>
        <v>3.0000000000000001E-3</v>
      </c>
      <c r="GN178" s="566">
        <f t="shared" si="308"/>
        <v>3.0000000000000001E-3</v>
      </c>
      <c r="GO178" s="566">
        <f t="shared" si="308"/>
        <v>3.0000000000000001E-3</v>
      </c>
      <c r="GP178" s="566">
        <f t="shared" si="308"/>
        <v>3.0000000000000001E-3</v>
      </c>
      <c r="GQ178" s="566">
        <f t="shared" si="308"/>
        <v>3.0000000000000001E-3</v>
      </c>
      <c r="GR178" s="566">
        <f t="shared" si="308"/>
        <v>3.0000000000000001E-3</v>
      </c>
      <c r="GS178" s="566">
        <f t="shared" si="308"/>
        <v>3.0000000000000001E-3</v>
      </c>
      <c r="GT178" s="566">
        <f t="shared" si="308"/>
        <v>3.0000000000000001E-3</v>
      </c>
      <c r="GU178" s="566">
        <f t="shared" si="308"/>
        <v>3.0000000000000001E-3</v>
      </c>
      <c r="GV178" s="566">
        <f t="shared" si="308"/>
        <v>3.0000000000000001E-3</v>
      </c>
      <c r="GW178" s="566">
        <f t="shared" si="308"/>
        <v>3.0000000000000001E-3</v>
      </c>
      <c r="GX178" s="566">
        <f t="shared" si="308"/>
        <v>3.0000000000000001E-3</v>
      </c>
      <c r="GY178" s="566">
        <f t="shared" si="308"/>
        <v>3.0000000000000001E-3</v>
      </c>
      <c r="GZ178" s="566">
        <f t="shared" si="308"/>
        <v>3.0000000000000001E-3</v>
      </c>
      <c r="HA178" s="566">
        <f t="shared" si="308"/>
        <v>3.0000000000000001E-3</v>
      </c>
      <c r="HB178" s="566">
        <f t="shared" si="308"/>
        <v>3.0000000000000001E-3</v>
      </c>
      <c r="HC178" s="566">
        <f t="shared" si="308"/>
        <v>3.0000000000000001E-3</v>
      </c>
      <c r="HD178" s="566">
        <f t="shared" si="308"/>
        <v>3.0000000000000001E-3</v>
      </c>
      <c r="HE178" s="566">
        <f t="shared" si="308"/>
        <v>3.0000000000000001E-3</v>
      </c>
      <c r="HF178" s="566">
        <f t="shared" si="308"/>
        <v>3.0000000000000001E-3</v>
      </c>
      <c r="HG178" s="566">
        <f t="shared" si="308"/>
        <v>3.0000000000000001E-3</v>
      </c>
      <c r="HH178" s="566">
        <f t="shared" ref="HH178:HS178" si="309">+HH22</f>
        <v>3.0000000000000001E-3</v>
      </c>
      <c r="HI178" s="566">
        <f t="shared" si="309"/>
        <v>3.0000000000000001E-3</v>
      </c>
      <c r="HJ178" s="566">
        <f t="shared" si="309"/>
        <v>3.0000000000000001E-3</v>
      </c>
      <c r="HK178" s="566">
        <f t="shared" si="309"/>
        <v>3.0000000000000001E-3</v>
      </c>
      <c r="HL178" s="566">
        <f t="shared" si="309"/>
        <v>3.0000000000000001E-3</v>
      </c>
      <c r="HM178" s="566">
        <f t="shared" si="309"/>
        <v>3.0000000000000001E-3</v>
      </c>
      <c r="HN178" s="566">
        <f t="shared" si="309"/>
        <v>3.0000000000000001E-3</v>
      </c>
      <c r="HO178" s="566">
        <f t="shared" si="309"/>
        <v>3.0000000000000001E-3</v>
      </c>
      <c r="HP178" s="566">
        <f t="shared" si="309"/>
        <v>3.0000000000000001E-3</v>
      </c>
      <c r="HQ178" s="566">
        <f t="shared" si="309"/>
        <v>3.0000000000000001E-3</v>
      </c>
      <c r="HR178" s="566">
        <f t="shared" si="309"/>
        <v>3.0000000000000001E-3</v>
      </c>
      <c r="HS178" s="566">
        <f t="shared" si="309"/>
        <v>3.0000000000000001E-3</v>
      </c>
    </row>
    <row r="179" spans="1:227" ht="14">
      <c r="A179" s="143" t="s">
        <v>49</v>
      </c>
      <c r="B179" s="164" t="s">
        <v>256</v>
      </c>
      <c r="EY179" s="143" t="str">
        <f>+B179</f>
        <v>Renewable Energy Portfolio Adjustment CRPSEAF</v>
      </c>
      <c r="EZ179" s="566">
        <f t="shared" ref="EZ179:GE179" si="310">+EZ26</f>
        <v>4.7400000000000003E-3</v>
      </c>
      <c r="FA179" s="566">
        <f t="shared" si="310"/>
        <v>4.7400000000000003E-3</v>
      </c>
      <c r="FB179" s="566">
        <f t="shared" si="310"/>
        <v>4.7400000000000003E-3</v>
      </c>
      <c r="FC179" s="566">
        <f t="shared" si="310"/>
        <v>5.1500000000000001E-3</v>
      </c>
      <c r="FD179" s="566">
        <f t="shared" si="310"/>
        <v>5.1500000000000001E-3</v>
      </c>
      <c r="FE179" s="566">
        <f t="shared" si="310"/>
        <v>5.1500000000000001E-3</v>
      </c>
      <c r="FF179" s="566">
        <f t="shared" si="310"/>
        <v>5.3499999999999997E-3</v>
      </c>
      <c r="FG179" s="566">
        <f t="shared" si="310"/>
        <v>5.3499999999999997E-3</v>
      </c>
      <c r="FH179" s="566">
        <f t="shared" si="310"/>
        <v>5.3499999999999997E-3</v>
      </c>
      <c r="FI179" s="566">
        <f t="shared" si="310"/>
        <v>5.3899999999999998E-3</v>
      </c>
      <c r="FJ179" s="566">
        <f t="shared" si="310"/>
        <v>5.3899999999999998E-3</v>
      </c>
      <c r="FK179" s="566">
        <f t="shared" si="310"/>
        <v>5.3899999999999998E-3</v>
      </c>
      <c r="FL179" s="566">
        <f t="shared" si="310"/>
        <v>5.8999999999999999E-3</v>
      </c>
      <c r="FM179" s="566">
        <f t="shared" si="310"/>
        <v>5.8999999999999999E-3</v>
      </c>
      <c r="FN179" s="566">
        <f t="shared" si="310"/>
        <v>5.8999999999999999E-3</v>
      </c>
      <c r="FO179" s="566">
        <f t="shared" si="310"/>
        <v>7.8399999999999997E-3</v>
      </c>
      <c r="FP179" s="566">
        <f t="shared" si="310"/>
        <v>7.8399999999999997E-3</v>
      </c>
      <c r="FQ179" s="566">
        <f t="shared" si="310"/>
        <v>7.8399999999999997E-3</v>
      </c>
      <c r="FR179" s="566">
        <f t="shared" si="310"/>
        <v>8.2900000000000005E-3</v>
      </c>
      <c r="FS179" s="566">
        <f t="shared" si="310"/>
        <v>8.2900000000000005E-3</v>
      </c>
      <c r="FT179" s="566">
        <f t="shared" si="310"/>
        <v>8.2900000000000005E-3</v>
      </c>
      <c r="FU179" s="566">
        <f t="shared" si="310"/>
        <v>8.1099999999999992E-3</v>
      </c>
      <c r="FV179" s="566">
        <f t="shared" si="310"/>
        <v>8.1099999999999992E-3</v>
      </c>
      <c r="FW179" s="566">
        <f t="shared" si="310"/>
        <v>8.1099999999999992E-3</v>
      </c>
      <c r="FX179" s="566">
        <f t="shared" si="310"/>
        <v>1.0290000000000001E-2</v>
      </c>
      <c r="FY179" s="566">
        <f t="shared" si="310"/>
        <v>1.0290000000000001E-2</v>
      </c>
      <c r="FZ179" s="566">
        <f t="shared" si="310"/>
        <v>1.0290000000000001E-2</v>
      </c>
      <c r="GA179" s="566">
        <f t="shared" si="310"/>
        <v>9.3799999999999994E-3</v>
      </c>
      <c r="GB179" s="566">
        <f t="shared" si="310"/>
        <v>9.3799999999999994E-3</v>
      </c>
      <c r="GC179" s="566">
        <f t="shared" si="310"/>
        <v>9.3799999999999994E-3</v>
      </c>
      <c r="GD179" s="566">
        <f t="shared" si="310"/>
        <v>8.8800000000000007E-3</v>
      </c>
      <c r="GE179" s="566">
        <f t="shared" si="310"/>
        <v>8.8800000000000007E-3</v>
      </c>
      <c r="GF179" s="566">
        <f t="shared" ref="GF179:HG179" si="311">+GF26</f>
        <v>8.8800000000000007E-3</v>
      </c>
      <c r="GG179" s="566">
        <f t="shared" si="311"/>
        <v>8.5599999999999999E-3</v>
      </c>
      <c r="GH179" s="566">
        <f t="shared" si="311"/>
        <v>8.5599999999999999E-3</v>
      </c>
      <c r="GI179" s="566">
        <f t="shared" si="311"/>
        <v>8.5599999999999999E-3</v>
      </c>
      <c r="GJ179" s="566">
        <f t="shared" si="311"/>
        <v>8.5599999999999999E-3</v>
      </c>
      <c r="GK179" s="566">
        <f t="shared" si="311"/>
        <v>8.5599999999999999E-3</v>
      </c>
      <c r="GL179" s="566">
        <f t="shared" si="311"/>
        <v>8.5599999999999999E-3</v>
      </c>
      <c r="GM179" s="566">
        <f t="shared" si="311"/>
        <v>9.2300000000000004E-3</v>
      </c>
      <c r="GN179" s="566">
        <f t="shared" si="311"/>
        <v>9.2300000000000004E-3</v>
      </c>
      <c r="GO179" s="566">
        <f t="shared" si="311"/>
        <v>9.2300000000000004E-3</v>
      </c>
      <c r="GP179" s="566">
        <f t="shared" si="311"/>
        <v>1.001E-2</v>
      </c>
      <c r="GQ179" s="566">
        <f t="shared" si="311"/>
        <v>1.001E-2</v>
      </c>
      <c r="GR179" s="566">
        <f t="shared" si="311"/>
        <v>1.001E-2</v>
      </c>
      <c r="GS179" s="566">
        <f t="shared" si="311"/>
        <v>9.8600000000000007E-3</v>
      </c>
      <c r="GT179" s="566">
        <f t="shared" si="311"/>
        <v>9.8600000000000007E-3</v>
      </c>
      <c r="GU179" s="566">
        <f t="shared" si="311"/>
        <v>9.8600000000000007E-3</v>
      </c>
      <c r="GV179" s="566">
        <f t="shared" si="311"/>
        <v>9.1699999999999993E-3</v>
      </c>
      <c r="GW179" s="566">
        <f t="shared" si="311"/>
        <v>9.1699999999999993E-3</v>
      </c>
      <c r="GX179" s="566">
        <f t="shared" si="311"/>
        <v>9.1699999999999993E-3</v>
      </c>
      <c r="GY179" s="566">
        <f t="shared" si="311"/>
        <v>1.017E-2</v>
      </c>
      <c r="GZ179" s="566">
        <f t="shared" si="311"/>
        <v>1.017E-2</v>
      </c>
      <c r="HA179" s="566">
        <f t="shared" si="311"/>
        <v>1.017E-2</v>
      </c>
      <c r="HB179" s="566">
        <f t="shared" si="311"/>
        <v>1.035E-2</v>
      </c>
      <c r="HC179" s="566">
        <f t="shared" si="311"/>
        <v>1.035E-2</v>
      </c>
      <c r="HD179" s="566">
        <f t="shared" si="311"/>
        <v>1.035E-2</v>
      </c>
      <c r="HE179" s="566">
        <f t="shared" si="311"/>
        <v>1.065E-2</v>
      </c>
      <c r="HF179" s="566">
        <f t="shared" si="311"/>
        <v>1.065E-2</v>
      </c>
      <c r="HG179" s="566">
        <f t="shared" si="311"/>
        <v>1.065E-2</v>
      </c>
      <c r="HH179" s="566">
        <f t="shared" ref="HH179:HS179" si="312">+HH26</f>
        <v>1.1039999999999999E-2</v>
      </c>
      <c r="HI179" s="566">
        <f t="shared" si="312"/>
        <v>1.1039999999999999E-2</v>
      </c>
      <c r="HJ179" s="566">
        <f t="shared" si="312"/>
        <v>1.1039999999999999E-2</v>
      </c>
      <c r="HK179" s="566">
        <f t="shared" si="312"/>
        <v>1.1010000000000001E-2</v>
      </c>
      <c r="HL179" s="566">
        <f t="shared" si="312"/>
        <v>1.1010000000000001E-2</v>
      </c>
      <c r="HM179" s="566">
        <f t="shared" si="312"/>
        <v>1.1010000000000001E-2</v>
      </c>
      <c r="HN179" s="566">
        <f t="shared" si="312"/>
        <v>1.23E-2</v>
      </c>
      <c r="HO179" s="566">
        <f t="shared" si="312"/>
        <v>1.23E-2</v>
      </c>
      <c r="HP179" s="566">
        <f t="shared" si="312"/>
        <v>1.23E-2</v>
      </c>
      <c r="HQ179" s="566">
        <f t="shared" si="312"/>
        <v>1.196E-2</v>
      </c>
      <c r="HR179" s="566">
        <f t="shared" si="312"/>
        <v>1.196E-2</v>
      </c>
      <c r="HS179" s="566">
        <f t="shared" si="312"/>
        <v>1.196E-2</v>
      </c>
    </row>
    <row r="180" spans="1:227" ht="14">
      <c r="B180" s="164" t="s">
        <v>245</v>
      </c>
      <c r="EY180" s="143" t="str">
        <f>+B180</f>
        <v>Reliability Cost Adjustment IRCAF</v>
      </c>
      <c r="EZ180" s="566">
        <f t="shared" ref="EZ180:GE180" si="313">+EZ28</f>
        <v>1.0699999999999999E-2</v>
      </c>
      <c r="FA180" s="566">
        <f t="shared" si="313"/>
        <v>1.0699999999999999E-2</v>
      </c>
      <c r="FB180" s="566">
        <f t="shared" si="313"/>
        <v>1.0699999999999999E-2</v>
      </c>
      <c r="FC180" s="566">
        <f t="shared" si="313"/>
        <v>1.0699999999999999E-2</v>
      </c>
      <c r="FD180" s="566">
        <f t="shared" si="313"/>
        <v>1.0699999999999999E-2</v>
      </c>
      <c r="FE180" s="566">
        <f t="shared" si="313"/>
        <v>1.0699999999999999E-2</v>
      </c>
      <c r="FF180" s="566">
        <f t="shared" si="313"/>
        <v>1.0699999999999999E-2</v>
      </c>
      <c r="FG180" s="566">
        <f t="shared" si="313"/>
        <v>1.0699999999999999E-2</v>
      </c>
      <c r="FH180" s="566">
        <f t="shared" si="313"/>
        <v>1.0699999999999999E-2</v>
      </c>
      <c r="FI180" s="566">
        <f t="shared" si="313"/>
        <v>1.0699999999999999E-2</v>
      </c>
      <c r="FJ180" s="566">
        <f t="shared" si="313"/>
        <v>1.0699999999999999E-2</v>
      </c>
      <c r="FK180" s="566">
        <f t="shared" si="313"/>
        <v>1.0699999999999999E-2</v>
      </c>
      <c r="FL180" s="566">
        <f t="shared" si="313"/>
        <v>1.355E-2</v>
      </c>
      <c r="FM180" s="566">
        <f t="shared" si="313"/>
        <v>1.355E-2</v>
      </c>
      <c r="FN180" s="566">
        <f t="shared" si="313"/>
        <v>1.355E-2</v>
      </c>
      <c r="FO180" s="566">
        <f t="shared" si="313"/>
        <v>1.355E-2</v>
      </c>
      <c r="FP180" s="566">
        <f t="shared" si="313"/>
        <v>1.355E-2</v>
      </c>
      <c r="FQ180" s="566">
        <f t="shared" si="313"/>
        <v>1.355E-2</v>
      </c>
      <c r="FR180" s="566">
        <f t="shared" si="313"/>
        <v>1.355E-2</v>
      </c>
      <c r="FS180" s="566">
        <f t="shared" si="313"/>
        <v>1.355E-2</v>
      </c>
      <c r="FT180" s="566">
        <f t="shared" si="313"/>
        <v>1.355E-2</v>
      </c>
      <c r="FU180" s="566">
        <f t="shared" si="313"/>
        <v>1.355E-2</v>
      </c>
      <c r="FV180" s="566">
        <f t="shared" si="313"/>
        <v>1.355E-2</v>
      </c>
      <c r="FW180" s="566">
        <f t="shared" si="313"/>
        <v>1.355E-2</v>
      </c>
      <c r="FX180" s="566">
        <f t="shared" si="313"/>
        <v>1.558E-2</v>
      </c>
      <c r="FY180" s="566">
        <f t="shared" si="313"/>
        <v>1.558E-2</v>
      </c>
      <c r="FZ180" s="566">
        <f t="shared" si="313"/>
        <v>1.558E-2</v>
      </c>
      <c r="GA180" s="566">
        <f t="shared" si="313"/>
        <v>1.558E-2</v>
      </c>
      <c r="GB180" s="566">
        <f t="shared" si="313"/>
        <v>1.558E-2</v>
      </c>
      <c r="GC180" s="566">
        <f t="shared" si="313"/>
        <v>1.558E-2</v>
      </c>
      <c r="GD180" s="566">
        <f t="shared" si="313"/>
        <v>1.558E-2</v>
      </c>
      <c r="GE180" s="566">
        <f t="shared" si="313"/>
        <v>1.558E-2</v>
      </c>
      <c r="GF180" s="566">
        <f t="shared" ref="GF180:HG180" si="314">+GF28</f>
        <v>1.558E-2</v>
      </c>
      <c r="GG180" s="566">
        <f t="shared" si="314"/>
        <v>1.558E-2</v>
      </c>
      <c r="GH180" s="566">
        <f t="shared" si="314"/>
        <v>1.558E-2</v>
      </c>
      <c r="GI180" s="566">
        <f t="shared" si="314"/>
        <v>1.558E-2</v>
      </c>
      <c r="GJ180" s="566">
        <f t="shared" si="314"/>
        <v>2.1430000000000001E-2</v>
      </c>
      <c r="GK180" s="566">
        <f t="shared" si="314"/>
        <v>2.1430000000000001E-2</v>
      </c>
      <c r="GL180" s="566">
        <f t="shared" si="314"/>
        <v>2.1430000000000001E-2</v>
      </c>
      <c r="GM180" s="566">
        <f t="shared" si="314"/>
        <v>2.1430000000000001E-2</v>
      </c>
      <c r="GN180" s="566">
        <f t="shared" si="314"/>
        <v>2.1430000000000001E-2</v>
      </c>
      <c r="GO180" s="566">
        <f t="shared" si="314"/>
        <v>2.1430000000000001E-2</v>
      </c>
      <c r="GP180" s="566">
        <f t="shared" si="314"/>
        <v>2.1430000000000001E-2</v>
      </c>
      <c r="GQ180" s="566">
        <f t="shared" si="314"/>
        <v>2.1430000000000001E-2</v>
      </c>
      <c r="GR180" s="566">
        <f t="shared" si="314"/>
        <v>2.1430000000000001E-2</v>
      </c>
      <c r="GS180" s="566">
        <f t="shared" si="314"/>
        <v>2.1430000000000001E-2</v>
      </c>
      <c r="GT180" s="566">
        <f t="shared" si="314"/>
        <v>2.1430000000000001E-2</v>
      </c>
      <c r="GU180" s="566">
        <f t="shared" si="314"/>
        <v>2.1430000000000001E-2</v>
      </c>
      <c r="GV180" s="566">
        <f t="shared" si="314"/>
        <v>9.9900000000000006E-3</v>
      </c>
      <c r="GW180" s="566">
        <f t="shared" si="314"/>
        <v>9.9900000000000006E-3</v>
      </c>
      <c r="GX180" s="566">
        <f t="shared" si="314"/>
        <v>9.9900000000000006E-3</v>
      </c>
      <c r="GY180" s="566">
        <f t="shared" si="314"/>
        <v>9.9900000000000006E-3</v>
      </c>
      <c r="GZ180" s="566">
        <f t="shared" si="314"/>
        <v>9.9900000000000006E-3</v>
      </c>
      <c r="HA180" s="566">
        <f t="shared" si="314"/>
        <v>9.9900000000000006E-3</v>
      </c>
      <c r="HB180" s="566">
        <f t="shared" si="314"/>
        <v>9.9900000000000006E-3</v>
      </c>
      <c r="HC180" s="566">
        <f t="shared" si="314"/>
        <v>9.9900000000000006E-3</v>
      </c>
      <c r="HD180" s="566">
        <f t="shared" si="314"/>
        <v>9.9900000000000006E-3</v>
      </c>
      <c r="HE180" s="566">
        <f t="shared" si="314"/>
        <v>9.9900000000000006E-3</v>
      </c>
      <c r="HF180" s="566">
        <f t="shared" si="314"/>
        <v>9.9900000000000006E-3</v>
      </c>
      <c r="HG180" s="566">
        <f t="shared" si="314"/>
        <v>9.9900000000000006E-3</v>
      </c>
      <c r="HH180" s="566">
        <f t="shared" ref="HH180:HS180" si="315">+HH28</f>
        <v>2.8420000000000001E-2</v>
      </c>
      <c r="HI180" s="566">
        <f t="shared" si="315"/>
        <v>2.8420000000000001E-2</v>
      </c>
      <c r="HJ180" s="566">
        <f t="shared" si="315"/>
        <v>2.8420000000000001E-2</v>
      </c>
      <c r="HK180" s="566">
        <f t="shared" si="315"/>
        <v>2.8420000000000001E-2</v>
      </c>
      <c r="HL180" s="566">
        <f t="shared" si="315"/>
        <v>2.8420000000000001E-2</v>
      </c>
      <c r="HM180" s="566">
        <f t="shared" si="315"/>
        <v>2.8420000000000001E-2</v>
      </c>
      <c r="HN180" s="566">
        <f t="shared" si="315"/>
        <v>2.8420000000000001E-2</v>
      </c>
      <c r="HO180" s="566">
        <f t="shared" si="315"/>
        <v>2.8420000000000001E-2</v>
      </c>
      <c r="HP180" s="566">
        <f t="shared" si="315"/>
        <v>2.8420000000000001E-2</v>
      </c>
      <c r="HQ180" s="566">
        <f t="shared" si="315"/>
        <v>2.8420000000000001E-2</v>
      </c>
      <c r="HR180" s="566">
        <f t="shared" si="315"/>
        <v>2.8420000000000001E-2</v>
      </c>
      <c r="HS180" s="566">
        <f t="shared" si="315"/>
        <v>2.8420000000000001E-2</v>
      </c>
    </row>
    <row r="181" spans="1:227" ht="14">
      <c r="B181" s="164" t="s">
        <v>247</v>
      </c>
      <c r="EY181" s="143" t="str">
        <f>+B181</f>
        <v>Variable Energy Adjustment VEAF</v>
      </c>
      <c r="EZ181" s="566">
        <f t="shared" ref="EZ181:GE181" si="316">+EZ25</f>
        <v>1.32E-3</v>
      </c>
      <c r="FA181" s="566">
        <f t="shared" si="316"/>
        <v>1.32E-3</v>
      </c>
      <c r="FB181" s="566">
        <f t="shared" si="316"/>
        <v>1.32E-3</v>
      </c>
      <c r="FC181" s="566">
        <f t="shared" si="316"/>
        <v>-1.5499999999999999E-3</v>
      </c>
      <c r="FD181" s="566">
        <f t="shared" si="316"/>
        <v>-1.5499999999999999E-3</v>
      </c>
      <c r="FE181" s="566">
        <f t="shared" si="316"/>
        <v>-1.5499999999999999E-3</v>
      </c>
      <c r="FF181" s="566">
        <f t="shared" si="316"/>
        <v>1.8000000000000001E-4</v>
      </c>
      <c r="FG181" s="566">
        <f t="shared" si="316"/>
        <v>1.8000000000000001E-4</v>
      </c>
      <c r="FH181" s="566">
        <f t="shared" si="316"/>
        <v>1.8000000000000001E-4</v>
      </c>
      <c r="FI181" s="566">
        <f t="shared" si="316"/>
        <v>1.5399999999999999E-3</v>
      </c>
      <c r="FJ181" s="566">
        <f t="shared" si="316"/>
        <v>1.5399999999999999E-3</v>
      </c>
      <c r="FK181" s="566">
        <f t="shared" si="316"/>
        <v>1.5399999999999999E-3</v>
      </c>
      <c r="FL181" s="566">
        <f t="shared" si="316"/>
        <v>1.56E-3</v>
      </c>
      <c r="FM181" s="566">
        <f t="shared" si="316"/>
        <v>1.56E-3</v>
      </c>
      <c r="FN181" s="566">
        <f t="shared" si="316"/>
        <v>1.56E-3</v>
      </c>
      <c r="FO181" s="566">
        <f t="shared" si="316"/>
        <v>-2.2200000000000002E-3</v>
      </c>
      <c r="FP181" s="566">
        <f t="shared" si="316"/>
        <v>-2.2200000000000002E-3</v>
      </c>
      <c r="FQ181" s="566">
        <f t="shared" si="316"/>
        <v>-2.2200000000000002E-3</v>
      </c>
      <c r="FR181" s="566">
        <f t="shared" si="316"/>
        <v>-4.3800000000000002E-3</v>
      </c>
      <c r="FS181" s="566">
        <f t="shared" si="316"/>
        <v>-4.3800000000000002E-3</v>
      </c>
      <c r="FT181" s="566">
        <f t="shared" si="316"/>
        <v>-4.3800000000000002E-3</v>
      </c>
      <c r="FU181" s="566">
        <f t="shared" si="316"/>
        <v>-8.3899999999999999E-3</v>
      </c>
      <c r="FV181" s="566">
        <f t="shared" si="316"/>
        <v>-8.3899999999999999E-3</v>
      </c>
      <c r="FW181" s="566">
        <f t="shared" si="316"/>
        <v>-8.3899999999999999E-3</v>
      </c>
      <c r="FX181" s="566">
        <f t="shared" si="316"/>
        <v>-1.008E-2</v>
      </c>
      <c r="FY181" s="566">
        <f t="shared" si="316"/>
        <v>-1.008E-2</v>
      </c>
      <c r="FZ181" s="566">
        <f t="shared" si="316"/>
        <v>-1.008E-2</v>
      </c>
      <c r="GA181" s="566">
        <f t="shared" si="316"/>
        <v>-1.0670000000000001E-2</v>
      </c>
      <c r="GB181" s="566">
        <f t="shared" si="316"/>
        <v>-1.0670000000000001E-2</v>
      </c>
      <c r="GC181" s="566">
        <f t="shared" si="316"/>
        <v>-1.0670000000000001E-2</v>
      </c>
      <c r="GD181" s="566">
        <f t="shared" si="316"/>
        <v>-9.0500000000000008E-3</v>
      </c>
      <c r="GE181" s="566">
        <f t="shared" si="316"/>
        <v>-9.0500000000000008E-3</v>
      </c>
      <c r="GF181" s="566">
        <f t="shared" ref="GF181:HG181" si="317">+GF25</f>
        <v>-9.0500000000000008E-3</v>
      </c>
      <c r="GG181" s="566">
        <f t="shared" si="317"/>
        <v>-9.6699999999999998E-3</v>
      </c>
      <c r="GH181" s="566">
        <f t="shared" si="317"/>
        <v>-9.6699999999999998E-3</v>
      </c>
      <c r="GI181" s="566">
        <f t="shared" si="317"/>
        <v>-9.6699999999999998E-3</v>
      </c>
      <c r="GJ181" s="566">
        <f t="shared" si="317"/>
        <v>-8.0000000000000002E-3</v>
      </c>
      <c r="GK181" s="566">
        <f t="shared" si="317"/>
        <v>-8.0000000000000002E-3</v>
      </c>
      <c r="GL181" s="566">
        <f t="shared" si="317"/>
        <v>-8.0000000000000002E-3</v>
      </c>
      <c r="GM181" s="566">
        <f t="shared" si="317"/>
        <v>-6.4999999999999997E-3</v>
      </c>
      <c r="GN181" s="566">
        <f t="shared" si="317"/>
        <v>-6.4999999999999997E-3</v>
      </c>
      <c r="GO181" s="566">
        <f t="shared" si="317"/>
        <v>-6.4999999999999997E-3</v>
      </c>
      <c r="GP181" s="566">
        <f t="shared" si="317"/>
        <v>1.49E-3</v>
      </c>
      <c r="GQ181" s="566">
        <f t="shared" si="317"/>
        <v>1.49E-3</v>
      </c>
      <c r="GR181" s="566">
        <f t="shared" si="317"/>
        <v>1.49E-3</v>
      </c>
      <c r="GS181" s="566">
        <f t="shared" si="317"/>
        <v>7.5000000000000002E-4</v>
      </c>
      <c r="GT181" s="566">
        <f t="shared" si="317"/>
        <v>7.5000000000000002E-4</v>
      </c>
      <c r="GU181" s="566">
        <f t="shared" si="317"/>
        <v>7.5000000000000002E-4</v>
      </c>
      <c r="GV181" s="566">
        <f t="shared" si="317"/>
        <v>2.5200000000000001E-3</v>
      </c>
      <c r="GW181" s="566">
        <f t="shared" si="317"/>
        <v>2.5200000000000001E-3</v>
      </c>
      <c r="GX181" s="566">
        <f t="shared" si="317"/>
        <v>2.5200000000000001E-3</v>
      </c>
      <c r="GY181" s="566">
        <f t="shared" si="317"/>
        <v>1.1520000000000001E-2</v>
      </c>
      <c r="GZ181" s="566">
        <f t="shared" si="317"/>
        <v>1.1520000000000001E-2</v>
      </c>
      <c r="HA181" s="566">
        <f t="shared" si="317"/>
        <v>1.1520000000000001E-2</v>
      </c>
      <c r="HB181" s="566">
        <f t="shared" si="317"/>
        <v>6.5799999999999999E-3</v>
      </c>
      <c r="HC181" s="566">
        <f t="shared" si="317"/>
        <v>6.5799999999999999E-3</v>
      </c>
      <c r="HD181" s="566">
        <f t="shared" si="317"/>
        <v>6.5799999999999999E-3</v>
      </c>
      <c r="HE181" s="566">
        <f t="shared" si="317"/>
        <v>8.4899999999999993E-3</v>
      </c>
      <c r="HF181" s="566">
        <f t="shared" si="317"/>
        <v>8.4899999999999993E-3</v>
      </c>
      <c r="HG181" s="566">
        <f t="shared" si="317"/>
        <v>8.4899999999999993E-3</v>
      </c>
      <c r="HH181" s="566">
        <f t="shared" ref="HH181:HS181" si="318">+HH25</f>
        <v>1.149E-2</v>
      </c>
      <c r="HI181" s="566">
        <f t="shared" si="318"/>
        <v>1.149E-2</v>
      </c>
      <c r="HJ181" s="566">
        <f t="shared" si="318"/>
        <v>1.149E-2</v>
      </c>
      <c r="HK181" s="566">
        <f t="shared" si="318"/>
        <v>1.082E-2</v>
      </c>
      <c r="HL181" s="566">
        <f t="shared" si="318"/>
        <v>1.082E-2</v>
      </c>
      <c r="HM181" s="566">
        <f t="shared" si="318"/>
        <v>1.082E-2</v>
      </c>
      <c r="HN181" s="566">
        <f t="shared" si="318"/>
        <v>2.5500000000000002E-3</v>
      </c>
      <c r="HO181" s="566">
        <f t="shared" si="318"/>
        <v>2.5500000000000002E-3</v>
      </c>
      <c r="HP181" s="566">
        <f t="shared" si="318"/>
        <v>2.5500000000000002E-3</v>
      </c>
      <c r="HQ181" s="566">
        <f t="shared" si="318"/>
        <v>-3.5400000000000002E-3</v>
      </c>
      <c r="HR181" s="566">
        <f t="shared" si="318"/>
        <v>-3.5400000000000002E-3</v>
      </c>
      <c r="HS181" s="566">
        <f t="shared" si="318"/>
        <v>-3.5400000000000002E-3</v>
      </c>
    </row>
    <row r="182" spans="1:227" ht="14">
      <c r="B182" s="164" t="s">
        <v>244</v>
      </c>
      <c r="EY182" s="143" t="str">
        <f>+B182</f>
        <v>Variable Renewable Energy Portfolio VRPSEAF</v>
      </c>
      <c r="EZ182" s="566">
        <f t="shared" ref="EZ182:GE182" si="319">+EZ27</f>
        <v>1.413E-2</v>
      </c>
      <c r="FA182" s="566">
        <f t="shared" si="319"/>
        <v>1.413E-2</v>
      </c>
      <c r="FB182" s="566">
        <f t="shared" si="319"/>
        <v>1.413E-2</v>
      </c>
      <c r="FC182" s="566">
        <f t="shared" si="319"/>
        <v>1.7430000000000001E-2</v>
      </c>
      <c r="FD182" s="566">
        <f t="shared" si="319"/>
        <v>1.7430000000000001E-2</v>
      </c>
      <c r="FE182" s="566">
        <f t="shared" si="319"/>
        <v>1.7430000000000001E-2</v>
      </c>
      <c r="FF182" s="566">
        <f t="shared" si="319"/>
        <v>1.813E-2</v>
      </c>
      <c r="FG182" s="566">
        <f t="shared" si="319"/>
        <v>1.813E-2</v>
      </c>
      <c r="FH182" s="566">
        <f t="shared" si="319"/>
        <v>1.813E-2</v>
      </c>
      <c r="FI182" s="566">
        <f t="shared" si="319"/>
        <v>2.085E-2</v>
      </c>
      <c r="FJ182" s="566">
        <f t="shared" si="319"/>
        <v>2.085E-2</v>
      </c>
      <c r="FK182" s="566">
        <f t="shared" si="319"/>
        <v>2.085E-2</v>
      </c>
      <c r="FL182" s="566">
        <f t="shared" si="319"/>
        <v>2.0299999999999999E-2</v>
      </c>
      <c r="FM182" s="566">
        <f t="shared" si="319"/>
        <v>2.0299999999999999E-2</v>
      </c>
      <c r="FN182" s="566">
        <f t="shared" si="319"/>
        <v>2.0299999999999999E-2</v>
      </c>
      <c r="FO182" s="566">
        <f t="shared" si="319"/>
        <v>2.1860000000000001E-2</v>
      </c>
      <c r="FP182" s="566">
        <f t="shared" si="319"/>
        <v>2.1860000000000001E-2</v>
      </c>
      <c r="FQ182" s="566">
        <f t="shared" si="319"/>
        <v>2.1860000000000001E-2</v>
      </c>
      <c r="FR182" s="566">
        <f t="shared" si="319"/>
        <v>2.3269999999999999E-2</v>
      </c>
      <c r="FS182" s="566">
        <f t="shared" si="319"/>
        <v>2.3269999999999999E-2</v>
      </c>
      <c r="FT182" s="566">
        <f t="shared" si="319"/>
        <v>2.3269999999999999E-2</v>
      </c>
      <c r="FU182" s="566">
        <f t="shared" si="319"/>
        <v>2.453E-2</v>
      </c>
      <c r="FV182" s="566">
        <f t="shared" si="319"/>
        <v>2.453E-2</v>
      </c>
      <c r="FW182" s="566">
        <f t="shared" si="319"/>
        <v>2.453E-2</v>
      </c>
      <c r="FX182" s="566">
        <f t="shared" si="319"/>
        <v>2.7550000000000002E-2</v>
      </c>
      <c r="FY182" s="566">
        <f t="shared" si="319"/>
        <v>2.7550000000000002E-2</v>
      </c>
      <c r="FZ182" s="566">
        <f t="shared" si="319"/>
        <v>2.7550000000000002E-2</v>
      </c>
      <c r="GA182" s="566">
        <f t="shared" si="319"/>
        <v>3.0009999999999998E-2</v>
      </c>
      <c r="GB182" s="566">
        <f t="shared" si="319"/>
        <v>3.0009999999999998E-2</v>
      </c>
      <c r="GC182" s="566">
        <f t="shared" si="319"/>
        <v>3.0009999999999998E-2</v>
      </c>
      <c r="GD182" s="566">
        <f t="shared" si="319"/>
        <v>2.8299999999999999E-2</v>
      </c>
      <c r="GE182" s="566">
        <f t="shared" si="319"/>
        <v>2.8299999999999999E-2</v>
      </c>
      <c r="GF182" s="566">
        <f t="shared" ref="GF182:HG182" si="320">+GF27</f>
        <v>2.8299999999999999E-2</v>
      </c>
      <c r="GG182" s="566">
        <f t="shared" si="320"/>
        <v>2.724E-2</v>
      </c>
      <c r="GH182" s="566">
        <f t="shared" si="320"/>
        <v>2.724E-2</v>
      </c>
      <c r="GI182" s="566">
        <f t="shared" si="320"/>
        <v>2.724E-2</v>
      </c>
      <c r="GJ182" s="566">
        <f t="shared" si="320"/>
        <v>2.776E-2</v>
      </c>
      <c r="GK182" s="566">
        <f t="shared" si="320"/>
        <v>2.776E-2</v>
      </c>
      <c r="GL182" s="566">
        <f t="shared" si="320"/>
        <v>2.776E-2</v>
      </c>
      <c r="GM182" s="566">
        <f t="shared" si="320"/>
        <v>2.8920000000000001E-2</v>
      </c>
      <c r="GN182" s="566">
        <f t="shared" si="320"/>
        <v>2.8920000000000001E-2</v>
      </c>
      <c r="GO182" s="566">
        <f t="shared" si="320"/>
        <v>2.8920000000000001E-2</v>
      </c>
      <c r="GP182" s="566">
        <f t="shared" si="320"/>
        <v>2.9159999999999998E-2</v>
      </c>
      <c r="GQ182" s="566">
        <f t="shared" si="320"/>
        <v>2.9159999999999998E-2</v>
      </c>
      <c r="GR182" s="566">
        <f t="shared" si="320"/>
        <v>2.9159999999999998E-2</v>
      </c>
      <c r="GS182" s="566">
        <f t="shared" si="320"/>
        <v>2.8920000000000001E-2</v>
      </c>
      <c r="GT182" s="566">
        <f t="shared" si="320"/>
        <v>2.8920000000000001E-2</v>
      </c>
      <c r="GU182" s="566">
        <f t="shared" si="320"/>
        <v>2.8920000000000001E-2</v>
      </c>
      <c r="GV182" s="566">
        <f t="shared" si="320"/>
        <v>2.7320000000000001E-2</v>
      </c>
      <c r="GW182" s="566">
        <f t="shared" si="320"/>
        <v>2.7320000000000001E-2</v>
      </c>
      <c r="GX182" s="566">
        <f t="shared" si="320"/>
        <v>2.7320000000000001E-2</v>
      </c>
      <c r="GY182" s="566">
        <f t="shared" si="320"/>
        <v>2.7449999999999999E-2</v>
      </c>
      <c r="GZ182" s="566">
        <f t="shared" si="320"/>
        <v>2.7449999999999999E-2</v>
      </c>
      <c r="HA182" s="566">
        <f t="shared" si="320"/>
        <v>2.7449999999999999E-2</v>
      </c>
      <c r="HB182" s="566">
        <f t="shared" si="320"/>
        <v>2.886E-2</v>
      </c>
      <c r="HC182" s="566">
        <f t="shared" si="320"/>
        <v>2.886E-2</v>
      </c>
      <c r="HD182" s="566">
        <f t="shared" si="320"/>
        <v>2.886E-2</v>
      </c>
      <c r="HE182" s="566">
        <f t="shared" si="320"/>
        <v>2.7650000000000001E-2</v>
      </c>
      <c r="HF182" s="566">
        <f t="shared" si="320"/>
        <v>2.7650000000000001E-2</v>
      </c>
      <c r="HG182" s="566">
        <f t="shared" si="320"/>
        <v>2.7650000000000001E-2</v>
      </c>
      <c r="HH182" s="566">
        <f t="shared" ref="HH182:HS182" si="321">+HH27</f>
        <v>2.4080000000000001E-2</v>
      </c>
      <c r="HI182" s="566">
        <f t="shared" si="321"/>
        <v>2.4080000000000001E-2</v>
      </c>
      <c r="HJ182" s="566">
        <f t="shared" si="321"/>
        <v>2.4080000000000001E-2</v>
      </c>
      <c r="HK182" s="566">
        <f t="shared" si="321"/>
        <v>2.3400000000000001E-2</v>
      </c>
      <c r="HL182" s="566">
        <f t="shared" si="321"/>
        <v>2.3400000000000001E-2</v>
      </c>
      <c r="HM182" s="566">
        <f t="shared" si="321"/>
        <v>2.3400000000000001E-2</v>
      </c>
      <c r="HN182" s="566">
        <f t="shared" si="321"/>
        <v>2.436E-2</v>
      </c>
      <c r="HO182" s="566">
        <f t="shared" si="321"/>
        <v>2.436E-2</v>
      </c>
      <c r="HP182" s="566">
        <f t="shared" si="321"/>
        <v>2.436E-2</v>
      </c>
      <c r="HQ182" s="566">
        <f t="shared" si="321"/>
        <v>2.682E-2</v>
      </c>
      <c r="HR182" s="566">
        <f t="shared" si="321"/>
        <v>2.682E-2</v>
      </c>
      <c r="HS182" s="566">
        <f t="shared" si="321"/>
        <v>2.682E-2</v>
      </c>
    </row>
    <row r="183" spans="1:227" ht="14">
      <c r="B183" s="164" t="s">
        <v>257</v>
      </c>
      <c r="EY183" s="143" t="str">
        <f t="shared" si="303"/>
        <v>Capped 2010 Energy Charge (all tiers)</v>
      </c>
      <c r="EZ183" s="566">
        <f t="shared" ref="EZ183:GE183" si="322">+EZ8</f>
        <v>7.0199999999999999E-2</v>
      </c>
      <c r="FA183" s="566">
        <f t="shared" si="322"/>
        <v>7.0199999999999999E-2</v>
      </c>
      <c r="FB183" s="566">
        <f t="shared" si="322"/>
        <v>7.0199999999999999E-2</v>
      </c>
      <c r="FC183" s="566">
        <f t="shared" si="322"/>
        <v>7.0199999999999999E-2</v>
      </c>
      <c r="FD183" s="566">
        <f t="shared" si="322"/>
        <v>7.0199999999999999E-2</v>
      </c>
      <c r="FE183" s="566">
        <f t="shared" si="322"/>
        <v>7.0199999999999999E-2</v>
      </c>
      <c r="FF183" s="566">
        <f t="shared" si="322"/>
        <v>7.0199999999999999E-2</v>
      </c>
      <c r="FG183" s="566">
        <f t="shared" si="322"/>
        <v>7.0199999999999999E-2</v>
      </c>
      <c r="FH183" s="566">
        <f t="shared" si="322"/>
        <v>7.0199999999999999E-2</v>
      </c>
      <c r="FI183" s="566">
        <f t="shared" si="322"/>
        <v>7.0199999999999999E-2</v>
      </c>
      <c r="FJ183" s="566">
        <f t="shared" si="322"/>
        <v>7.0199999999999999E-2</v>
      </c>
      <c r="FK183" s="566">
        <f t="shared" si="322"/>
        <v>7.0199999999999999E-2</v>
      </c>
      <c r="FL183" s="566">
        <f t="shared" si="322"/>
        <v>7.0199999999999999E-2</v>
      </c>
      <c r="FM183" s="566">
        <f t="shared" si="322"/>
        <v>7.0199999999999999E-2</v>
      </c>
      <c r="FN183" s="566">
        <f t="shared" si="322"/>
        <v>7.0199999999999999E-2</v>
      </c>
      <c r="FO183" s="566">
        <f t="shared" si="322"/>
        <v>7.0199999999999999E-2</v>
      </c>
      <c r="FP183" s="566">
        <f t="shared" si="322"/>
        <v>7.0199999999999999E-2</v>
      </c>
      <c r="FQ183" s="566">
        <f t="shared" si="322"/>
        <v>7.0199999999999999E-2</v>
      </c>
      <c r="FR183" s="566">
        <f t="shared" si="322"/>
        <v>7.0199999999999999E-2</v>
      </c>
      <c r="FS183" s="566">
        <f t="shared" si="322"/>
        <v>7.0199999999999999E-2</v>
      </c>
      <c r="FT183" s="566">
        <f t="shared" si="322"/>
        <v>7.0199999999999999E-2</v>
      </c>
      <c r="FU183" s="566">
        <f t="shared" si="322"/>
        <v>7.0199999999999999E-2</v>
      </c>
      <c r="FV183" s="566">
        <f t="shared" si="322"/>
        <v>7.0199999999999999E-2</v>
      </c>
      <c r="FW183" s="566">
        <f t="shared" si="322"/>
        <v>7.0199999999999999E-2</v>
      </c>
      <c r="FX183" s="566">
        <f t="shared" si="322"/>
        <v>7.0199999999999999E-2</v>
      </c>
      <c r="FY183" s="566">
        <f t="shared" si="322"/>
        <v>7.0199999999999999E-2</v>
      </c>
      <c r="FZ183" s="566">
        <f t="shared" si="322"/>
        <v>7.0199999999999999E-2</v>
      </c>
      <c r="GA183" s="566">
        <f t="shared" si="322"/>
        <v>7.0199999999999999E-2</v>
      </c>
      <c r="GB183" s="566">
        <f t="shared" si="322"/>
        <v>7.0199999999999999E-2</v>
      </c>
      <c r="GC183" s="566">
        <f t="shared" si="322"/>
        <v>7.0199999999999999E-2</v>
      </c>
      <c r="GD183" s="566">
        <f t="shared" si="322"/>
        <v>7.0199999999999999E-2</v>
      </c>
      <c r="GE183" s="566">
        <f t="shared" si="322"/>
        <v>7.0199999999999999E-2</v>
      </c>
      <c r="GF183" s="566">
        <f t="shared" ref="GF183:HG183" si="323">+GF8</f>
        <v>7.0199999999999999E-2</v>
      </c>
      <c r="GG183" s="566">
        <f t="shared" si="323"/>
        <v>7.0199999999999999E-2</v>
      </c>
      <c r="GH183" s="566">
        <f t="shared" si="323"/>
        <v>7.0199999999999999E-2</v>
      </c>
      <c r="GI183" s="566">
        <f t="shared" si="323"/>
        <v>7.0199999999999999E-2</v>
      </c>
      <c r="GJ183" s="566">
        <f t="shared" si="323"/>
        <v>7.0199999999999999E-2</v>
      </c>
      <c r="GK183" s="566">
        <f t="shared" si="323"/>
        <v>7.0199999999999999E-2</v>
      </c>
      <c r="GL183" s="566">
        <f t="shared" si="323"/>
        <v>7.0199999999999999E-2</v>
      </c>
      <c r="GM183" s="566">
        <f t="shared" si="323"/>
        <v>7.0199999999999999E-2</v>
      </c>
      <c r="GN183" s="566">
        <f t="shared" si="323"/>
        <v>7.0199999999999999E-2</v>
      </c>
      <c r="GO183" s="566">
        <f t="shared" si="323"/>
        <v>7.0199999999999999E-2</v>
      </c>
      <c r="GP183" s="566">
        <f t="shared" si="323"/>
        <v>7.0199999999999999E-2</v>
      </c>
      <c r="GQ183" s="566">
        <f t="shared" si="323"/>
        <v>7.0199999999999999E-2</v>
      </c>
      <c r="GR183" s="566">
        <f t="shared" si="323"/>
        <v>7.0199999999999999E-2</v>
      </c>
      <c r="GS183" s="566">
        <f t="shared" si="323"/>
        <v>7.0199999999999999E-2</v>
      </c>
      <c r="GT183" s="566">
        <f t="shared" si="323"/>
        <v>7.0199999999999999E-2</v>
      </c>
      <c r="GU183" s="566">
        <f t="shared" si="323"/>
        <v>7.0199999999999999E-2</v>
      </c>
      <c r="GV183" s="566">
        <f t="shared" si="323"/>
        <v>7.0199999999999999E-2</v>
      </c>
      <c r="GW183" s="566">
        <f t="shared" si="323"/>
        <v>7.0199999999999999E-2</v>
      </c>
      <c r="GX183" s="566">
        <f t="shared" si="323"/>
        <v>7.0199999999999999E-2</v>
      </c>
      <c r="GY183" s="566">
        <f t="shared" si="323"/>
        <v>7.0199999999999999E-2</v>
      </c>
      <c r="GZ183" s="566">
        <f t="shared" si="323"/>
        <v>7.0199999999999999E-2</v>
      </c>
      <c r="HA183" s="566">
        <f t="shared" si="323"/>
        <v>7.0199999999999999E-2</v>
      </c>
      <c r="HB183" s="566">
        <f t="shared" si="323"/>
        <v>7.0199999999999999E-2</v>
      </c>
      <c r="HC183" s="566">
        <f t="shared" si="323"/>
        <v>7.0199999999999999E-2</v>
      </c>
      <c r="HD183" s="566">
        <f t="shared" si="323"/>
        <v>7.0199999999999999E-2</v>
      </c>
      <c r="HE183" s="566">
        <f t="shared" si="323"/>
        <v>7.0199999999999999E-2</v>
      </c>
      <c r="HF183" s="566">
        <f t="shared" si="323"/>
        <v>7.0199999999999999E-2</v>
      </c>
      <c r="HG183" s="566">
        <f t="shared" si="323"/>
        <v>7.0199999999999999E-2</v>
      </c>
      <c r="HH183" s="566">
        <f t="shared" ref="HH183:HS183" si="324">+HH8</f>
        <v>7.0199999999999999E-2</v>
      </c>
      <c r="HI183" s="566">
        <f t="shared" si="324"/>
        <v>7.0199999999999999E-2</v>
      </c>
      <c r="HJ183" s="566">
        <f t="shared" si="324"/>
        <v>7.0199999999999999E-2</v>
      </c>
      <c r="HK183" s="566">
        <f t="shared" si="324"/>
        <v>7.0199999999999999E-2</v>
      </c>
      <c r="HL183" s="566">
        <f t="shared" si="324"/>
        <v>7.0199999999999999E-2</v>
      </c>
      <c r="HM183" s="566">
        <f t="shared" si="324"/>
        <v>7.0199999999999999E-2</v>
      </c>
      <c r="HN183" s="566">
        <f t="shared" si="324"/>
        <v>7.0199999999999999E-2</v>
      </c>
      <c r="HO183" s="566">
        <f t="shared" si="324"/>
        <v>7.0199999999999999E-2</v>
      </c>
      <c r="HP183" s="566">
        <f t="shared" si="324"/>
        <v>7.0199999999999999E-2</v>
      </c>
      <c r="HQ183" s="566">
        <f t="shared" si="324"/>
        <v>7.0199999999999999E-2</v>
      </c>
      <c r="HR183" s="566">
        <f t="shared" si="324"/>
        <v>7.0199999999999999E-2</v>
      </c>
      <c r="HS183" s="566">
        <f t="shared" si="324"/>
        <v>7.0199999999999999E-2</v>
      </c>
    </row>
    <row r="184" spans="1:227" ht="14">
      <c r="B184" s="153" t="s">
        <v>250</v>
      </c>
      <c r="EY184" s="143" t="str">
        <f t="shared" si="303"/>
        <v>Tier 1 Energy Adjustment</v>
      </c>
      <c r="EZ184" s="566">
        <f t="shared" ref="EZ184:GE184" si="325">+EZ12</f>
        <v>2.33E-3</v>
      </c>
      <c r="FA184" s="566">
        <f t="shared" si="325"/>
        <v>2.33E-3</v>
      </c>
      <c r="FB184" s="566">
        <f t="shared" si="325"/>
        <v>2.33E-3</v>
      </c>
      <c r="FC184" s="566">
        <f t="shared" si="325"/>
        <v>2.33E-3</v>
      </c>
      <c r="FD184" s="566">
        <f t="shared" si="325"/>
        <v>2.33E-3</v>
      </c>
      <c r="FE184" s="566">
        <f t="shared" si="325"/>
        <v>2.33E-3</v>
      </c>
      <c r="FF184" s="566">
        <f t="shared" si="325"/>
        <v>2.33E-3</v>
      </c>
      <c r="FG184" s="566">
        <f t="shared" si="325"/>
        <v>2.33E-3</v>
      </c>
      <c r="FH184" s="566">
        <f t="shared" si="325"/>
        <v>2.33E-3</v>
      </c>
      <c r="FI184" s="566">
        <f t="shared" si="325"/>
        <v>2.33E-3</v>
      </c>
      <c r="FJ184" s="566">
        <f t="shared" si="325"/>
        <v>2.33E-3</v>
      </c>
      <c r="FK184" s="566">
        <f t="shared" si="325"/>
        <v>2.33E-3</v>
      </c>
      <c r="FL184" s="566">
        <f t="shared" si="325"/>
        <v>1.2199999999999999E-3</v>
      </c>
      <c r="FM184" s="566">
        <f t="shared" si="325"/>
        <v>1.2199999999999999E-3</v>
      </c>
      <c r="FN184" s="566">
        <f t="shared" si="325"/>
        <v>1.2199999999999999E-3</v>
      </c>
      <c r="FO184" s="566">
        <f t="shared" si="325"/>
        <v>1.2199999999999999E-3</v>
      </c>
      <c r="FP184" s="566">
        <f t="shared" si="325"/>
        <v>1.2199999999999999E-3</v>
      </c>
      <c r="FQ184" s="566">
        <f t="shared" si="325"/>
        <v>1.2199999999999999E-3</v>
      </c>
      <c r="FR184" s="566">
        <f t="shared" si="325"/>
        <v>1.2199999999999999E-3</v>
      </c>
      <c r="FS184" s="566">
        <f t="shared" si="325"/>
        <v>1.2199999999999999E-3</v>
      </c>
      <c r="FT184" s="566">
        <f t="shared" si="325"/>
        <v>1.2199999999999999E-3</v>
      </c>
      <c r="FU184" s="566">
        <f t="shared" si="325"/>
        <v>1.2199999999999999E-3</v>
      </c>
      <c r="FV184" s="566">
        <f t="shared" si="325"/>
        <v>1.2199999999999999E-3</v>
      </c>
      <c r="FW184" s="566">
        <f t="shared" si="325"/>
        <v>1.2199999999999999E-3</v>
      </c>
      <c r="FX184" s="566">
        <f t="shared" si="325"/>
        <v>1.2199999999999999E-3</v>
      </c>
      <c r="FY184" s="566">
        <f t="shared" si="325"/>
        <v>1.2199999999999999E-3</v>
      </c>
      <c r="FZ184" s="566">
        <f t="shared" si="325"/>
        <v>1.2199999999999999E-3</v>
      </c>
      <c r="GA184" s="566">
        <f t="shared" si="325"/>
        <v>1.2199999999999999E-3</v>
      </c>
      <c r="GB184" s="566">
        <f t="shared" si="325"/>
        <v>1.2199999999999999E-3</v>
      </c>
      <c r="GC184" s="566">
        <f t="shared" si="325"/>
        <v>1.2199999999999999E-3</v>
      </c>
      <c r="GD184" s="566">
        <f t="shared" si="325"/>
        <v>1.2199999999999999E-3</v>
      </c>
      <c r="GE184" s="566">
        <f t="shared" si="325"/>
        <v>1.2199999999999999E-3</v>
      </c>
      <c r="GF184" s="566">
        <f t="shared" ref="GF184:HG184" si="326">+GF12</f>
        <v>1.2199999999999999E-3</v>
      </c>
      <c r="GG184" s="566">
        <f t="shared" si="326"/>
        <v>1.2199999999999999E-3</v>
      </c>
      <c r="GH184" s="566">
        <f t="shared" si="326"/>
        <v>1.2199999999999999E-3</v>
      </c>
      <c r="GI184" s="566">
        <f t="shared" si="326"/>
        <v>1.2199999999999999E-3</v>
      </c>
      <c r="GJ184" s="566">
        <f t="shared" si="326"/>
        <v>1.2199999999999999E-3</v>
      </c>
      <c r="GK184" s="566">
        <f t="shared" si="326"/>
        <v>1.2199999999999999E-3</v>
      </c>
      <c r="GL184" s="566">
        <f t="shared" si="326"/>
        <v>1.2199999999999999E-3</v>
      </c>
      <c r="GM184" s="566">
        <f t="shared" si="326"/>
        <v>1.2199999999999999E-3</v>
      </c>
      <c r="GN184" s="566">
        <f t="shared" si="326"/>
        <v>1.2199999999999999E-3</v>
      </c>
      <c r="GO184" s="566">
        <f t="shared" si="326"/>
        <v>1.2199999999999999E-3</v>
      </c>
      <c r="GP184" s="566">
        <f t="shared" si="326"/>
        <v>1.2199999999999999E-3</v>
      </c>
      <c r="GQ184" s="566">
        <f t="shared" si="326"/>
        <v>1.2199999999999999E-3</v>
      </c>
      <c r="GR184" s="566">
        <f t="shared" si="326"/>
        <v>1.2199999999999999E-3</v>
      </c>
      <c r="GS184" s="566">
        <f t="shared" si="326"/>
        <v>1.2199999999999999E-3</v>
      </c>
      <c r="GT184" s="566">
        <f t="shared" si="326"/>
        <v>1.2199999999999999E-3</v>
      </c>
      <c r="GU184" s="566">
        <f t="shared" si="326"/>
        <v>1.2199999999999999E-3</v>
      </c>
      <c r="GV184" s="566">
        <f t="shared" si="326"/>
        <v>1.2199999999999999E-3</v>
      </c>
      <c r="GW184" s="566">
        <f t="shared" si="326"/>
        <v>1.2199999999999999E-3</v>
      </c>
      <c r="GX184" s="566">
        <f t="shared" si="326"/>
        <v>1.2199999999999999E-3</v>
      </c>
      <c r="GY184" s="566">
        <f t="shared" si="326"/>
        <v>1.2199999999999999E-3</v>
      </c>
      <c r="GZ184" s="566">
        <f t="shared" si="326"/>
        <v>1.2199999999999999E-3</v>
      </c>
      <c r="HA184" s="566">
        <f t="shared" si="326"/>
        <v>1.2199999999999999E-3</v>
      </c>
      <c r="HB184" s="566">
        <f t="shared" si="326"/>
        <v>1.2199999999999999E-3</v>
      </c>
      <c r="HC184" s="566">
        <f t="shared" si="326"/>
        <v>1.2199999999999999E-3</v>
      </c>
      <c r="HD184" s="566">
        <f t="shared" si="326"/>
        <v>1.2199999999999999E-3</v>
      </c>
      <c r="HE184" s="566">
        <f t="shared" si="326"/>
        <v>1.2199999999999999E-3</v>
      </c>
      <c r="HF184" s="566">
        <f t="shared" si="326"/>
        <v>1.2199999999999999E-3</v>
      </c>
      <c r="HG184" s="566">
        <f t="shared" si="326"/>
        <v>1.2199999999999999E-3</v>
      </c>
      <c r="HH184" s="566">
        <f t="shared" ref="HH184:HS184" si="327">+HH12</f>
        <v>1.2199999999999999E-3</v>
      </c>
      <c r="HI184" s="566">
        <f t="shared" si="327"/>
        <v>1.2199999999999999E-3</v>
      </c>
      <c r="HJ184" s="566">
        <f t="shared" si="327"/>
        <v>1.2199999999999999E-3</v>
      </c>
      <c r="HK184" s="566">
        <f t="shared" si="327"/>
        <v>1.2199999999999999E-3</v>
      </c>
      <c r="HL184" s="566">
        <f t="shared" si="327"/>
        <v>1.2199999999999999E-3</v>
      </c>
      <c r="HM184" s="566">
        <f t="shared" si="327"/>
        <v>1.2199999999999999E-3</v>
      </c>
      <c r="HN184" s="566">
        <f t="shared" si="327"/>
        <v>1.2199999999999999E-3</v>
      </c>
      <c r="HO184" s="566">
        <f t="shared" si="327"/>
        <v>1.2199999999999999E-3</v>
      </c>
      <c r="HP184" s="566">
        <f t="shared" si="327"/>
        <v>1.2199999999999999E-3</v>
      </c>
      <c r="HQ184" s="566">
        <f t="shared" si="327"/>
        <v>1.2199999999999999E-3</v>
      </c>
      <c r="HR184" s="566">
        <f t="shared" si="327"/>
        <v>1.2199999999999999E-3</v>
      </c>
      <c r="HS184" s="566">
        <f t="shared" si="327"/>
        <v>1.2199999999999999E-3</v>
      </c>
    </row>
    <row r="185" spans="1:227" ht="14">
      <c r="B185" s="164" t="s">
        <v>246</v>
      </c>
      <c r="EY185" s="143" t="str">
        <f t="shared" si="303"/>
        <v>Capped 2010 Tier 2 Energy Cost</v>
      </c>
      <c r="EZ185" s="566">
        <f t="shared" ref="EZ185:GE185" si="328">+EZ9-EZ183</f>
        <v>1.4999999999999999E-2</v>
      </c>
      <c r="FA185" s="566">
        <f t="shared" si="328"/>
        <v>1.4999999999999999E-2</v>
      </c>
      <c r="FB185" s="566">
        <f t="shared" si="328"/>
        <v>1.4999999999999999E-2</v>
      </c>
      <c r="FC185" s="566">
        <f t="shared" si="328"/>
        <v>0</v>
      </c>
      <c r="FD185" s="566">
        <f t="shared" si="328"/>
        <v>0</v>
      </c>
      <c r="FE185" s="566">
        <f t="shared" si="328"/>
        <v>0</v>
      </c>
      <c r="FF185" s="566">
        <f t="shared" si="328"/>
        <v>0</v>
      </c>
      <c r="FG185" s="566">
        <f t="shared" si="328"/>
        <v>0</v>
      </c>
      <c r="FH185" s="566">
        <f t="shared" si="328"/>
        <v>0</v>
      </c>
      <c r="FI185" s="566">
        <f t="shared" si="328"/>
        <v>0</v>
      </c>
      <c r="FJ185" s="566">
        <f t="shared" si="328"/>
        <v>0</v>
      </c>
      <c r="FK185" s="566">
        <f t="shared" si="328"/>
        <v>1.4999999999999999E-2</v>
      </c>
      <c r="FL185" s="566">
        <f t="shared" si="328"/>
        <v>1.4999999999999999E-2</v>
      </c>
      <c r="FM185" s="566">
        <f t="shared" si="328"/>
        <v>1.4999999999999999E-2</v>
      </c>
      <c r="FN185" s="566">
        <f t="shared" si="328"/>
        <v>1.4999999999999999E-2</v>
      </c>
      <c r="FO185" s="566">
        <f t="shared" si="328"/>
        <v>0</v>
      </c>
      <c r="FP185" s="566">
        <f t="shared" si="328"/>
        <v>0</v>
      </c>
      <c r="FQ185" s="566">
        <f t="shared" si="328"/>
        <v>0</v>
      </c>
      <c r="FR185" s="566">
        <f t="shared" si="328"/>
        <v>0</v>
      </c>
      <c r="FS185" s="566">
        <f t="shared" si="328"/>
        <v>0</v>
      </c>
      <c r="FT185" s="566">
        <f t="shared" si="328"/>
        <v>0</v>
      </c>
      <c r="FU185" s="566">
        <f t="shared" si="328"/>
        <v>0</v>
      </c>
      <c r="FV185" s="566">
        <f t="shared" si="328"/>
        <v>0</v>
      </c>
      <c r="FW185" s="566">
        <f t="shared" si="328"/>
        <v>1.4999999999999999E-2</v>
      </c>
      <c r="FX185" s="566">
        <f t="shared" si="328"/>
        <v>1.4999999999999999E-2</v>
      </c>
      <c r="FY185" s="566">
        <f t="shared" si="328"/>
        <v>1.4999999999999999E-2</v>
      </c>
      <c r="FZ185" s="566">
        <f t="shared" si="328"/>
        <v>1.4999999999999999E-2</v>
      </c>
      <c r="GA185" s="566">
        <f t="shared" si="328"/>
        <v>0</v>
      </c>
      <c r="GB185" s="566">
        <f t="shared" si="328"/>
        <v>0</v>
      </c>
      <c r="GC185" s="566">
        <f t="shared" si="328"/>
        <v>0</v>
      </c>
      <c r="GD185" s="566">
        <f t="shared" si="328"/>
        <v>0</v>
      </c>
      <c r="GE185" s="566">
        <f t="shared" si="328"/>
        <v>0</v>
      </c>
      <c r="GF185" s="566">
        <f t="shared" ref="GF185:HG185" si="329">+GF9-GF183</f>
        <v>0</v>
      </c>
      <c r="GG185" s="566">
        <f t="shared" si="329"/>
        <v>0</v>
      </c>
      <c r="GH185" s="566">
        <f t="shared" si="329"/>
        <v>0</v>
      </c>
      <c r="GI185" s="566">
        <f t="shared" si="329"/>
        <v>1.4999999999999999E-2</v>
      </c>
      <c r="GJ185" s="566">
        <f t="shared" si="329"/>
        <v>1.4999999999999999E-2</v>
      </c>
      <c r="GK185" s="566">
        <f t="shared" si="329"/>
        <v>1.4999999999999999E-2</v>
      </c>
      <c r="GL185" s="566">
        <f t="shared" si="329"/>
        <v>1.4999999999999999E-2</v>
      </c>
      <c r="GM185" s="566">
        <f t="shared" si="329"/>
        <v>0</v>
      </c>
      <c r="GN185" s="566">
        <f t="shared" si="329"/>
        <v>0</v>
      </c>
      <c r="GO185" s="566">
        <f t="shared" si="329"/>
        <v>0</v>
      </c>
      <c r="GP185" s="566">
        <f t="shared" si="329"/>
        <v>0</v>
      </c>
      <c r="GQ185" s="566">
        <f t="shared" si="329"/>
        <v>0</v>
      </c>
      <c r="GR185" s="566">
        <f t="shared" si="329"/>
        <v>0</v>
      </c>
      <c r="GS185" s="566">
        <f t="shared" si="329"/>
        <v>0</v>
      </c>
      <c r="GT185" s="566">
        <f t="shared" si="329"/>
        <v>0</v>
      </c>
      <c r="GU185" s="566">
        <f t="shared" si="329"/>
        <v>1.4999999999999999E-2</v>
      </c>
      <c r="GV185" s="566">
        <f t="shared" si="329"/>
        <v>1.4999999999999999E-2</v>
      </c>
      <c r="GW185" s="566">
        <f t="shared" si="329"/>
        <v>1.4999999999999999E-2</v>
      </c>
      <c r="GX185" s="566">
        <f t="shared" si="329"/>
        <v>1.4999999999999999E-2</v>
      </c>
      <c r="GY185" s="566">
        <f t="shared" si="329"/>
        <v>0</v>
      </c>
      <c r="GZ185" s="566">
        <f t="shared" si="329"/>
        <v>0</v>
      </c>
      <c r="HA185" s="566">
        <f t="shared" si="329"/>
        <v>0</v>
      </c>
      <c r="HB185" s="566">
        <f t="shared" si="329"/>
        <v>0</v>
      </c>
      <c r="HC185" s="566">
        <f t="shared" si="329"/>
        <v>0</v>
      </c>
      <c r="HD185" s="566">
        <f t="shared" si="329"/>
        <v>0</v>
      </c>
      <c r="HE185" s="566">
        <f t="shared" si="329"/>
        <v>0</v>
      </c>
      <c r="HF185" s="566">
        <f t="shared" si="329"/>
        <v>0</v>
      </c>
      <c r="HG185" s="566">
        <f t="shared" si="329"/>
        <v>1.4999999999999999E-2</v>
      </c>
      <c r="HH185" s="566">
        <f t="shared" ref="HH185:HS185" si="330">+HH9-HH183</f>
        <v>1.4999999999999999E-2</v>
      </c>
      <c r="HI185" s="566">
        <f t="shared" si="330"/>
        <v>1.4999999999999999E-2</v>
      </c>
      <c r="HJ185" s="566">
        <f t="shared" si="330"/>
        <v>1.4999999999999999E-2</v>
      </c>
      <c r="HK185" s="566">
        <f t="shared" si="330"/>
        <v>0</v>
      </c>
      <c r="HL185" s="566">
        <f t="shared" si="330"/>
        <v>0</v>
      </c>
      <c r="HM185" s="566">
        <f t="shared" si="330"/>
        <v>0</v>
      </c>
      <c r="HN185" s="566">
        <f t="shared" si="330"/>
        <v>0</v>
      </c>
      <c r="HO185" s="566">
        <f t="shared" si="330"/>
        <v>0</v>
      </c>
      <c r="HP185" s="566">
        <f t="shared" si="330"/>
        <v>0</v>
      </c>
      <c r="HQ185" s="566">
        <f t="shared" si="330"/>
        <v>0</v>
      </c>
      <c r="HR185" s="566">
        <f t="shared" si="330"/>
        <v>0</v>
      </c>
      <c r="HS185" s="566">
        <f t="shared" si="330"/>
        <v>1.4999999999999999E-2</v>
      </c>
    </row>
    <row r="186" spans="1:227" ht="14">
      <c r="B186" s="153" t="s">
        <v>251</v>
      </c>
      <c r="EY186" s="143" t="str">
        <f t="shared" si="303"/>
        <v>Tier 2 Energy Adjustment</v>
      </c>
      <c r="EZ186" s="566">
        <f t="shared" ref="EZ186:GE186" si="331">+EZ13-EZ184</f>
        <v>3.3329999999999999E-2</v>
      </c>
      <c r="FA186" s="566">
        <f t="shared" si="331"/>
        <v>3.3329999999999999E-2</v>
      </c>
      <c r="FB186" s="566">
        <f t="shared" si="331"/>
        <v>3.3329999999999999E-2</v>
      </c>
      <c r="FC186" s="566">
        <f t="shared" si="331"/>
        <v>4.8329999999999998E-2</v>
      </c>
      <c r="FD186" s="566">
        <f t="shared" si="331"/>
        <v>4.8329999999999998E-2</v>
      </c>
      <c r="FE186" s="566">
        <f t="shared" si="331"/>
        <v>4.8329999999999998E-2</v>
      </c>
      <c r="FF186" s="566">
        <f t="shared" si="331"/>
        <v>4.8329999999999998E-2</v>
      </c>
      <c r="FG186" s="566">
        <f t="shared" si="331"/>
        <v>4.8329999999999998E-2</v>
      </c>
      <c r="FH186" s="566">
        <f t="shared" si="331"/>
        <v>4.8329999999999998E-2</v>
      </c>
      <c r="FI186" s="566">
        <f t="shared" si="331"/>
        <v>4.8329999999999998E-2</v>
      </c>
      <c r="FJ186" s="566">
        <f t="shared" si="331"/>
        <v>4.8329999999999998E-2</v>
      </c>
      <c r="FK186" s="566">
        <f t="shared" si="331"/>
        <v>3.3329999999999999E-2</v>
      </c>
      <c r="FL186" s="566">
        <f t="shared" si="331"/>
        <v>4.3590000000000004E-2</v>
      </c>
      <c r="FM186" s="566">
        <f t="shared" si="331"/>
        <v>4.3590000000000004E-2</v>
      </c>
      <c r="FN186" s="566">
        <f t="shared" si="331"/>
        <v>4.3590000000000004E-2</v>
      </c>
      <c r="FO186" s="566">
        <f t="shared" si="331"/>
        <v>5.8590000000000003E-2</v>
      </c>
      <c r="FP186" s="566">
        <f t="shared" si="331"/>
        <v>5.8590000000000003E-2</v>
      </c>
      <c r="FQ186" s="566">
        <f t="shared" si="331"/>
        <v>5.8590000000000003E-2</v>
      </c>
      <c r="FR186" s="566">
        <f t="shared" si="331"/>
        <v>5.8590000000000003E-2</v>
      </c>
      <c r="FS186" s="566">
        <f t="shared" si="331"/>
        <v>5.8590000000000003E-2</v>
      </c>
      <c r="FT186" s="566">
        <f t="shared" si="331"/>
        <v>5.8590000000000003E-2</v>
      </c>
      <c r="FU186" s="566">
        <f t="shared" si="331"/>
        <v>5.8590000000000003E-2</v>
      </c>
      <c r="FV186" s="566">
        <f t="shared" si="331"/>
        <v>5.8590000000000003E-2</v>
      </c>
      <c r="FW186" s="566">
        <f t="shared" si="331"/>
        <v>4.3590000000000004E-2</v>
      </c>
      <c r="FX186" s="566">
        <f t="shared" si="331"/>
        <v>4.3590000000000004E-2</v>
      </c>
      <c r="FY186" s="566">
        <f t="shared" si="331"/>
        <v>4.3590000000000004E-2</v>
      </c>
      <c r="FZ186" s="566">
        <f t="shared" si="331"/>
        <v>4.3590000000000004E-2</v>
      </c>
      <c r="GA186" s="566">
        <f t="shared" si="331"/>
        <v>5.8590000000000003E-2</v>
      </c>
      <c r="GB186" s="566">
        <f t="shared" si="331"/>
        <v>5.8590000000000003E-2</v>
      </c>
      <c r="GC186" s="566">
        <f t="shared" si="331"/>
        <v>5.8590000000000003E-2</v>
      </c>
      <c r="GD186" s="566">
        <f t="shared" si="331"/>
        <v>5.8590000000000003E-2</v>
      </c>
      <c r="GE186" s="566">
        <f t="shared" si="331"/>
        <v>5.8590000000000003E-2</v>
      </c>
      <c r="GF186" s="566">
        <f t="shared" ref="GF186:HG186" si="332">+GF13-GF184</f>
        <v>5.8590000000000003E-2</v>
      </c>
      <c r="GG186" s="566">
        <f t="shared" si="332"/>
        <v>5.8590000000000003E-2</v>
      </c>
      <c r="GH186" s="566">
        <f t="shared" si="332"/>
        <v>5.8590000000000003E-2</v>
      </c>
      <c r="GI186" s="566">
        <f t="shared" si="332"/>
        <v>4.3590000000000004E-2</v>
      </c>
      <c r="GJ186" s="566">
        <f t="shared" si="332"/>
        <v>4.3590000000000004E-2</v>
      </c>
      <c r="GK186" s="566">
        <f t="shared" si="332"/>
        <v>4.3590000000000004E-2</v>
      </c>
      <c r="GL186" s="566">
        <f t="shared" si="332"/>
        <v>4.3590000000000004E-2</v>
      </c>
      <c r="GM186" s="566">
        <f t="shared" si="332"/>
        <v>5.8590000000000003E-2</v>
      </c>
      <c r="GN186" s="566">
        <f t="shared" si="332"/>
        <v>5.8590000000000003E-2</v>
      </c>
      <c r="GO186" s="566">
        <f t="shared" si="332"/>
        <v>5.8590000000000003E-2</v>
      </c>
      <c r="GP186" s="566">
        <f t="shared" si="332"/>
        <v>5.8590000000000003E-2</v>
      </c>
      <c r="GQ186" s="566">
        <f t="shared" si="332"/>
        <v>5.8590000000000003E-2</v>
      </c>
      <c r="GR186" s="566">
        <f t="shared" si="332"/>
        <v>5.8590000000000003E-2</v>
      </c>
      <c r="GS186" s="566">
        <f t="shared" si="332"/>
        <v>5.8590000000000003E-2</v>
      </c>
      <c r="GT186" s="566">
        <f t="shared" si="332"/>
        <v>5.8590000000000003E-2</v>
      </c>
      <c r="GU186" s="566">
        <f t="shared" si="332"/>
        <v>4.3590000000000004E-2</v>
      </c>
      <c r="GV186" s="566">
        <f t="shared" si="332"/>
        <v>4.3590000000000004E-2</v>
      </c>
      <c r="GW186" s="566">
        <f t="shared" si="332"/>
        <v>4.3590000000000004E-2</v>
      </c>
      <c r="GX186" s="566">
        <f t="shared" si="332"/>
        <v>4.3590000000000004E-2</v>
      </c>
      <c r="GY186" s="566">
        <f t="shared" si="332"/>
        <v>5.8590000000000003E-2</v>
      </c>
      <c r="GZ186" s="566">
        <f t="shared" si="332"/>
        <v>5.8590000000000003E-2</v>
      </c>
      <c r="HA186" s="566">
        <f t="shared" si="332"/>
        <v>5.8590000000000003E-2</v>
      </c>
      <c r="HB186" s="566">
        <f t="shared" si="332"/>
        <v>5.8590000000000003E-2</v>
      </c>
      <c r="HC186" s="566">
        <f t="shared" si="332"/>
        <v>5.8590000000000003E-2</v>
      </c>
      <c r="HD186" s="566">
        <f t="shared" si="332"/>
        <v>5.8590000000000003E-2</v>
      </c>
      <c r="HE186" s="566">
        <f t="shared" si="332"/>
        <v>5.8590000000000003E-2</v>
      </c>
      <c r="HF186" s="566">
        <f t="shared" si="332"/>
        <v>5.8590000000000003E-2</v>
      </c>
      <c r="HG186" s="566">
        <f t="shared" si="332"/>
        <v>4.3590000000000004E-2</v>
      </c>
      <c r="HH186" s="566">
        <f t="shared" ref="HH186:HS186" si="333">+HH13-HH184</f>
        <v>4.3590000000000004E-2</v>
      </c>
      <c r="HI186" s="566">
        <f t="shared" si="333"/>
        <v>4.3590000000000004E-2</v>
      </c>
      <c r="HJ186" s="566">
        <f t="shared" si="333"/>
        <v>4.3590000000000004E-2</v>
      </c>
      <c r="HK186" s="566">
        <f t="shared" si="333"/>
        <v>5.8590000000000003E-2</v>
      </c>
      <c r="HL186" s="566">
        <f t="shared" si="333"/>
        <v>5.8590000000000003E-2</v>
      </c>
      <c r="HM186" s="566">
        <f t="shared" si="333"/>
        <v>5.8590000000000003E-2</v>
      </c>
      <c r="HN186" s="566">
        <f t="shared" si="333"/>
        <v>5.8590000000000003E-2</v>
      </c>
      <c r="HO186" s="566">
        <f t="shared" si="333"/>
        <v>5.8590000000000003E-2</v>
      </c>
      <c r="HP186" s="566">
        <f t="shared" si="333"/>
        <v>5.8590000000000003E-2</v>
      </c>
      <c r="HQ186" s="566">
        <f t="shared" si="333"/>
        <v>5.8590000000000003E-2</v>
      </c>
      <c r="HR186" s="566">
        <f t="shared" si="333"/>
        <v>5.8590000000000003E-2</v>
      </c>
      <c r="HS186" s="566">
        <f t="shared" si="333"/>
        <v>5.8590000000000003E-2</v>
      </c>
    </row>
    <row r="187" spans="1:227" ht="14">
      <c r="B187" s="164" t="s">
        <v>249</v>
      </c>
      <c r="EY187" s="143" t="str">
        <f t="shared" si="303"/>
        <v>Capped 2010 Tier 3 Energy Cost (seasonal add-on)</v>
      </c>
      <c r="EZ187" s="566">
        <f t="shared" ref="EZ187:GE187" si="334">+EZ10-EZ185-EZ183</f>
        <v>3.4799999999999998E-2</v>
      </c>
      <c r="FA187" s="566">
        <f t="shared" si="334"/>
        <v>3.4799999999999998E-2</v>
      </c>
      <c r="FB187" s="566">
        <f t="shared" si="334"/>
        <v>3.4799999999999998E-2</v>
      </c>
      <c r="FC187" s="566">
        <f t="shared" si="334"/>
        <v>0</v>
      </c>
      <c r="FD187" s="566">
        <f t="shared" si="334"/>
        <v>0</v>
      </c>
      <c r="FE187" s="566">
        <f t="shared" si="334"/>
        <v>0</v>
      </c>
      <c r="FF187" s="566">
        <f t="shared" si="334"/>
        <v>0</v>
      </c>
      <c r="FG187" s="566">
        <f t="shared" si="334"/>
        <v>0</v>
      </c>
      <c r="FH187" s="566">
        <f t="shared" si="334"/>
        <v>0</v>
      </c>
      <c r="FI187" s="566">
        <f t="shared" si="334"/>
        <v>0</v>
      </c>
      <c r="FJ187" s="566">
        <f t="shared" si="334"/>
        <v>0</v>
      </c>
      <c r="FK187" s="566">
        <f t="shared" si="334"/>
        <v>3.4799999999999998E-2</v>
      </c>
      <c r="FL187" s="566">
        <f t="shared" si="334"/>
        <v>3.4799999999999998E-2</v>
      </c>
      <c r="FM187" s="566">
        <f t="shared" si="334"/>
        <v>3.4799999999999998E-2</v>
      </c>
      <c r="FN187" s="566">
        <f t="shared" si="334"/>
        <v>3.4799999999999998E-2</v>
      </c>
      <c r="FO187" s="566">
        <f t="shared" si="334"/>
        <v>0</v>
      </c>
      <c r="FP187" s="566">
        <f t="shared" si="334"/>
        <v>0</v>
      </c>
      <c r="FQ187" s="566">
        <f t="shared" si="334"/>
        <v>0</v>
      </c>
      <c r="FR187" s="566">
        <f t="shared" si="334"/>
        <v>0</v>
      </c>
      <c r="FS187" s="566">
        <f t="shared" si="334"/>
        <v>0</v>
      </c>
      <c r="FT187" s="566">
        <f t="shared" si="334"/>
        <v>0</v>
      </c>
      <c r="FU187" s="566">
        <f t="shared" si="334"/>
        <v>0</v>
      </c>
      <c r="FV187" s="566">
        <f t="shared" si="334"/>
        <v>0</v>
      </c>
      <c r="FW187" s="566">
        <f t="shared" si="334"/>
        <v>3.4799999999999998E-2</v>
      </c>
      <c r="FX187" s="566">
        <f t="shared" si="334"/>
        <v>3.4799999999999998E-2</v>
      </c>
      <c r="FY187" s="566">
        <f t="shared" si="334"/>
        <v>3.4799999999999998E-2</v>
      </c>
      <c r="FZ187" s="566">
        <f t="shared" si="334"/>
        <v>3.4799999999999998E-2</v>
      </c>
      <c r="GA187" s="566">
        <f t="shared" si="334"/>
        <v>0</v>
      </c>
      <c r="GB187" s="566">
        <f t="shared" si="334"/>
        <v>0</v>
      </c>
      <c r="GC187" s="566">
        <f t="shared" si="334"/>
        <v>0</v>
      </c>
      <c r="GD187" s="566">
        <f t="shared" si="334"/>
        <v>0</v>
      </c>
      <c r="GE187" s="566">
        <f t="shared" si="334"/>
        <v>0</v>
      </c>
      <c r="GF187" s="566">
        <f t="shared" ref="GF187:HG187" si="335">+GF10-GF185-GF183</f>
        <v>0</v>
      </c>
      <c r="GG187" s="566">
        <f t="shared" si="335"/>
        <v>0</v>
      </c>
      <c r="GH187" s="566">
        <f t="shared" si="335"/>
        <v>0</v>
      </c>
      <c r="GI187" s="566">
        <f t="shared" si="335"/>
        <v>3.4799999999999998E-2</v>
      </c>
      <c r="GJ187" s="566">
        <f t="shared" si="335"/>
        <v>3.4799999999999998E-2</v>
      </c>
      <c r="GK187" s="566">
        <f t="shared" si="335"/>
        <v>3.4799999999999998E-2</v>
      </c>
      <c r="GL187" s="566">
        <f t="shared" si="335"/>
        <v>3.4799999999999998E-2</v>
      </c>
      <c r="GM187" s="566">
        <f t="shared" si="335"/>
        <v>0</v>
      </c>
      <c r="GN187" s="566">
        <f t="shared" si="335"/>
        <v>0</v>
      </c>
      <c r="GO187" s="566">
        <f t="shared" si="335"/>
        <v>0</v>
      </c>
      <c r="GP187" s="566">
        <f t="shared" si="335"/>
        <v>0</v>
      </c>
      <c r="GQ187" s="566">
        <f t="shared" si="335"/>
        <v>0</v>
      </c>
      <c r="GR187" s="566">
        <f t="shared" si="335"/>
        <v>0</v>
      </c>
      <c r="GS187" s="566">
        <f t="shared" si="335"/>
        <v>0</v>
      </c>
      <c r="GT187" s="566">
        <f t="shared" si="335"/>
        <v>0</v>
      </c>
      <c r="GU187" s="566">
        <f t="shared" si="335"/>
        <v>3.4799999999999998E-2</v>
      </c>
      <c r="GV187" s="566">
        <f t="shared" si="335"/>
        <v>3.4799999999999998E-2</v>
      </c>
      <c r="GW187" s="566">
        <f t="shared" si="335"/>
        <v>3.4799999999999998E-2</v>
      </c>
      <c r="GX187" s="566">
        <f t="shared" si="335"/>
        <v>3.4799999999999998E-2</v>
      </c>
      <c r="GY187" s="566">
        <f t="shared" si="335"/>
        <v>0</v>
      </c>
      <c r="GZ187" s="566">
        <f t="shared" si="335"/>
        <v>0</v>
      </c>
      <c r="HA187" s="566">
        <f t="shared" si="335"/>
        <v>0</v>
      </c>
      <c r="HB187" s="566">
        <f t="shared" si="335"/>
        <v>0</v>
      </c>
      <c r="HC187" s="566">
        <f t="shared" si="335"/>
        <v>0</v>
      </c>
      <c r="HD187" s="566">
        <f t="shared" si="335"/>
        <v>0</v>
      </c>
      <c r="HE187" s="566">
        <f t="shared" si="335"/>
        <v>0</v>
      </c>
      <c r="HF187" s="566">
        <f t="shared" si="335"/>
        <v>0</v>
      </c>
      <c r="HG187" s="566">
        <f t="shared" si="335"/>
        <v>3.4799999999999998E-2</v>
      </c>
      <c r="HH187" s="566">
        <f t="shared" ref="HH187:HS187" si="336">+HH10-HH185-HH183</f>
        <v>3.4799999999999998E-2</v>
      </c>
      <c r="HI187" s="566">
        <f t="shared" si="336"/>
        <v>3.4799999999999998E-2</v>
      </c>
      <c r="HJ187" s="566">
        <f t="shared" si="336"/>
        <v>3.4799999999999998E-2</v>
      </c>
      <c r="HK187" s="566">
        <f t="shared" si="336"/>
        <v>0</v>
      </c>
      <c r="HL187" s="566">
        <f t="shared" si="336"/>
        <v>0</v>
      </c>
      <c r="HM187" s="566">
        <f t="shared" si="336"/>
        <v>0</v>
      </c>
      <c r="HN187" s="566">
        <f t="shared" si="336"/>
        <v>0</v>
      </c>
      <c r="HO187" s="566">
        <f t="shared" si="336"/>
        <v>0</v>
      </c>
      <c r="HP187" s="566">
        <f t="shared" si="336"/>
        <v>0</v>
      </c>
      <c r="HQ187" s="566">
        <f t="shared" si="336"/>
        <v>0</v>
      </c>
      <c r="HR187" s="566">
        <f t="shared" si="336"/>
        <v>0</v>
      </c>
      <c r="HS187" s="566">
        <f t="shared" si="336"/>
        <v>3.4799999999999998E-2</v>
      </c>
    </row>
    <row r="188" spans="1:227" ht="14">
      <c r="B188" s="153" t="s">
        <v>252</v>
      </c>
      <c r="EY188" s="143" t="str">
        <f t="shared" si="303"/>
        <v>Tier 3 Energy Adjustment (seasonal add-on)</v>
      </c>
      <c r="EZ188" s="566">
        <f t="shared" ref="EZ188:GE188" si="337">+EZ14-EZ186-EZ184</f>
        <v>4.1300000000000003E-2</v>
      </c>
      <c r="FA188" s="566">
        <f t="shared" si="337"/>
        <v>4.1300000000000003E-2</v>
      </c>
      <c r="FB188" s="566">
        <f t="shared" si="337"/>
        <v>4.1300000000000003E-2</v>
      </c>
      <c r="FC188" s="566">
        <f t="shared" si="337"/>
        <v>0</v>
      </c>
      <c r="FD188" s="566">
        <f t="shared" si="337"/>
        <v>0</v>
      </c>
      <c r="FE188" s="566">
        <f t="shared" si="337"/>
        <v>0</v>
      </c>
      <c r="FF188" s="566">
        <f t="shared" si="337"/>
        <v>0</v>
      </c>
      <c r="FG188" s="566">
        <f t="shared" si="337"/>
        <v>0</v>
      </c>
      <c r="FH188" s="566">
        <f t="shared" si="337"/>
        <v>0</v>
      </c>
      <c r="FI188" s="566">
        <f t="shared" si="337"/>
        <v>0</v>
      </c>
      <c r="FJ188" s="566">
        <f t="shared" si="337"/>
        <v>0</v>
      </c>
      <c r="FK188" s="566">
        <f t="shared" si="337"/>
        <v>4.1300000000000003E-2</v>
      </c>
      <c r="FL188" s="566">
        <f t="shared" si="337"/>
        <v>5.2209999999999993E-2</v>
      </c>
      <c r="FM188" s="566">
        <f t="shared" si="337"/>
        <v>5.2209999999999993E-2</v>
      </c>
      <c r="FN188" s="566">
        <f t="shared" si="337"/>
        <v>5.2209999999999993E-2</v>
      </c>
      <c r="FO188" s="566">
        <f t="shared" si="337"/>
        <v>0</v>
      </c>
      <c r="FP188" s="566">
        <f t="shared" si="337"/>
        <v>0</v>
      </c>
      <c r="FQ188" s="566">
        <f t="shared" si="337"/>
        <v>0</v>
      </c>
      <c r="FR188" s="566">
        <f t="shared" si="337"/>
        <v>0</v>
      </c>
      <c r="FS188" s="566">
        <f t="shared" si="337"/>
        <v>0</v>
      </c>
      <c r="FT188" s="566">
        <f t="shared" si="337"/>
        <v>0</v>
      </c>
      <c r="FU188" s="566">
        <f t="shared" si="337"/>
        <v>0</v>
      </c>
      <c r="FV188" s="566">
        <f t="shared" si="337"/>
        <v>0</v>
      </c>
      <c r="FW188" s="566">
        <f t="shared" si="337"/>
        <v>5.2209999999999993E-2</v>
      </c>
      <c r="FX188" s="566">
        <f t="shared" si="337"/>
        <v>5.2209999999999993E-2</v>
      </c>
      <c r="FY188" s="566">
        <f t="shared" si="337"/>
        <v>5.2209999999999993E-2</v>
      </c>
      <c r="FZ188" s="566">
        <f t="shared" si="337"/>
        <v>5.2209999999999993E-2</v>
      </c>
      <c r="GA188" s="566">
        <f t="shared" si="337"/>
        <v>0</v>
      </c>
      <c r="GB188" s="566">
        <f t="shared" si="337"/>
        <v>0</v>
      </c>
      <c r="GC188" s="566">
        <f t="shared" si="337"/>
        <v>0</v>
      </c>
      <c r="GD188" s="566">
        <f t="shared" si="337"/>
        <v>0</v>
      </c>
      <c r="GE188" s="566">
        <f t="shared" si="337"/>
        <v>0</v>
      </c>
      <c r="GF188" s="566">
        <f t="shared" ref="GF188:HG188" si="338">+GF14-GF186-GF184</f>
        <v>0</v>
      </c>
      <c r="GG188" s="566">
        <f t="shared" si="338"/>
        <v>0</v>
      </c>
      <c r="GH188" s="566">
        <f t="shared" si="338"/>
        <v>0</v>
      </c>
      <c r="GI188" s="566">
        <f t="shared" si="338"/>
        <v>5.2209999999999993E-2</v>
      </c>
      <c r="GJ188" s="566">
        <f t="shared" si="338"/>
        <v>5.2209999999999993E-2</v>
      </c>
      <c r="GK188" s="566">
        <f t="shared" si="338"/>
        <v>5.2209999999999993E-2</v>
      </c>
      <c r="GL188" s="566">
        <f t="shared" si="338"/>
        <v>5.2209999999999993E-2</v>
      </c>
      <c r="GM188" s="566">
        <f t="shared" si="338"/>
        <v>0</v>
      </c>
      <c r="GN188" s="566">
        <f t="shared" si="338"/>
        <v>0</v>
      </c>
      <c r="GO188" s="566">
        <f t="shared" si="338"/>
        <v>0</v>
      </c>
      <c r="GP188" s="566">
        <f t="shared" si="338"/>
        <v>0</v>
      </c>
      <c r="GQ188" s="566">
        <f t="shared" si="338"/>
        <v>0</v>
      </c>
      <c r="GR188" s="566">
        <f t="shared" si="338"/>
        <v>0</v>
      </c>
      <c r="GS188" s="566">
        <f t="shared" si="338"/>
        <v>0</v>
      </c>
      <c r="GT188" s="566">
        <f t="shared" si="338"/>
        <v>0</v>
      </c>
      <c r="GU188" s="566">
        <f t="shared" si="338"/>
        <v>5.2209999999999993E-2</v>
      </c>
      <c r="GV188" s="566">
        <f t="shared" si="338"/>
        <v>5.2209999999999993E-2</v>
      </c>
      <c r="GW188" s="566">
        <f t="shared" si="338"/>
        <v>5.2209999999999993E-2</v>
      </c>
      <c r="GX188" s="566">
        <f t="shared" si="338"/>
        <v>5.2209999999999993E-2</v>
      </c>
      <c r="GY188" s="566">
        <f t="shared" si="338"/>
        <v>0</v>
      </c>
      <c r="GZ188" s="566">
        <f t="shared" si="338"/>
        <v>0</v>
      </c>
      <c r="HA188" s="566">
        <f t="shared" si="338"/>
        <v>0</v>
      </c>
      <c r="HB188" s="566">
        <f t="shared" si="338"/>
        <v>0</v>
      </c>
      <c r="HC188" s="566">
        <f t="shared" si="338"/>
        <v>0</v>
      </c>
      <c r="HD188" s="566">
        <f t="shared" si="338"/>
        <v>0</v>
      </c>
      <c r="HE188" s="566">
        <f t="shared" si="338"/>
        <v>0</v>
      </c>
      <c r="HF188" s="566">
        <f t="shared" si="338"/>
        <v>0</v>
      </c>
      <c r="HG188" s="566">
        <f t="shared" si="338"/>
        <v>5.2209999999999993E-2</v>
      </c>
      <c r="HH188" s="566">
        <f t="shared" ref="HH188:HS188" si="339">+HH14-HH186-HH184</f>
        <v>5.2209999999999993E-2</v>
      </c>
      <c r="HI188" s="566">
        <f t="shared" si="339"/>
        <v>5.2209999999999993E-2</v>
      </c>
      <c r="HJ188" s="566">
        <f t="shared" si="339"/>
        <v>5.2209999999999993E-2</v>
      </c>
      <c r="HK188" s="566">
        <f t="shared" si="339"/>
        <v>0</v>
      </c>
      <c r="HL188" s="566">
        <f t="shared" si="339"/>
        <v>0</v>
      </c>
      <c r="HM188" s="566">
        <f t="shared" si="339"/>
        <v>0</v>
      </c>
      <c r="HN188" s="566">
        <f t="shared" si="339"/>
        <v>0</v>
      </c>
      <c r="HO188" s="566">
        <f t="shared" si="339"/>
        <v>0</v>
      </c>
      <c r="HP188" s="566">
        <f t="shared" si="339"/>
        <v>0</v>
      </c>
      <c r="HQ188" s="566">
        <f t="shared" si="339"/>
        <v>0</v>
      </c>
      <c r="HR188" s="566">
        <f t="shared" si="339"/>
        <v>0</v>
      </c>
      <c r="HS188" s="566">
        <f t="shared" si="339"/>
        <v>0</v>
      </c>
    </row>
    <row r="189" spans="1:227" ht="14">
      <c r="B189" s="153" t="s">
        <v>248</v>
      </c>
      <c r="EY189" s="143" t="str">
        <f t="shared" si="303"/>
        <v>Tier 1 Rate</v>
      </c>
      <c r="EZ189" s="566">
        <f t="shared" ref="EZ189:GE189" si="340">+EZ31</f>
        <v>0.16478999999999999</v>
      </c>
      <c r="FA189" s="566">
        <f t="shared" si="340"/>
        <v>0.16478999999999999</v>
      </c>
      <c r="FB189" s="566">
        <f t="shared" si="340"/>
        <v>0.16478999999999999</v>
      </c>
      <c r="FC189" s="566">
        <f t="shared" si="340"/>
        <v>0.16563</v>
      </c>
      <c r="FD189" s="566">
        <f t="shared" si="340"/>
        <v>0.16563</v>
      </c>
      <c r="FE189" s="566">
        <f t="shared" si="340"/>
        <v>0.16563</v>
      </c>
      <c r="FF189" s="566">
        <f t="shared" si="340"/>
        <v>0.16825999999999999</v>
      </c>
      <c r="FG189" s="566">
        <f t="shared" si="340"/>
        <v>0.16825999999999999</v>
      </c>
      <c r="FH189" s="566">
        <f t="shared" si="340"/>
        <v>0.16825999999999999</v>
      </c>
      <c r="FI189" s="566">
        <f t="shared" si="340"/>
        <v>0.17237999999999998</v>
      </c>
      <c r="FJ189" s="566">
        <f t="shared" si="340"/>
        <v>0.17237999999999998</v>
      </c>
      <c r="FK189" s="566">
        <f t="shared" si="340"/>
        <v>0.17237999999999998</v>
      </c>
      <c r="FL189" s="566">
        <f t="shared" si="340"/>
        <v>0.17409999999999998</v>
      </c>
      <c r="FM189" s="566">
        <f t="shared" si="340"/>
        <v>0.17409999999999998</v>
      </c>
      <c r="FN189" s="566">
        <f t="shared" si="340"/>
        <v>0.17409999999999998</v>
      </c>
      <c r="FO189" s="566">
        <f t="shared" si="340"/>
        <v>0.17381999999999997</v>
      </c>
      <c r="FP189" s="566">
        <f t="shared" si="340"/>
        <v>0.17381999999999997</v>
      </c>
      <c r="FQ189" s="566">
        <f t="shared" si="340"/>
        <v>0.17381999999999997</v>
      </c>
      <c r="FR189" s="566">
        <f t="shared" si="340"/>
        <v>0.17352000000000001</v>
      </c>
      <c r="FS189" s="566">
        <f t="shared" si="340"/>
        <v>0.17352000000000001</v>
      </c>
      <c r="FT189" s="566">
        <f t="shared" si="340"/>
        <v>0.17352000000000001</v>
      </c>
      <c r="FU189" s="566">
        <f t="shared" si="340"/>
        <v>0.17058999999999999</v>
      </c>
      <c r="FV189" s="566">
        <f t="shared" si="340"/>
        <v>0.17058999999999999</v>
      </c>
      <c r="FW189" s="566">
        <f t="shared" si="340"/>
        <v>0.17058999999999999</v>
      </c>
      <c r="FX189" s="566">
        <f t="shared" si="340"/>
        <v>0.17613000000000001</v>
      </c>
      <c r="FY189" s="566">
        <f t="shared" si="340"/>
        <v>0.17613000000000001</v>
      </c>
      <c r="FZ189" s="566">
        <f t="shared" si="340"/>
        <v>0.17613000000000001</v>
      </c>
      <c r="GA189" s="566">
        <f t="shared" si="340"/>
        <v>0.17708999999999997</v>
      </c>
      <c r="GB189" s="566">
        <f t="shared" si="340"/>
        <v>0.17708999999999997</v>
      </c>
      <c r="GC189" s="566">
        <f t="shared" si="340"/>
        <v>0.17708999999999997</v>
      </c>
      <c r="GD189" s="566">
        <f t="shared" si="340"/>
        <v>0.17649999999999999</v>
      </c>
      <c r="GE189" s="566">
        <f t="shared" si="340"/>
        <v>0.17649999999999999</v>
      </c>
      <c r="GF189" s="566">
        <f t="shared" ref="GF189:HG189" si="341">+GF31</f>
        <v>0.17649999999999999</v>
      </c>
      <c r="GG189" s="566">
        <f t="shared" si="341"/>
        <v>0.17449999999999999</v>
      </c>
      <c r="GH189" s="566">
        <f t="shared" si="341"/>
        <v>0.17449999999999999</v>
      </c>
      <c r="GI189" s="566">
        <f t="shared" si="341"/>
        <v>0.17449999999999999</v>
      </c>
      <c r="GJ189" s="566">
        <f t="shared" si="341"/>
        <v>0.18253999999999998</v>
      </c>
      <c r="GK189" s="566">
        <f t="shared" si="341"/>
        <v>0.18253999999999998</v>
      </c>
      <c r="GL189" s="566">
        <f t="shared" si="341"/>
        <v>0.18253999999999998</v>
      </c>
      <c r="GM189" s="566">
        <f t="shared" si="341"/>
        <v>0.18586999999999998</v>
      </c>
      <c r="GN189" s="566">
        <f t="shared" si="341"/>
        <v>0.18586999999999998</v>
      </c>
      <c r="GO189" s="566">
        <f t="shared" si="341"/>
        <v>0.18586999999999998</v>
      </c>
      <c r="GP189" s="566">
        <f t="shared" si="341"/>
        <v>0.19488</v>
      </c>
      <c r="GQ189" s="566">
        <f t="shared" si="341"/>
        <v>0.19488</v>
      </c>
      <c r="GR189" s="566">
        <f t="shared" si="341"/>
        <v>0.19488</v>
      </c>
      <c r="GS189" s="566">
        <f t="shared" si="341"/>
        <v>0.19374999999999998</v>
      </c>
      <c r="GT189" s="566">
        <f t="shared" si="341"/>
        <v>0.19374999999999998</v>
      </c>
      <c r="GU189" s="566">
        <f t="shared" si="341"/>
        <v>0.19374999999999998</v>
      </c>
      <c r="GV189" s="566">
        <f t="shared" si="341"/>
        <v>0.18179000000000001</v>
      </c>
      <c r="GW189" s="566">
        <f t="shared" si="341"/>
        <v>0.18179000000000001</v>
      </c>
      <c r="GX189" s="566">
        <f t="shared" si="341"/>
        <v>0.18179000000000001</v>
      </c>
      <c r="GY189" s="566">
        <f t="shared" si="341"/>
        <v>0.19191999999999998</v>
      </c>
      <c r="GZ189" s="566">
        <f t="shared" si="341"/>
        <v>0.19191999999999998</v>
      </c>
      <c r="HA189" s="566">
        <f t="shared" si="341"/>
        <v>0.19191999999999998</v>
      </c>
      <c r="HB189" s="566">
        <f t="shared" si="341"/>
        <v>0.18856999999999999</v>
      </c>
      <c r="HC189" s="566">
        <f t="shared" si="341"/>
        <v>0.18856999999999999</v>
      </c>
      <c r="HD189" s="566">
        <f t="shared" si="341"/>
        <v>0.18856999999999999</v>
      </c>
      <c r="HE189" s="566">
        <f t="shared" si="341"/>
        <v>0.18956999999999999</v>
      </c>
      <c r="HF189" s="566">
        <f t="shared" si="341"/>
        <v>0.18956999999999999</v>
      </c>
      <c r="HG189" s="566">
        <f t="shared" si="341"/>
        <v>0.18956999999999999</v>
      </c>
      <c r="HH189" s="566">
        <f t="shared" ref="HH189:HS189" si="342">+HH31</f>
        <v>0.20782</v>
      </c>
      <c r="HI189" s="566">
        <f t="shared" si="342"/>
        <v>0.20782</v>
      </c>
      <c r="HJ189" s="566">
        <f t="shared" si="342"/>
        <v>0.20782</v>
      </c>
      <c r="HK189" s="566">
        <f t="shared" si="342"/>
        <v>0.20644000000000001</v>
      </c>
      <c r="HL189" s="566">
        <f t="shared" si="342"/>
        <v>0.20644000000000001</v>
      </c>
      <c r="HM189" s="566">
        <f t="shared" si="342"/>
        <v>0.20644000000000001</v>
      </c>
      <c r="HN189" s="566">
        <f t="shared" si="342"/>
        <v>0.20041999999999999</v>
      </c>
      <c r="HO189" s="566">
        <f t="shared" si="342"/>
        <v>0.20041999999999999</v>
      </c>
      <c r="HP189" s="566">
        <f t="shared" si="342"/>
        <v>0.20041999999999999</v>
      </c>
      <c r="HQ189" s="566">
        <f t="shared" si="342"/>
        <v>0.19644999999999999</v>
      </c>
      <c r="HR189" s="566">
        <f t="shared" si="342"/>
        <v>0.19644999999999999</v>
      </c>
      <c r="HS189" s="566">
        <f t="shared" si="342"/>
        <v>0.19644999999999999</v>
      </c>
    </row>
    <row r="190" spans="1:227" ht="14">
      <c r="B190" s="153" t="s">
        <v>242</v>
      </c>
      <c r="EY190" s="143" t="str">
        <f t="shared" si="303"/>
        <v>Tier 2 Energy</v>
      </c>
      <c r="EZ190" s="566">
        <f t="shared" ref="EZ190:GE190" si="343">+EZ32-EZ189</f>
        <v>4.8330000000000012E-2</v>
      </c>
      <c r="FA190" s="566">
        <f t="shared" si="343"/>
        <v>4.8330000000000012E-2</v>
      </c>
      <c r="FB190" s="566">
        <f t="shared" si="343"/>
        <v>4.8330000000000012E-2</v>
      </c>
      <c r="FC190" s="566">
        <f t="shared" si="343"/>
        <v>4.8330000000000012E-2</v>
      </c>
      <c r="FD190" s="566">
        <f t="shared" si="343"/>
        <v>4.8330000000000012E-2</v>
      </c>
      <c r="FE190" s="566">
        <f t="shared" si="343"/>
        <v>4.8330000000000012E-2</v>
      </c>
      <c r="FF190" s="566">
        <f t="shared" si="343"/>
        <v>4.8330000000000012E-2</v>
      </c>
      <c r="FG190" s="566">
        <f t="shared" si="343"/>
        <v>4.8330000000000012E-2</v>
      </c>
      <c r="FH190" s="566">
        <f t="shared" si="343"/>
        <v>4.8330000000000012E-2</v>
      </c>
      <c r="FI190" s="566">
        <f t="shared" si="343"/>
        <v>4.833000000000004E-2</v>
      </c>
      <c r="FJ190" s="566">
        <f t="shared" si="343"/>
        <v>4.833000000000004E-2</v>
      </c>
      <c r="FK190" s="566">
        <f t="shared" si="343"/>
        <v>4.833000000000004E-2</v>
      </c>
      <c r="FL190" s="566">
        <f t="shared" si="343"/>
        <v>5.8590000000000031E-2</v>
      </c>
      <c r="FM190" s="566">
        <f t="shared" si="343"/>
        <v>5.8590000000000031E-2</v>
      </c>
      <c r="FN190" s="566">
        <f t="shared" si="343"/>
        <v>5.8590000000000031E-2</v>
      </c>
      <c r="FO190" s="566">
        <f t="shared" si="343"/>
        <v>5.8590000000000031E-2</v>
      </c>
      <c r="FP190" s="566">
        <f t="shared" si="343"/>
        <v>5.8590000000000031E-2</v>
      </c>
      <c r="FQ190" s="566">
        <f t="shared" si="343"/>
        <v>5.8590000000000031E-2</v>
      </c>
      <c r="FR190" s="566">
        <f t="shared" si="343"/>
        <v>5.8590000000000031E-2</v>
      </c>
      <c r="FS190" s="566">
        <f t="shared" si="343"/>
        <v>5.8590000000000031E-2</v>
      </c>
      <c r="FT190" s="566">
        <f t="shared" si="343"/>
        <v>5.8590000000000031E-2</v>
      </c>
      <c r="FU190" s="566">
        <f t="shared" si="343"/>
        <v>5.8590000000000031E-2</v>
      </c>
      <c r="FV190" s="566">
        <f t="shared" si="343"/>
        <v>5.8590000000000031E-2</v>
      </c>
      <c r="FW190" s="566">
        <f t="shared" si="343"/>
        <v>5.8590000000000031E-2</v>
      </c>
      <c r="FX190" s="566">
        <f t="shared" si="343"/>
        <v>5.8590000000000031E-2</v>
      </c>
      <c r="FY190" s="566">
        <f t="shared" si="343"/>
        <v>5.8590000000000031E-2</v>
      </c>
      <c r="FZ190" s="566">
        <f t="shared" si="343"/>
        <v>5.8590000000000031E-2</v>
      </c>
      <c r="GA190" s="566">
        <f t="shared" si="343"/>
        <v>5.8590000000000031E-2</v>
      </c>
      <c r="GB190" s="566">
        <f t="shared" si="343"/>
        <v>5.8590000000000031E-2</v>
      </c>
      <c r="GC190" s="566">
        <f t="shared" si="343"/>
        <v>5.8590000000000031E-2</v>
      </c>
      <c r="GD190" s="566">
        <f t="shared" si="343"/>
        <v>5.8590000000000031E-2</v>
      </c>
      <c r="GE190" s="566">
        <f t="shared" si="343"/>
        <v>5.8590000000000031E-2</v>
      </c>
      <c r="GF190" s="566">
        <f t="shared" ref="GF190:HG190" si="344">+GF32-GF189</f>
        <v>5.8590000000000031E-2</v>
      </c>
      <c r="GG190" s="566">
        <f t="shared" si="344"/>
        <v>5.8590000000000031E-2</v>
      </c>
      <c r="GH190" s="566">
        <f t="shared" si="344"/>
        <v>5.8590000000000031E-2</v>
      </c>
      <c r="GI190" s="566">
        <f t="shared" si="344"/>
        <v>5.8590000000000031E-2</v>
      </c>
      <c r="GJ190" s="566">
        <f t="shared" si="344"/>
        <v>5.8590000000000031E-2</v>
      </c>
      <c r="GK190" s="566">
        <f t="shared" si="344"/>
        <v>5.8590000000000031E-2</v>
      </c>
      <c r="GL190" s="566">
        <f t="shared" si="344"/>
        <v>5.8590000000000031E-2</v>
      </c>
      <c r="GM190" s="566">
        <f t="shared" si="344"/>
        <v>5.8590000000000031E-2</v>
      </c>
      <c r="GN190" s="566">
        <f t="shared" si="344"/>
        <v>5.8590000000000031E-2</v>
      </c>
      <c r="GO190" s="566">
        <f t="shared" si="344"/>
        <v>5.8590000000000031E-2</v>
      </c>
      <c r="GP190" s="566">
        <f t="shared" si="344"/>
        <v>5.8590000000000031E-2</v>
      </c>
      <c r="GQ190" s="566">
        <f t="shared" si="344"/>
        <v>5.8590000000000031E-2</v>
      </c>
      <c r="GR190" s="566">
        <f t="shared" si="344"/>
        <v>5.8590000000000031E-2</v>
      </c>
      <c r="GS190" s="566">
        <f t="shared" si="344"/>
        <v>5.8590000000000031E-2</v>
      </c>
      <c r="GT190" s="566">
        <f t="shared" si="344"/>
        <v>5.8590000000000031E-2</v>
      </c>
      <c r="GU190" s="566">
        <f t="shared" si="344"/>
        <v>5.8590000000000031E-2</v>
      </c>
      <c r="GV190" s="566">
        <f t="shared" si="344"/>
        <v>5.8590000000000031E-2</v>
      </c>
      <c r="GW190" s="566">
        <f t="shared" si="344"/>
        <v>5.8590000000000031E-2</v>
      </c>
      <c r="GX190" s="566">
        <f t="shared" si="344"/>
        <v>5.8590000000000031E-2</v>
      </c>
      <c r="GY190" s="566">
        <f t="shared" si="344"/>
        <v>5.8590000000000031E-2</v>
      </c>
      <c r="GZ190" s="566">
        <f t="shared" si="344"/>
        <v>5.8590000000000031E-2</v>
      </c>
      <c r="HA190" s="566">
        <f t="shared" si="344"/>
        <v>5.8590000000000031E-2</v>
      </c>
      <c r="HB190" s="566">
        <f t="shared" si="344"/>
        <v>5.8590000000000031E-2</v>
      </c>
      <c r="HC190" s="566">
        <f t="shared" si="344"/>
        <v>5.8590000000000031E-2</v>
      </c>
      <c r="HD190" s="566">
        <f t="shared" si="344"/>
        <v>5.8590000000000031E-2</v>
      </c>
      <c r="HE190" s="566">
        <f t="shared" si="344"/>
        <v>5.8590000000000031E-2</v>
      </c>
      <c r="HF190" s="566">
        <f t="shared" si="344"/>
        <v>5.8590000000000031E-2</v>
      </c>
      <c r="HG190" s="566">
        <f t="shared" si="344"/>
        <v>5.8590000000000031E-2</v>
      </c>
      <c r="HH190" s="566">
        <f t="shared" ref="HH190:HS190" si="345">+HH32-HH189</f>
        <v>5.8590000000000031E-2</v>
      </c>
      <c r="HI190" s="566">
        <f t="shared" si="345"/>
        <v>5.8590000000000031E-2</v>
      </c>
      <c r="HJ190" s="566">
        <f t="shared" si="345"/>
        <v>5.8590000000000031E-2</v>
      </c>
      <c r="HK190" s="566">
        <f t="shared" si="345"/>
        <v>5.8590000000000031E-2</v>
      </c>
      <c r="HL190" s="566">
        <f t="shared" si="345"/>
        <v>5.8590000000000031E-2</v>
      </c>
      <c r="HM190" s="566">
        <f t="shared" si="345"/>
        <v>5.8590000000000031E-2</v>
      </c>
      <c r="HN190" s="566">
        <f t="shared" si="345"/>
        <v>5.8590000000000031E-2</v>
      </c>
      <c r="HO190" s="566">
        <f t="shared" si="345"/>
        <v>5.8590000000000031E-2</v>
      </c>
      <c r="HP190" s="566">
        <f t="shared" si="345"/>
        <v>5.8590000000000031E-2</v>
      </c>
      <c r="HQ190" s="566">
        <f t="shared" si="345"/>
        <v>5.8590000000000059E-2</v>
      </c>
      <c r="HR190" s="566">
        <f t="shared" si="345"/>
        <v>5.8590000000000059E-2</v>
      </c>
      <c r="HS190" s="566">
        <f t="shared" si="345"/>
        <v>7.3590000000000017E-2</v>
      </c>
    </row>
    <row r="191" spans="1:227" ht="14">
      <c r="B191" s="153" t="s">
        <v>243</v>
      </c>
      <c r="EY191" s="143" t="str">
        <f t="shared" si="303"/>
        <v>Tier 3 Energy</v>
      </c>
      <c r="EZ191" s="566">
        <f t="shared" ref="EZ191:GE191" si="346">+EZ33-EZ190-EZ189</f>
        <v>7.6100000000000029E-2</v>
      </c>
      <c r="FA191" s="566">
        <f t="shared" si="346"/>
        <v>7.6100000000000029E-2</v>
      </c>
      <c r="FB191" s="566">
        <f t="shared" si="346"/>
        <v>7.6100000000000029E-2</v>
      </c>
      <c r="FC191" s="566">
        <f t="shared" si="346"/>
        <v>0</v>
      </c>
      <c r="FD191" s="566">
        <f t="shared" si="346"/>
        <v>0</v>
      </c>
      <c r="FE191" s="566">
        <f t="shared" si="346"/>
        <v>0</v>
      </c>
      <c r="FF191" s="566">
        <f t="shared" si="346"/>
        <v>0</v>
      </c>
      <c r="FG191" s="566">
        <f t="shared" si="346"/>
        <v>0</v>
      </c>
      <c r="FH191" s="566">
        <f t="shared" si="346"/>
        <v>0</v>
      </c>
      <c r="FI191" s="566">
        <f t="shared" si="346"/>
        <v>0</v>
      </c>
      <c r="FJ191" s="566">
        <f t="shared" si="346"/>
        <v>0</v>
      </c>
      <c r="FK191" s="566">
        <f t="shared" si="346"/>
        <v>7.6100000000000001E-2</v>
      </c>
      <c r="FL191" s="566">
        <f t="shared" si="346"/>
        <v>8.7009999999999976E-2</v>
      </c>
      <c r="FM191" s="566">
        <f t="shared" si="346"/>
        <v>8.7009999999999976E-2</v>
      </c>
      <c r="FN191" s="566">
        <f t="shared" si="346"/>
        <v>8.7009999999999976E-2</v>
      </c>
      <c r="FO191" s="566">
        <f t="shared" si="346"/>
        <v>0</v>
      </c>
      <c r="FP191" s="566">
        <f t="shared" si="346"/>
        <v>0</v>
      </c>
      <c r="FQ191" s="566">
        <f t="shared" si="346"/>
        <v>0</v>
      </c>
      <c r="FR191" s="566">
        <f t="shared" si="346"/>
        <v>0</v>
      </c>
      <c r="FS191" s="566">
        <f t="shared" si="346"/>
        <v>0</v>
      </c>
      <c r="FT191" s="566">
        <f t="shared" si="346"/>
        <v>0</v>
      </c>
      <c r="FU191" s="566">
        <f t="shared" si="346"/>
        <v>0</v>
      </c>
      <c r="FV191" s="566">
        <f t="shared" si="346"/>
        <v>0</v>
      </c>
      <c r="FW191" s="566">
        <f t="shared" si="346"/>
        <v>8.7009999999999948E-2</v>
      </c>
      <c r="FX191" s="566">
        <f t="shared" si="346"/>
        <v>8.7009999999999921E-2</v>
      </c>
      <c r="FY191" s="566">
        <f t="shared" si="346"/>
        <v>8.7009999999999921E-2</v>
      </c>
      <c r="FZ191" s="566">
        <f t="shared" si="346"/>
        <v>8.7009999999999921E-2</v>
      </c>
      <c r="GA191" s="566">
        <f t="shared" si="346"/>
        <v>0</v>
      </c>
      <c r="GB191" s="566">
        <f t="shared" si="346"/>
        <v>0</v>
      </c>
      <c r="GC191" s="566">
        <f t="shared" si="346"/>
        <v>0</v>
      </c>
      <c r="GD191" s="566">
        <f t="shared" si="346"/>
        <v>0</v>
      </c>
      <c r="GE191" s="566">
        <f t="shared" si="346"/>
        <v>0</v>
      </c>
      <c r="GF191" s="566">
        <f t="shared" ref="GF191:HG191" si="347">+GF33-GF190-GF189</f>
        <v>0</v>
      </c>
      <c r="GG191" s="566">
        <f t="shared" si="347"/>
        <v>0</v>
      </c>
      <c r="GH191" s="566">
        <f t="shared" si="347"/>
        <v>0</v>
      </c>
      <c r="GI191" s="566">
        <f t="shared" si="347"/>
        <v>8.7009999999999921E-2</v>
      </c>
      <c r="GJ191" s="566">
        <f t="shared" si="347"/>
        <v>8.7009999999999976E-2</v>
      </c>
      <c r="GK191" s="566">
        <f t="shared" si="347"/>
        <v>8.7009999999999976E-2</v>
      </c>
      <c r="GL191" s="566">
        <f t="shared" si="347"/>
        <v>8.7009999999999976E-2</v>
      </c>
      <c r="GM191" s="566">
        <f t="shared" si="347"/>
        <v>0</v>
      </c>
      <c r="GN191" s="566">
        <f t="shared" si="347"/>
        <v>0</v>
      </c>
      <c r="GO191" s="566">
        <f t="shared" si="347"/>
        <v>0</v>
      </c>
      <c r="GP191" s="566">
        <f t="shared" si="347"/>
        <v>0</v>
      </c>
      <c r="GQ191" s="566">
        <f t="shared" si="347"/>
        <v>0</v>
      </c>
      <c r="GR191" s="566">
        <f t="shared" si="347"/>
        <v>0</v>
      </c>
      <c r="GS191" s="566">
        <f t="shared" si="347"/>
        <v>0</v>
      </c>
      <c r="GT191" s="566">
        <f t="shared" si="347"/>
        <v>0</v>
      </c>
      <c r="GU191" s="566">
        <f t="shared" si="347"/>
        <v>8.7009999999999976E-2</v>
      </c>
      <c r="GV191" s="566">
        <f t="shared" si="347"/>
        <v>8.7009999999999921E-2</v>
      </c>
      <c r="GW191" s="566">
        <f t="shared" si="347"/>
        <v>8.7009999999999921E-2</v>
      </c>
      <c r="GX191" s="566">
        <f t="shared" si="347"/>
        <v>8.7009999999999921E-2</v>
      </c>
      <c r="GY191" s="566">
        <f t="shared" si="347"/>
        <v>0</v>
      </c>
      <c r="GZ191" s="566">
        <f t="shared" si="347"/>
        <v>0</v>
      </c>
      <c r="HA191" s="566">
        <f t="shared" si="347"/>
        <v>0</v>
      </c>
      <c r="HB191" s="566">
        <f t="shared" si="347"/>
        <v>0</v>
      </c>
      <c r="HC191" s="566">
        <f t="shared" si="347"/>
        <v>0</v>
      </c>
      <c r="HD191" s="566">
        <f t="shared" si="347"/>
        <v>0</v>
      </c>
      <c r="HE191" s="566">
        <f t="shared" si="347"/>
        <v>0</v>
      </c>
      <c r="HF191" s="566">
        <f t="shared" si="347"/>
        <v>0</v>
      </c>
      <c r="HG191" s="566">
        <f t="shared" si="347"/>
        <v>8.7009999999999948E-2</v>
      </c>
      <c r="HH191" s="566">
        <f t="shared" ref="HH191:HS191" si="348">+HH33-HH190-HH189</f>
        <v>8.7009999999999921E-2</v>
      </c>
      <c r="HI191" s="566">
        <f t="shared" si="348"/>
        <v>8.7009999999999921E-2</v>
      </c>
      <c r="HJ191" s="566">
        <f t="shared" si="348"/>
        <v>8.7009999999999921E-2</v>
      </c>
      <c r="HK191" s="566">
        <f t="shared" si="348"/>
        <v>0</v>
      </c>
      <c r="HL191" s="566">
        <f t="shared" si="348"/>
        <v>0</v>
      </c>
      <c r="HM191" s="566">
        <f t="shared" si="348"/>
        <v>0</v>
      </c>
      <c r="HN191" s="566">
        <f t="shared" si="348"/>
        <v>0</v>
      </c>
      <c r="HO191" s="566">
        <f t="shared" si="348"/>
        <v>0</v>
      </c>
      <c r="HP191" s="566">
        <f t="shared" si="348"/>
        <v>0</v>
      </c>
      <c r="HQ191" s="566">
        <f t="shared" si="348"/>
        <v>0</v>
      </c>
      <c r="HR191" s="566">
        <f t="shared" si="348"/>
        <v>0</v>
      </c>
      <c r="HS191" s="566">
        <f t="shared" si="348"/>
        <v>3.4799999999999998E-2</v>
      </c>
    </row>
    <row r="192" spans="1:227">
      <c r="FF192" s="566"/>
      <c r="FX192" s="143"/>
    </row>
    <row r="193" spans="2:227" ht="14">
      <c r="B193" s="153" t="s">
        <v>248</v>
      </c>
      <c r="EY193" s="201"/>
      <c r="EZ193" s="566">
        <f>+EZ31</f>
        <v>0.16478999999999999</v>
      </c>
      <c r="FA193" s="566">
        <f t="shared" ref="FA193:HG195" si="349">+FA31</f>
        <v>0.16478999999999999</v>
      </c>
      <c r="FB193" s="566">
        <f t="shared" si="349"/>
        <v>0.16478999999999999</v>
      </c>
      <c r="FC193" s="566">
        <f t="shared" si="349"/>
        <v>0.16563</v>
      </c>
      <c r="FD193" s="566">
        <f t="shared" si="349"/>
        <v>0.16563</v>
      </c>
      <c r="FE193" s="566">
        <f t="shared" si="349"/>
        <v>0.16563</v>
      </c>
      <c r="FF193" s="566">
        <f t="shared" si="349"/>
        <v>0.16825999999999999</v>
      </c>
      <c r="FG193" s="566">
        <f t="shared" si="349"/>
        <v>0.16825999999999999</v>
      </c>
      <c r="FH193" s="566">
        <f t="shared" si="349"/>
        <v>0.16825999999999999</v>
      </c>
      <c r="FI193" s="566">
        <f t="shared" si="349"/>
        <v>0.17237999999999998</v>
      </c>
      <c r="FJ193" s="566">
        <f t="shared" si="349"/>
        <v>0.17237999999999998</v>
      </c>
      <c r="FK193" s="566">
        <f t="shared" si="349"/>
        <v>0.17237999999999998</v>
      </c>
      <c r="FL193" s="566">
        <f t="shared" si="349"/>
        <v>0.17409999999999998</v>
      </c>
      <c r="FM193" s="566">
        <f t="shared" si="349"/>
        <v>0.17409999999999998</v>
      </c>
      <c r="FN193" s="566">
        <f t="shared" si="349"/>
        <v>0.17409999999999998</v>
      </c>
      <c r="FO193" s="566">
        <f t="shared" si="349"/>
        <v>0.17381999999999997</v>
      </c>
      <c r="FP193" s="566">
        <f t="shared" si="349"/>
        <v>0.17381999999999997</v>
      </c>
      <c r="FQ193" s="566">
        <f t="shared" si="349"/>
        <v>0.17381999999999997</v>
      </c>
      <c r="FR193" s="566">
        <f t="shared" si="349"/>
        <v>0.17352000000000001</v>
      </c>
      <c r="FS193" s="566">
        <f t="shared" si="349"/>
        <v>0.17352000000000001</v>
      </c>
      <c r="FT193" s="566">
        <f t="shared" si="349"/>
        <v>0.17352000000000001</v>
      </c>
      <c r="FU193" s="566">
        <f t="shared" si="349"/>
        <v>0.17058999999999999</v>
      </c>
      <c r="FV193" s="566">
        <f t="shared" si="349"/>
        <v>0.17058999999999999</v>
      </c>
      <c r="FW193" s="566">
        <f t="shared" si="349"/>
        <v>0.17058999999999999</v>
      </c>
      <c r="FX193" s="566">
        <f t="shared" si="349"/>
        <v>0.17613000000000001</v>
      </c>
      <c r="FY193" s="566">
        <f t="shared" si="349"/>
        <v>0.17613000000000001</v>
      </c>
      <c r="FZ193" s="566">
        <f t="shared" si="349"/>
        <v>0.17613000000000001</v>
      </c>
      <c r="GA193" s="566">
        <f t="shared" si="349"/>
        <v>0.17708999999999997</v>
      </c>
      <c r="GB193" s="566">
        <f t="shared" si="349"/>
        <v>0.17708999999999997</v>
      </c>
      <c r="GC193" s="566">
        <f t="shared" si="349"/>
        <v>0.17708999999999997</v>
      </c>
      <c r="GD193" s="566">
        <f t="shared" si="349"/>
        <v>0.17649999999999999</v>
      </c>
      <c r="GE193" s="566">
        <f t="shared" si="349"/>
        <v>0.17649999999999999</v>
      </c>
      <c r="GF193" s="566">
        <f t="shared" si="349"/>
        <v>0.17649999999999999</v>
      </c>
      <c r="GG193" s="566">
        <f t="shared" si="349"/>
        <v>0.17449999999999999</v>
      </c>
      <c r="GH193" s="566">
        <f t="shared" si="349"/>
        <v>0.17449999999999999</v>
      </c>
      <c r="GI193" s="566">
        <f t="shared" si="349"/>
        <v>0.17449999999999999</v>
      </c>
      <c r="GJ193" s="566">
        <f t="shared" si="349"/>
        <v>0.18253999999999998</v>
      </c>
      <c r="GK193" s="566">
        <f t="shared" si="349"/>
        <v>0.18253999999999998</v>
      </c>
      <c r="GL193" s="566">
        <f t="shared" si="349"/>
        <v>0.18253999999999998</v>
      </c>
      <c r="GM193" s="566">
        <f t="shared" si="349"/>
        <v>0.18586999999999998</v>
      </c>
      <c r="GN193" s="566">
        <f t="shared" si="349"/>
        <v>0.18586999999999998</v>
      </c>
      <c r="GO193" s="566">
        <f t="shared" si="349"/>
        <v>0.18586999999999998</v>
      </c>
      <c r="GP193" s="566">
        <f t="shared" si="349"/>
        <v>0.19488</v>
      </c>
      <c r="GQ193" s="566">
        <f t="shared" si="349"/>
        <v>0.19488</v>
      </c>
      <c r="GR193" s="566">
        <f t="shared" si="349"/>
        <v>0.19488</v>
      </c>
      <c r="GS193" s="566">
        <f t="shared" si="349"/>
        <v>0.19374999999999998</v>
      </c>
      <c r="GT193" s="566">
        <f t="shared" si="349"/>
        <v>0.19374999999999998</v>
      </c>
      <c r="GU193" s="566">
        <f t="shared" si="349"/>
        <v>0.19374999999999998</v>
      </c>
      <c r="GV193" s="566">
        <f t="shared" si="349"/>
        <v>0.18179000000000001</v>
      </c>
      <c r="GW193" s="566">
        <f t="shared" si="349"/>
        <v>0.18179000000000001</v>
      </c>
      <c r="GX193" s="566">
        <f t="shared" si="349"/>
        <v>0.18179000000000001</v>
      </c>
      <c r="GY193" s="566">
        <f t="shared" si="349"/>
        <v>0.19191999999999998</v>
      </c>
      <c r="GZ193" s="566">
        <f t="shared" si="349"/>
        <v>0.19191999999999998</v>
      </c>
      <c r="HA193" s="566">
        <f t="shared" si="349"/>
        <v>0.19191999999999998</v>
      </c>
      <c r="HB193" s="566">
        <f t="shared" si="349"/>
        <v>0.18856999999999999</v>
      </c>
      <c r="HC193" s="566">
        <f t="shared" si="349"/>
        <v>0.18856999999999999</v>
      </c>
      <c r="HD193" s="566">
        <f t="shared" si="349"/>
        <v>0.18856999999999999</v>
      </c>
      <c r="HE193" s="566">
        <f t="shared" si="349"/>
        <v>0.18956999999999999</v>
      </c>
      <c r="HF193" s="566">
        <f t="shared" si="349"/>
        <v>0.18956999999999999</v>
      </c>
      <c r="HG193" s="566">
        <f t="shared" si="349"/>
        <v>0.18956999999999999</v>
      </c>
      <c r="HH193" s="566">
        <f t="shared" ref="HH193:HS193" si="350">+HH31</f>
        <v>0.20782</v>
      </c>
      <c r="HI193" s="566">
        <f t="shared" si="350"/>
        <v>0.20782</v>
      </c>
      <c r="HJ193" s="566">
        <f t="shared" si="350"/>
        <v>0.20782</v>
      </c>
      <c r="HK193" s="566">
        <f t="shared" si="350"/>
        <v>0.20644000000000001</v>
      </c>
      <c r="HL193" s="566">
        <f t="shared" si="350"/>
        <v>0.20644000000000001</v>
      </c>
      <c r="HM193" s="566">
        <f t="shared" si="350"/>
        <v>0.20644000000000001</v>
      </c>
      <c r="HN193" s="566">
        <f t="shared" si="350"/>
        <v>0.20041999999999999</v>
      </c>
      <c r="HO193" s="566">
        <f t="shared" si="350"/>
        <v>0.20041999999999999</v>
      </c>
      <c r="HP193" s="566">
        <f t="shared" si="350"/>
        <v>0.20041999999999999</v>
      </c>
      <c r="HQ193" s="566">
        <f t="shared" si="350"/>
        <v>0.19644999999999999</v>
      </c>
      <c r="HR193" s="566">
        <f t="shared" si="350"/>
        <v>0.19644999999999999</v>
      </c>
      <c r="HS193" s="566">
        <f t="shared" si="350"/>
        <v>0.19644999999999999</v>
      </c>
    </row>
    <row r="194" spans="2:227" ht="14">
      <c r="B194" s="153" t="s">
        <v>277</v>
      </c>
      <c r="EY194" s="201"/>
      <c r="EZ194" s="566">
        <f t="shared" ref="EZ194:FO195" si="351">+EZ32</f>
        <v>0.21312</v>
      </c>
      <c r="FA194" s="566">
        <f t="shared" si="351"/>
        <v>0.21312</v>
      </c>
      <c r="FB194" s="566">
        <f t="shared" si="351"/>
        <v>0.21312</v>
      </c>
      <c r="FC194" s="566">
        <f t="shared" si="351"/>
        <v>0.21396000000000001</v>
      </c>
      <c r="FD194" s="566">
        <f t="shared" si="351"/>
        <v>0.21396000000000001</v>
      </c>
      <c r="FE194" s="566">
        <f t="shared" si="351"/>
        <v>0.21396000000000001</v>
      </c>
      <c r="FF194" s="566">
        <f t="shared" si="351"/>
        <v>0.21659</v>
      </c>
      <c r="FG194" s="566">
        <f t="shared" si="351"/>
        <v>0.21659</v>
      </c>
      <c r="FH194" s="566">
        <f t="shared" si="351"/>
        <v>0.21659</v>
      </c>
      <c r="FI194" s="566">
        <f t="shared" si="351"/>
        <v>0.22071000000000002</v>
      </c>
      <c r="FJ194" s="566">
        <f t="shared" si="351"/>
        <v>0.22071000000000002</v>
      </c>
      <c r="FK194" s="566">
        <f t="shared" si="351"/>
        <v>0.22071000000000002</v>
      </c>
      <c r="FL194" s="566">
        <f t="shared" si="351"/>
        <v>0.23269000000000001</v>
      </c>
      <c r="FM194" s="566">
        <f t="shared" si="351"/>
        <v>0.23269000000000001</v>
      </c>
      <c r="FN194" s="566">
        <f t="shared" si="351"/>
        <v>0.23269000000000001</v>
      </c>
      <c r="FO194" s="566">
        <f t="shared" si="351"/>
        <v>0.23241000000000001</v>
      </c>
      <c r="FP194" s="566">
        <f t="shared" si="349"/>
        <v>0.23241000000000001</v>
      </c>
      <c r="FQ194" s="566">
        <f t="shared" si="349"/>
        <v>0.23241000000000001</v>
      </c>
      <c r="FR194" s="566">
        <f t="shared" si="349"/>
        <v>0.23211000000000004</v>
      </c>
      <c r="FS194" s="566">
        <f t="shared" si="349"/>
        <v>0.23211000000000004</v>
      </c>
      <c r="FT194" s="566">
        <f t="shared" si="349"/>
        <v>0.23211000000000004</v>
      </c>
      <c r="FU194" s="566">
        <f t="shared" si="349"/>
        <v>0.22918000000000002</v>
      </c>
      <c r="FV194" s="566">
        <f t="shared" si="349"/>
        <v>0.22918000000000002</v>
      </c>
      <c r="FW194" s="566">
        <f t="shared" si="349"/>
        <v>0.22918000000000002</v>
      </c>
      <c r="FX194" s="566">
        <f t="shared" si="349"/>
        <v>0.23472000000000004</v>
      </c>
      <c r="FY194" s="566">
        <f t="shared" si="349"/>
        <v>0.23472000000000004</v>
      </c>
      <c r="FZ194" s="566">
        <f t="shared" si="349"/>
        <v>0.23472000000000004</v>
      </c>
      <c r="GA194" s="566">
        <f t="shared" si="349"/>
        <v>0.23568</v>
      </c>
      <c r="GB194" s="566">
        <f t="shared" si="349"/>
        <v>0.23568</v>
      </c>
      <c r="GC194" s="566">
        <f t="shared" si="349"/>
        <v>0.23568</v>
      </c>
      <c r="GD194" s="566">
        <f t="shared" si="349"/>
        <v>0.23509000000000002</v>
      </c>
      <c r="GE194" s="566">
        <f t="shared" si="349"/>
        <v>0.23509000000000002</v>
      </c>
      <c r="GF194" s="566">
        <f t="shared" si="349"/>
        <v>0.23509000000000002</v>
      </c>
      <c r="GG194" s="566">
        <f t="shared" si="349"/>
        <v>0.23309000000000002</v>
      </c>
      <c r="GH194" s="566">
        <f t="shared" si="349"/>
        <v>0.23309000000000002</v>
      </c>
      <c r="GI194" s="566">
        <f t="shared" si="349"/>
        <v>0.23309000000000002</v>
      </c>
      <c r="GJ194" s="566">
        <f t="shared" si="349"/>
        <v>0.24113000000000001</v>
      </c>
      <c r="GK194" s="566">
        <f t="shared" si="349"/>
        <v>0.24113000000000001</v>
      </c>
      <c r="GL194" s="566">
        <f t="shared" si="349"/>
        <v>0.24113000000000001</v>
      </c>
      <c r="GM194" s="566">
        <f t="shared" si="349"/>
        <v>0.24446000000000001</v>
      </c>
      <c r="GN194" s="566">
        <f t="shared" si="349"/>
        <v>0.24446000000000001</v>
      </c>
      <c r="GO194" s="566">
        <f t="shared" si="349"/>
        <v>0.24446000000000001</v>
      </c>
      <c r="GP194" s="566">
        <f t="shared" si="349"/>
        <v>0.25347000000000003</v>
      </c>
      <c r="GQ194" s="566">
        <f t="shared" si="349"/>
        <v>0.25347000000000003</v>
      </c>
      <c r="GR194" s="566">
        <f t="shared" si="349"/>
        <v>0.25347000000000003</v>
      </c>
      <c r="GS194" s="566">
        <f t="shared" si="349"/>
        <v>0.25234000000000001</v>
      </c>
      <c r="GT194" s="566">
        <f t="shared" si="349"/>
        <v>0.25234000000000001</v>
      </c>
      <c r="GU194" s="566">
        <f t="shared" si="349"/>
        <v>0.25234000000000001</v>
      </c>
      <c r="GV194" s="566">
        <f t="shared" si="349"/>
        <v>0.24038000000000004</v>
      </c>
      <c r="GW194" s="566">
        <f t="shared" si="349"/>
        <v>0.24038000000000004</v>
      </c>
      <c r="GX194" s="566">
        <f t="shared" si="349"/>
        <v>0.24038000000000004</v>
      </c>
      <c r="GY194" s="566">
        <f t="shared" si="349"/>
        <v>0.25051000000000001</v>
      </c>
      <c r="GZ194" s="566">
        <f t="shared" si="349"/>
        <v>0.25051000000000001</v>
      </c>
      <c r="HA194" s="566">
        <f t="shared" si="349"/>
        <v>0.25051000000000001</v>
      </c>
      <c r="HB194" s="566">
        <f t="shared" si="349"/>
        <v>0.24716000000000002</v>
      </c>
      <c r="HC194" s="566">
        <f t="shared" si="349"/>
        <v>0.24716000000000002</v>
      </c>
      <c r="HD194" s="566">
        <f t="shared" si="349"/>
        <v>0.24716000000000002</v>
      </c>
      <c r="HE194" s="566">
        <f t="shared" si="349"/>
        <v>0.24816000000000002</v>
      </c>
      <c r="HF194" s="566">
        <f t="shared" si="349"/>
        <v>0.24816000000000002</v>
      </c>
      <c r="HG194" s="566">
        <f t="shared" si="349"/>
        <v>0.24816000000000002</v>
      </c>
      <c r="HH194" s="566">
        <f t="shared" ref="HH194:HS194" si="352">+HH32</f>
        <v>0.26641000000000004</v>
      </c>
      <c r="HI194" s="566">
        <f t="shared" si="352"/>
        <v>0.26641000000000004</v>
      </c>
      <c r="HJ194" s="566">
        <f t="shared" si="352"/>
        <v>0.26641000000000004</v>
      </c>
      <c r="HK194" s="566">
        <f t="shared" si="352"/>
        <v>0.26503000000000004</v>
      </c>
      <c r="HL194" s="566">
        <f t="shared" si="352"/>
        <v>0.26503000000000004</v>
      </c>
      <c r="HM194" s="566">
        <f t="shared" si="352"/>
        <v>0.26503000000000004</v>
      </c>
      <c r="HN194" s="566">
        <f t="shared" si="352"/>
        <v>0.25901000000000002</v>
      </c>
      <c r="HO194" s="566">
        <f t="shared" si="352"/>
        <v>0.25901000000000002</v>
      </c>
      <c r="HP194" s="566">
        <f t="shared" si="352"/>
        <v>0.25901000000000002</v>
      </c>
      <c r="HQ194" s="566">
        <f t="shared" si="352"/>
        <v>0.25504000000000004</v>
      </c>
      <c r="HR194" s="566">
        <f t="shared" si="352"/>
        <v>0.25504000000000004</v>
      </c>
      <c r="HS194" s="566">
        <f t="shared" si="352"/>
        <v>0.27004</v>
      </c>
    </row>
    <row r="195" spans="2:227" ht="14">
      <c r="B195" s="153" t="s">
        <v>278</v>
      </c>
      <c r="EY195" s="201"/>
      <c r="EZ195" s="566">
        <f t="shared" si="351"/>
        <v>0.28922000000000003</v>
      </c>
      <c r="FA195" s="566">
        <f t="shared" si="349"/>
        <v>0.28922000000000003</v>
      </c>
      <c r="FB195" s="566">
        <f t="shared" si="349"/>
        <v>0.28922000000000003</v>
      </c>
      <c r="FC195" s="566">
        <f t="shared" si="349"/>
        <v>0.21396000000000001</v>
      </c>
      <c r="FD195" s="566">
        <f t="shared" si="349"/>
        <v>0.21396000000000001</v>
      </c>
      <c r="FE195" s="566">
        <f t="shared" si="349"/>
        <v>0.21396000000000001</v>
      </c>
      <c r="FF195" s="566">
        <f t="shared" si="349"/>
        <v>0.21659</v>
      </c>
      <c r="FG195" s="566">
        <f t="shared" si="349"/>
        <v>0.21659</v>
      </c>
      <c r="FH195" s="566">
        <f t="shared" si="349"/>
        <v>0.21659</v>
      </c>
      <c r="FI195" s="566">
        <f t="shared" si="349"/>
        <v>0.22071000000000002</v>
      </c>
      <c r="FJ195" s="566">
        <f t="shared" si="349"/>
        <v>0.22071000000000002</v>
      </c>
      <c r="FK195" s="566">
        <f t="shared" si="349"/>
        <v>0.29681000000000002</v>
      </c>
      <c r="FL195" s="566">
        <f t="shared" si="349"/>
        <v>0.31969999999999998</v>
      </c>
      <c r="FM195" s="566">
        <f t="shared" si="349"/>
        <v>0.31969999999999998</v>
      </c>
      <c r="FN195" s="566">
        <f t="shared" si="349"/>
        <v>0.31969999999999998</v>
      </c>
      <c r="FO195" s="566">
        <f t="shared" si="349"/>
        <v>0.23241000000000001</v>
      </c>
      <c r="FP195" s="566">
        <f t="shared" si="349"/>
        <v>0.23241000000000001</v>
      </c>
      <c r="FQ195" s="566">
        <f t="shared" si="349"/>
        <v>0.23241000000000001</v>
      </c>
      <c r="FR195" s="566">
        <f t="shared" si="349"/>
        <v>0.23211000000000004</v>
      </c>
      <c r="FS195" s="566">
        <f t="shared" si="349"/>
        <v>0.23211000000000004</v>
      </c>
      <c r="FT195" s="566">
        <f t="shared" si="349"/>
        <v>0.23211000000000004</v>
      </c>
      <c r="FU195" s="566">
        <f t="shared" si="349"/>
        <v>0.22918000000000002</v>
      </c>
      <c r="FV195" s="566">
        <f t="shared" si="349"/>
        <v>0.22918000000000002</v>
      </c>
      <c r="FW195" s="566">
        <f t="shared" si="349"/>
        <v>0.31618999999999997</v>
      </c>
      <c r="FX195" s="566">
        <f t="shared" si="349"/>
        <v>0.32172999999999996</v>
      </c>
      <c r="FY195" s="566">
        <f t="shared" si="349"/>
        <v>0.32172999999999996</v>
      </c>
      <c r="FZ195" s="566">
        <f t="shared" si="349"/>
        <v>0.32172999999999996</v>
      </c>
      <c r="GA195" s="566">
        <f t="shared" si="349"/>
        <v>0.23568</v>
      </c>
      <c r="GB195" s="566">
        <f t="shared" si="349"/>
        <v>0.23568</v>
      </c>
      <c r="GC195" s="566">
        <f t="shared" si="349"/>
        <v>0.23568</v>
      </c>
      <c r="GD195" s="566">
        <f t="shared" si="349"/>
        <v>0.23509000000000002</v>
      </c>
      <c r="GE195" s="566">
        <f t="shared" si="349"/>
        <v>0.23509000000000002</v>
      </c>
      <c r="GF195" s="566">
        <f t="shared" si="349"/>
        <v>0.23509000000000002</v>
      </c>
      <c r="GG195" s="566">
        <f t="shared" si="349"/>
        <v>0.23309000000000002</v>
      </c>
      <c r="GH195" s="566">
        <f t="shared" si="349"/>
        <v>0.23309000000000002</v>
      </c>
      <c r="GI195" s="566">
        <f t="shared" si="349"/>
        <v>0.32009999999999994</v>
      </c>
      <c r="GJ195" s="566">
        <f t="shared" si="349"/>
        <v>0.32813999999999999</v>
      </c>
      <c r="GK195" s="566">
        <f t="shared" si="349"/>
        <v>0.32813999999999999</v>
      </c>
      <c r="GL195" s="566">
        <f t="shared" si="349"/>
        <v>0.32813999999999999</v>
      </c>
      <c r="GM195" s="566">
        <f t="shared" si="349"/>
        <v>0.24446000000000001</v>
      </c>
      <c r="GN195" s="566">
        <f t="shared" si="349"/>
        <v>0.24446000000000001</v>
      </c>
      <c r="GO195" s="566">
        <f t="shared" si="349"/>
        <v>0.24446000000000001</v>
      </c>
      <c r="GP195" s="566">
        <f t="shared" si="349"/>
        <v>0.25347000000000003</v>
      </c>
      <c r="GQ195" s="566">
        <f t="shared" si="349"/>
        <v>0.25347000000000003</v>
      </c>
      <c r="GR195" s="566">
        <f t="shared" si="349"/>
        <v>0.25347000000000003</v>
      </c>
      <c r="GS195" s="566">
        <f t="shared" si="349"/>
        <v>0.25234000000000001</v>
      </c>
      <c r="GT195" s="566">
        <f t="shared" si="349"/>
        <v>0.25234000000000001</v>
      </c>
      <c r="GU195" s="566">
        <f t="shared" si="349"/>
        <v>0.33934999999999998</v>
      </c>
      <c r="GV195" s="566">
        <f t="shared" si="349"/>
        <v>0.32738999999999996</v>
      </c>
      <c r="GW195" s="566">
        <f t="shared" si="349"/>
        <v>0.32738999999999996</v>
      </c>
      <c r="GX195" s="566">
        <f t="shared" si="349"/>
        <v>0.32738999999999996</v>
      </c>
      <c r="GY195" s="566">
        <f t="shared" si="349"/>
        <v>0.25051000000000001</v>
      </c>
      <c r="GZ195" s="566">
        <f t="shared" si="349"/>
        <v>0.25051000000000001</v>
      </c>
      <c r="HA195" s="566">
        <f t="shared" si="349"/>
        <v>0.25051000000000001</v>
      </c>
      <c r="HB195" s="566">
        <f t="shared" si="349"/>
        <v>0.24716000000000002</v>
      </c>
      <c r="HC195" s="566">
        <f t="shared" si="349"/>
        <v>0.24716000000000002</v>
      </c>
      <c r="HD195" s="566">
        <f t="shared" si="349"/>
        <v>0.24716000000000002</v>
      </c>
      <c r="HE195" s="566">
        <f t="shared" si="349"/>
        <v>0.24816000000000002</v>
      </c>
      <c r="HF195" s="566">
        <f t="shared" si="349"/>
        <v>0.24816000000000002</v>
      </c>
      <c r="HG195" s="566">
        <f t="shared" si="349"/>
        <v>0.33516999999999997</v>
      </c>
      <c r="HH195" s="566">
        <f t="shared" ref="HH195:HS195" si="353">+HH33</f>
        <v>0.35341999999999996</v>
      </c>
      <c r="HI195" s="566">
        <f t="shared" si="353"/>
        <v>0.35341999999999996</v>
      </c>
      <c r="HJ195" s="566">
        <f t="shared" si="353"/>
        <v>0.35341999999999996</v>
      </c>
      <c r="HK195" s="566">
        <f t="shared" si="353"/>
        <v>0.26503000000000004</v>
      </c>
      <c r="HL195" s="566">
        <f t="shared" si="353"/>
        <v>0.26503000000000004</v>
      </c>
      <c r="HM195" s="566">
        <f t="shared" si="353"/>
        <v>0.26503000000000004</v>
      </c>
      <c r="HN195" s="566">
        <f t="shared" si="353"/>
        <v>0.25901000000000002</v>
      </c>
      <c r="HO195" s="566">
        <f t="shared" si="353"/>
        <v>0.25901000000000002</v>
      </c>
      <c r="HP195" s="566">
        <f t="shared" si="353"/>
        <v>0.25901000000000002</v>
      </c>
      <c r="HQ195" s="566">
        <f t="shared" si="353"/>
        <v>0.25504000000000004</v>
      </c>
      <c r="HR195" s="566">
        <f t="shared" si="353"/>
        <v>0.25504000000000004</v>
      </c>
      <c r="HS195" s="566">
        <f t="shared" si="353"/>
        <v>0.30484</v>
      </c>
    </row>
    <row r="226" spans="209:213">
      <c r="HA226" s="148"/>
      <c r="HB226" s="148"/>
      <c r="HC226" s="148"/>
      <c r="HD226" s="148"/>
      <c r="HE226" s="148"/>
    </row>
  </sheetData>
  <mergeCells count="12">
    <mergeCell ref="FU77:FV77"/>
    <mergeCell ref="EC77:ED77"/>
    <mergeCell ref="EF77:EG77"/>
    <mergeCell ref="EK77:EL77"/>
    <mergeCell ref="EO77:EP77"/>
    <mergeCell ref="ER77:ES77"/>
    <mergeCell ref="EW77:EX77"/>
    <mergeCell ref="FA77:FB77"/>
    <mergeCell ref="FD77:FE77"/>
    <mergeCell ref="FI77:FJ77"/>
    <mergeCell ref="FM77:FN77"/>
    <mergeCell ref="FP77:FQ77"/>
  </mergeCells>
  <printOptions horizontalCentered="1" verticalCentered="1"/>
  <pageMargins left="0.25" right="0.25" top="0.75" bottom="0.75" header="0.3" footer="0.3"/>
  <pageSetup scale="84" orientation="landscape" horizontalDpi="4294967295" verticalDpi="4294967295" r:id="rId1"/>
  <headerFooter>
    <oddFooter>&amp;L&amp;F&amp;R&amp;D</oddFooter>
  </headerFooter>
  <colBreaks count="9" manualBreakCount="9">
    <brk id="53" min="1" max="61" man="1"/>
    <brk id="65" min="1" max="61" man="1"/>
    <brk id="77" min="1" max="61" man="1"/>
    <brk id="81" min="1" max="60" man="1"/>
    <brk id="86" min="1" max="60" man="1"/>
    <brk id="91" min="1" max="60" man="1"/>
    <brk id="96" min="1" max="77" man="1"/>
    <brk id="101" min="1" max="77" man="1"/>
    <brk id="106" min="1" max="77"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2:AC53"/>
  <sheetViews>
    <sheetView workbookViewId="0"/>
  </sheetViews>
  <sheetFormatPr baseColWidth="10" defaultColWidth="9.1640625" defaultRowHeight="13"/>
  <cols>
    <col min="1" max="1" width="9.5" style="143" customWidth="1"/>
    <col min="2" max="2" width="12" style="144" customWidth="1"/>
    <col min="3" max="4" width="8.83203125" style="143" customWidth="1"/>
    <col min="5" max="5" width="10.33203125" style="143" customWidth="1"/>
    <col min="6" max="6" width="11.6640625" style="143" customWidth="1"/>
    <col min="7" max="7" width="9" style="143" customWidth="1"/>
    <col min="8" max="8" width="5.33203125" style="143" bestFit="1" customWidth="1"/>
    <col min="9" max="10" width="9.33203125" style="143" customWidth="1"/>
    <col min="11" max="11" width="5.33203125" style="143" bestFit="1" customWidth="1"/>
    <col min="12" max="12" width="9" style="143" customWidth="1"/>
    <col min="13" max="13" width="9.1640625" style="143" customWidth="1"/>
    <col min="14" max="14" width="5.33203125" style="143" bestFit="1" customWidth="1"/>
    <col min="15" max="16" width="9.1640625" style="143" customWidth="1"/>
    <col min="17" max="17" width="8.6640625" style="143" customWidth="1"/>
    <col min="18" max="18" width="9.1640625" style="143" customWidth="1"/>
    <col min="19" max="19" width="10.5" style="143" customWidth="1"/>
    <col min="20" max="20" width="6.5" style="143" customWidth="1"/>
    <col min="21" max="21" width="9.5" style="143" customWidth="1"/>
    <col min="22" max="22" width="9.1640625" style="143" customWidth="1"/>
    <col min="23" max="23" width="5.33203125" style="143" customWidth="1"/>
    <col min="24" max="24" width="2.5" style="143" customWidth="1"/>
    <col min="25" max="25" width="9.33203125" style="143" customWidth="1"/>
    <col min="26" max="26" width="5.6640625" style="143" customWidth="1"/>
    <col min="27" max="27" width="10" style="143" bestFit="1" customWidth="1"/>
    <col min="28" max="28" width="9.1640625" style="143" customWidth="1"/>
    <col min="29" max="29" width="19.83203125" style="143" bestFit="1" customWidth="1"/>
    <col min="30" max="30" width="7.5" style="143" bestFit="1" customWidth="1"/>
    <col min="31" max="33" width="6.33203125" style="143" bestFit="1" customWidth="1"/>
    <col min="34" max="34" width="8.6640625" style="143" bestFit="1" customWidth="1"/>
    <col min="35" max="35" width="9.1640625" style="143" bestFit="1" customWidth="1"/>
    <col min="36" max="36" width="9.5" style="143" customWidth="1"/>
    <col min="37" max="37" width="12.1640625" style="143" customWidth="1"/>
    <col min="38" max="38" width="5" style="143" customWidth="1"/>
    <col min="39" max="40" width="10.1640625" style="143" customWidth="1"/>
    <col min="41" max="41" width="6.1640625" style="143" customWidth="1"/>
    <col min="42" max="49" width="9.1640625" style="143"/>
    <col min="50" max="50" width="9.83203125" style="143" bestFit="1" customWidth="1"/>
    <col min="51" max="62" width="9.1640625" style="143"/>
    <col min="63" max="63" width="10.5" style="143" bestFit="1" customWidth="1"/>
    <col min="64" max="16384" width="9.1640625" style="143"/>
  </cols>
  <sheetData>
    <row r="2" spans="2:23" ht="23">
      <c r="B2" s="146" t="s">
        <v>222</v>
      </c>
      <c r="W2" s="246"/>
    </row>
    <row r="3" spans="2:23" ht="8.25" customHeight="1" thickBot="1">
      <c r="B3" s="199"/>
      <c r="F3" s="148"/>
      <c r="O3" s="148"/>
    </row>
    <row r="4" spans="2:23" s="243" customFormat="1" ht="18">
      <c r="B4" s="264"/>
      <c r="C4" s="664" t="s">
        <v>50</v>
      </c>
      <c r="D4" s="664"/>
      <c r="E4" s="664"/>
      <c r="F4" s="655" t="s">
        <v>154</v>
      </c>
      <c r="G4" s="656"/>
      <c r="H4" s="656"/>
      <c r="I4" s="656"/>
      <c r="J4" s="656"/>
      <c r="K4" s="656"/>
      <c r="L4" s="656"/>
      <c r="M4" s="656"/>
      <c r="N4" s="657"/>
      <c r="O4" s="655" t="s">
        <v>169</v>
      </c>
      <c r="P4" s="656"/>
      <c r="Q4" s="656"/>
      <c r="R4" s="656"/>
      <c r="S4" s="656"/>
      <c r="T4" s="656"/>
      <c r="U4" s="656"/>
      <c r="V4" s="656"/>
      <c r="W4" s="656"/>
    </row>
    <row r="5" spans="2:23" ht="42.75" customHeight="1">
      <c r="B5" s="658" t="s">
        <v>108</v>
      </c>
      <c r="C5" s="660" t="s">
        <v>161</v>
      </c>
      <c r="D5" s="662" t="s">
        <v>155</v>
      </c>
      <c r="E5" s="644" t="s">
        <v>139</v>
      </c>
      <c r="F5" s="648" t="s">
        <v>160</v>
      </c>
      <c r="G5" s="650" t="s">
        <v>162</v>
      </c>
      <c r="H5" s="651"/>
      <c r="I5" s="652" t="s">
        <v>156</v>
      </c>
      <c r="J5" s="642" t="s">
        <v>99</v>
      </c>
      <c r="K5" s="643"/>
      <c r="L5" s="644" t="s">
        <v>140</v>
      </c>
      <c r="M5" s="646" t="s">
        <v>144</v>
      </c>
      <c r="N5" s="647"/>
      <c r="O5" s="648" t="s">
        <v>166</v>
      </c>
      <c r="P5" s="650" t="s">
        <v>163</v>
      </c>
      <c r="Q5" s="651"/>
      <c r="R5" s="652" t="s">
        <v>157</v>
      </c>
      <c r="S5" s="642" t="s">
        <v>101</v>
      </c>
      <c r="T5" s="643"/>
      <c r="U5" s="644" t="s">
        <v>141</v>
      </c>
      <c r="V5" s="646" t="s">
        <v>145</v>
      </c>
      <c r="W5" s="646"/>
    </row>
    <row r="6" spans="2:23" ht="14" thickBot="1">
      <c r="B6" s="659"/>
      <c r="C6" s="661"/>
      <c r="D6" s="663"/>
      <c r="E6" s="645"/>
      <c r="F6" s="649"/>
      <c r="G6" s="237" t="s">
        <v>78</v>
      </c>
      <c r="H6" s="279" t="s">
        <v>106</v>
      </c>
      <c r="I6" s="653"/>
      <c r="J6" s="239" t="s">
        <v>78</v>
      </c>
      <c r="K6" s="269" t="s">
        <v>106</v>
      </c>
      <c r="L6" s="645"/>
      <c r="M6" s="247" t="s">
        <v>78</v>
      </c>
      <c r="N6" s="254" t="s">
        <v>106</v>
      </c>
      <c r="O6" s="649"/>
      <c r="P6" s="237" t="s">
        <v>78</v>
      </c>
      <c r="Q6" s="279" t="s">
        <v>106</v>
      </c>
      <c r="R6" s="653"/>
      <c r="S6" s="239" t="s">
        <v>78</v>
      </c>
      <c r="T6" s="269" t="s">
        <v>106</v>
      </c>
      <c r="U6" s="645"/>
      <c r="V6" s="247" t="s">
        <v>78</v>
      </c>
      <c r="W6" s="247" t="s">
        <v>106</v>
      </c>
    </row>
    <row r="7" spans="2:23" ht="21" customHeight="1">
      <c r="B7" s="297" t="s">
        <v>74</v>
      </c>
      <c r="C7" s="233"/>
      <c r="D7" s="265"/>
      <c r="E7" s="248"/>
      <c r="F7" s="255"/>
      <c r="G7" s="234"/>
      <c r="H7" s="234"/>
      <c r="I7" s="270"/>
      <c r="J7" s="240"/>
      <c r="K7" s="271"/>
      <c r="L7" s="248"/>
      <c r="M7" s="248"/>
      <c r="N7" s="256"/>
      <c r="O7" s="255"/>
      <c r="P7" s="234"/>
      <c r="Q7" s="234"/>
      <c r="R7" s="270"/>
      <c r="S7" s="240"/>
      <c r="T7" s="271"/>
      <c r="U7" s="248"/>
      <c r="V7" s="248"/>
      <c r="W7" s="248"/>
    </row>
    <row r="8" spans="2:23" ht="14">
      <c r="B8" s="231" t="s">
        <v>73</v>
      </c>
      <c r="C8" s="294" t="s">
        <v>173</v>
      </c>
      <c r="D8" s="295" t="s">
        <v>173</v>
      </c>
      <c r="E8" s="296" t="s">
        <v>173</v>
      </c>
      <c r="F8" s="257">
        <f>+'Rate Case Res R1'!EB80</f>
        <v>0.85</v>
      </c>
      <c r="G8" s="637" t="s">
        <v>1</v>
      </c>
      <c r="H8" s="638"/>
      <c r="I8" s="272">
        <f>+'Rate Case Res R1'!EE80</f>
        <v>0.85</v>
      </c>
      <c r="J8" s="639" t="s">
        <v>1</v>
      </c>
      <c r="K8" s="640"/>
      <c r="L8" s="249">
        <f>+'Rate Case Res R1'!EJ80</f>
        <v>0.85</v>
      </c>
      <c r="M8" s="636" t="s">
        <v>1</v>
      </c>
      <c r="N8" s="641"/>
      <c r="O8" s="257">
        <f>+'Rate Case Res R1'!EN80</f>
        <v>1.3</v>
      </c>
      <c r="P8" s="637" t="s">
        <v>1</v>
      </c>
      <c r="Q8" s="638"/>
      <c r="R8" s="272">
        <f>+'Rate Case Res R1'!EQ80</f>
        <v>1.3</v>
      </c>
      <c r="S8" s="639" t="s">
        <v>1</v>
      </c>
      <c r="T8" s="640"/>
      <c r="U8" s="249">
        <f>+'Rate Case Res R1'!EV80</f>
        <v>1.3</v>
      </c>
      <c r="V8" s="636" t="s">
        <v>1</v>
      </c>
      <c r="W8" s="636"/>
    </row>
    <row r="9" spans="2:23" ht="14">
      <c r="B9" s="231" t="s">
        <v>52</v>
      </c>
      <c r="C9" s="294" t="s">
        <v>173</v>
      </c>
      <c r="D9" s="295" t="s">
        <v>173</v>
      </c>
      <c r="E9" s="296" t="s">
        <v>173</v>
      </c>
      <c r="F9" s="257">
        <f>+'Rate Case Res R1'!EB81</f>
        <v>0.85</v>
      </c>
      <c r="G9" s="637" t="s">
        <v>1</v>
      </c>
      <c r="H9" s="638"/>
      <c r="I9" s="272">
        <f>+'Rate Case Res R1'!EE81</f>
        <v>3</v>
      </c>
      <c r="J9" s="639" t="s">
        <v>1</v>
      </c>
      <c r="K9" s="640"/>
      <c r="L9" s="249">
        <f>+'Rate Case Res R1'!EJ81</f>
        <v>3</v>
      </c>
      <c r="M9" s="636" t="s">
        <v>1</v>
      </c>
      <c r="N9" s="641"/>
      <c r="O9" s="257">
        <f>+'Rate Case Res R1'!EN81</f>
        <v>4.9000000000000004</v>
      </c>
      <c r="P9" s="637" t="s">
        <v>1</v>
      </c>
      <c r="Q9" s="638"/>
      <c r="R9" s="272">
        <f>+'Rate Case Res R1'!EQ81</f>
        <v>4.9000000000000004</v>
      </c>
      <c r="S9" s="639" t="s">
        <v>1</v>
      </c>
      <c r="T9" s="640"/>
      <c r="U9" s="249">
        <f>+'Rate Case Res R1'!EV81</f>
        <v>4.9000000000000004</v>
      </c>
      <c r="V9" s="636" t="s">
        <v>1</v>
      </c>
      <c r="W9" s="636"/>
    </row>
    <row r="10" spans="2:23" ht="14">
      <c r="B10" s="231" t="s">
        <v>53</v>
      </c>
      <c r="C10" s="294" t="s">
        <v>173</v>
      </c>
      <c r="D10" s="295" t="s">
        <v>173</v>
      </c>
      <c r="E10" s="296" t="s">
        <v>173</v>
      </c>
      <c r="F10" s="257">
        <f>+'Rate Case Res R1'!EB82</f>
        <v>0.85</v>
      </c>
      <c r="G10" s="637" t="s">
        <v>1</v>
      </c>
      <c r="H10" s="638"/>
      <c r="I10" s="272">
        <f>+'Rate Case Res R1'!EE82</f>
        <v>9</v>
      </c>
      <c r="J10" s="639" t="s">
        <v>1</v>
      </c>
      <c r="K10" s="640"/>
      <c r="L10" s="249">
        <f>+'Rate Case Res R1'!EJ82</f>
        <v>9</v>
      </c>
      <c r="M10" s="636" t="s">
        <v>1</v>
      </c>
      <c r="N10" s="641"/>
      <c r="O10" s="257">
        <f>+'Rate Case Res R1'!EN82</f>
        <v>15</v>
      </c>
      <c r="P10" s="637" t="s">
        <v>1</v>
      </c>
      <c r="Q10" s="638"/>
      <c r="R10" s="272">
        <f>+'Rate Case Res R1'!EQ82</f>
        <v>15</v>
      </c>
      <c r="S10" s="639" t="s">
        <v>1</v>
      </c>
      <c r="T10" s="640"/>
      <c r="U10" s="249">
        <f>+'Rate Case Res R1'!EV82</f>
        <v>15</v>
      </c>
      <c r="V10" s="636" t="s">
        <v>1</v>
      </c>
      <c r="W10" s="636"/>
    </row>
    <row r="11" spans="2:23" ht="21" customHeight="1">
      <c r="B11" s="297" t="s">
        <v>76</v>
      </c>
      <c r="C11" s="234"/>
      <c r="D11" s="266"/>
      <c r="E11" s="250"/>
      <c r="F11" s="259"/>
      <c r="G11" s="233"/>
      <c r="H11" s="233"/>
      <c r="I11" s="274"/>
      <c r="J11" s="241"/>
      <c r="K11" s="273"/>
      <c r="L11" s="250"/>
      <c r="M11" s="250"/>
      <c r="N11" s="258"/>
      <c r="O11" s="259"/>
      <c r="P11" s="233"/>
      <c r="Q11" s="233"/>
      <c r="R11" s="274"/>
      <c r="S11" s="241"/>
      <c r="T11" s="273"/>
      <c r="U11" s="250"/>
      <c r="V11" s="250"/>
      <c r="W11" s="250"/>
    </row>
    <row r="12" spans="2:23" s="169" customFormat="1" ht="14">
      <c r="B12" s="231" t="s">
        <v>73</v>
      </c>
      <c r="C12" s="235">
        <f>+'Rate Case Res R1'!DP84</f>
        <v>0.14616999999999999</v>
      </c>
      <c r="D12" s="267">
        <f>+'Rate Case Res R1'!DS31</f>
        <v>0.14798</v>
      </c>
      <c r="E12" s="251">
        <f>+'Rate Case Res R1'!DX84</f>
        <v>0.14273999999999998</v>
      </c>
      <c r="F12" s="260">
        <f>+'Rate Case Res R1'!EB84</f>
        <v>0.14764390243321709</v>
      </c>
      <c r="G12" s="235">
        <f>+'Rate Case Res R1'!EC84</f>
        <v>1.4739024332171002E-3</v>
      </c>
      <c r="H12" s="244">
        <f>+'Rate Case Res R1'!ED84</f>
        <v>1.0083481105679006E-2</v>
      </c>
      <c r="I12" s="275">
        <f>+'Rate Case Res R1'!EE84</f>
        <v>0.14939405489688889</v>
      </c>
      <c r="J12" s="242">
        <f>+'Rate Case Res R1'!EF84</f>
        <v>1.4140548968888944E-3</v>
      </c>
      <c r="K12" s="276">
        <f>+'Rate Case Res R1'!EG84</f>
        <v>9.6740432160422416E-3</v>
      </c>
      <c r="L12" s="251">
        <f>+'Rate Case Res R1'!EJ84</f>
        <v>0.15185222170317614</v>
      </c>
      <c r="M12" s="251">
        <f>+'Rate Case Res R1'!EK84</f>
        <v>9.1122217031761599E-3</v>
      </c>
      <c r="N12" s="261">
        <f>+'Rate Case Res R1'!EL84</f>
        <v>6.3837898999412654E-2</v>
      </c>
      <c r="O12" s="260">
        <f>+'Rate Case Res R1'!EN84</f>
        <v>0.15516208395510631</v>
      </c>
      <c r="P12" s="235">
        <f>+'Rate Case Res R1'!EO84</f>
        <v>8.9920839551063114E-3</v>
      </c>
      <c r="Q12" s="244">
        <f>+'Rate Case Res R1'!EP84</f>
        <v>6.0903862651379377E-2</v>
      </c>
      <c r="R12" s="275">
        <f>+'Rate Case Res R1'!EQ84</f>
        <v>0.15594340495048212</v>
      </c>
      <c r="S12" s="242">
        <f>+'Rate Case Res R1'!ER84</f>
        <v>7.9634049504821169E-3</v>
      </c>
      <c r="T12" s="276">
        <f>+'Rate Case Res R1'!ES84</f>
        <v>5.4480433402764705E-2</v>
      </c>
      <c r="U12" s="251">
        <f>+'Rate Case Res R1'!EV84</f>
        <v>0.15259087983689487</v>
      </c>
      <c r="V12" s="251">
        <f>+'Rate Case Res R1'!EW84</f>
        <v>9.8508798368948935E-3</v>
      </c>
      <c r="W12" s="291">
        <f>+'Rate Case Res R1'!EX84</f>
        <v>6.9012749312700683E-2</v>
      </c>
    </row>
    <row r="13" spans="2:23" s="169" customFormat="1" ht="14">
      <c r="B13" s="231" t="s">
        <v>52</v>
      </c>
      <c r="C13" s="235">
        <f>+'Rate Case Res R1'!DP85</f>
        <v>0.17416999999999999</v>
      </c>
      <c r="D13" s="267">
        <f>+'Rate Case Res R1'!DS32</f>
        <v>0.17598</v>
      </c>
      <c r="E13" s="251">
        <f>+'Rate Case Res R1'!DX85</f>
        <v>0.17073999999999998</v>
      </c>
      <c r="F13" s="260">
        <f>+'Rate Case Res R1'!EB85</f>
        <v>0.18293390243321708</v>
      </c>
      <c r="G13" s="235">
        <f>+'Rate Case Res R1'!EC85</f>
        <v>8.7639024332170912E-3</v>
      </c>
      <c r="H13" s="244">
        <f>+'Rate Case Res R1'!ED85</f>
        <v>5.0318094007102784E-2</v>
      </c>
      <c r="I13" s="275">
        <f>+'Rate Case Res R1'!EE85</f>
        <v>0.18468405489688888</v>
      </c>
      <c r="J13" s="242">
        <f>+'Rate Case Res R1'!EF85</f>
        <v>8.7040548968888853E-3</v>
      </c>
      <c r="K13" s="276">
        <f>+'Rate Case Res R1'!EG85</f>
        <v>4.9974478365326321E-2</v>
      </c>
      <c r="L13" s="251">
        <f>+'Rate Case Res R1'!EJ85</f>
        <v>0.18714222170317613</v>
      </c>
      <c r="M13" s="251">
        <f>+'Rate Case Res R1'!EK85</f>
        <v>1.6402221703176151E-2</v>
      </c>
      <c r="N13" s="261">
        <f>+'Rate Case Res R1'!EL85</f>
        <v>9.6065489651962946E-2</v>
      </c>
      <c r="O13" s="260">
        <f>+'Rate Case Res R1'!EN85</f>
        <v>0.19544208395510632</v>
      </c>
      <c r="P13" s="235">
        <f>+'Rate Case Res R1'!EO85</f>
        <v>2.1272083955106325E-2</v>
      </c>
      <c r="Q13" s="244">
        <f>+'Rate Case Res R1'!EP85</f>
        <v>0.11628289601962674</v>
      </c>
      <c r="R13" s="275">
        <f>+'Rate Case Res R1'!EQ85</f>
        <v>0.19622340495048213</v>
      </c>
      <c r="S13" s="242">
        <f>+'Rate Case Res R1'!ER85</f>
        <v>2.024340495048213E-2</v>
      </c>
      <c r="T13" s="276">
        <f>+'Rate Case Res R1'!ES85</f>
        <v>0.11622785181421674</v>
      </c>
      <c r="U13" s="251">
        <f>+'Rate Case Res R1'!EV85</f>
        <v>0.19287087983689488</v>
      </c>
      <c r="V13" s="251">
        <f>+'Rate Case Res R1'!EW85</f>
        <v>2.2130879836894907E-2</v>
      </c>
      <c r="W13" s="291">
        <f>+'Rate Case Res R1'!EX85</f>
        <v>0.12961742905525894</v>
      </c>
    </row>
    <row r="14" spans="2:23" s="169" customFormat="1" ht="14">
      <c r="B14" s="231" t="s">
        <v>53</v>
      </c>
      <c r="C14" s="235">
        <f>+'Rate Case Res R1'!DP86</f>
        <v>0.21587000000000001</v>
      </c>
      <c r="D14" s="267">
        <f>+'Rate Case Res R1'!DS33</f>
        <v>0.17598</v>
      </c>
      <c r="E14" s="251">
        <f>+'Rate Case Res R1'!DX86</f>
        <v>0.17073999999999998</v>
      </c>
      <c r="F14" s="260">
        <f>+'Rate Case Res R1'!EB86</f>
        <v>0.2387039024332171</v>
      </c>
      <c r="G14" s="235">
        <f>+'Rate Case Res R1'!EC86</f>
        <v>2.283390243321709E-2</v>
      </c>
      <c r="H14" s="244">
        <f>+'Rate Case Res R1'!ED86</f>
        <v>0.10577617285040575</v>
      </c>
      <c r="I14" s="275">
        <f>+'Rate Case Res R1'!EE86</f>
        <v>0.18468405489688888</v>
      </c>
      <c r="J14" s="242">
        <f>+'Rate Case Res R1'!EF86</f>
        <v>8.7040548968888853E-3</v>
      </c>
      <c r="K14" s="276">
        <f>+'Rate Case Res R1'!EG86</f>
        <v>4.0320817607304792E-2</v>
      </c>
      <c r="L14" s="251">
        <f>+'Rate Case Res R1'!EJ86</f>
        <v>0.18714222170317613</v>
      </c>
      <c r="M14" s="251">
        <f>+'Rate Case Res R1'!EK86</f>
        <v>1.6402221703176151E-2</v>
      </c>
      <c r="N14" s="261">
        <f>+'Rate Case Res R1'!EL86</f>
        <v>9.6065489651962946E-2</v>
      </c>
      <c r="O14" s="260">
        <f>+'Rate Case Res R1'!EN86</f>
        <v>0.26329208395510628</v>
      </c>
      <c r="P14" s="235">
        <f>+'Rate Case Res R1'!EO86</f>
        <v>4.7422083955106276E-2</v>
      </c>
      <c r="Q14" s="244">
        <f>+'Rate Case Res R1'!EP86</f>
        <v>0.19866488763573395</v>
      </c>
      <c r="R14" s="275">
        <f>+'Rate Case Res R1'!EQ86</f>
        <v>0.19622340495048213</v>
      </c>
      <c r="S14" s="242">
        <f>+'Rate Case Res R1'!ER86</f>
        <v>2.024340495048213E-2</v>
      </c>
      <c r="T14" s="276">
        <f>+'Rate Case Res R1'!ES86</f>
        <v>9.3775906566369249E-2</v>
      </c>
      <c r="U14" s="251">
        <f>+'Rate Case Res R1'!EV86</f>
        <v>0.19287087983689488</v>
      </c>
      <c r="V14" s="251">
        <f>+'Rate Case Res R1'!EW86</f>
        <v>2.2130879836894907E-2</v>
      </c>
      <c r="W14" s="291">
        <f>+'Rate Case Res R1'!EX86</f>
        <v>0.12961742905525894</v>
      </c>
    </row>
    <row r="15" spans="2:23" s="169" customFormat="1" ht="9.75" customHeight="1">
      <c r="B15" s="229"/>
      <c r="C15" s="236"/>
      <c r="D15" s="268"/>
      <c r="E15" s="252"/>
      <c r="F15" s="262"/>
      <c r="G15" s="236"/>
      <c r="H15" s="245"/>
      <c r="I15" s="277"/>
      <c r="J15" s="238"/>
      <c r="K15" s="278"/>
      <c r="L15" s="252"/>
      <c r="M15" s="252"/>
      <c r="N15" s="263"/>
      <c r="O15" s="262"/>
      <c r="P15" s="236"/>
      <c r="Q15" s="245"/>
      <c r="R15" s="277"/>
      <c r="S15" s="238"/>
      <c r="T15" s="278"/>
      <c r="U15" s="252"/>
      <c r="V15" s="252"/>
      <c r="W15" s="253"/>
    </row>
    <row r="16" spans="2:23" s="204" customFormat="1" ht="39" customHeight="1">
      <c r="B16" s="232" t="s">
        <v>176</v>
      </c>
      <c r="C16" s="298">
        <f>+'Rate Case Res R1'!DP89</f>
        <v>73.084999999999994</v>
      </c>
      <c r="D16" s="299">
        <f>+'Rate Case Res R1'!DS89</f>
        <v>73.989999999999995</v>
      </c>
      <c r="E16" s="300">
        <f>+'Rate Case Res R1'!DX89</f>
        <v>71.36999999999999</v>
      </c>
      <c r="F16" s="301">
        <f>+'Rate Case Res R1'!EB89</f>
        <v>74.671951216608548</v>
      </c>
      <c r="G16" s="298">
        <f>+F16-C16</f>
        <v>1.5869512166085542</v>
      </c>
      <c r="H16" s="302">
        <f>+G16/C16</f>
        <v>2.1713774599556056E-2</v>
      </c>
      <c r="I16" s="303">
        <f>+'Rate Case Res R1'!EE89</f>
        <v>75.547027448444439</v>
      </c>
      <c r="J16" s="304">
        <f>+I16-D16</f>
        <v>1.557027448444444</v>
      </c>
      <c r="K16" s="305">
        <f>+J16/D16</f>
        <v>2.104375521617035E-2</v>
      </c>
      <c r="L16" s="300">
        <f>+'Rate Case Res R1'!EJ89</f>
        <v>76.776110851588058</v>
      </c>
      <c r="M16" s="300">
        <f>+L16-E16</f>
        <v>5.4061108515880676</v>
      </c>
      <c r="N16" s="306">
        <f>+M16/E16</f>
        <v>7.5747665007539142E-2</v>
      </c>
      <c r="O16" s="301">
        <f>+'Rate Case Res R1'!EN89</f>
        <v>78.881041977553153</v>
      </c>
      <c r="P16" s="298">
        <f>+O16-$C$16</f>
        <v>5.7960419775531591</v>
      </c>
      <c r="Q16" s="302">
        <f>+P16/$C$16</f>
        <v>7.9305493296205232E-2</v>
      </c>
      <c r="R16" s="303">
        <f>+'Rate Case Res R1'!EQ89</f>
        <v>79.271702475241057</v>
      </c>
      <c r="S16" s="304">
        <f>+R16-$D$16</f>
        <v>5.2817024752410617</v>
      </c>
      <c r="T16" s="305">
        <f>+S16/$D$16</f>
        <v>7.1384004260590106E-2</v>
      </c>
      <c r="U16" s="300">
        <f>+'Rate Case Res R1'!EV89</f>
        <v>77.59543991844744</v>
      </c>
      <c r="V16" s="300">
        <f>+U16-$E$16</f>
        <v>6.2254399184474494</v>
      </c>
      <c r="W16" s="307">
        <f>+V16/$E$16</f>
        <v>8.7227685560423845E-2</v>
      </c>
    </row>
    <row r="17" spans="2:27" s="280" customFormat="1" ht="14">
      <c r="B17" s="310" t="s">
        <v>107</v>
      </c>
      <c r="C17" s="281"/>
      <c r="D17" s="281"/>
      <c r="E17" s="281"/>
      <c r="F17" s="282"/>
      <c r="G17" s="283">
        <f>+G16</f>
        <v>1.5869512166085542</v>
      </c>
      <c r="H17" s="284">
        <f>+H16</f>
        <v>2.1713774599556056E-2</v>
      </c>
      <c r="I17" s="285"/>
      <c r="J17" s="286">
        <f>+J16</f>
        <v>1.557027448444444</v>
      </c>
      <c r="K17" s="287">
        <f>+K16</f>
        <v>2.104375521617035E-2</v>
      </c>
      <c r="L17" s="288"/>
      <c r="M17" s="289">
        <f>+L16-C16</f>
        <v>3.6911108515880642</v>
      </c>
      <c r="N17" s="290">
        <f>+N16</f>
        <v>7.5747665007539142E-2</v>
      </c>
      <c r="O17" s="257"/>
      <c r="P17" s="283">
        <f>+O16-F16</f>
        <v>4.2090907609446049</v>
      </c>
      <c r="Q17" s="284">
        <f>(O16-F16)/F16</f>
        <v>5.6367761821769807E-2</v>
      </c>
      <c r="R17" s="285"/>
      <c r="S17" s="286">
        <f>+R16-I16</f>
        <v>3.7246750267966178</v>
      </c>
      <c r="T17" s="287">
        <f>(R16-I16)/I16</f>
        <v>4.9302734370832102E-2</v>
      </c>
      <c r="U17" s="288"/>
      <c r="V17" s="289">
        <f>+U16-L16</f>
        <v>0.81932906685938178</v>
      </c>
      <c r="W17" s="292">
        <f>(U16-L16)/L16</f>
        <v>1.0671666717309822E-2</v>
      </c>
    </row>
    <row r="18" spans="2:27" ht="6" customHeight="1" thickBot="1"/>
    <row r="19" spans="2:27" s="243" customFormat="1" ht="18">
      <c r="B19" s="264"/>
      <c r="C19" s="664" t="s">
        <v>50</v>
      </c>
      <c r="D19" s="664"/>
      <c r="E19" s="664"/>
      <c r="F19" s="655" t="s">
        <v>170</v>
      </c>
      <c r="G19" s="656"/>
      <c r="H19" s="656"/>
      <c r="I19" s="656"/>
      <c r="J19" s="656"/>
      <c r="K19" s="656"/>
      <c r="L19" s="656"/>
      <c r="M19" s="656"/>
      <c r="N19" s="657"/>
      <c r="O19" s="655" t="s">
        <v>171</v>
      </c>
      <c r="P19" s="656"/>
      <c r="Q19" s="656"/>
      <c r="R19" s="656"/>
      <c r="S19" s="656"/>
      <c r="T19" s="656"/>
      <c r="U19" s="656"/>
      <c r="V19" s="656"/>
      <c r="W19" s="656"/>
    </row>
    <row r="20" spans="2:27" ht="43.5" customHeight="1">
      <c r="B20" s="658" t="s">
        <v>108</v>
      </c>
      <c r="C20" s="660" t="s">
        <v>161</v>
      </c>
      <c r="D20" s="662" t="s">
        <v>155</v>
      </c>
      <c r="E20" s="644" t="s">
        <v>139</v>
      </c>
      <c r="F20" s="648" t="s">
        <v>167</v>
      </c>
      <c r="G20" s="650" t="s">
        <v>164</v>
      </c>
      <c r="H20" s="651"/>
      <c r="I20" s="652" t="s">
        <v>158</v>
      </c>
      <c r="J20" s="642" t="s">
        <v>103</v>
      </c>
      <c r="K20" s="643"/>
      <c r="L20" s="644" t="s">
        <v>142</v>
      </c>
      <c r="M20" s="646" t="s">
        <v>146</v>
      </c>
      <c r="N20" s="647"/>
      <c r="O20" s="648" t="s">
        <v>168</v>
      </c>
      <c r="P20" s="650" t="s">
        <v>165</v>
      </c>
      <c r="Q20" s="651"/>
      <c r="R20" s="652" t="s">
        <v>159</v>
      </c>
      <c r="S20" s="642" t="s">
        <v>105</v>
      </c>
      <c r="T20" s="643"/>
      <c r="U20" s="644" t="s">
        <v>143</v>
      </c>
      <c r="V20" s="646" t="s">
        <v>147</v>
      </c>
      <c r="W20" s="646"/>
    </row>
    <row r="21" spans="2:27" ht="15" customHeight="1" thickBot="1">
      <c r="B21" s="659"/>
      <c r="C21" s="661"/>
      <c r="D21" s="663"/>
      <c r="E21" s="645"/>
      <c r="F21" s="649"/>
      <c r="G21" s="237" t="s">
        <v>78</v>
      </c>
      <c r="H21" s="279" t="s">
        <v>106</v>
      </c>
      <c r="I21" s="653"/>
      <c r="J21" s="239" t="str">
        <f>+'Rate Case Res R1'!FD78</f>
        <v>$</v>
      </c>
      <c r="K21" s="269" t="s">
        <v>106</v>
      </c>
      <c r="L21" s="645"/>
      <c r="M21" s="247" t="s">
        <v>78</v>
      </c>
      <c r="N21" s="254" t="s">
        <v>106</v>
      </c>
      <c r="O21" s="649"/>
      <c r="P21" s="237" t="s">
        <v>78</v>
      </c>
      <c r="Q21" s="279" t="s">
        <v>106</v>
      </c>
      <c r="R21" s="653"/>
      <c r="S21" s="239" t="s">
        <v>78</v>
      </c>
      <c r="T21" s="269" t="s">
        <v>106</v>
      </c>
      <c r="U21" s="645"/>
      <c r="V21" s="247" t="s">
        <v>78</v>
      </c>
      <c r="W21" s="247" t="s">
        <v>106</v>
      </c>
    </row>
    <row r="22" spans="2:27" ht="21" customHeight="1">
      <c r="B22" s="297" t="s">
        <v>74</v>
      </c>
      <c r="C22" s="233"/>
      <c r="D22" s="265"/>
      <c r="E22" s="248"/>
      <c r="F22" s="255"/>
      <c r="G22" s="234"/>
      <c r="H22" s="234"/>
      <c r="I22" s="270"/>
      <c r="J22" s="240"/>
      <c r="K22" s="271"/>
      <c r="L22" s="248"/>
      <c r="M22" s="248"/>
      <c r="N22" s="256"/>
      <c r="O22" s="255"/>
      <c r="P22" s="234"/>
      <c r="Q22" s="234"/>
      <c r="R22" s="270"/>
      <c r="S22" s="240"/>
      <c r="T22" s="271"/>
      <c r="U22" s="248"/>
      <c r="V22" s="248"/>
      <c r="W22" s="248"/>
    </row>
    <row r="23" spans="2:27" ht="14">
      <c r="B23" s="231" t="s">
        <v>73</v>
      </c>
      <c r="C23" s="294" t="s">
        <v>173</v>
      </c>
      <c r="D23" s="295" t="s">
        <v>173</v>
      </c>
      <c r="E23" s="296" t="s">
        <v>173</v>
      </c>
      <c r="F23" s="257">
        <f>+'Rate Case Res R1'!EZ80</f>
        <v>1.75</v>
      </c>
      <c r="G23" s="637" t="s">
        <v>1</v>
      </c>
      <c r="H23" s="638"/>
      <c r="I23" s="272">
        <f>+'Rate Case Res R1'!FC80</f>
        <v>1.75</v>
      </c>
      <c r="J23" s="639" t="s">
        <v>1</v>
      </c>
      <c r="K23" s="640"/>
      <c r="L23" s="249">
        <f>+'Rate Case Res R1'!FH80</f>
        <v>1.75</v>
      </c>
      <c r="M23" s="636" t="s">
        <v>1</v>
      </c>
      <c r="N23" s="641"/>
      <c r="O23" s="257">
        <f>+'Rate Case Res R1'!FL80</f>
        <v>2.2999999999999998</v>
      </c>
      <c r="P23" s="637" t="s">
        <v>1</v>
      </c>
      <c r="Q23" s="638"/>
      <c r="R23" s="272">
        <f>+'Rate Case Res R1'!FO80</f>
        <v>2.2999999999999998</v>
      </c>
      <c r="S23" s="639" t="s">
        <v>1</v>
      </c>
      <c r="T23" s="640"/>
      <c r="U23" s="249">
        <f>+'Rate Case Res R1'!FT80</f>
        <v>2.2999999999999998</v>
      </c>
      <c r="V23" s="636" t="s">
        <v>1</v>
      </c>
      <c r="W23" s="636"/>
    </row>
    <row r="24" spans="2:27" ht="14">
      <c r="B24" s="231" t="s">
        <v>52</v>
      </c>
      <c r="C24" s="294" t="s">
        <v>173</v>
      </c>
      <c r="D24" s="295" t="s">
        <v>173</v>
      </c>
      <c r="E24" s="296" t="s">
        <v>173</v>
      </c>
      <c r="F24" s="257">
        <f>+'Rate Case Res R1'!EZ81</f>
        <v>6.25</v>
      </c>
      <c r="G24" s="637" t="s">
        <v>1</v>
      </c>
      <c r="H24" s="638"/>
      <c r="I24" s="272">
        <f>+'Rate Case Res R1'!FC81</f>
        <v>6.25</v>
      </c>
      <c r="J24" s="639" t="s">
        <v>1</v>
      </c>
      <c r="K24" s="640"/>
      <c r="L24" s="249">
        <f>+'Rate Case Res R1'!FH81</f>
        <v>6.25</v>
      </c>
      <c r="M24" s="636" t="s">
        <v>1</v>
      </c>
      <c r="N24" s="641"/>
      <c r="O24" s="257">
        <f>+'Rate Case Res R1'!FL81</f>
        <v>7.9</v>
      </c>
      <c r="P24" s="637" t="s">
        <v>1</v>
      </c>
      <c r="Q24" s="638"/>
      <c r="R24" s="272">
        <f>+'Rate Case Res R1'!FO81</f>
        <v>7.9</v>
      </c>
      <c r="S24" s="639" t="s">
        <v>1</v>
      </c>
      <c r="T24" s="640"/>
      <c r="U24" s="249">
        <f>+'Rate Case Res R1'!FT81</f>
        <v>7.9</v>
      </c>
      <c r="V24" s="636" t="s">
        <v>1</v>
      </c>
      <c r="W24" s="636"/>
    </row>
    <row r="25" spans="2:27" ht="14">
      <c r="B25" s="231" t="s">
        <v>53</v>
      </c>
      <c r="C25" s="294" t="s">
        <v>173</v>
      </c>
      <c r="D25" s="295" t="s">
        <v>173</v>
      </c>
      <c r="E25" s="296" t="s">
        <v>173</v>
      </c>
      <c r="F25" s="257">
        <f>+'Rate Case Res R1'!EZ82</f>
        <v>18.5</v>
      </c>
      <c r="G25" s="637" t="s">
        <v>1</v>
      </c>
      <c r="H25" s="638"/>
      <c r="I25" s="272">
        <f>+'Rate Case Res R1'!FC82</f>
        <v>18.5</v>
      </c>
      <c r="J25" s="639" t="s">
        <v>1</v>
      </c>
      <c r="K25" s="640"/>
      <c r="L25" s="249">
        <f>+'Rate Case Res R1'!FH82</f>
        <v>18.5</v>
      </c>
      <c r="M25" s="636" t="s">
        <v>1</v>
      </c>
      <c r="N25" s="641"/>
      <c r="O25" s="257">
        <f>+'Rate Case Res R1'!FL82</f>
        <v>22.7</v>
      </c>
      <c r="P25" s="637" t="s">
        <v>1</v>
      </c>
      <c r="Q25" s="638"/>
      <c r="R25" s="272">
        <f>+'Rate Case Res R1'!FO82</f>
        <v>22.7</v>
      </c>
      <c r="S25" s="639" t="s">
        <v>1</v>
      </c>
      <c r="T25" s="640"/>
      <c r="U25" s="249">
        <f>+'Rate Case Res R1'!FT82</f>
        <v>22.7</v>
      </c>
      <c r="V25" s="636" t="s">
        <v>1</v>
      </c>
      <c r="W25" s="636"/>
    </row>
    <row r="26" spans="2:27" ht="21" customHeight="1">
      <c r="B26" s="297" t="s">
        <v>76</v>
      </c>
      <c r="C26" s="234"/>
      <c r="D26" s="266"/>
      <c r="E26" s="250"/>
      <c r="F26" s="259"/>
      <c r="G26" s="233"/>
      <c r="H26" s="233"/>
      <c r="I26" s="274"/>
      <c r="J26" s="241"/>
      <c r="K26" s="273"/>
      <c r="L26" s="250"/>
      <c r="M26" s="250"/>
      <c r="N26" s="258"/>
      <c r="O26" s="259"/>
      <c r="P26" s="233"/>
      <c r="Q26" s="233"/>
      <c r="R26" s="274"/>
      <c r="S26" s="241"/>
      <c r="T26" s="273"/>
      <c r="U26" s="250"/>
      <c r="V26" s="250"/>
      <c r="W26" s="250"/>
    </row>
    <row r="27" spans="2:27" ht="14">
      <c r="B27" s="231" t="s">
        <v>73</v>
      </c>
      <c r="C27" s="235">
        <f>+C12</f>
        <v>0.14616999999999999</v>
      </c>
      <c r="D27" s="267">
        <f>+D12</f>
        <v>0.14798</v>
      </c>
      <c r="E27" s="251">
        <f>+E12</f>
        <v>0.14273999999999998</v>
      </c>
      <c r="F27" s="260">
        <f>+'Rate Case Res R1'!EZ84</f>
        <v>0.15489636272104096</v>
      </c>
      <c r="G27" s="235">
        <f>+'Rate Case Res R1'!FA84</f>
        <v>1.2156362721040981E-2</v>
      </c>
      <c r="H27" s="244">
        <f>+'Rate Case Res R1'!FB84</f>
        <v>7.834621971536701E-2</v>
      </c>
      <c r="I27" s="275">
        <f>+'Rate Case Res R1'!FC84</f>
        <v>0.15546283378283132</v>
      </c>
      <c r="J27" s="242">
        <f>+'Rate Case Res R1'!FD84</f>
        <v>7.4828337828313218E-3</v>
      </c>
      <c r="K27" s="276">
        <f>+'Rate Case Res R1'!FE84</f>
        <v>5.1192678270721229E-2</v>
      </c>
      <c r="L27" s="251">
        <f>+'Rate Case Res R1'!FH84</f>
        <v>0.15333962014696342</v>
      </c>
      <c r="M27" s="251">
        <f>+'Rate Case Res R1'!FI84</f>
        <v>1.0599620146963445E-2</v>
      </c>
      <c r="N27" s="261">
        <f>+'Rate Case Res R1'!FJ84</f>
        <v>7.4258232779623415E-2</v>
      </c>
      <c r="O27" s="260">
        <f>+'Rate Case Res R1'!FL84</f>
        <v>0.15646108387367341</v>
      </c>
      <c r="P27" s="235">
        <f>+'Rate Case Res R1'!FM84</f>
        <v>1.3721083873673434E-2</v>
      </c>
      <c r="Q27" s="244">
        <f>+'Rate Case Res R1'!FN84</f>
        <v>8.8582350370513749E-2</v>
      </c>
      <c r="R27" s="275">
        <f>+'Rate Case Res R1'!FO84</f>
        <v>0.15665485195047138</v>
      </c>
      <c r="S27" s="242">
        <f>+'Rate Case Res R1'!FP84</f>
        <v>8.6748519504713795E-3</v>
      </c>
      <c r="T27" s="276">
        <f>+'Rate Case Res R1'!FQ84</f>
        <v>5.934769070583143E-2</v>
      </c>
      <c r="U27" s="251">
        <f>+'Rate Case Res R1'!FT84</f>
        <v>0.15618090087519887</v>
      </c>
      <c r="V27" s="251">
        <f>+'Rate Case Res R1'!FU84</f>
        <v>1.3440900875198891E-2</v>
      </c>
      <c r="W27" s="291">
        <f>+'Rate Case Res R1'!FV84</f>
        <v>9.4163520212966881E-2</v>
      </c>
      <c r="X27" s="169"/>
      <c r="AA27" s="201"/>
    </row>
    <row r="28" spans="2:27" ht="14">
      <c r="B28" s="231" t="s">
        <v>52</v>
      </c>
      <c r="C28" s="235">
        <f t="shared" ref="C28:E29" si="0">+C13</f>
        <v>0.17416999999999999</v>
      </c>
      <c r="D28" s="267">
        <f t="shared" si="0"/>
        <v>0.17598</v>
      </c>
      <c r="E28" s="251">
        <f t="shared" si="0"/>
        <v>0.17073999999999998</v>
      </c>
      <c r="F28" s="260">
        <f>+'Rate Case Res R1'!EZ85</f>
        <v>0.20322636272104097</v>
      </c>
      <c r="G28" s="235">
        <f>+'Rate Case Res R1'!FA85</f>
        <v>3.2486362721040996E-2</v>
      </c>
      <c r="H28" s="244">
        <f>+'Rate Case Res R1'!FB85</f>
        <v>0.16621989524274219</v>
      </c>
      <c r="I28" s="275">
        <f>+'Rate Case Res R1'!FC85</f>
        <v>0.20379283378283133</v>
      </c>
      <c r="J28" s="242">
        <f>+'Rate Case Res R1'!FD85</f>
        <v>2.7812833782831337E-2</v>
      </c>
      <c r="K28" s="276">
        <f>+'Rate Case Res R1'!FE85</f>
        <v>0.15968785544486042</v>
      </c>
      <c r="L28" s="251">
        <f>+'Rate Case Res R1'!FH85</f>
        <v>0.20166962014696344</v>
      </c>
      <c r="M28" s="251">
        <f>+'Rate Case Res R1'!FI85</f>
        <v>3.092962014696346E-2</v>
      </c>
      <c r="N28" s="261">
        <f>+'Rate Case Res R1'!FJ85</f>
        <v>0.1811504049839725</v>
      </c>
      <c r="O28" s="260">
        <f>+'Rate Case Res R1'!FL85</f>
        <v>0.21505108387367344</v>
      </c>
      <c r="P28" s="235">
        <f>+'Rate Case Res R1'!FM85</f>
        <v>4.4311083873673468E-2</v>
      </c>
      <c r="Q28" s="244">
        <f>+'Rate Case Res R1'!FN85</f>
        <v>0.21803806986644325</v>
      </c>
      <c r="R28" s="275">
        <f>+'Rate Case Res R1'!FO85</f>
        <v>0.21524485195047141</v>
      </c>
      <c r="S28" s="242">
        <f>+'Rate Case Res R1'!FP85</f>
        <v>3.9264851950471413E-2</v>
      </c>
      <c r="T28" s="276">
        <f>+'Rate Case Res R1'!FQ85</f>
        <v>0.22543981139387617</v>
      </c>
      <c r="U28" s="251">
        <f>+'Rate Case Res R1'!FT85</f>
        <v>0.2147709008751989</v>
      </c>
      <c r="V28" s="251">
        <f>+'Rate Case Res R1'!FU85</f>
        <v>4.4030900875198925E-2</v>
      </c>
      <c r="W28" s="291">
        <f>+'Rate Case Res R1'!FV85</f>
        <v>0.25788275082112527</v>
      </c>
      <c r="X28" s="169"/>
      <c r="AA28" s="201"/>
    </row>
    <row r="29" spans="2:27" ht="14">
      <c r="B29" s="231" t="s">
        <v>53</v>
      </c>
      <c r="C29" s="235">
        <f t="shared" si="0"/>
        <v>0.21587000000000001</v>
      </c>
      <c r="D29" s="267">
        <f t="shared" si="0"/>
        <v>0.17598</v>
      </c>
      <c r="E29" s="251">
        <f t="shared" si="0"/>
        <v>0.17073999999999998</v>
      </c>
      <c r="F29" s="260">
        <f>+'Rate Case Res R1'!EZ86</f>
        <v>0.27932636272104094</v>
      </c>
      <c r="G29" s="235">
        <f>+'Rate Case Res R1'!FA86</f>
        <v>0.10858636272104097</v>
      </c>
      <c r="H29" s="244">
        <f>+'Rate Case Res R1'!FB86</f>
        <v>0.41241787861558321</v>
      </c>
      <c r="I29" s="275">
        <f>+'Rate Case Res R1'!FC86</f>
        <v>0.20379283378283133</v>
      </c>
      <c r="J29" s="242">
        <f>+'Rate Case Res R1'!FD86</f>
        <v>2.7812833782831337E-2</v>
      </c>
      <c r="K29" s="276">
        <f>+'Rate Case Res R1'!FE86</f>
        <v>0.12884066235619279</v>
      </c>
      <c r="L29" s="251">
        <f>+'Rate Case Res R1'!FH86</f>
        <v>0.20166962014696344</v>
      </c>
      <c r="M29" s="251">
        <f>+'Rate Case Res R1'!FI86</f>
        <v>3.092962014696346E-2</v>
      </c>
      <c r="N29" s="261">
        <f>+'Rate Case Res R1'!FJ86</f>
        <v>0.1811504049839725</v>
      </c>
      <c r="O29" s="260">
        <f>+'Rate Case Res R1'!FL86</f>
        <v>0.30206108387367336</v>
      </c>
      <c r="P29" s="235">
        <f>+'Rate Case Res R1'!FM86</f>
        <v>0.13132108387367339</v>
      </c>
      <c r="Q29" s="244">
        <f>+'Rate Case Res R1'!FN86</f>
        <v>0.47013494392157246</v>
      </c>
      <c r="R29" s="275">
        <f>+'Rate Case Res R1'!FO86</f>
        <v>0.21524485195047141</v>
      </c>
      <c r="S29" s="242">
        <f>+'Rate Case Res R1'!FP86</f>
        <v>3.9264851950471413E-2</v>
      </c>
      <c r="T29" s="276">
        <f>+'Rate Case Res R1'!FQ86</f>
        <v>0.18189119354459357</v>
      </c>
      <c r="U29" s="251">
        <f>+'Rate Case Res R1'!FT86</f>
        <v>0.2147709008751989</v>
      </c>
      <c r="V29" s="251">
        <f>+'Rate Case Res R1'!FU86</f>
        <v>4.4030900875198925E-2</v>
      </c>
      <c r="W29" s="291">
        <f>+'Rate Case Res R1'!FV86</f>
        <v>0.25788275082112527</v>
      </c>
      <c r="X29" s="169"/>
      <c r="AA29" s="201"/>
    </row>
    <row r="30" spans="2:27" ht="7.5" customHeight="1">
      <c r="B30" s="229"/>
      <c r="C30" s="236"/>
      <c r="D30" s="268"/>
      <c r="E30" s="252"/>
      <c r="F30" s="262"/>
      <c r="G30" s="236"/>
      <c r="H30" s="245"/>
      <c r="I30" s="277"/>
      <c r="J30" s="238"/>
      <c r="K30" s="278"/>
      <c r="L30" s="252"/>
      <c r="M30" s="252"/>
      <c r="N30" s="263"/>
      <c r="O30" s="262"/>
      <c r="P30" s="236"/>
      <c r="Q30" s="245"/>
      <c r="R30" s="277"/>
      <c r="S30" s="238"/>
      <c r="T30" s="278"/>
      <c r="U30" s="252"/>
      <c r="V30" s="252"/>
      <c r="W30" s="253"/>
      <c r="X30" s="169"/>
    </row>
    <row r="31" spans="2:27" ht="35.25" customHeight="1">
      <c r="B31" s="232" t="s">
        <v>109</v>
      </c>
      <c r="C31" s="298">
        <f>+C16</f>
        <v>73.084999999999994</v>
      </c>
      <c r="D31" s="299">
        <f>+D16</f>
        <v>73.989999999999995</v>
      </c>
      <c r="E31" s="300">
        <f>+E16</f>
        <v>71.36999999999999</v>
      </c>
      <c r="F31" s="301">
        <f>+'Rate Case Res R1'!EZ89</f>
        <v>79.198181360520479</v>
      </c>
      <c r="G31" s="298">
        <f>+F31-$C$16</f>
        <v>6.1131813605204854</v>
      </c>
      <c r="H31" s="302">
        <f>+G31/$C$16</f>
        <v>8.3644815769590014E-2</v>
      </c>
      <c r="I31" s="303">
        <f>+'Rate Case Res R1'!FC89</f>
        <v>79.481416891415662</v>
      </c>
      <c r="J31" s="304">
        <f>+I31-$D$16</f>
        <v>5.4914168914156676</v>
      </c>
      <c r="K31" s="305">
        <f>+J31/$D$16</f>
        <v>7.4218365879384615E-2</v>
      </c>
      <c r="L31" s="300">
        <f>+'Rate Case Res R1'!FH89</f>
        <v>78.419810073481713</v>
      </c>
      <c r="M31" s="300">
        <f>+L31-$E$16</f>
        <v>7.0498100734817228</v>
      </c>
      <c r="N31" s="306">
        <f>+M31/$E$16</f>
        <v>9.877833926694303E-2</v>
      </c>
      <c r="O31" s="301">
        <f>+'Rate Case Res R1'!FL89</f>
        <v>80.530541936836698</v>
      </c>
      <c r="P31" s="298">
        <f>+O31-$C$16</f>
        <v>7.4455419368367046</v>
      </c>
      <c r="Q31" s="302">
        <f>+P31/$C$16</f>
        <v>0.10187510346632969</v>
      </c>
      <c r="R31" s="303">
        <f>+'Rate Case Res R1'!FO89</f>
        <v>80.627425975235681</v>
      </c>
      <c r="S31" s="304">
        <f>+R31-$D$16</f>
        <v>6.6374259752356863</v>
      </c>
      <c r="T31" s="305">
        <f>+S31/$D$16</f>
        <v>8.9707068188075237E-2</v>
      </c>
      <c r="U31" s="300">
        <f>+'Rate Case Res R1'!FT89</f>
        <v>80.390450437599426</v>
      </c>
      <c r="V31" s="300">
        <f>+U31-$E$16</f>
        <v>9.0204504375994361</v>
      </c>
      <c r="W31" s="307">
        <f>+V31/$E$16</f>
        <v>0.12638994588201538</v>
      </c>
      <c r="X31" s="204"/>
    </row>
    <row r="32" spans="2:27" s="280" customFormat="1" ht="14">
      <c r="B32" s="310" t="s">
        <v>107</v>
      </c>
      <c r="C32" s="281"/>
      <c r="D32" s="281"/>
      <c r="E32" s="281"/>
      <c r="F32" s="282"/>
      <c r="G32" s="283">
        <f>+F31-O16</f>
        <v>0.31713938296732636</v>
      </c>
      <c r="H32" s="284">
        <f>(F31-O16)/O16</f>
        <v>4.0204765938255905E-3</v>
      </c>
      <c r="I32" s="285"/>
      <c r="J32" s="286">
        <f>+I31-R16</f>
        <v>0.20971441617460584</v>
      </c>
      <c r="K32" s="287">
        <f>(I31-R16)/R16</f>
        <v>2.6455142204130908E-3</v>
      </c>
      <c r="L32" s="288"/>
      <c r="M32" s="289">
        <f>+L31-U16</f>
        <v>0.82437015503427347</v>
      </c>
      <c r="N32" s="290">
        <f>(L31-U16)/U16</f>
        <v>1.0623951045327972E-2</v>
      </c>
      <c r="O32" s="257"/>
      <c r="P32" s="283">
        <f>+O31-F31</f>
        <v>1.3323605763162192</v>
      </c>
      <c r="Q32" s="284">
        <f>(O31-F31)/F31</f>
        <v>1.682312085237336E-2</v>
      </c>
      <c r="R32" s="285"/>
      <c r="S32" s="286">
        <f>+R31-I31</f>
        <v>1.1460090838200188</v>
      </c>
      <c r="T32" s="287">
        <f>(R31-I31)/I31</f>
        <v>1.4418578941359974E-2</v>
      </c>
      <c r="U32" s="288"/>
      <c r="V32" s="289">
        <f>+U31-L31</f>
        <v>1.9706403641177133</v>
      </c>
      <c r="W32" s="292">
        <f>(U31-L31)/L31</f>
        <v>2.5129369253396101E-2</v>
      </c>
    </row>
    <row r="33" spans="1:29" s="280" customFormat="1" ht="12.75" customHeight="1">
      <c r="B33" s="310"/>
      <c r="C33" s="281"/>
      <c r="D33" s="281"/>
      <c r="E33" s="281"/>
      <c r="F33" s="407"/>
      <c r="G33" s="407"/>
      <c r="H33" s="407"/>
      <c r="I33" s="407"/>
      <c r="J33" s="407"/>
      <c r="K33" s="407"/>
      <c r="L33" s="407"/>
      <c r="M33" s="407"/>
      <c r="N33" s="407"/>
      <c r="O33" s="407"/>
      <c r="P33" s="407"/>
      <c r="Q33" s="407"/>
      <c r="R33" s="407"/>
      <c r="S33" s="407"/>
      <c r="T33" s="407"/>
      <c r="U33" s="407"/>
      <c r="V33" s="407"/>
      <c r="W33" s="407"/>
      <c r="X33" s="407"/>
      <c r="Y33" s="407"/>
      <c r="Z33" s="407"/>
    </row>
    <row r="34" spans="1:29" s="280" customFormat="1" ht="33.75" customHeight="1">
      <c r="A34" s="409"/>
      <c r="B34" s="411"/>
      <c r="C34" s="665" t="s">
        <v>198</v>
      </c>
      <c r="D34" s="665"/>
      <c r="E34" s="665"/>
      <c r="F34" s="665"/>
      <c r="G34" s="665"/>
      <c r="H34" s="665"/>
      <c r="I34" s="411"/>
      <c r="J34" s="411"/>
      <c r="K34" s="411"/>
      <c r="L34" s="666" t="s">
        <v>214</v>
      </c>
      <c r="M34" s="666"/>
      <c r="N34" s="666"/>
      <c r="O34" s="666"/>
      <c r="P34" s="666"/>
      <c r="Q34" s="666"/>
      <c r="R34" s="666"/>
      <c r="S34" s="666"/>
      <c r="T34" s="666"/>
      <c r="U34" s="666"/>
      <c r="V34" s="411"/>
      <c r="W34" s="411"/>
      <c r="X34" s="411"/>
      <c r="Y34" s="411"/>
      <c r="Z34" s="409"/>
      <c r="AA34" s="411"/>
      <c r="AB34" s="411"/>
      <c r="AC34" s="411"/>
    </row>
    <row r="35" spans="1:29" s="280" customFormat="1" ht="11.25" customHeight="1">
      <c r="A35" s="409"/>
      <c r="B35" s="409"/>
      <c r="C35" s="667" t="s">
        <v>108</v>
      </c>
      <c r="D35" s="668"/>
      <c r="E35" s="673" t="s">
        <v>199</v>
      </c>
      <c r="F35" s="676" t="s">
        <v>200</v>
      </c>
      <c r="G35" s="679" t="s">
        <v>201</v>
      </c>
      <c r="H35" s="680"/>
      <c r="I35" s="411"/>
      <c r="J35" s="411"/>
      <c r="K35" s="411"/>
      <c r="L35" s="436"/>
      <c r="M35" s="436"/>
      <c r="N35" s="436"/>
      <c r="O35" s="436"/>
      <c r="P35" s="436"/>
      <c r="Q35" s="436"/>
      <c r="R35" s="436"/>
      <c r="S35" s="436"/>
      <c r="T35" s="436"/>
      <c r="U35" s="436"/>
      <c r="V35" s="411"/>
      <c r="W35" s="411"/>
      <c r="X35" s="411"/>
      <c r="Y35" s="411"/>
      <c r="Z35" s="409"/>
      <c r="AA35" s="411"/>
      <c r="AB35" s="411"/>
      <c r="AC35" s="411"/>
    </row>
    <row r="36" spans="1:29" s="280" customFormat="1" ht="21.75" customHeight="1">
      <c r="A36" s="409"/>
      <c r="B36" s="409"/>
      <c r="C36" s="669"/>
      <c r="D36" s="670"/>
      <c r="E36" s="674"/>
      <c r="F36" s="677"/>
      <c r="G36" s="679"/>
      <c r="H36" s="680"/>
      <c r="I36" s="411"/>
      <c r="J36" s="411"/>
      <c r="K36" s="411"/>
      <c r="L36" s="683" t="s">
        <v>108</v>
      </c>
      <c r="M36" s="667"/>
      <c r="N36" s="667"/>
      <c r="O36" s="685" t="s">
        <v>202</v>
      </c>
      <c r="P36" s="685" t="s">
        <v>203</v>
      </c>
      <c r="Q36" s="685" t="s">
        <v>204</v>
      </c>
      <c r="R36" s="685" t="s">
        <v>205</v>
      </c>
      <c r="S36" s="667" t="s">
        <v>206</v>
      </c>
      <c r="T36" s="694" t="s">
        <v>207</v>
      </c>
      <c r="U36" s="695"/>
      <c r="V36" s="411"/>
      <c r="W36" s="411"/>
      <c r="X36" s="411"/>
      <c r="Y36" s="411"/>
      <c r="Z36" s="409"/>
      <c r="AA36" s="411"/>
      <c r="AB36" s="411"/>
      <c r="AC36" s="411"/>
    </row>
    <row r="37" spans="1:29" s="280" customFormat="1" ht="36.75" customHeight="1" thickBot="1">
      <c r="A37" s="409"/>
      <c r="B37" s="412"/>
      <c r="C37" s="671"/>
      <c r="D37" s="672"/>
      <c r="E37" s="675"/>
      <c r="F37" s="678"/>
      <c r="G37" s="681"/>
      <c r="H37" s="682"/>
      <c r="I37" s="411"/>
      <c r="J37" s="411"/>
      <c r="K37" s="411"/>
      <c r="L37" s="684"/>
      <c r="M37" s="671"/>
      <c r="N37" s="671"/>
      <c r="O37" s="671"/>
      <c r="P37" s="671"/>
      <c r="Q37" s="671"/>
      <c r="R37" s="671"/>
      <c r="S37" s="671"/>
      <c r="T37" s="696"/>
      <c r="U37" s="697"/>
      <c r="V37" s="411"/>
      <c r="W37" s="411"/>
      <c r="X37" s="411"/>
      <c r="Y37" s="411"/>
      <c r="Z37" s="409"/>
      <c r="AA37" s="411"/>
      <c r="AB37" s="411"/>
      <c r="AC37" s="411"/>
    </row>
    <row r="38" spans="1:29" s="280" customFormat="1" ht="19.5" customHeight="1">
      <c r="A38" s="409"/>
      <c r="B38" s="297"/>
      <c r="C38" s="409"/>
      <c r="D38" s="418" t="s">
        <v>175</v>
      </c>
      <c r="E38" s="698" t="s">
        <v>212</v>
      </c>
      <c r="F38" s="699"/>
      <c r="G38" s="428"/>
      <c r="H38" s="429"/>
      <c r="I38" s="411"/>
      <c r="J38" s="411"/>
      <c r="K38" s="411"/>
      <c r="L38" s="700" t="s">
        <v>208</v>
      </c>
      <c r="M38" s="701"/>
      <c r="N38" s="701"/>
      <c r="O38" s="422">
        <f>+H17</f>
        <v>2.1713774599556056E-2</v>
      </c>
      <c r="P38" s="422">
        <f>+Q17</f>
        <v>5.6367761821769807E-2</v>
      </c>
      <c r="Q38" s="422">
        <f>+H32</f>
        <v>4.0204765938255905E-3</v>
      </c>
      <c r="R38" s="440">
        <f>+Q32</f>
        <v>1.682312085237336E-2</v>
      </c>
      <c r="S38" s="439">
        <f>AVERAGE(O38:R38)</f>
        <v>2.4731283466881207E-2</v>
      </c>
      <c r="T38" s="702">
        <f>RATE(4,0,-C16,O31)</f>
        <v>2.4549846539813347E-2</v>
      </c>
      <c r="U38" s="703"/>
      <c r="V38" s="411"/>
      <c r="W38" s="411"/>
      <c r="X38" s="411"/>
      <c r="Y38" s="411"/>
      <c r="Z38" s="409"/>
      <c r="AA38" s="411"/>
      <c r="AB38" s="421"/>
      <c r="AC38" s="411"/>
    </row>
    <row r="39" spans="1:29" s="280" customFormat="1" ht="16">
      <c r="A39" s="409"/>
      <c r="B39" s="408"/>
      <c r="C39" s="409"/>
      <c r="D39" s="419" t="s">
        <v>73</v>
      </c>
      <c r="E39" s="415" t="s">
        <v>1</v>
      </c>
      <c r="F39" s="417">
        <f>+'Rate Case Res R1'!FW37</f>
        <v>2.2999999999999998</v>
      </c>
      <c r="G39" s="688" t="s">
        <v>1</v>
      </c>
      <c r="H39" s="689"/>
      <c r="I39" s="411"/>
      <c r="J39" s="411"/>
      <c r="K39" s="411"/>
      <c r="L39" s="710" t="s">
        <v>209</v>
      </c>
      <c r="M39" s="711"/>
      <c r="N39" s="711"/>
      <c r="O39" s="434">
        <f>+K17</f>
        <v>2.104375521617035E-2</v>
      </c>
      <c r="P39" s="434">
        <f>+T17</f>
        <v>4.9302734370832102E-2</v>
      </c>
      <c r="Q39" s="434">
        <f>+K32</f>
        <v>2.6455142204130908E-3</v>
      </c>
      <c r="R39" s="434">
        <f>+T32</f>
        <v>1.4418578941359974E-2</v>
      </c>
      <c r="S39" s="435">
        <f>AVERAGE(O39:R39)</f>
        <v>2.1852645687193882E-2</v>
      </c>
      <c r="T39" s="686">
        <f>RATE(4,0,-D16,R31)</f>
        <v>2.170952455680825E-2</v>
      </c>
      <c r="U39" s="687"/>
      <c r="V39" s="411"/>
      <c r="W39" s="411"/>
      <c r="X39" s="411"/>
      <c r="Y39" s="411"/>
      <c r="Z39" s="409"/>
      <c r="AA39" s="411"/>
      <c r="AB39" s="411"/>
      <c r="AC39" s="411"/>
    </row>
    <row r="40" spans="1:29" s="280" customFormat="1" ht="16">
      <c r="A40" s="409"/>
      <c r="B40" s="408"/>
      <c r="C40" s="409"/>
      <c r="D40" s="419" t="s">
        <v>52</v>
      </c>
      <c r="E40" s="415" t="s">
        <v>1</v>
      </c>
      <c r="F40" s="417">
        <f>+'Rate Case Res R1'!FW38</f>
        <v>7.9</v>
      </c>
      <c r="G40" s="688" t="s">
        <v>1</v>
      </c>
      <c r="H40" s="689"/>
      <c r="I40" s="411"/>
      <c r="J40" s="411"/>
      <c r="K40" s="411"/>
      <c r="L40" s="690" t="s">
        <v>210</v>
      </c>
      <c r="M40" s="691"/>
      <c r="N40" s="691"/>
      <c r="O40" s="423">
        <f>+N17</f>
        <v>7.5747665007539142E-2</v>
      </c>
      <c r="P40" s="423">
        <f>+W17</f>
        <v>1.0671666717309822E-2</v>
      </c>
      <c r="Q40" s="423">
        <f>+N32</f>
        <v>1.0623951045327972E-2</v>
      </c>
      <c r="R40" s="423">
        <f>+W32</f>
        <v>2.5129369253396101E-2</v>
      </c>
      <c r="S40" s="424">
        <f>AVERAGE(O40:R40)</f>
        <v>3.0543163005893256E-2</v>
      </c>
      <c r="T40" s="692">
        <f>RATE(4,0,-E16,U31)</f>
        <v>3.0201531882422056E-2</v>
      </c>
      <c r="U40" s="693"/>
      <c r="V40" s="411"/>
      <c r="W40" s="411"/>
      <c r="X40" s="411"/>
      <c r="Y40" s="411"/>
      <c r="Z40" s="409"/>
      <c r="AA40" s="411"/>
      <c r="AB40" s="411"/>
      <c r="AC40" s="411"/>
    </row>
    <row r="41" spans="1:29" s="280" customFormat="1" ht="14">
      <c r="A41" s="409"/>
      <c r="B41" s="408"/>
      <c r="C41" s="409"/>
      <c r="D41" s="419" t="s">
        <v>53</v>
      </c>
      <c r="E41" s="415" t="s">
        <v>1</v>
      </c>
      <c r="F41" s="417">
        <f>+'Rate Case Res R1'!FW39</f>
        <v>22.7</v>
      </c>
      <c r="G41" s="688" t="s">
        <v>1</v>
      </c>
      <c r="H41" s="689"/>
      <c r="I41" s="411"/>
      <c r="J41" s="411"/>
      <c r="K41" s="411"/>
      <c r="L41" s="411"/>
      <c r="M41" s="411"/>
      <c r="N41" s="411"/>
      <c r="O41" s="411"/>
      <c r="P41" s="411"/>
      <c r="Q41" s="411"/>
      <c r="R41" s="411"/>
      <c r="S41" s="411"/>
      <c r="T41" s="411"/>
      <c r="U41" s="411"/>
      <c r="V41" s="411"/>
      <c r="W41" s="411"/>
      <c r="X41" s="411"/>
      <c r="Y41" s="411"/>
      <c r="Z41" s="409"/>
      <c r="AA41" s="411"/>
      <c r="AB41" s="411"/>
      <c r="AC41" s="411"/>
    </row>
    <row r="42" spans="1:29" s="280" customFormat="1" ht="14">
      <c r="A42" s="409"/>
      <c r="B42" s="408"/>
      <c r="C42" s="409"/>
      <c r="D42" s="419"/>
      <c r="E42" s="706" t="s">
        <v>213</v>
      </c>
      <c r="F42" s="707"/>
      <c r="G42" s="430"/>
      <c r="H42" s="431"/>
      <c r="I42" s="411"/>
      <c r="J42" s="411"/>
      <c r="K42" s="411"/>
      <c r="L42" s="411"/>
      <c r="M42" s="411"/>
      <c r="N42" s="411"/>
      <c r="O42" s="411"/>
      <c r="P42" s="411"/>
      <c r="Q42" s="411"/>
      <c r="R42" s="411"/>
      <c r="S42" s="411"/>
      <c r="T42" s="411"/>
      <c r="U42" s="411"/>
      <c r="V42" s="411"/>
      <c r="W42" s="411"/>
      <c r="X42" s="411"/>
      <c r="Y42" s="411"/>
      <c r="Z42" s="409"/>
      <c r="AA42" s="411"/>
      <c r="AB42" s="411"/>
      <c r="AC42" s="411"/>
    </row>
    <row r="43" spans="1:29" s="280" customFormat="1" ht="16">
      <c r="A43" s="409"/>
      <c r="B43" s="408"/>
      <c r="C43" s="309"/>
      <c r="D43" s="418" t="s">
        <v>76</v>
      </c>
      <c r="E43" s="415"/>
      <c r="F43" s="416"/>
      <c r="G43" s="430"/>
      <c r="H43" s="431"/>
      <c r="I43" s="411"/>
      <c r="J43" s="411"/>
      <c r="K43" s="411"/>
      <c r="L43" s="411"/>
      <c r="M43" s="411"/>
      <c r="N43" s="411"/>
      <c r="O43" s="411"/>
      <c r="P43" s="411"/>
      <c r="Q43" s="411"/>
      <c r="R43" s="411"/>
      <c r="S43" s="411"/>
      <c r="T43" s="411"/>
      <c r="U43" s="411"/>
      <c r="V43" s="411"/>
      <c r="W43" s="411"/>
      <c r="X43" s="411"/>
      <c r="Y43" s="411"/>
      <c r="Z43" s="409"/>
      <c r="AA43" s="411"/>
      <c r="AB43" s="411"/>
      <c r="AC43" s="411"/>
    </row>
    <row r="44" spans="1:29" s="280" customFormat="1" ht="14">
      <c r="A44" s="409"/>
      <c r="B44" s="408"/>
      <c r="C44" s="231"/>
      <c r="D44" s="231" t="s">
        <v>73</v>
      </c>
      <c r="E44" s="437">
        <f>+E12</f>
        <v>0.14273999999999998</v>
      </c>
      <c r="F44" s="438">
        <f>+'Rate Case Res R1'!FW31</f>
        <v>0.15712720182043302</v>
      </c>
      <c r="G44" s="708">
        <f>RATE(4.25,0,-E44,F44)</f>
        <v>2.285271468945263E-2</v>
      </c>
      <c r="H44" s="709"/>
      <c r="I44" s="411"/>
      <c r="J44" s="411"/>
      <c r="K44" s="411"/>
      <c r="L44" s="411"/>
      <c r="M44" s="411"/>
      <c r="N44" s="411"/>
      <c r="O44" s="411"/>
      <c r="P44" s="411"/>
      <c r="Q44" s="411"/>
      <c r="R44" s="411"/>
      <c r="S44" s="411"/>
      <c r="T44" s="411"/>
      <c r="U44" s="411"/>
      <c r="V44" s="411"/>
      <c r="W44" s="411"/>
      <c r="X44" s="411"/>
      <c r="Y44" s="411"/>
      <c r="Z44" s="409"/>
      <c r="AA44" s="411"/>
      <c r="AB44" s="411"/>
      <c r="AC44" s="411"/>
    </row>
    <row r="45" spans="1:29" s="280" customFormat="1" ht="14">
      <c r="A45" s="409"/>
      <c r="B45" s="408"/>
      <c r="C45" s="231"/>
      <c r="D45" s="231" t="s">
        <v>52</v>
      </c>
      <c r="E45" s="437">
        <f>+E13</f>
        <v>0.17073999999999998</v>
      </c>
      <c r="F45" s="438">
        <f>+'Rate Case Res R1'!FW32</f>
        <v>0.21571720182043305</v>
      </c>
      <c r="G45" s="708">
        <f>RATE(4.25,0,-E45,F45)</f>
        <v>5.6559599626233387E-2</v>
      </c>
      <c r="H45" s="709"/>
      <c r="I45" s="411"/>
      <c r="J45" s="411"/>
      <c r="K45" s="411"/>
      <c r="L45" s="411"/>
      <c r="M45" s="411"/>
      <c r="N45" s="411"/>
      <c r="O45" s="411"/>
      <c r="P45" s="411"/>
      <c r="Q45" s="411"/>
      <c r="R45" s="411"/>
      <c r="S45" s="411"/>
      <c r="T45" s="411"/>
      <c r="U45" s="411"/>
      <c r="V45" s="411"/>
      <c r="W45" s="411"/>
      <c r="X45" s="411"/>
      <c r="Y45" s="411"/>
      <c r="Z45" s="409"/>
      <c r="AA45" s="411"/>
      <c r="AB45" s="411"/>
      <c r="AC45" s="411"/>
    </row>
    <row r="46" spans="1:29" s="280" customFormat="1" ht="14">
      <c r="A46" s="409"/>
      <c r="B46" s="408"/>
      <c r="C46" s="231"/>
      <c r="D46" s="231" t="s">
        <v>53</v>
      </c>
      <c r="E46" s="437">
        <f>+E14</f>
        <v>0.17073999999999998</v>
      </c>
      <c r="F46" s="438">
        <f>+'Rate Case Res R1'!FW33</f>
        <v>0.302727201820433</v>
      </c>
      <c r="G46" s="708">
        <f>RATE(4.25,0,-E46,F46)</f>
        <v>0.14425139787663166</v>
      </c>
      <c r="H46" s="709"/>
      <c r="I46" s="411"/>
      <c r="J46" s="411"/>
      <c r="K46" s="411"/>
      <c r="L46" s="411"/>
      <c r="M46" s="411"/>
      <c r="N46" s="411"/>
      <c r="O46" s="411"/>
      <c r="P46" s="411"/>
      <c r="Q46" s="411"/>
      <c r="R46" s="411"/>
      <c r="S46" s="411"/>
      <c r="T46" s="411"/>
      <c r="U46" s="411"/>
      <c r="V46" s="411"/>
      <c r="W46" s="411"/>
      <c r="X46" s="411"/>
      <c r="Y46" s="411"/>
      <c r="Z46" s="409"/>
      <c r="AA46" s="411"/>
      <c r="AB46" s="411"/>
      <c r="AC46" s="411"/>
    </row>
    <row r="47" spans="1:29" s="280" customFormat="1" ht="16">
      <c r="A47" s="409"/>
      <c r="B47" s="414"/>
      <c r="C47" s="409"/>
      <c r="D47" s="420"/>
      <c r="E47" s="706" t="s">
        <v>211</v>
      </c>
      <c r="F47" s="707"/>
      <c r="G47" s="432"/>
      <c r="H47" s="433"/>
      <c r="I47" s="411"/>
      <c r="J47" s="411"/>
      <c r="K47" s="411"/>
      <c r="L47" s="411"/>
      <c r="M47" s="411"/>
      <c r="N47" s="411"/>
      <c r="O47" s="411"/>
      <c r="P47" s="411"/>
      <c r="Q47" s="411"/>
      <c r="R47" s="411"/>
      <c r="S47" s="411"/>
      <c r="T47" s="411"/>
      <c r="U47" s="411"/>
      <c r="V47" s="411"/>
      <c r="W47" s="411"/>
      <c r="X47" s="411"/>
      <c r="Y47" s="411"/>
      <c r="Z47" s="409"/>
      <c r="AA47" s="411"/>
      <c r="AB47" s="411"/>
      <c r="AC47" s="411"/>
    </row>
    <row r="48" spans="1:29" s="280" customFormat="1" ht="14">
      <c r="A48" s="409"/>
      <c r="B48" s="411"/>
      <c r="C48" s="413"/>
      <c r="D48" s="425" t="s">
        <v>109</v>
      </c>
      <c r="E48" s="426">
        <f>+E16</f>
        <v>71.36999999999999</v>
      </c>
      <c r="F48" s="427">
        <f>+'Rate Case Res R1'!FW89</f>
        <v>80.863600910216505</v>
      </c>
      <c r="G48" s="704">
        <f>RATE(4.25,0,-E48,F48)</f>
        <v>2.9820982985620335E-2</v>
      </c>
      <c r="H48" s="705"/>
      <c r="I48" s="411"/>
      <c r="J48" s="411"/>
      <c r="K48" s="411"/>
      <c r="L48" s="411"/>
      <c r="M48" s="411"/>
      <c r="N48" s="411"/>
      <c r="O48" s="411"/>
      <c r="P48" s="411"/>
      <c r="Q48" s="411"/>
      <c r="R48" s="411"/>
      <c r="S48" s="411"/>
      <c r="T48" s="411"/>
      <c r="U48" s="411"/>
      <c r="V48" s="411"/>
      <c r="W48" s="411"/>
      <c r="X48" s="411"/>
      <c r="Y48" s="411"/>
      <c r="Z48" s="409"/>
      <c r="AA48" s="411"/>
      <c r="AB48" s="411"/>
      <c r="AC48" s="411"/>
    </row>
    <row r="49" spans="1:29" s="280" customFormat="1" ht="14">
      <c r="A49" s="409"/>
      <c r="B49" s="411"/>
      <c r="C49" s="411"/>
      <c r="D49" s="411"/>
      <c r="E49" s="411"/>
      <c r="F49" s="411"/>
      <c r="G49" s="411"/>
      <c r="H49" s="411"/>
      <c r="I49" s="411"/>
      <c r="J49" s="411"/>
      <c r="K49" s="411"/>
      <c r="L49" s="411"/>
      <c r="M49" s="411"/>
      <c r="N49" s="411"/>
      <c r="O49" s="411"/>
      <c r="P49" s="411"/>
      <c r="Q49" s="411"/>
      <c r="R49" s="411"/>
      <c r="S49" s="411"/>
      <c r="T49" s="411"/>
      <c r="U49" s="411"/>
      <c r="V49" s="411"/>
      <c r="W49" s="411"/>
      <c r="X49" s="411"/>
      <c r="Y49" s="411"/>
      <c r="Z49" s="409"/>
      <c r="AA49" s="411"/>
      <c r="AB49" s="411"/>
      <c r="AC49" s="411"/>
    </row>
    <row r="50" spans="1:29" s="280" customFormat="1" ht="14">
      <c r="A50" s="409"/>
      <c r="B50" s="410" t="s">
        <v>219</v>
      </c>
      <c r="C50" s="411"/>
      <c r="D50" s="411"/>
      <c r="E50" s="411"/>
      <c r="F50" s="411"/>
      <c r="G50" s="411"/>
      <c r="H50" s="411"/>
      <c r="I50" s="411"/>
      <c r="J50" s="411"/>
      <c r="K50" s="411"/>
      <c r="L50" s="411"/>
      <c r="M50" s="411"/>
      <c r="N50" s="411"/>
      <c r="O50" s="411"/>
      <c r="P50" s="411"/>
      <c r="Q50" s="411"/>
      <c r="R50" s="411"/>
      <c r="S50" s="411"/>
      <c r="T50" s="411"/>
      <c r="U50" s="411"/>
      <c r="V50" s="411"/>
      <c r="W50" s="411"/>
      <c r="X50" s="411"/>
      <c r="Y50" s="411"/>
      <c r="Z50" s="409"/>
      <c r="AA50" s="411"/>
      <c r="AB50" s="411"/>
      <c r="AC50" s="411"/>
    </row>
    <row r="51" spans="1:29" s="280" customFormat="1" ht="14">
      <c r="A51"/>
      <c r="B51" s="410" t="s">
        <v>215</v>
      </c>
      <c r="C51"/>
      <c r="D51"/>
      <c r="E51"/>
      <c r="F51"/>
      <c r="G51"/>
      <c r="H51"/>
      <c r="I51"/>
      <c r="J51"/>
      <c r="K51"/>
      <c r="L51"/>
      <c r="M51"/>
      <c r="N51"/>
      <c r="O51"/>
      <c r="P51"/>
      <c r="Q51"/>
      <c r="R51"/>
      <c r="S51"/>
      <c r="T51"/>
      <c r="U51"/>
      <c r="V51"/>
      <c r="W51"/>
      <c r="X51"/>
      <c r="Y51"/>
      <c r="Z51"/>
      <c r="AA51"/>
      <c r="AB51"/>
      <c r="AC51"/>
    </row>
    <row r="52" spans="1:29" s="280" customFormat="1" ht="14">
      <c r="B52" s="310"/>
      <c r="C52" s="310"/>
      <c r="D52" s="310"/>
      <c r="E52" s="310"/>
      <c r="F52" s="310"/>
      <c r="G52" s="310"/>
      <c r="H52" s="310"/>
      <c r="I52" s="310"/>
      <c r="J52" s="310"/>
      <c r="K52" s="310"/>
      <c r="L52" s="310"/>
      <c r="M52" s="310"/>
      <c r="N52" s="310"/>
      <c r="O52" s="310"/>
      <c r="P52" s="310"/>
      <c r="Q52" s="310"/>
      <c r="R52" s="310"/>
      <c r="S52" s="310"/>
      <c r="T52" s="310"/>
      <c r="U52" s="310"/>
      <c r="V52" s="310"/>
      <c r="W52" s="310"/>
      <c r="X52" s="310"/>
      <c r="Y52" s="310"/>
      <c r="Z52" s="310"/>
      <c r="AA52" s="310"/>
    </row>
    <row r="53" spans="1:29" s="280" customFormat="1" ht="14">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row>
  </sheetData>
  <mergeCells count="103">
    <mergeCell ref="G48:H48"/>
    <mergeCell ref="G41:H41"/>
    <mergeCell ref="E42:F42"/>
    <mergeCell ref="G44:H44"/>
    <mergeCell ref="G45:H45"/>
    <mergeCell ref="G46:H46"/>
    <mergeCell ref="E47:F47"/>
    <mergeCell ref="G39:H39"/>
    <mergeCell ref="L39:N39"/>
    <mergeCell ref="T39:U39"/>
    <mergeCell ref="G40:H40"/>
    <mergeCell ref="L40:N40"/>
    <mergeCell ref="T40:U40"/>
    <mergeCell ref="R36:R37"/>
    <mergeCell ref="S36:S37"/>
    <mergeCell ref="T36:U37"/>
    <mergeCell ref="E38:F38"/>
    <mergeCell ref="L38:N38"/>
    <mergeCell ref="T38:U38"/>
    <mergeCell ref="C34:H34"/>
    <mergeCell ref="L34:U34"/>
    <mergeCell ref="C35:D37"/>
    <mergeCell ref="E35:E37"/>
    <mergeCell ref="F35:F37"/>
    <mergeCell ref="G35:H37"/>
    <mergeCell ref="L36:N37"/>
    <mergeCell ref="O36:O37"/>
    <mergeCell ref="P36:P37"/>
    <mergeCell ref="Q36:Q37"/>
    <mergeCell ref="G25:H25"/>
    <mergeCell ref="J25:K25"/>
    <mergeCell ref="M25:N25"/>
    <mergeCell ref="P25:Q25"/>
    <mergeCell ref="S25:T25"/>
    <mergeCell ref="V25:W25"/>
    <mergeCell ref="G24:H24"/>
    <mergeCell ref="J24:K24"/>
    <mergeCell ref="M24:N24"/>
    <mergeCell ref="P24:Q24"/>
    <mergeCell ref="S24:T24"/>
    <mergeCell ref="V24:W24"/>
    <mergeCell ref="G23:H23"/>
    <mergeCell ref="J23:K23"/>
    <mergeCell ref="M23:N23"/>
    <mergeCell ref="P23:Q23"/>
    <mergeCell ref="S23:T23"/>
    <mergeCell ref="V23:W23"/>
    <mergeCell ref="J20:K20"/>
    <mergeCell ref="L20:L21"/>
    <mergeCell ref="M20:N20"/>
    <mergeCell ref="O20:O21"/>
    <mergeCell ref="P20:Q20"/>
    <mergeCell ref="R20:R21"/>
    <mergeCell ref="C19:E19"/>
    <mergeCell ref="F19:N19"/>
    <mergeCell ref="O19:W19"/>
    <mergeCell ref="B20:B21"/>
    <mergeCell ref="C20:C21"/>
    <mergeCell ref="D20:D21"/>
    <mergeCell ref="E20:E21"/>
    <mergeCell ref="F20:F21"/>
    <mergeCell ref="G20:H20"/>
    <mergeCell ref="I20:I21"/>
    <mergeCell ref="S20:T20"/>
    <mergeCell ref="U20:U21"/>
    <mergeCell ref="V20:W20"/>
    <mergeCell ref="G10:H10"/>
    <mergeCell ref="J10:K10"/>
    <mergeCell ref="M10:N10"/>
    <mergeCell ref="P10:Q10"/>
    <mergeCell ref="S10:T10"/>
    <mergeCell ref="V10:W10"/>
    <mergeCell ref="G9:H9"/>
    <mergeCell ref="J9:K9"/>
    <mergeCell ref="M9:N9"/>
    <mergeCell ref="P9:Q9"/>
    <mergeCell ref="S9:T9"/>
    <mergeCell ref="V9:W9"/>
    <mergeCell ref="G8:H8"/>
    <mergeCell ref="J8:K8"/>
    <mergeCell ref="M8:N8"/>
    <mergeCell ref="P8:Q8"/>
    <mergeCell ref="S8:T8"/>
    <mergeCell ref="V8:W8"/>
    <mergeCell ref="J5:K5"/>
    <mergeCell ref="L5:L6"/>
    <mergeCell ref="M5:N5"/>
    <mergeCell ref="O5:O6"/>
    <mergeCell ref="P5:Q5"/>
    <mergeCell ref="R5:R6"/>
    <mergeCell ref="C4:E4"/>
    <mergeCell ref="F4:N4"/>
    <mergeCell ref="O4:W4"/>
    <mergeCell ref="B5:B6"/>
    <mergeCell ref="C5:C6"/>
    <mergeCell ref="D5:D6"/>
    <mergeCell ref="E5:E6"/>
    <mergeCell ref="F5:F6"/>
    <mergeCell ref="G5:H5"/>
    <mergeCell ref="I5:I6"/>
    <mergeCell ref="S5:T5"/>
    <mergeCell ref="U5:U6"/>
    <mergeCell ref="V5:W5"/>
  </mergeCells>
  <printOptions horizontalCentered="1"/>
  <pageMargins left="0" right="0" top="0.25" bottom="0" header="0.3" footer="0.05"/>
  <pageSetup scale="65" orientation="landscape" r:id="rId1"/>
  <headerFooter>
    <oddFooter>&amp;L&amp;F&amp;R&amp;D</oddFooter>
  </headerFooter>
  <colBreaks count="1" manualBreakCount="1">
    <brk id="23" min="1" max="19"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
  <dimension ref="A1:Y166"/>
  <sheetViews>
    <sheetView workbookViewId="0"/>
  </sheetViews>
  <sheetFormatPr baseColWidth="10" defaultColWidth="9.1640625" defaultRowHeight="19.5" customHeight="1"/>
  <cols>
    <col min="1" max="1" width="10.1640625" style="73" bestFit="1" customWidth="1"/>
    <col min="2" max="2" width="12" style="71" customWidth="1"/>
    <col min="3" max="3" width="9.1640625" style="71" customWidth="1"/>
    <col min="4" max="6" width="12" style="72" customWidth="1"/>
    <col min="7" max="8" width="9.1640625" style="71" customWidth="1"/>
    <col min="9" max="9" width="12" style="71" customWidth="1"/>
    <col min="10" max="12" width="14" style="71" customWidth="1"/>
    <col min="13" max="13" width="12.33203125" style="73" customWidth="1"/>
    <col min="14" max="14" width="10.33203125" style="73" customWidth="1"/>
    <col min="15" max="15" width="13.5" style="73" customWidth="1"/>
    <col min="16" max="16" width="12" style="73" customWidth="1"/>
    <col min="17" max="17" width="16.33203125" style="73" customWidth="1"/>
    <col min="18" max="18" width="15.5" style="73" customWidth="1"/>
    <col min="19" max="19" width="11.83203125" style="73" customWidth="1"/>
    <col min="20" max="20" width="9.1640625" style="73"/>
    <col min="21" max="21" width="27.5" style="73" customWidth="1"/>
    <col min="22" max="22" width="16.33203125" style="73" customWidth="1"/>
    <col min="23" max="24" width="13" style="73" customWidth="1"/>
    <col min="25" max="25" width="12.33203125" style="73" customWidth="1"/>
    <col min="26" max="16384" width="9.1640625" style="73"/>
  </cols>
  <sheetData>
    <row r="1" spans="1:25" ht="19.5" customHeight="1">
      <c r="A1" s="70" t="s">
        <v>7</v>
      </c>
      <c r="U1" s="73" t="s">
        <v>8</v>
      </c>
    </row>
    <row r="2" spans="1:25" s="77" customFormat="1" ht="45" customHeight="1">
      <c r="A2" s="74" t="s">
        <v>9</v>
      </c>
      <c r="B2" s="74" t="s">
        <v>10</v>
      </c>
      <c r="C2" s="74" t="s">
        <v>11</v>
      </c>
      <c r="D2" s="75" t="s">
        <v>12</v>
      </c>
      <c r="E2" s="75" t="s">
        <v>13</v>
      </c>
      <c r="F2" s="75" t="s">
        <v>14</v>
      </c>
      <c r="G2" s="74" t="s">
        <v>15</v>
      </c>
      <c r="H2" s="74" t="s">
        <v>16</v>
      </c>
      <c r="I2" s="74" t="s">
        <v>17</v>
      </c>
      <c r="J2" s="76" t="s">
        <v>18</v>
      </c>
      <c r="K2" s="76" t="s">
        <v>19</v>
      </c>
      <c r="L2" s="76" t="s">
        <v>20</v>
      </c>
      <c r="M2" s="74" t="s">
        <v>2</v>
      </c>
      <c r="N2" s="74" t="s">
        <v>21</v>
      </c>
      <c r="O2" s="74" t="s">
        <v>22</v>
      </c>
      <c r="P2" s="74" t="s">
        <v>3</v>
      </c>
      <c r="Q2" s="74" t="s">
        <v>4</v>
      </c>
      <c r="R2" s="74" t="s">
        <v>5</v>
      </c>
      <c r="S2" s="74" t="s">
        <v>6</v>
      </c>
      <c r="T2" s="74"/>
      <c r="U2" s="74" t="s">
        <v>23</v>
      </c>
    </row>
    <row r="3" spans="1:25" ht="19.5" customHeight="1" thickBot="1">
      <c r="A3" s="78">
        <v>35924</v>
      </c>
      <c r="B3" s="79">
        <v>7</v>
      </c>
      <c r="C3" s="79">
        <v>2.25</v>
      </c>
      <c r="D3" s="79">
        <v>7.9</v>
      </c>
      <c r="E3" s="79">
        <v>3.85</v>
      </c>
      <c r="F3" s="79">
        <v>1.4</v>
      </c>
      <c r="G3" s="80">
        <v>0.15193999999999999</v>
      </c>
      <c r="H3" s="80">
        <v>8.4870000000000001E-2</v>
      </c>
      <c r="I3" s="80">
        <v>3.3930000000000002E-2</v>
      </c>
      <c r="J3" s="81">
        <v>1.7000000000000001E-4</v>
      </c>
      <c r="K3" s="81">
        <v>1.2999999999999999E-4</v>
      </c>
      <c r="L3" s="81">
        <v>1E-4</v>
      </c>
      <c r="M3" s="82">
        <v>2.9399999999999999E-2</v>
      </c>
      <c r="N3" s="83">
        <v>0.46</v>
      </c>
      <c r="O3" s="84"/>
      <c r="P3" s="84"/>
      <c r="Q3" s="84"/>
      <c r="R3" s="84"/>
      <c r="S3" s="84"/>
      <c r="U3" s="85"/>
    </row>
    <row r="4" spans="1:25" ht="19.5" customHeight="1">
      <c r="A4" s="78">
        <v>35947</v>
      </c>
      <c r="B4" s="79">
        <v>7</v>
      </c>
      <c r="C4" s="79">
        <v>2.25</v>
      </c>
      <c r="D4" s="79">
        <v>8.6300000000000008</v>
      </c>
      <c r="E4" s="79">
        <v>4.21</v>
      </c>
      <c r="F4" s="79">
        <v>1.4</v>
      </c>
      <c r="G4" s="80">
        <v>0.15193999999999999</v>
      </c>
      <c r="H4" s="80">
        <v>8.4870000000000001E-2</v>
      </c>
      <c r="I4" s="80">
        <v>3.3930000000000002E-2</v>
      </c>
      <c r="J4" s="81">
        <v>1.7000000000000001E-4</v>
      </c>
      <c r="K4" s="81">
        <v>1.2999999999999999E-4</v>
      </c>
      <c r="L4" s="81">
        <v>1E-4</v>
      </c>
      <c r="M4" s="82">
        <v>2.9399999999999999E-2</v>
      </c>
      <c r="N4" s="83">
        <v>0.46</v>
      </c>
      <c r="O4" s="84"/>
      <c r="P4" s="84"/>
      <c r="Q4" s="84"/>
      <c r="R4" s="84"/>
      <c r="S4" s="84"/>
      <c r="U4" s="86" t="s">
        <v>24</v>
      </c>
      <c r="V4" s="87"/>
      <c r="W4" s="88" t="s">
        <v>25</v>
      </c>
      <c r="X4" s="89"/>
      <c r="Y4" s="90"/>
    </row>
    <row r="5" spans="1:25" ht="19.5" customHeight="1">
      <c r="A5" s="78">
        <v>36100</v>
      </c>
      <c r="B5" s="79">
        <v>7</v>
      </c>
      <c r="C5" s="79">
        <v>2.25</v>
      </c>
      <c r="D5" s="79">
        <v>7.9</v>
      </c>
      <c r="E5" s="79">
        <v>3.85</v>
      </c>
      <c r="F5" s="79">
        <v>1.4</v>
      </c>
      <c r="G5" s="80">
        <v>0.15193999999999999</v>
      </c>
      <c r="H5" s="80">
        <v>8.4870000000000001E-2</v>
      </c>
      <c r="I5" s="80">
        <v>3.3930000000000002E-2</v>
      </c>
      <c r="J5" s="81">
        <v>1.7000000000000001E-4</v>
      </c>
      <c r="K5" s="81">
        <v>1.2999999999999999E-4</v>
      </c>
      <c r="L5" s="81">
        <v>1E-4</v>
      </c>
      <c r="M5" s="82">
        <v>2.9399999999999999E-2</v>
      </c>
      <c r="N5" s="83">
        <v>0.46</v>
      </c>
      <c r="O5" s="84"/>
      <c r="P5" s="84"/>
      <c r="Q5" s="84"/>
      <c r="R5" s="84"/>
      <c r="S5" s="84"/>
      <c r="U5" s="91">
        <v>34000</v>
      </c>
      <c r="V5" s="92" t="s">
        <v>26</v>
      </c>
      <c r="W5" s="93" t="s">
        <v>27</v>
      </c>
      <c r="X5" s="93" t="s">
        <v>28</v>
      </c>
      <c r="Y5" s="94" t="s">
        <v>29</v>
      </c>
    </row>
    <row r="6" spans="1:25" ht="19.5" customHeight="1">
      <c r="A6" s="78">
        <v>36225</v>
      </c>
      <c r="B6" s="79">
        <v>7</v>
      </c>
      <c r="C6" s="79">
        <v>2.25</v>
      </c>
      <c r="D6" s="79">
        <v>7.9</v>
      </c>
      <c r="E6" s="79">
        <v>3.85</v>
      </c>
      <c r="F6" s="79">
        <v>1.4</v>
      </c>
      <c r="G6" s="80">
        <v>0.15193999999999999</v>
      </c>
      <c r="H6" s="80">
        <v>8.4870000000000001E-2</v>
      </c>
      <c r="I6" s="80">
        <v>3.3930000000000002E-2</v>
      </c>
      <c r="J6" s="81">
        <v>1.7000000000000001E-4</v>
      </c>
      <c r="K6" s="81">
        <v>1.2999999999999999E-4</v>
      </c>
      <c r="L6" s="81">
        <v>1E-4</v>
      </c>
      <c r="M6" s="82">
        <v>2.9399999999999999E-2</v>
      </c>
      <c r="N6" s="83">
        <v>0.46</v>
      </c>
      <c r="O6" s="84"/>
      <c r="P6" s="84"/>
      <c r="Q6" s="84"/>
      <c r="R6" s="84"/>
      <c r="S6" s="84"/>
      <c r="U6" s="86"/>
      <c r="V6" s="95" t="s">
        <v>30</v>
      </c>
      <c r="W6" s="96">
        <v>1.2930000000000001E-2</v>
      </c>
      <c r="X6" s="96">
        <v>8.5900000000000004E-3</v>
      </c>
      <c r="Y6" s="97">
        <v>3.8300000000000001E-3</v>
      </c>
    </row>
    <row r="7" spans="1:25" ht="19.5" customHeight="1">
      <c r="A7" s="78">
        <v>36312</v>
      </c>
      <c r="B7" s="79">
        <v>7</v>
      </c>
      <c r="C7" s="79">
        <v>2.25</v>
      </c>
      <c r="D7" s="79">
        <v>8.6300000000000008</v>
      </c>
      <c r="E7" s="79">
        <v>4.21</v>
      </c>
      <c r="F7" s="79">
        <v>1.4</v>
      </c>
      <c r="G7" s="80">
        <v>0.15193999999999999</v>
      </c>
      <c r="H7" s="80">
        <v>8.4870000000000001E-2</v>
      </c>
      <c r="I7" s="80">
        <v>3.3930000000000002E-2</v>
      </c>
      <c r="J7" s="81">
        <v>1.7000000000000001E-4</v>
      </c>
      <c r="K7" s="81">
        <v>1.2999999999999999E-4</v>
      </c>
      <c r="L7" s="81">
        <v>1E-4</v>
      </c>
      <c r="M7" s="82">
        <v>2.9399999999999999E-2</v>
      </c>
      <c r="N7" s="83">
        <v>0.46</v>
      </c>
      <c r="O7" s="84"/>
      <c r="P7" s="84"/>
      <c r="Q7" s="84"/>
      <c r="R7" s="84"/>
      <c r="S7" s="84"/>
      <c r="U7" s="86"/>
      <c r="V7" s="95" t="s">
        <v>31</v>
      </c>
      <c r="W7" s="96">
        <v>1.1849999999999999E-2</v>
      </c>
      <c r="X7" s="96">
        <v>7.8700000000000003E-3</v>
      </c>
      <c r="Y7" s="97">
        <v>3.5100000000000001E-3</v>
      </c>
    </row>
    <row r="8" spans="1:25" ht="19.5" customHeight="1">
      <c r="A8" s="78">
        <v>36465</v>
      </c>
      <c r="B8" s="79">
        <v>7</v>
      </c>
      <c r="C8" s="79">
        <v>2.25</v>
      </c>
      <c r="D8" s="79">
        <v>7.9</v>
      </c>
      <c r="E8" s="79">
        <v>3.85</v>
      </c>
      <c r="F8" s="79">
        <v>1.4</v>
      </c>
      <c r="G8" s="80">
        <v>0.15193999999999999</v>
      </c>
      <c r="H8" s="80">
        <v>8.4870000000000001E-2</v>
      </c>
      <c r="I8" s="80">
        <v>3.3930000000000002E-2</v>
      </c>
      <c r="J8" s="81">
        <v>1.7000000000000001E-4</v>
      </c>
      <c r="K8" s="81">
        <v>1.2999999999999999E-4</v>
      </c>
      <c r="L8" s="81">
        <v>1E-4</v>
      </c>
      <c r="M8" s="82">
        <v>2.9399999999999999E-2</v>
      </c>
      <c r="N8" s="83">
        <v>0.46</v>
      </c>
      <c r="O8" s="84"/>
      <c r="P8" s="84"/>
      <c r="Q8" s="84"/>
      <c r="R8" s="84"/>
      <c r="S8" s="84"/>
      <c r="U8" s="86"/>
      <c r="V8" s="95" t="s">
        <v>32</v>
      </c>
      <c r="W8" s="96">
        <v>8.5299999999999994E-3</v>
      </c>
      <c r="X8" s="96">
        <v>5.7099999999999998E-3</v>
      </c>
      <c r="Y8" s="97">
        <v>2.5400000000000002E-3</v>
      </c>
    </row>
    <row r="9" spans="1:25" ht="19.5" customHeight="1">
      <c r="A9" s="78">
        <v>36678</v>
      </c>
      <c r="B9" s="79">
        <v>7</v>
      </c>
      <c r="C9" s="79">
        <v>2.25</v>
      </c>
      <c r="D9" s="79">
        <v>8.6300000000000008</v>
      </c>
      <c r="E9" s="79">
        <v>4.21</v>
      </c>
      <c r="F9" s="79">
        <v>1.4</v>
      </c>
      <c r="G9" s="80">
        <v>0.15193999999999999</v>
      </c>
      <c r="H9" s="80">
        <v>8.4870000000000001E-2</v>
      </c>
      <c r="I9" s="80">
        <v>3.3930000000000002E-2</v>
      </c>
      <c r="J9" s="81">
        <v>1.7000000000000001E-4</v>
      </c>
      <c r="K9" s="81">
        <v>1.2999999999999999E-4</v>
      </c>
      <c r="L9" s="81">
        <v>1E-4</v>
      </c>
      <c r="M9" s="82">
        <v>2.9399999999999999E-2</v>
      </c>
      <c r="N9" s="83">
        <v>0.46</v>
      </c>
      <c r="O9" s="84"/>
      <c r="P9" s="84"/>
      <c r="Q9" s="84"/>
      <c r="R9" s="84"/>
      <c r="S9" s="84"/>
      <c r="U9" s="86"/>
      <c r="V9" s="95" t="s">
        <v>33</v>
      </c>
      <c r="W9" s="96">
        <v>5.0899999999999999E-3</v>
      </c>
      <c r="X9" s="96">
        <v>3.3899999999999998E-3</v>
      </c>
      <c r="Y9" s="97">
        <v>1.5299999999999999E-3</v>
      </c>
    </row>
    <row r="10" spans="1:25" ht="19.5" customHeight="1">
      <c r="A10" s="78">
        <v>36831</v>
      </c>
      <c r="B10" s="79">
        <v>7</v>
      </c>
      <c r="C10" s="79">
        <v>2.25</v>
      </c>
      <c r="D10" s="79">
        <v>7.9</v>
      </c>
      <c r="E10" s="79">
        <v>3.85</v>
      </c>
      <c r="F10" s="79">
        <v>1.4</v>
      </c>
      <c r="G10" s="80">
        <v>0.15193999999999999</v>
      </c>
      <c r="H10" s="80">
        <v>8.4870000000000001E-2</v>
      </c>
      <c r="I10" s="80">
        <v>3.3930000000000002E-2</v>
      </c>
      <c r="J10" s="81">
        <v>1.7000000000000001E-4</v>
      </c>
      <c r="K10" s="81">
        <v>1.2999999999999999E-4</v>
      </c>
      <c r="L10" s="81">
        <v>1E-4</v>
      </c>
      <c r="M10" s="82">
        <v>2.9399999999999999E-2</v>
      </c>
      <c r="N10" s="83">
        <v>0.46</v>
      </c>
      <c r="O10" s="84"/>
      <c r="P10" s="84"/>
      <c r="Q10" s="84"/>
      <c r="R10" s="84"/>
      <c r="S10" s="84"/>
      <c r="U10" s="86"/>
      <c r="V10" s="95" t="s">
        <v>34</v>
      </c>
      <c r="W10" s="96">
        <v>1.67E-3</v>
      </c>
      <c r="X10" s="96">
        <v>1.1299999999999999E-3</v>
      </c>
      <c r="Y10" s="97">
        <v>5.8E-4</v>
      </c>
    </row>
    <row r="11" spans="1:25" ht="19.5" customHeight="1">
      <c r="A11" s="78">
        <v>37043</v>
      </c>
      <c r="B11" s="79">
        <v>7</v>
      </c>
      <c r="C11" s="79">
        <v>2.25</v>
      </c>
      <c r="D11" s="79">
        <v>8.6300000000000008</v>
      </c>
      <c r="E11" s="79">
        <v>4.21</v>
      </c>
      <c r="F11" s="79">
        <v>1.4</v>
      </c>
      <c r="G11" s="80">
        <v>0.15193999999999999</v>
      </c>
      <c r="H11" s="80">
        <v>8.4870000000000001E-2</v>
      </c>
      <c r="I11" s="80">
        <v>3.3930000000000002E-2</v>
      </c>
      <c r="J11" s="81">
        <v>1.7000000000000001E-4</v>
      </c>
      <c r="K11" s="81">
        <v>1.2999999999999999E-4</v>
      </c>
      <c r="L11" s="81">
        <v>1E-4</v>
      </c>
      <c r="M11" s="82">
        <v>2.9399999999999999E-2</v>
      </c>
      <c r="N11" s="83">
        <v>0.46</v>
      </c>
      <c r="O11" s="98"/>
      <c r="P11" s="84"/>
      <c r="Q11" s="84"/>
      <c r="R11" s="84"/>
      <c r="S11" s="84"/>
      <c r="U11" s="86"/>
      <c r="V11" s="95" t="s">
        <v>35</v>
      </c>
      <c r="W11" s="96">
        <v>8.8000000000000003E-4</v>
      </c>
      <c r="X11" s="96">
        <v>5.9000000000000003E-4</v>
      </c>
      <c r="Y11" s="97">
        <v>3.6000000000000002E-4</v>
      </c>
    </row>
    <row r="12" spans="1:25" ht="19.5" customHeight="1" thickBot="1">
      <c r="A12" s="78">
        <v>37196</v>
      </c>
      <c r="B12" s="79">
        <v>7</v>
      </c>
      <c r="C12" s="79">
        <v>2.25</v>
      </c>
      <c r="D12" s="79">
        <v>7.9</v>
      </c>
      <c r="E12" s="79">
        <v>3.85</v>
      </c>
      <c r="F12" s="79">
        <v>1.4</v>
      </c>
      <c r="G12" s="80">
        <v>0.15193999999999999</v>
      </c>
      <c r="H12" s="80">
        <v>8.4870000000000001E-2</v>
      </c>
      <c r="I12" s="80">
        <v>3.3930000000000002E-2</v>
      </c>
      <c r="J12" s="81">
        <v>1.7000000000000001E-4</v>
      </c>
      <c r="K12" s="81">
        <v>1.2999999999999999E-4</v>
      </c>
      <c r="L12" s="81">
        <v>1E-4</v>
      </c>
      <c r="M12" s="82">
        <v>2.9399999999999999E-2</v>
      </c>
      <c r="N12" s="83">
        <v>0.46</v>
      </c>
      <c r="O12" s="98"/>
      <c r="P12" s="84"/>
      <c r="Q12" s="84"/>
      <c r="R12" s="84"/>
      <c r="S12" s="84"/>
      <c r="U12" s="86"/>
      <c r="V12" s="99" t="s">
        <v>36</v>
      </c>
      <c r="W12" s="100">
        <v>0</v>
      </c>
      <c r="X12" s="100">
        <v>0</v>
      </c>
      <c r="Y12" s="101">
        <v>0</v>
      </c>
    </row>
    <row r="13" spans="1:25" ht="19.5" customHeight="1">
      <c r="A13" s="78">
        <v>37408</v>
      </c>
      <c r="B13" s="79">
        <v>7</v>
      </c>
      <c r="C13" s="79">
        <v>2.25</v>
      </c>
      <c r="D13" s="79">
        <v>8.6300000000000008</v>
      </c>
      <c r="E13" s="79">
        <v>4.21</v>
      </c>
      <c r="F13" s="79">
        <v>1.4</v>
      </c>
      <c r="G13" s="80">
        <v>0.15193999999999999</v>
      </c>
      <c r="H13" s="80">
        <v>8.4870000000000001E-2</v>
      </c>
      <c r="I13" s="80">
        <v>3.3930000000000002E-2</v>
      </c>
      <c r="J13" s="81">
        <v>1.7000000000000001E-4</v>
      </c>
      <c r="K13" s="81">
        <v>1.2999999999999999E-4</v>
      </c>
      <c r="L13" s="81">
        <v>1E-4</v>
      </c>
      <c r="M13" s="82">
        <v>2.9399999999999999E-2</v>
      </c>
      <c r="N13" s="83">
        <v>0.46</v>
      </c>
      <c r="O13" s="98"/>
      <c r="P13" s="84"/>
      <c r="Q13" s="84"/>
      <c r="R13" s="84"/>
      <c r="S13" s="84"/>
      <c r="U13" s="85"/>
    </row>
    <row r="14" spans="1:25" ht="19.5" customHeight="1" thickBot="1">
      <c r="A14" s="78">
        <v>37561</v>
      </c>
      <c r="B14" s="79">
        <v>7</v>
      </c>
      <c r="C14" s="79">
        <v>2.25</v>
      </c>
      <c r="D14" s="79">
        <v>7.9</v>
      </c>
      <c r="E14" s="79">
        <v>3.85</v>
      </c>
      <c r="F14" s="79">
        <v>1.4</v>
      </c>
      <c r="G14" s="80">
        <v>0.15193999999999999</v>
      </c>
      <c r="H14" s="80">
        <v>8.4870000000000001E-2</v>
      </c>
      <c r="I14" s="80">
        <v>3.3930000000000002E-2</v>
      </c>
      <c r="J14" s="81">
        <v>1.7000000000000001E-4</v>
      </c>
      <c r="K14" s="81">
        <v>1.2999999999999999E-4</v>
      </c>
      <c r="L14" s="81">
        <v>1E-4</v>
      </c>
      <c r="M14" s="82">
        <v>2.9399999999999999E-2</v>
      </c>
      <c r="N14" s="83">
        <v>0.46</v>
      </c>
      <c r="O14" s="98"/>
      <c r="P14" s="84"/>
      <c r="Q14" s="84"/>
      <c r="R14" s="84"/>
      <c r="S14" s="84"/>
      <c r="U14" s="85"/>
    </row>
    <row r="15" spans="1:25" ht="19.5" customHeight="1">
      <c r="A15" s="78">
        <v>37773</v>
      </c>
      <c r="B15" s="79">
        <v>7</v>
      </c>
      <c r="C15" s="79">
        <v>2.25</v>
      </c>
      <c r="D15" s="79">
        <v>8.6300000000000008</v>
      </c>
      <c r="E15" s="79">
        <v>4.21</v>
      </c>
      <c r="F15" s="79">
        <v>1.4</v>
      </c>
      <c r="G15" s="80">
        <v>0.15193999999999999</v>
      </c>
      <c r="H15" s="80">
        <v>8.4870000000000001E-2</v>
      </c>
      <c r="I15" s="80">
        <v>3.3930000000000002E-2</v>
      </c>
      <c r="J15" s="81">
        <v>1.7000000000000001E-4</v>
      </c>
      <c r="K15" s="81">
        <v>1.2999999999999999E-4</v>
      </c>
      <c r="L15" s="81">
        <v>1E-4</v>
      </c>
      <c r="M15" s="82">
        <v>2.9399999999999999E-2</v>
      </c>
      <c r="N15" s="83">
        <v>0.46</v>
      </c>
      <c r="O15" s="98"/>
      <c r="P15" s="84"/>
      <c r="Q15" s="84"/>
      <c r="R15" s="84"/>
      <c r="S15" s="84"/>
      <c r="U15" s="86" t="s">
        <v>24</v>
      </c>
      <c r="V15" s="87"/>
      <c r="W15" s="88" t="s">
        <v>37</v>
      </c>
      <c r="X15" s="89"/>
      <c r="Y15" s="90"/>
    </row>
    <row r="16" spans="1:25" ht="19.5" customHeight="1">
      <c r="A16" s="78">
        <v>37926</v>
      </c>
      <c r="B16" s="79">
        <v>7</v>
      </c>
      <c r="C16" s="79">
        <v>2.25</v>
      </c>
      <c r="D16" s="79">
        <v>7.9</v>
      </c>
      <c r="E16" s="79">
        <v>3.85</v>
      </c>
      <c r="F16" s="79">
        <v>1.4</v>
      </c>
      <c r="G16" s="80">
        <v>0.15193999999999999</v>
      </c>
      <c r="H16" s="80">
        <v>8.4870000000000001E-2</v>
      </c>
      <c r="I16" s="80">
        <v>3.3930000000000002E-2</v>
      </c>
      <c r="J16" s="81">
        <v>1.7000000000000001E-4</v>
      </c>
      <c r="K16" s="81">
        <v>1.2999999999999999E-4</v>
      </c>
      <c r="L16" s="81">
        <v>1E-4</v>
      </c>
      <c r="M16" s="82">
        <v>2.9399999999999999E-2</v>
      </c>
      <c r="N16" s="83">
        <v>0.46</v>
      </c>
      <c r="O16" s="98"/>
      <c r="P16" s="84"/>
      <c r="Q16" s="84"/>
      <c r="R16" s="84"/>
      <c r="S16" s="84"/>
      <c r="U16" s="91">
        <v>39995</v>
      </c>
      <c r="V16" s="92" t="s">
        <v>26</v>
      </c>
      <c r="W16" s="93" t="s">
        <v>27</v>
      </c>
      <c r="X16" s="93" t="s">
        <v>28</v>
      </c>
      <c r="Y16" s="94" t="s">
        <v>29</v>
      </c>
    </row>
    <row r="17" spans="1:25" ht="19.5" customHeight="1">
      <c r="A17" s="78">
        <v>38139</v>
      </c>
      <c r="B17" s="79">
        <v>7</v>
      </c>
      <c r="C17" s="79">
        <v>2.25</v>
      </c>
      <c r="D17" s="79">
        <v>8.6300000000000008</v>
      </c>
      <c r="E17" s="79">
        <v>4.21</v>
      </c>
      <c r="F17" s="79">
        <v>1.4</v>
      </c>
      <c r="G17" s="80">
        <v>0.15193999999999999</v>
      </c>
      <c r="H17" s="80">
        <v>8.4870000000000001E-2</v>
      </c>
      <c r="I17" s="80">
        <v>3.3930000000000002E-2</v>
      </c>
      <c r="J17" s="81">
        <v>1.7000000000000001E-4</v>
      </c>
      <c r="K17" s="81">
        <v>1.2999999999999999E-4</v>
      </c>
      <c r="L17" s="81">
        <v>1E-4</v>
      </c>
      <c r="M17" s="82">
        <v>2.9399999999999999E-2</v>
      </c>
      <c r="N17" s="83">
        <v>0.46</v>
      </c>
      <c r="O17" s="102"/>
      <c r="P17" s="84"/>
      <c r="Q17" s="84"/>
      <c r="R17" s="84"/>
      <c r="S17" s="84"/>
      <c r="U17" s="86"/>
      <c r="V17" s="95" t="s">
        <v>30</v>
      </c>
      <c r="W17" s="96">
        <v>1.2930000000000001E-2</v>
      </c>
      <c r="X17" s="96">
        <v>8.5900000000000004E-3</v>
      </c>
      <c r="Y17" s="97">
        <v>3.8300000000000001E-3</v>
      </c>
    </row>
    <row r="18" spans="1:25" ht="19.5" customHeight="1">
      <c r="A18" s="78">
        <v>38292</v>
      </c>
      <c r="B18" s="79">
        <v>7</v>
      </c>
      <c r="C18" s="79">
        <v>2.25</v>
      </c>
      <c r="D18" s="79">
        <v>7.9</v>
      </c>
      <c r="E18" s="79">
        <v>3.85</v>
      </c>
      <c r="F18" s="79">
        <v>1.4</v>
      </c>
      <c r="G18" s="80">
        <v>0.15193999999999999</v>
      </c>
      <c r="H18" s="80">
        <v>8.4870000000000001E-2</v>
      </c>
      <c r="I18" s="80">
        <v>3.3930000000000002E-2</v>
      </c>
      <c r="J18" s="81">
        <v>1.7000000000000001E-4</v>
      </c>
      <c r="K18" s="81">
        <v>1.2999999999999999E-4</v>
      </c>
      <c r="L18" s="81">
        <v>1E-4</v>
      </c>
      <c r="M18" s="82">
        <v>2.9399999999999999E-2</v>
      </c>
      <c r="N18" s="83">
        <v>0.46</v>
      </c>
      <c r="O18" s="102"/>
      <c r="P18" s="84"/>
      <c r="Q18" s="84"/>
      <c r="R18" s="84"/>
      <c r="S18" s="84"/>
      <c r="U18" s="86"/>
      <c r="V18" s="95" t="s">
        <v>31</v>
      </c>
      <c r="W18" s="96">
        <v>1.1849999999999999E-2</v>
      </c>
      <c r="X18" s="96">
        <v>7.8700000000000003E-3</v>
      </c>
      <c r="Y18" s="97">
        <v>3.5100000000000001E-3</v>
      </c>
    </row>
    <row r="19" spans="1:25" ht="19.5" customHeight="1">
      <c r="A19" s="78">
        <v>38504</v>
      </c>
      <c r="B19" s="79">
        <v>7</v>
      </c>
      <c r="C19" s="79">
        <v>2.25</v>
      </c>
      <c r="D19" s="79">
        <v>8.6300000000000008</v>
      </c>
      <c r="E19" s="79">
        <v>4.21</v>
      </c>
      <c r="F19" s="79">
        <v>1.4</v>
      </c>
      <c r="G19" s="80">
        <v>0.15193999999999999</v>
      </c>
      <c r="H19" s="80">
        <v>8.4870000000000001E-2</v>
      </c>
      <c r="I19" s="80">
        <v>3.3930000000000002E-2</v>
      </c>
      <c r="J19" s="81">
        <v>1.7000000000000001E-4</v>
      </c>
      <c r="K19" s="81">
        <v>1.2999999999999999E-4</v>
      </c>
      <c r="L19" s="81">
        <v>1E-4</v>
      </c>
      <c r="M19" s="82">
        <v>2.9399999999999999E-2</v>
      </c>
      <c r="N19" s="83">
        <v>0.46</v>
      </c>
      <c r="O19" s="102"/>
      <c r="P19" s="84"/>
      <c r="Q19" s="84"/>
      <c r="R19" s="84"/>
      <c r="S19" s="84"/>
      <c r="U19" s="86"/>
      <c r="V19" s="95" t="s">
        <v>32</v>
      </c>
      <c r="W19" s="96">
        <v>8.5299999999999994E-3</v>
      </c>
      <c r="X19" s="96">
        <v>5.7099999999999998E-3</v>
      </c>
      <c r="Y19" s="97">
        <v>2.5400000000000002E-3</v>
      </c>
    </row>
    <row r="20" spans="1:25" ht="19.5" customHeight="1">
      <c r="A20" s="78">
        <v>38657</v>
      </c>
      <c r="B20" s="79">
        <v>7</v>
      </c>
      <c r="C20" s="79">
        <v>2.25</v>
      </c>
      <c r="D20" s="79">
        <v>7.9</v>
      </c>
      <c r="E20" s="79">
        <v>3.85</v>
      </c>
      <c r="F20" s="79">
        <v>1.4</v>
      </c>
      <c r="G20" s="80">
        <v>0.15193999999999999</v>
      </c>
      <c r="H20" s="80">
        <v>8.4870000000000001E-2</v>
      </c>
      <c r="I20" s="80">
        <v>3.3930000000000002E-2</v>
      </c>
      <c r="J20" s="81">
        <v>1.7000000000000001E-4</v>
      </c>
      <c r="K20" s="81">
        <v>1.2999999999999999E-4</v>
      </c>
      <c r="L20" s="81">
        <v>1E-4</v>
      </c>
      <c r="M20" s="82">
        <v>2.9399999999999999E-2</v>
      </c>
      <c r="N20" s="83">
        <v>0.46</v>
      </c>
      <c r="O20" s="102"/>
      <c r="P20" s="84"/>
      <c r="Q20" s="84"/>
      <c r="R20" s="84"/>
      <c r="S20" s="84"/>
      <c r="U20" s="86"/>
      <c r="V20" s="95" t="s">
        <v>33</v>
      </c>
      <c r="W20" s="96">
        <v>5.0899999999999999E-3</v>
      </c>
      <c r="X20" s="96">
        <v>3.3899999999999998E-3</v>
      </c>
      <c r="Y20" s="97">
        <v>1.5299999999999999E-3</v>
      </c>
    </row>
    <row r="21" spans="1:25" ht="19.5" customHeight="1">
      <c r="A21" s="78">
        <v>38869</v>
      </c>
      <c r="B21" s="79">
        <v>7</v>
      </c>
      <c r="C21" s="79">
        <v>2.25</v>
      </c>
      <c r="D21" s="79">
        <v>8.6300000000000008</v>
      </c>
      <c r="E21" s="79">
        <v>4.21</v>
      </c>
      <c r="F21" s="79">
        <v>1.4</v>
      </c>
      <c r="G21" s="80">
        <v>0.15193999999999999</v>
      </c>
      <c r="H21" s="80">
        <v>8.4870000000000001E-2</v>
      </c>
      <c r="I21" s="80">
        <v>3.3930000000000002E-2</v>
      </c>
      <c r="J21" s="81">
        <v>1.7000000000000001E-4</v>
      </c>
      <c r="K21" s="81">
        <v>1.2999999999999999E-4</v>
      </c>
      <c r="L21" s="81">
        <v>1E-4</v>
      </c>
      <c r="M21" s="82">
        <v>2.9399999999999999E-2</v>
      </c>
      <c r="N21" s="83">
        <v>0.46</v>
      </c>
      <c r="O21" s="102"/>
      <c r="P21" s="84"/>
      <c r="Q21" s="84"/>
      <c r="R21" s="84"/>
      <c r="S21" s="84"/>
      <c r="U21" s="86"/>
      <c r="V21" s="95" t="s">
        <v>34</v>
      </c>
      <c r="W21" s="96">
        <v>1.67E-3</v>
      </c>
      <c r="X21" s="96">
        <v>1.1299999999999999E-3</v>
      </c>
      <c r="Y21" s="97">
        <v>5.8E-4</v>
      </c>
    </row>
    <row r="22" spans="1:25" ht="19.5" customHeight="1">
      <c r="A22" s="78">
        <f>DATE(2006,10,1)</f>
        <v>38991</v>
      </c>
      <c r="B22" s="79">
        <v>7</v>
      </c>
      <c r="C22" s="79">
        <v>2.25</v>
      </c>
      <c r="D22" s="79">
        <v>8.6300000000000008</v>
      </c>
      <c r="E22" s="79">
        <v>4.21</v>
      </c>
      <c r="F22" s="79">
        <v>1.4</v>
      </c>
      <c r="G22" s="80">
        <v>0.15193999999999999</v>
      </c>
      <c r="H22" s="80">
        <v>8.4870000000000001E-2</v>
      </c>
      <c r="I22" s="80">
        <v>3.3930000000000002E-2</v>
      </c>
      <c r="J22" s="81">
        <v>1.7000000000000001E-4</v>
      </c>
      <c r="K22" s="81">
        <v>1.2999999999999999E-4</v>
      </c>
      <c r="L22" s="81">
        <v>1E-4</v>
      </c>
      <c r="M22" s="82">
        <v>3.04E-2</v>
      </c>
      <c r="N22" s="83">
        <v>0.46</v>
      </c>
      <c r="O22" s="102"/>
      <c r="P22" s="84"/>
      <c r="Q22" s="84"/>
      <c r="R22" s="84"/>
      <c r="S22" s="84"/>
      <c r="U22" s="86"/>
      <c r="V22" s="95" t="s">
        <v>35</v>
      </c>
      <c r="W22" s="96">
        <v>8.8000000000000003E-4</v>
      </c>
      <c r="X22" s="96">
        <v>5.9000000000000003E-4</v>
      </c>
      <c r="Y22" s="97">
        <v>3.6000000000000002E-4</v>
      </c>
    </row>
    <row r="23" spans="1:25" ht="19.5" customHeight="1">
      <c r="A23" s="78">
        <v>39022</v>
      </c>
      <c r="B23" s="79">
        <v>7</v>
      </c>
      <c r="C23" s="79">
        <v>2.25</v>
      </c>
      <c r="D23" s="79">
        <v>7.9</v>
      </c>
      <c r="E23" s="79">
        <v>3.85</v>
      </c>
      <c r="F23" s="79">
        <v>1.4</v>
      </c>
      <c r="G23" s="80">
        <v>0.15193999999999999</v>
      </c>
      <c r="H23" s="80">
        <v>8.4870000000000001E-2</v>
      </c>
      <c r="I23" s="80">
        <v>3.3930000000000002E-2</v>
      </c>
      <c r="J23" s="81">
        <v>1.7000000000000001E-4</v>
      </c>
      <c r="K23" s="81">
        <v>1.2999999999999999E-4</v>
      </c>
      <c r="L23" s="81">
        <v>1E-4</v>
      </c>
      <c r="M23" s="82">
        <v>3.04E-2</v>
      </c>
      <c r="N23" s="83">
        <v>0.46</v>
      </c>
      <c r="O23" s="102"/>
      <c r="P23" s="84"/>
      <c r="Q23" s="84"/>
      <c r="R23" s="84"/>
      <c r="S23" s="84"/>
      <c r="U23" s="86"/>
      <c r="V23" s="95" t="s">
        <v>36</v>
      </c>
      <c r="W23" s="103">
        <v>0</v>
      </c>
      <c r="X23" s="103">
        <v>0</v>
      </c>
      <c r="Y23" s="104">
        <v>0</v>
      </c>
    </row>
    <row r="24" spans="1:25" ht="19.5" customHeight="1">
      <c r="A24" s="78">
        <v>39083</v>
      </c>
      <c r="B24" s="79">
        <v>7</v>
      </c>
      <c r="C24" s="79">
        <v>2.25</v>
      </c>
      <c r="D24" s="79">
        <v>7.9</v>
      </c>
      <c r="E24" s="79">
        <v>3.85</v>
      </c>
      <c r="F24" s="79">
        <v>1.4</v>
      </c>
      <c r="G24" s="80">
        <v>0.15193999999999999</v>
      </c>
      <c r="H24" s="80">
        <v>8.4870000000000001E-2</v>
      </c>
      <c r="I24" s="80">
        <v>3.3930000000000002E-2</v>
      </c>
      <c r="J24" s="81">
        <v>1.7000000000000001E-4</v>
      </c>
      <c r="K24" s="81">
        <v>1.2999999999999999E-4</v>
      </c>
      <c r="L24" s="81">
        <v>1E-4</v>
      </c>
      <c r="M24" s="82">
        <v>3.1399999999999997E-2</v>
      </c>
      <c r="N24" s="83">
        <v>0.46</v>
      </c>
      <c r="O24" s="102"/>
      <c r="P24" s="84"/>
      <c r="Q24" s="84"/>
      <c r="R24" s="84"/>
      <c r="S24" s="84"/>
      <c r="U24" s="86"/>
      <c r="V24" s="105"/>
      <c r="W24" s="106"/>
      <c r="X24" s="107"/>
      <c r="Y24" s="108"/>
    </row>
    <row r="25" spans="1:25" ht="19.5" customHeight="1">
      <c r="A25" s="78">
        <v>39173</v>
      </c>
      <c r="B25" s="79">
        <v>7</v>
      </c>
      <c r="C25" s="79">
        <v>2.25</v>
      </c>
      <c r="D25" s="79">
        <v>7.9</v>
      </c>
      <c r="E25" s="79">
        <v>3.85</v>
      </c>
      <c r="F25" s="79">
        <v>1.4</v>
      </c>
      <c r="G25" s="80">
        <v>0.15193999999999999</v>
      </c>
      <c r="H25" s="80">
        <v>8.4870000000000001E-2</v>
      </c>
      <c r="I25" s="80">
        <v>3.3930000000000002E-2</v>
      </c>
      <c r="J25" s="81">
        <v>1.7000000000000001E-4</v>
      </c>
      <c r="K25" s="81">
        <v>1.2999999999999999E-4</v>
      </c>
      <c r="L25" s="81">
        <v>1E-4</v>
      </c>
      <c r="M25" s="82">
        <v>3.2399999999999998E-2</v>
      </c>
      <c r="N25" s="83">
        <v>0.46</v>
      </c>
      <c r="O25" s="102"/>
      <c r="P25" s="84"/>
      <c r="Q25" s="84"/>
      <c r="R25" s="84"/>
      <c r="S25" s="84"/>
      <c r="U25" s="86"/>
      <c r="V25" s="105"/>
      <c r="W25" s="106" t="s">
        <v>38</v>
      </c>
      <c r="X25" s="107"/>
      <c r="Y25" s="108"/>
    </row>
    <row r="26" spans="1:25" ht="19.5" customHeight="1">
      <c r="A26" s="78">
        <v>39234</v>
      </c>
      <c r="B26" s="79">
        <v>7</v>
      </c>
      <c r="C26" s="79">
        <v>2.25</v>
      </c>
      <c r="D26" s="79">
        <v>8.6300000000000008</v>
      </c>
      <c r="E26" s="79">
        <v>4.21</v>
      </c>
      <c r="F26" s="79">
        <v>1.4</v>
      </c>
      <c r="G26" s="80">
        <v>0.15193999999999999</v>
      </c>
      <c r="H26" s="80">
        <v>8.4870000000000001E-2</v>
      </c>
      <c r="I26" s="80">
        <v>3.3930000000000002E-2</v>
      </c>
      <c r="J26" s="81">
        <v>1.7000000000000001E-4</v>
      </c>
      <c r="K26" s="81">
        <v>1.2999999999999999E-4</v>
      </c>
      <c r="L26" s="81">
        <v>1E-4</v>
      </c>
      <c r="M26" s="82">
        <v>3.2399999999999998E-2</v>
      </c>
      <c r="N26" s="83">
        <v>0.46</v>
      </c>
      <c r="O26" s="102"/>
      <c r="P26" s="84"/>
      <c r="Q26" s="84"/>
      <c r="R26" s="84"/>
      <c r="S26" s="84"/>
      <c r="U26" s="86"/>
      <c r="V26" s="109"/>
      <c r="W26" s="110"/>
      <c r="X26" s="110"/>
      <c r="Y26" s="111"/>
    </row>
    <row r="27" spans="1:25" ht="19.5" customHeight="1">
      <c r="A27" s="78">
        <v>39264</v>
      </c>
      <c r="B27" s="79">
        <v>7</v>
      </c>
      <c r="C27" s="79">
        <v>2.25</v>
      </c>
      <c r="D27" s="79">
        <v>8.6300000000000008</v>
      </c>
      <c r="E27" s="79">
        <v>4.21</v>
      </c>
      <c r="F27" s="79">
        <v>1.4</v>
      </c>
      <c r="G27" s="80">
        <v>0.15193999999999999</v>
      </c>
      <c r="H27" s="80">
        <v>8.4870000000000001E-2</v>
      </c>
      <c r="I27" s="80">
        <v>3.3930000000000002E-2</v>
      </c>
      <c r="J27" s="81">
        <v>1.7000000000000001E-4</v>
      </c>
      <c r="K27" s="81">
        <v>1.2999999999999999E-4</v>
      </c>
      <c r="L27" s="81">
        <v>1E-4</v>
      </c>
      <c r="M27" s="82">
        <v>3.3399999999999999E-2</v>
      </c>
      <c r="N27" s="83">
        <v>0.46</v>
      </c>
      <c r="O27" s="102"/>
      <c r="P27" s="84"/>
      <c r="Q27" s="84"/>
      <c r="R27" s="84"/>
      <c r="S27" s="84"/>
      <c r="U27" s="86"/>
      <c r="V27" s="92" t="s">
        <v>26</v>
      </c>
      <c r="W27" s="93" t="s">
        <v>27</v>
      </c>
      <c r="X27" s="93" t="s">
        <v>28</v>
      </c>
      <c r="Y27" s="94" t="s">
        <v>29</v>
      </c>
    </row>
    <row r="28" spans="1:25" ht="19.5" customHeight="1">
      <c r="A28" s="78">
        <v>39356</v>
      </c>
      <c r="B28" s="79">
        <v>7</v>
      </c>
      <c r="C28" s="79">
        <v>2.25</v>
      </c>
      <c r="D28" s="79">
        <v>8.6300000000000008</v>
      </c>
      <c r="E28" s="79">
        <v>4.21</v>
      </c>
      <c r="F28" s="79">
        <v>1.4</v>
      </c>
      <c r="G28" s="80">
        <v>0.15193999999999999</v>
      </c>
      <c r="H28" s="80">
        <v>8.4870000000000001E-2</v>
      </c>
      <c r="I28" s="80">
        <v>3.3930000000000002E-2</v>
      </c>
      <c r="J28" s="81">
        <v>1.7000000000000001E-4</v>
      </c>
      <c r="K28" s="81">
        <v>1.2999999999999999E-4</v>
      </c>
      <c r="L28" s="81">
        <v>1E-4</v>
      </c>
      <c r="M28" s="82">
        <v>3.44E-2</v>
      </c>
      <c r="N28" s="83">
        <v>0.46</v>
      </c>
      <c r="O28" s="102"/>
      <c r="P28" s="84"/>
      <c r="Q28" s="84"/>
      <c r="R28" s="84"/>
      <c r="S28" s="84"/>
      <c r="U28" s="86"/>
      <c r="V28" s="95" t="s">
        <v>30</v>
      </c>
      <c r="W28" s="96">
        <v>1.116E-2</v>
      </c>
      <c r="X28" s="96">
        <v>1.116E-2</v>
      </c>
      <c r="Y28" s="97">
        <v>4.5999999999999999E-3</v>
      </c>
    </row>
    <row r="29" spans="1:25" ht="19.5" customHeight="1">
      <c r="A29" s="78">
        <v>39387</v>
      </c>
      <c r="B29" s="79">
        <v>7</v>
      </c>
      <c r="C29" s="79">
        <v>2.25</v>
      </c>
      <c r="D29" s="79">
        <v>7.9</v>
      </c>
      <c r="E29" s="79">
        <v>3.85</v>
      </c>
      <c r="F29" s="79">
        <v>1.4</v>
      </c>
      <c r="G29" s="80">
        <v>0.15193999999999999</v>
      </c>
      <c r="H29" s="80">
        <v>8.4870000000000001E-2</v>
      </c>
      <c r="I29" s="80">
        <v>3.3930000000000002E-2</v>
      </c>
      <c r="J29" s="81">
        <v>1.7000000000000001E-4</v>
      </c>
      <c r="K29" s="81">
        <v>1.2999999999999999E-4</v>
      </c>
      <c r="L29" s="81">
        <v>1E-4</v>
      </c>
      <c r="M29" s="82">
        <v>3.44E-2</v>
      </c>
      <c r="N29" s="83">
        <v>0.46</v>
      </c>
      <c r="O29" s="102"/>
      <c r="P29" s="84"/>
      <c r="Q29" s="84"/>
      <c r="R29" s="84"/>
      <c r="S29" s="84"/>
      <c r="U29" s="86"/>
      <c r="V29" s="95" t="s">
        <v>31</v>
      </c>
      <c r="W29" s="96">
        <v>1.023E-2</v>
      </c>
      <c r="X29" s="96">
        <v>1.023E-2</v>
      </c>
      <c r="Y29" s="97">
        <v>4.2100000000000002E-3</v>
      </c>
    </row>
    <row r="30" spans="1:25" ht="19.5" customHeight="1">
      <c r="A30" s="78">
        <v>39448</v>
      </c>
      <c r="B30" s="79">
        <v>7</v>
      </c>
      <c r="C30" s="79">
        <v>2.25</v>
      </c>
      <c r="D30" s="79">
        <v>7.9</v>
      </c>
      <c r="E30" s="79">
        <v>3.85</v>
      </c>
      <c r="F30" s="79">
        <v>1.4</v>
      </c>
      <c r="G30" s="80">
        <v>0.15193999999999999</v>
      </c>
      <c r="H30" s="80">
        <v>8.4870000000000001E-2</v>
      </c>
      <c r="I30" s="80">
        <v>3.3930000000000002E-2</v>
      </c>
      <c r="J30" s="81">
        <v>1.7000000000000001E-4</v>
      </c>
      <c r="K30" s="81">
        <v>1.2999999999999999E-4</v>
      </c>
      <c r="L30" s="81">
        <v>1E-4</v>
      </c>
      <c r="M30" s="82">
        <v>3.5400000000000001E-2</v>
      </c>
      <c r="N30" s="83">
        <v>0.46</v>
      </c>
      <c r="O30" s="102"/>
      <c r="P30" s="84"/>
      <c r="Q30" s="84"/>
      <c r="R30" s="84"/>
      <c r="S30" s="84"/>
      <c r="U30" s="86"/>
      <c r="V30" s="95" t="s">
        <v>32</v>
      </c>
      <c r="W30" s="96">
        <v>7.3699999999999998E-3</v>
      </c>
      <c r="X30" s="96">
        <v>7.3699999999999998E-3</v>
      </c>
      <c r="Y30" s="97">
        <v>3.0500000000000002E-3</v>
      </c>
    </row>
    <row r="31" spans="1:25" ht="19.5" customHeight="1">
      <c r="A31" s="78">
        <v>39539</v>
      </c>
      <c r="B31" s="79">
        <v>7</v>
      </c>
      <c r="C31" s="79">
        <v>2.25</v>
      </c>
      <c r="D31" s="79">
        <v>7.9</v>
      </c>
      <c r="E31" s="79">
        <v>3.85</v>
      </c>
      <c r="F31" s="79">
        <v>1.4</v>
      </c>
      <c r="G31" s="80">
        <v>0.15193999999999999</v>
      </c>
      <c r="H31" s="80">
        <v>8.4870000000000001E-2</v>
      </c>
      <c r="I31" s="80">
        <v>3.3930000000000002E-2</v>
      </c>
      <c r="J31" s="81">
        <v>1.7000000000000001E-4</v>
      </c>
      <c r="K31" s="81">
        <v>1.2999999999999999E-4</v>
      </c>
      <c r="L31" s="81">
        <v>1E-4</v>
      </c>
      <c r="M31" s="82">
        <v>3.6400000000000002E-2</v>
      </c>
      <c r="N31" s="83">
        <v>0.46</v>
      </c>
      <c r="O31" s="102"/>
      <c r="P31" s="84"/>
      <c r="Q31" s="84"/>
      <c r="R31" s="84"/>
      <c r="S31" s="84"/>
      <c r="U31" s="86"/>
      <c r="V31" s="95" t="s">
        <v>33</v>
      </c>
      <c r="W31" s="96">
        <v>4.3899999999999998E-3</v>
      </c>
      <c r="X31" s="96">
        <v>4.3899999999999998E-3</v>
      </c>
      <c r="Y31" s="97">
        <v>1.83E-3</v>
      </c>
    </row>
    <row r="32" spans="1:25" ht="19.5" customHeight="1">
      <c r="A32" s="78">
        <v>39587</v>
      </c>
      <c r="B32" s="79">
        <v>7</v>
      </c>
      <c r="C32" s="79">
        <v>2.25</v>
      </c>
      <c r="D32" s="79">
        <v>7.9</v>
      </c>
      <c r="E32" s="79">
        <v>3.85</v>
      </c>
      <c r="F32" s="79">
        <v>1.4</v>
      </c>
      <c r="G32" s="80">
        <v>0.15193999999999999</v>
      </c>
      <c r="H32" s="80">
        <v>8.4870000000000001E-2</v>
      </c>
      <c r="I32" s="80">
        <v>3.3930000000000002E-2</v>
      </c>
      <c r="J32" s="81">
        <v>1.7000000000000001E-4</v>
      </c>
      <c r="K32" s="81">
        <v>1.2999999999999999E-4</v>
      </c>
      <c r="L32" s="81">
        <v>1E-4</v>
      </c>
      <c r="M32" s="82">
        <v>3.8899999999999997E-2</v>
      </c>
      <c r="N32" s="83">
        <v>0.46</v>
      </c>
      <c r="O32" s="112">
        <v>0.32</v>
      </c>
      <c r="P32" s="84"/>
      <c r="Q32" s="84"/>
      <c r="R32" s="84"/>
      <c r="S32" s="84"/>
      <c r="U32" s="86"/>
      <c r="V32" s="95" t="s">
        <v>34</v>
      </c>
      <c r="W32" s="96">
        <v>1.4499999999999999E-3</v>
      </c>
      <c r="X32" s="96">
        <v>1.4499999999999999E-3</v>
      </c>
      <c r="Y32" s="97">
        <v>6.9999999999999999E-4</v>
      </c>
    </row>
    <row r="33" spans="1:25" ht="19.5" customHeight="1">
      <c r="A33" s="78">
        <v>39600</v>
      </c>
      <c r="B33" s="79">
        <v>7</v>
      </c>
      <c r="C33" s="79">
        <v>2.25</v>
      </c>
      <c r="D33" s="79">
        <v>8.6300000000000008</v>
      </c>
      <c r="E33" s="79">
        <v>4.21</v>
      </c>
      <c r="F33" s="79">
        <v>1.4</v>
      </c>
      <c r="G33" s="80">
        <v>0.15193999999999999</v>
      </c>
      <c r="H33" s="80">
        <v>8.4870000000000001E-2</v>
      </c>
      <c r="I33" s="80">
        <v>3.3930000000000002E-2</v>
      </c>
      <c r="J33" s="81">
        <v>1.7000000000000001E-4</v>
      </c>
      <c r="K33" s="81">
        <v>1.2999999999999999E-4</v>
      </c>
      <c r="L33" s="81">
        <v>1E-4</v>
      </c>
      <c r="M33" s="82">
        <v>3.8899999999999997E-2</v>
      </c>
      <c r="N33" s="83">
        <v>0.46</v>
      </c>
      <c r="O33" s="112">
        <v>0.32</v>
      </c>
      <c r="P33" s="84"/>
      <c r="Q33" s="84"/>
      <c r="R33" s="84"/>
      <c r="S33" s="84"/>
      <c r="U33" s="86"/>
      <c r="V33" s="95" t="s">
        <v>35</v>
      </c>
      <c r="W33" s="96">
        <v>7.6000000000000004E-4</v>
      </c>
      <c r="X33" s="96">
        <v>7.6000000000000004E-4</v>
      </c>
      <c r="Y33" s="97">
        <v>4.2999999999999999E-4</v>
      </c>
    </row>
    <row r="34" spans="1:25" ht="19.5" customHeight="1" thickBot="1">
      <c r="A34" s="78">
        <v>39630</v>
      </c>
      <c r="B34" s="79">
        <v>7</v>
      </c>
      <c r="C34" s="79">
        <v>2.25</v>
      </c>
      <c r="D34" s="79">
        <v>8.6300000000000008</v>
      </c>
      <c r="E34" s="79">
        <v>4.21</v>
      </c>
      <c r="F34" s="79">
        <v>1.4</v>
      </c>
      <c r="G34" s="80">
        <v>0.15193999999999999</v>
      </c>
      <c r="H34" s="80">
        <v>8.4870000000000001E-2</v>
      </c>
      <c r="I34" s="80">
        <v>3.3930000000000002E-2</v>
      </c>
      <c r="J34" s="81">
        <v>1.7000000000000001E-4</v>
      </c>
      <c r="K34" s="81">
        <v>1.2999999999999999E-4</v>
      </c>
      <c r="L34" s="81">
        <v>1E-4</v>
      </c>
      <c r="M34" s="82">
        <v>4.24E-2</v>
      </c>
      <c r="N34" s="83">
        <v>0.46</v>
      </c>
      <c r="O34" s="112">
        <v>0.32</v>
      </c>
      <c r="P34" s="84"/>
      <c r="Q34" s="84"/>
      <c r="R34" s="84"/>
      <c r="S34" s="84"/>
      <c r="U34" s="86"/>
      <c r="V34" s="99" t="s">
        <v>36</v>
      </c>
      <c r="W34" s="100">
        <v>0</v>
      </c>
      <c r="X34" s="100">
        <v>0</v>
      </c>
      <c r="Y34" s="101">
        <v>0</v>
      </c>
    </row>
    <row r="35" spans="1:25" ht="19.5" customHeight="1">
      <c r="A35" s="78">
        <v>39710</v>
      </c>
      <c r="B35" s="79">
        <v>7</v>
      </c>
      <c r="C35" s="79">
        <v>2.25</v>
      </c>
      <c r="D35" s="79">
        <v>8.6300000000000008</v>
      </c>
      <c r="E35" s="79">
        <v>4.21</v>
      </c>
      <c r="F35" s="79">
        <v>1.4</v>
      </c>
      <c r="G35" s="80">
        <v>0.15193999999999999</v>
      </c>
      <c r="H35" s="80">
        <v>8.4870000000000001E-2</v>
      </c>
      <c r="I35" s="80">
        <v>3.3930000000000002E-2</v>
      </c>
      <c r="J35" s="81">
        <v>1.7000000000000001E-4</v>
      </c>
      <c r="K35" s="81">
        <v>1.2999999999999999E-4</v>
      </c>
      <c r="L35" s="81">
        <v>1E-4</v>
      </c>
      <c r="M35" s="82">
        <v>4.24E-2</v>
      </c>
      <c r="N35" s="83">
        <v>0.46</v>
      </c>
      <c r="O35" s="112">
        <v>0.51</v>
      </c>
      <c r="P35" s="84"/>
      <c r="Q35" s="84"/>
      <c r="R35" s="84"/>
      <c r="S35" s="84"/>
    </row>
    <row r="36" spans="1:25" ht="19.5" customHeight="1" thickBot="1">
      <c r="A36" s="78">
        <v>39722</v>
      </c>
      <c r="B36" s="79">
        <v>7</v>
      </c>
      <c r="C36" s="79">
        <v>2.25</v>
      </c>
      <c r="D36" s="79">
        <v>8.6300000000000008</v>
      </c>
      <c r="E36" s="79">
        <v>4.21</v>
      </c>
      <c r="F36" s="79">
        <v>1.4</v>
      </c>
      <c r="G36" s="80">
        <v>0.15193999999999999</v>
      </c>
      <c r="H36" s="80">
        <v>8.4870000000000001E-2</v>
      </c>
      <c r="I36" s="80">
        <v>3.3930000000000002E-2</v>
      </c>
      <c r="J36" s="81">
        <v>1.7000000000000001E-4</v>
      </c>
      <c r="K36" s="81">
        <v>1.2999999999999999E-4</v>
      </c>
      <c r="L36" s="81">
        <v>1E-4</v>
      </c>
      <c r="M36" s="82">
        <v>4.3400000000000001E-2</v>
      </c>
      <c r="N36" s="83">
        <v>0.46</v>
      </c>
      <c r="O36" s="112">
        <v>0.51</v>
      </c>
      <c r="P36" s="84"/>
      <c r="Q36" s="84"/>
      <c r="R36" s="84"/>
      <c r="S36" s="84"/>
    </row>
    <row r="37" spans="1:25" ht="19.5" customHeight="1">
      <c r="A37" s="78">
        <v>39753</v>
      </c>
      <c r="B37" s="79">
        <v>7</v>
      </c>
      <c r="C37" s="79">
        <v>2.25</v>
      </c>
      <c r="D37" s="79">
        <v>7.9</v>
      </c>
      <c r="E37" s="79">
        <v>3.85</v>
      </c>
      <c r="F37" s="79">
        <v>1.4</v>
      </c>
      <c r="G37" s="80">
        <v>0.15193999999999999</v>
      </c>
      <c r="H37" s="80">
        <v>8.4870000000000001E-2</v>
      </c>
      <c r="I37" s="80">
        <v>3.3930000000000002E-2</v>
      </c>
      <c r="J37" s="81">
        <v>1.7000000000000001E-4</v>
      </c>
      <c r="K37" s="81">
        <v>1.2999999999999999E-4</v>
      </c>
      <c r="L37" s="81">
        <v>1E-4</v>
      </c>
      <c r="M37" s="82">
        <v>4.3400000000000001E-2</v>
      </c>
      <c r="N37" s="83">
        <v>0.46</v>
      </c>
      <c r="O37" s="112">
        <v>0.51</v>
      </c>
      <c r="P37" s="84"/>
      <c r="Q37" s="84"/>
      <c r="R37" s="84"/>
      <c r="S37" s="84"/>
      <c r="U37" s="86" t="s">
        <v>24</v>
      </c>
      <c r="V37" s="87"/>
      <c r="W37" s="88" t="s">
        <v>37</v>
      </c>
      <c r="X37" s="89"/>
      <c r="Y37" s="90"/>
    </row>
    <row r="38" spans="1:25" ht="19.5" customHeight="1">
      <c r="A38" s="78">
        <v>39814</v>
      </c>
      <c r="B38" s="79">
        <v>7</v>
      </c>
      <c r="C38" s="79">
        <v>2.25</v>
      </c>
      <c r="D38" s="79">
        <v>7.9</v>
      </c>
      <c r="E38" s="79">
        <v>3.85</v>
      </c>
      <c r="F38" s="79">
        <v>1.4</v>
      </c>
      <c r="G38" s="80">
        <v>0.15193999999999999</v>
      </c>
      <c r="H38" s="80">
        <v>8.4870000000000001E-2</v>
      </c>
      <c r="I38" s="80">
        <v>3.3930000000000002E-2</v>
      </c>
      <c r="J38" s="81">
        <v>1.7000000000000001E-4</v>
      </c>
      <c r="K38" s="81">
        <v>1.2999999999999999E-4</v>
      </c>
      <c r="L38" s="81">
        <v>1E-4</v>
      </c>
      <c r="M38" s="82">
        <v>4.4400000000000002E-2</v>
      </c>
      <c r="N38" s="83">
        <v>0.46</v>
      </c>
      <c r="O38" s="112">
        <v>0.51</v>
      </c>
      <c r="P38" s="84"/>
      <c r="Q38" s="84"/>
      <c r="R38" s="84"/>
      <c r="S38" s="84"/>
      <c r="U38" s="91">
        <v>41224</v>
      </c>
      <c r="V38" s="92" t="s">
        <v>26</v>
      </c>
      <c r="W38" s="93" t="s">
        <v>27</v>
      </c>
      <c r="X38" s="93" t="s">
        <v>28</v>
      </c>
      <c r="Y38" s="94" t="s">
        <v>29</v>
      </c>
    </row>
    <row r="39" spans="1:25" ht="19.5" customHeight="1">
      <c r="A39" s="78">
        <v>39904</v>
      </c>
      <c r="B39" s="79">
        <v>7</v>
      </c>
      <c r="C39" s="79">
        <v>2.25</v>
      </c>
      <c r="D39" s="79">
        <v>7.9</v>
      </c>
      <c r="E39" s="79">
        <v>3.85</v>
      </c>
      <c r="F39" s="79">
        <v>1.4</v>
      </c>
      <c r="G39" s="80">
        <v>0.15193999999999999</v>
      </c>
      <c r="H39" s="80">
        <v>8.4870000000000001E-2</v>
      </c>
      <c r="I39" s="80">
        <v>3.3930000000000002E-2</v>
      </c>
      <c r="J39" s="81">
        <v>1.7000000000000001E-4</v>
      </c>
      <c r="K39" s="81">
        <v>1.2999999999999999E-4</v>
      </c>
      <c r="L39" s="81">
        <v>1E-4</v>
      </c>
      <c r="M39" s="82">
        <v>4.5400000000000003E-2</v>
      </c>
      <c r="N39" s="83">
        <v>0.46</v>
      </c>
      <c r="O39" s="112">
        <v>0.51</v>
      </c>
      <c r="P39" s="84"/>
      <c r="Q39" s="84"/>
      <c r="R39" s="84"/>
      <c r="S39" s="84"/>
      <c r="U39" s="86"/>
      <c r="V39" s="95" t="s">
        <v>30</v>
      </c>
      <c r="W39" s="96">
        <v>1.355E-2</v>
      </c>
      <c r="X39" s="96">
        <v>8.9999999999999993E-3</v>
      </c>
      <c r="Y39" s="97">
        <v>4.0099999999999997E-3</v>
      </c>
    </row>
    <row r="40" spans="1:25" ht="19.5" customHeight="1">
      <c r="A40" s="78">
        <v>39965</v>
      </c>
      <c r="B40" s="79">
        <v>7</v>
      </c>
      <c r="C40" s="79">
        <v>2.25</v>
      </c>
      <c r="D40" s="79">
        <v>8.6300000000000008</v>
      </c>
      <c r="E40" s="79">
        <v>4.21</v>
      </c>
      <c r="F40" s="79">
        <v>1.4</v>
      </c>
      <c r="G40" s="80">
        <v>0.15193999999999999</v>
      </c>
      <c r="H40" s="80">
        <v>8.4870000000000001E-2</v>
      </c>
      <c r="I40" s="80">
        <v>3.3930000000000002E-2</v>
      </c>
      <c r="J40" s="81">
        <v>1.7000000000000001E-4</v>
      </c>
      <c r="K40" s="81">
        <v>1.2999999999999999E-4</v>
      </c>
      <c r="L40" s="81">
        <v>1E-4</v>
      </c>
      <c r="M40" s="82">
        <v>4.5400000000000003E-2</v>
      </c>
      <c r="N40" s="83">
        <v>0.46</v>
      </c>
      <c r="O40" s="112">
        <v>0.51</v>
      </c>
      <c r="P40" s="84"/>
      <c r="Q40" s="84"/>
      <c r="R40" s="84"/>
      <c r="S40" s="84"/>
      <c r="U40" s="86"/>
      <c r="V40" s="95" t="s">
        <v>31</v>
      </c>
      <c r="W40" s="96">
        <v>1.242E-2</v>
      </c>
      <c r="X40" s="96">
        <v>8.2500000000000004E-3</v>
      </c>
      <c r="Y40" s="97">
        <v>3.6800000000000001E-3</v>
      </c>
    </row>
    <row r="41" spans="1:25" ht="19.5" customHeight="1">
      <c r="A41" s="113">
        <v>39995</v>
      </c>
      <c r="B41" s="114">
        <v>28</v>
      </c>
      <c r="C41" s="114">
        <v>5</v>
      </c>
      <c r="D41" s="79">
        <v>9</v>
      </c>
      <c r="E41" s="79">
        <v>3.25</v>
      </c>
      <c r="F41" s="79">
        <v>0</v>
      </c>
      <c r="G41" s="80">
        <v>4.6789999999999998E-2</v>
      </c>
      <c r="H41" s="80">
        <v>3.952E-2</v>
      </c>
      <c r="I41" s="80">
        <v>1.8790000000000001E-2</v>
      </c>
      <c r="J41" s="81">
        <v>2.5999999999999998E-4</v>
      </c>
      <c r="K41" s="81">
        <v>1.7000000000000001E-4</v>
      </c>
      <c r="L41" s="81">
        <v>1.1E-4</v>
      </c>
      <c r="M41" s="82">
        <v>4.8899999999999999E-2</v>
      </c>
      <c r="N41" s="83">
        <v>0.46</v>
      </c>
      <c r="O41" s="112">
        <v>0.83</v>
      </c>
      <c r="P41" s="115"/>
      <c r="Q41" s="115"/>
      <c r="R41" s="115"/>
      <c r="S41" s="115"/>
      <c r="U41" s="86"/>
      <c r="V41" s="95" t="s">
        <v>32</v>
      </c>
      <c r="W41" s="96">
        <v>8.94E-3</v>
      </c>
      <c r="X41" s="96">
        <v>5.9899999999999997E-3</v>
      </c>
      <c r="Y41" s="97">
        <v>2.66E-3</v>
      </c>
    </row>
    <row r="42" spans="1:25" ht="19.5" customHeight="1">
      <c r="A42" s="113">
        <v>40087</v>
      </c>
      <c r="B42" s="114">
        <v>28</v>
      </c>
      <c r="C42" s="114">
        <v>5</v>
      </c>
      <c r="D42" s="79">
        <v>4.25</v>
      </c>
      <c r="E42" s="79">
        <v>0</v>
      </c>
      <c r="F42" s="79">
        <v>0</v>
      </c>
      <c r="G42" s="80">
        <v>4.045E-2</v>
      </c>
      <c r="H42" s="80">
        <v>4.045E-2</v>
      </c>
      <c r="I42" s="80">
        <v>2.2519999999999998E-2</v>
      </c>
      <c r="J42" s="81">
        <v>2.3000000000000001E-4</v>
      </c>
      <c r="K42" s="81">
        <v>2.3000000000000001E-4</v>
      </c>
      <c r="L42" s="81">
        <v>1.3999999999999999E-4</v>
      </c>
      <c r="M42" s="82">
        <v>4.99E-2</v>
      </c>
      <c r="N42" s="83">
        <v>0.46</v>
      </c>
      <c r="O42" s="112">
        <v>0.83</v>
      </c>
      <c r="P42" s="115"/>
      <c r="Q42" s="115"/>
      <c r="R42" s="115"/>
      <c r="S42" s="115"/>
      <c r="U42" s="86"/>
      <c r="V42" s="95" t="s">
        <v>33</v>
      </c>
      <c r="W42" s="96">
        <v>5.3400000000000001E-3</v>
      </c>
      <c r="X42" s="96">
        <v>3.5500000000000002E-3</v>
      </c>
      <c r="Y42" s="97">
        <v>1.6000000000000001E-3</v>
      </c>
    </row>
    <row r="43" spans="1:25" ht="19.5" customHeight="1">
      <c r="A43" s="113">
        <v>40179</v>
      </c>
      <c r="B43" s="114">
        <v>28</v>
      </c>
      <c r="C43" s="114">
        <v>5</v>
      </c>
      <c r="D43" s="79">
        <v>4.25</v>
      </c>
      <c r="E43" s="79">
        <v>0</v>
      </c>
      <c r="F43" s="79">
        <v>0</v>
      </c>
      <c r="G43" s="80">
        <v>4.045E-2</v>
      </c>
      <c r="H43" s="80">
        <v>4.045E-2</v>
      </c>
      <c r="I43" s="80">
        <v>2.2519999999999998E-2</v>
      </c>
      <c r="J43" s="81">
        <v>2.3000000000000001E-4</v>
      </c>
      <c r="K43" s="81">
        <v>2.3000000000000001E-4</v>
      </c>
      <c r="L43" s="81">
        <v>1.3999999999999999E-4</v>
      </c>
      <c r="M43" s="82">
        <v>5.0900000000000001E-2</v>
      </c>
      <c r="N43" s="83">
        <v>0.46</v>
      </c>
      <c r="O43" s="112">
        <v>0.83</v>
      </c>
      <c r="P43" s="115"/>
      <c r="Q43" s="115"/>
      <c r="R43" s="115"/>
      <c r="S43" s="115"/>
      <c r="U43" s="86"/>
      <c r="V43" s="95" t="s">
        <v>34</v>
      </c>
      <c r="W43" s="96">
        <v>1.75E-3</v>
      </c>
      <c r="X43" s="96">
        <v>1.1800000000000001E-3</v>
      </c>
      <c r="Y43" s="97">
        <v>6.0999999999999997E-4</v>
      </c>
    </row>
    <row r="44" spans="1:25" ht="19.5" customHeight="1">
      <c r="A44" s="113">
        <v>40330</v>
      </c>
      <c r="B44" s="114">
        <v>28</v>
      </c>
      <c r="C44" s="114">
        <v>5</v>
      </c>
      <c r="D44" s="79">
        <v>9</v>
      </c>
      <c r="E44" s="79">
        <v>3.25</v>
      </c>
      <c r="F44" s="79">
        <v>0</v>
      </c>
      <c r="G44" s="80">
        <v>4.6789999999999998E-2</v>
      </c>
      <c r="H44" s="80">
        <v>3.952E-2</v>
      </c>
      <c r="I44" s="80">
        <v>1.8790000000000001E-2</v>
      </c>
      <c r="J44" s="81">
        <v>2.5999999999999998E-4</v>
      </c>
      <c r="K44" s="81">
        <v>1.7000000000000001E-4</v>
      </c>
      <c r="L44" s="81">
        <v>1.1E-4</v>
      </c>
      <c r="M44" s="82">
        <v>5.0900000000000001E-2</v>
      </c>
      <c r="N44" s="83">
        <v>0.46</v>
      </c>
      <c r="O44" s="112">
        <v>0.83</v>
      </c>
      <c r="P44" s="115"/>
      <c r="Q44" s="115"/>
      <c r="R44" s="115"/>
      <c r="S44" s="115"/>
      <c r="U44" s="86"/>
      <c r="V44" s="95" t="s">
        <v>35</v>
      </c>
      <c r="W44" s="96">
        <v>9.2000000000000003E-4</v>
      </c>
      <c r="X44" s="96">
        <v>6.2E-4</v>
      </c>
      <c r="Y44" s="97">
        <v>3.8000000000000002E-4</v>
      </c>
    </row>
    <row r="45" spans="1:25" ht="19.5" customHeight="1">
      <c r="A45" s="113">
        <v>40360</v>
      </c>
      <c r="B45" s="114">
        <v>28</v>
      </c>
      <c r="C45" s="114">
        <v>5</v>
      </c>
      <c r="D45" s="79">
        <v>9</v>
      </c>
      <c r="E45" s="79">
        <v>3.25</v>
      </c>
      <c r="F45" s="79">
        <v>0</v>
      </c>
      <c r="G45" s="80">
        <v>4.6789999999999998E-2</v>
      </c>
      <c r="H45" s="80">
        <v>3.952E-2</v>
      </c>
      <c r="I45" s="80">
        <v>1.8790000000000001E-2</v>
      </c>
      <c r="J45" s="81">
        <v>2.5999999999999998E-4</v>
      </c>
      <c r="K45" s="81">
        <v>1.7000000000000001E-4</v>
      </c>
      <c r="L45" s="81">
        <v>1.1E-4</v>
      </c>
      <c r="M45" s="82">
        <v>5.6899999999999999E-2</v>
      </c>
      <c r="N45" s="83">
        <v>0.46</v>
      </c>
      <c r="O45" s="112">
        <v>0.83</v>
      </c>
      <c r="P45" s="115"/>
      <c r="Q45" s="115"/>
      <c r="R45" s="115"/>
      <c r="S45" s="115"/>
      <c r="U45" s="86"/>
      <c r="V45" s="95" t="s">
        <v>36</v>
      </c>
      <c r="W45" s="103">
        <v>0</v>
      </c>
      <c r="X45" s="103">
        <v>0</v>
      </c>
      <c r="Y45" s="104">
        <v>0</v>
      </c>
    </row>
    <row r="46" spans="1:25" ht="19.5" customHeight="1">
      <c r="A46" s="113">
        <v>40452</v>
      </c>
      <c r="B46" s="114">
        <v>28</v>
      </c>
      <c r="C46" s="114">
        <v>5</v>
      </c>
      <c r="D46" s="79">
        <v>4.25</v>
      </c>
      <c r="E46" s="79">
        <v>0</v>
      </c>
      <c r="F46" s="79">
        <v>0</v>
      </c>
      <c r="G46" s="80">
        <v>4.045E-2</v>
      </c>
      <c r="H46" s="80">
        <v>4.045E-2</v>
      </c>
      <c r="I46" s="80">
        <v>2.2519999999999998E-2</v>
      </c>
      <c r="J46" s="81">
        <v>2.3000000000000001E-4</v>
      </c>
      <c r="K46" s="81">
        <v>2.3000000000000001E-4</v>
      </c>
      <c r="L46" s="81">
        <v>1.3999999999999999E-4</v>
      </c>
      <c r="M46" s="82">
        <v>5.6899999999999999E-2</v>
      </c>
      <c r="N46" s="83">
        <v>0.46</v>
      </c>
      <c r="O46" s="83">
        <v>0.96</v>
      </c>
      <c r="P46" s="115"/>
      <c r="Q46" s="115"/>
      <c r="R46" s="115"/>
      <c r="S46" s="115"/>
      <c r="U46" s="86"/>
      <c r="V46" s="105"/>
      <c r="W46" s="106"/>
      <c r="X46" s="107"/>
      <c r="Y46" s="108"/>
    </row>
    <row r="47" spans="1:25" ht="19.5" customHeight="1">
      <c r="A47" s="113">
        <v>40544</v>
      </c>
      <c r="B47" s="114">
        <v>28</v>
      </c>
      <c r="C47" s="114">
        <v>5</v>
      </c>
      <c r="D47" s="79">
        <v>4.25</v>
      </c>
      <c r="E47" s="79">
        <v>0</v>
      </c>
      <c r="F47" s="79">
        <v>0</v>
      </c>
      <c r="G47" s="80">
        <v>4.045E-2</v>
      </c>
      <c r="H47" s="80">
        <v>4.045E-2</v>
      </c>
      <c r="I47" s="80">
        <v>2.2519999999999998E-2</v>
      </c>
      <c r="J47" s="81">
        <v>2.3000000000000001E-4</v>
      </c>
      <c r="K47" s="81">
        <v>2.3000000000000001E-4</v>
      </c>
      <c r="L47" s="81">
        <v>1.3999999999999999E-4</v>
      </c>
      <c r="M47" s="82">
        <v>5.6899999999999999E-2</v>
      </c>
      <c r="N47" s="83">
        <v>0.46</v>
      </c>
      <c r="O47" s="83">
        <v>0.96</v>
      </c>
      <c r="P47" s="115"/>
      <c r="Q47" s="115"/>
      <c r="R47" s="115"/>
      <c r="S47" s="115"/>
      <c r="U47" s="86"/>
      <c r="V47" s="105"/>
      <c r="W47" s="106" t="s">
        <v>38</v>
      </c>
      <c r="X47" s="107"/>
      <c r="Y47" s="108"/>
    </row>
    <row r="48" spans="1:25" ht="19.5" customHeight="1">
      <c r="A48" s="113">
        <v>40695</v>
      </c>
      <c r="B48" s="114">
        <v>28</v>
      </c>
      <c r="C48" s="114">
        <v>5</v>
      </c>
      <c r="D48" s="79">
        <v>9</v>
      </c>
      <c r="E48" s="79">
        <v>3.25</v>
      </c>
      <c r="F48" s="79">
        <v>0</v>
      </c>
      <c r="G48" s="80">
        <v>4.6789999999999998E-2</v>
      </c>
      <c r="H48" s="80">
        <v>3.952E-2</v>
      </c>
      <c r="I48" s="80">
        <v>1.8790000000000001E-2</v>
      </c>
      <c r="J48" s="81">
        <v>2.5999999999999998E-4</v>
      </c>
      <c r="K48" s="81">
        <v>1.7000000000000001E-4</v>
      </c>
      <c r="L48" s="81">
        <v>1.1E-4</v>
      </c>
      <c r="M48" s="82">
        <v>5.6899999999999999E-2</v>
      </c>
      <c r="N48" s="83">
        <v>0.46</v>
      </c>
      <c r="O48" s="83">
        <v>0.96</v>
      </c>
      <c r="P48" s="115"/>
      <c r="Q48" s="115"/>
      <c r="R48" s="115"/>
      <c r="S48" s="115"/>
      <c r="U48" s="86"/>
      <c r="V48" s="109"/>
      <c r="W48" s="110"/>
      <c r="X48" s="110"/>
      <c r="Y48" s="111"/>
    </row>
    <row r="49" spans="1:25" ht="19.5" customHeight="1">
      <c r="A49" s="113">
        <v>40817</v>
      </c>
      <c r="B49" s="114">
        <v>28</v>
      </c>
      <c r="C49" s="114">
        <v>5</v>
      </c>
      <c r="D49" s="79">
        <v>4.25</v>
      </c>
      <c r="E49" s="79">
        <v>0</v>
      </c>
      <c r="F49" s="79">
        <v>0</v>
      </c>
      <c r="G49" s="80">
        <v>4.045E-2</v>
      </c>
      <c r="H49" s="80">
        <v>4.045E-2</v>
      </c>
      <c r="I49" s="80">
        <v>2.2519999999999998E-2</v>
      </c>
      <c r="J49" s="81">
        <v>2.3000000000000001E-4</v>
      </c>
      <c r="K49" s="81">
        <v>2.3000000000000001E-4</v>
      </c>
      <c r="L49" s="81">
        <v>1.3999999999999999E-4</v>
      </c>
      <c r="M49" s="82">
        <v>5.6899999999999999E-2</v>
      </c>
      <c r="N49" s="83">
        <v>0.46</v>
      </c>
      <c r="O49" s="83">
        <v>0.96</v>
      </c>
      <c r="P49" s="115"/>
      <c r="Q49" s="115"/>
      <c r="R49" s="115"/>
      <c r="S49" s="115"/>
      <c r="U49" s="86"/>
      <c r="V49" s="92" t="s">
        <v>26</v>
      </c>
      <c r="W49" s="93" t="s">
        <v>27</v>
      </c>
      <c r="X49" s="93" t="s">
        <v>28</v>
      </c>
      <c r="Y49" s="94" t="s">
        <v>29</v>
      </c>
    </row>
    <row r="50" spans="1:25" ht="19.5" customHeight="1">
      <c r="A50" s="113">
        <v>41061</v>
      </c>
      <c r="B50" s="114">
        <v>28</v>
      </c>
      <c r="C50" s="114">
        <v>5</v>
      </c>
      <c r="D50" s="79">
        <v>9</v>
      </c>
      <c r="E50" s="79">
        <v>3.25</v>
      </c>
      <c r="F50" s="79">
        <v>0</v>
      </c>
      <c r="G50" s="80">
        <v>4.6789999999999998E-2</v>
      </c>
      <c r="H50" s="80">
        <v>3.952E-2</v>
      </c>
      <c r="I50" s="80">
        <v>1.8790000000000001E-2</v>
      </c>
      <c r="J50" s="81">
        <v>2.5999999999999998E-4</v>
      </c>
      <c r="K50" s="81">
        <v>1.7000000000000001E-4</v>
      </c>
      <c r="L50" s="81">
        <v>1.1E-4</v>
      </c>
      <c r="M50" s="82">
        <v>5.6899999999999999E-2</v>
      </c>
      <c r="N50" s="83">
        <v>0.46</v>
      </c>
      <c r="O50" s="83">
        <v>0.96</v>
      </c>
      <c r="P50" s="115"/>
      <c r="Q50" s="115"/>
      <c r="R50" s="115"/>
      <c r="S50" s="115"/>
      <c r="U50" s="86"/>
      <c r="V50" s="95" t="s">
        <v>30</v>
      </c>
      <c r="W50" s="96">
        <v>1.17E-2</v>
      </c>
      <c r="X50" s="96">
        <v>1.17E-2</v>
      </c>
      <c r="Y50" s="97">
        <v>4.8199999999999996E-3</v>
      </c>
    </row>
    <row r="51" spans="1:25" ht="19.5" customHeight="1">
      <c r="A51" s="113">
        <v>41183</v>
      </c>
      <c r="B51" s="114">
        <v>28</v>
      </c>
      <c r="C51" s="114">
        <v>5</v>
      </c>
      <c r="D51" s="79">
        <v>4.25</v>
      </c>
      <c r="E51" s="79">
        <v>0</v>
      </c>
      <c r="F51" s="79">
        <v>0</v>
      </c>
      <c r="G51" s="80">
        <v>4.045E-2</v>
      </c>
      <c r="H51" s="80">
        <v>4.045E-2</v>
      </c>
      <c r="I51" s="80">
        <v>2.2519999999999998E-2</v>
      </c>
      <c r="J51" s="81">
        <v>2.3000000000000001E-4</v>
      </c>
      <c r="K51" s="81">
        <v>2.3000000000000001E-4</v>
      </c>
      <c r="L51" s="81">
        <v>1.3999999999999999E-4</v>
      </c>
      <c r="M51" s="82">
        <v>5.6899999999999999E-2</v>
      </c>
      <c r="N51" s="83">
        <v>0.46</v>
      </c>
      <c r="O51" s="83">
        <v>0.96</v>
      </c>
      <c r="P51" s="115"/>
      <c r="Q51" s="115"/>
      <c r="R51" s="115"/>
      <c r="S51" s="115"/>
      <c r="U51" s="86"/>
      <c r="V51" s="95" t="s">
        <v>31</v>
      </c>
      <c r="W51" s="96">
        <v>1.072E-2</v>
      </c>
      <c r="X51" s="96">
        <v>1.072E-2</v>
      </c>
      <c r="Y51" s="97">
        <v>4.4099999999999999E-3</v>
      </c>
    </row>
    <row r="52" spans="1:25" ht="19.5" customHeight="1">
      <c r="A52" s="113">
        <v>41224</v>
      </c>
      <c r="B52" s="114">
        <v>28</v>
      </c>
      <c r="C52" s="114">
        <v>5.29</v>
      </c>
      <c r="D52" s="79">
        <v>4.5</v>
      </c>
      <c r="E52" s="79">
        <v>0</v>
      </c>
      <c r="F52" s="79">
        <v>0</v>
      </c>
      <c r="G52" s="80">
        <v>4.3029999999999999E-2</v>
      </c>
      <c r="H52" s="80">
        <v>4.3029999999999999E-2</v>
      </c>
      <c r="I52" s="80">
        <v>2.5100000000000001E-2</v>
      </c>
      <c r="J52" s="81">
        <v>2.4000000000000001E-4</v>
      </c>
      <c r="K52" s="81">
        <v>2.4000000000000001E-4</v>
      </c>
      <c r="L52" s="81">
        <v>1.4999999999999999E-4</v>
      </c>
      <c r="M52" s="82">
        <v>5.6899999999999999E-2</v>
      </c>
      <c r="N52" s="83">
        <v>0.46</v>
      </c>
      <c r="O52" s="83">
        <v>0.96</v>
      </c>
      <c r="P52" s="82">
        <v>-3.3400000000000001E-3</v>
      </c>
      <c r="Q52" s="80">
        <v>-2.3000000000000001E-4</v>
      </c>
      <c r="R52" s="80">
        <v>4.3200000000000001E-3</v>
      </c>
      <c r="S52" s="83">
        <v>0.36</v>
      </c>
      <c r="U52" s="86"/>
      <c r="V52" s="95" t="s">
        <v>32</v>
      </c>
      <c r="W52" s="96">
        <v>7.7299999999999999E-3</v>
      </c>
      <c r="X52" s="96">
        <v>7.7299999999999999E-3</v>
      </c>
      <c r="Y52" s="97">
        <v>3.2000000000000002E-3</v>
      </c>
    </row>
    <row r="53" spans="1:25" ht="19.5" customHeight="1">
      <c r="A53" s="113">
        <v>41275</v>
      </c>
      <c r="B53" s="114">
        <v>28</v>
      </c>
      <c r="C53" s="114">
        <v>5.29</v>
      </c>
      <c r="D53" s="79">
        <v>4.5</v>
      </c>
      <c r="E53" s="79">
        <v>0</v>
      </c>
      <c r="F53" s="79">
        <v>0</v>
      </c>
      <c r="G53" s="80">
        <v>4.3029999999999999E-2</v>
      </c>
      <c r="H53" s="80">
        <v>4.3029999999999999E-2</v>
      </c>
      <c r="I53" s="80">
        <v>2.5100000000000001E-2</v>
      </c>
      <c r="J53" s="81">
        <v>2.4000000000000001E-4</v>
      </c>
      <c r="K53" s="81">
        <v>2.4000000000000001E-4</v>
      </c>
      <c r="L53" s="81">
        <v>1.4999999999999999E-4</v>
      </c>
      <c r="M53" s="82">
        <v>5.6899999999999999E-2</v>
      </c>
      <c r="N53" s="83">
        <v>0.46</v>
      </c>
      <c r="O53" s="83">
        <v>0.96</v>
      </c>
      <c r="P53" s="82">
        <v>-2.6900000000000001E-3</v>
      </c>
      <c r="Q53" s="80">
        <v>-5.9999999999999995E-4</v>
      </c>
      <c r="R53" s="80">
        <v>4.4600000000000004E-3</v>
      </c>
      <c r="S53" s="83">
        <v>0.36</v>
      </c>
      <c r="U53" s="86"/>
      <c r="V53" s="95" t="s">
        <v>33</v>
      </c>
      <c r="W53" s="96">
        <v>4.5999999999999999E-3</v>
      </c>
      <c r="X53" s="96">
        <v>4.5999999999999999E-3</v>
      </c>
      <c r="Y53" s="97">
        <v>1.92E-3</v>
      </c>
    </row>
    <row r="54" spans="1:25" ht="19.5" customHeight="1">
      <c r="A54" s="113">
        <v>41365</v>
      </c>
      <c r="B54" s="114">
        <v>28</v>
      </c>
      <c r="C54" s="114">
        <v>5.29</v>
      </c>
      <c r="D54" s="79">
        <v>4.5</v>
      </c>
      <c r="E54" s="79">
        <v>0</v>
      </c>
      <c r="F54" s="79">
        <v>0</v>
      </c>
      <c r="G54" s="80">
        <v>4.3029999999999999E-2</v>
      </c>
      <c r="H54" s="80">
        <v>4.3029999999999999E-2</v>
      </c>
      <c r="I54" s="80">
        <v>2.5100000000000001E-2</v>
      </c>
      <c r="J54" s="81">
        <v>2.4000000000000001E-4</v>
      </c>
      <c r="K54" s="81">
        <v>2.4000000000000001E-4</v>
      </c>
      <c r="L54" s="81">
        <v>1.4999999999999999E-4</v>
      </c>
      <c r="M54" s="82">
        <v>5.6899999999999999E-2</v>
      </c>
      <c r="N54" s="83">
        <v>0.46</v>
      </c>
      <c r="O54" s="83">
        <v>0.96</v>
      </c>
      <c r="P54" s="82">
        <v>-2.99E-3</v>
      </c>
      <c r="Q54" s="80">
        <v>6.4999999999999997E-4</v>
      </c>
      <c r="R54" s="80">
        <v>3.98E-3</v>
      </c>
      <c r="S54" s="83">
        <v>0.36</v>
      </c>
      <c r="U54" s="86"/>
      <c r="V54" s="95" t="s">
        <v>34</v>
      </c>
      <c r="W54" s="96">
        <v>1.5200000000000001E-3</v>
      </c>
      <c r="X54" s="96">
        <v>1.5200000000000001E-3</v>
      </c>
      <c r="Y54" s="97">
        <v>7.2999999999999996E-4</v>
      </c>
    </row>
    <row r="55" spans="1:25" ht="19.5" customHeight="1">
      <c r="A55" s="113">
        <v>41426</v>
      </c>
      <c r="B55" s="114">
        <v>28</v>
      </c>
      <c r="C55" s="114">
        <v>5.29</v>
      </c>
      <c r="D55" s="79">
        <v>9.5</v>
      </c>
      <c r="E55" s="79">
        <v>3.5</v>
      </c>
      <c r="F55" s="79">
        <v>0</v>
      </c>
      <c r="G55" s="80">
        <v>4.9369999999999997E-2</v>
      </c>
      <c r="H55" s="80">
        <v>4.2099999999999999E-2</v>
      </c>
      <c r="I55" s="80">
        <v>2.137E-2</v>
      </c>
      <c r="J55" s="81">
        <v>2.7E-4</v>
      </c>
      <c r="K55" s="81">
        <v>1.8000000000000001E-4</v>
      </c>
      <c r="L55" s="81">
        <v>1.2E-4</v>
      </c>
      <c r="M55" s="82">
        <v>5.6899999999999999E-2</v>
      </c>
      <c r="N55" s="83">
        <v>0.46</v>
      </c>
      <c r="O55" s="83">
        <v>0.96</v>
      </c>
      <c r="P55" s="82">
        <v>-2.99E-3</v>
      </c>
      <c r="Q55" s="80">
        <v>6.4999999999999997E-4</v>
      </c>
      <c r="R55" s="80">
        <v>3.98E-3</v>
      </c>
      <c r="S55" s="83">
        <v>0.36</v>
      </c>
      <c r="U55" s="86"/>
      <c r="V55" s="95" t="s">
        <v>35</v>
      </c>
      <c r="W55" s="96">
        <v>8.0000000000000004E-4</v>
      </c>
      <c r="X55" s="96">
        <v>8.0000000000000004E-4</v>
      </c>
      <c r="Y55" s="97">
        <v>4.4999999999999999E-4</v>
      </c>
    </row>
    <row r="56" spans="1:25" ht="19.5" customHeight="1" thickBot="1">
      <c r="A56" s="113">
        <v>41456</v>
      </c>
      <c r="B56" s="114">
        <v>28</v>
      </c>
      <c r="C56" s="114">
        <v>5.36</v>
      </c>
      <c r="D56" s="79">
        <v>10</v>
      </c>
      <c r="E56" s="79">
        <v>3.75</v>
      </c>
      <c r="F56" s="79">
        <v>0</v>
      </c>
      <c r="G56" s="80">
        <v>5.1069999999999997E-2</v>
      </c>
      <c r="H56" s="80">
        <v>4.3799999999999999E-2</v>
      </c>
      <c r="I56" s="80">
        <v>2.307E-2</v>
      </c>
      <c r="J56" s="81">
        <v>2.9E-4</v>
      </c>
      <c r="K56" s="81">
        <v>1.9000000000000001E-4</v>
      </c>
      <c r="L56" s="81">
        <v>1.2E-4</v>
      </c>
      <c r="M56" s="82">
        <v>5.6899999999999999E-2</v>
      </c>
      <c r="N56" s="83">
        <v>0.46</v>
      </c>
      <c r="O56" s="83">
        <v>0.96</v>
      </c>
      <c r="P56" s="82">
        <v>-2.5300000000000001E-3</v>
      </c>
      <c r="Q56" s="80">
        <v>1.6900000000000001E-3</v>
      </c>
      <c r="R56" s="80">
        <v>4.8399999999999997E-3</v>
      </c>
      <c r="S56" s="116">
        <v>0.7</v>
      </c>
      <c r="U56" s="86"/>
      <c r="V56" s="99" t="s">
        <v>36</v>
      </c>
      <c r="W56" s="100">
        <v>0</v>
      </c>
      <c r="X56" s="100">
        <v>0</v>
      </c>
      <c r="Y56" s="101">
        <v>0</v>
      </c>
    </row>
    <row r="57" spans="1:25" ht="19.5" customHeight="1">
      <c r="A57" s="113">
        <v>41548</v>
      </c>
      <c r="B57" s="114">
        <v>28</v>
      </c>
      <c r="C57" s="114">
        <v>5.36</v>
      </c>
      <c r="D57" s="79">
        <v>4.75</v>
      </c>
      <c r="E57" s="79">
        <v>0</v>
      </c>
      <c r="F57" s="79">
        <v>0</v>
      </c>
      <c r="G57" s="80">
        <v>4.4729999999999999E-2</v>
      </c>
      <c r="H57" s="80">
        <v>4.4729999999999999E-2</v>
      </c>
      <c r="I57" s="80">
        <v>2.6800000000000001E-2</v>
      </c>
      <c r="J57" s="81">
        <v>2.5999999999999998E-4</v>
      </c>
      <c r="K57" s="81">
        <v>2.5999999999999998E-4</v>
      </c>
      <c r="L57" s="81">
        <v>1.6000000000000001E-4</v>
      </c>
      <c r="M57" s="82">
        <v>5.6899999999999999E-2</v>
      </c>
      <c r="N57" s="83">
        <v>0.46</v>
      </c>
      <c r="O57" s="83">
        <v>0.96</v>
      </c>
      <c r="P57" s="82">
        <v>9.8999999999999999E-4</v>
      </c>
      <c r="Q57" s="80">
        <v>1.9499999999999999E-3</v>
      </c>
      <c r="R57" s="80">
        <v>1.92E-3</v>
      </c>
      <c r="S57" s="116">
        <v>0.7</v>
      </c>
    </row>
    <row r="58" spans="1:25" ht="19.5" customHeight="1" thickBot="1">
      <c r="A58" s="113">
        <v>41640</v>
      </c>
      <c r="B58" s="114">
        <v>28</v>
      </c>
      <c r="C58" s="114">
        <v>5.36</v>
      </c>
      <c r="D58" s="79">
        <v>4.75</v>
      </c>
      <c r="E58" s="79">
        <v>0</v>
      </c>
      <c r="F58" s="79">
        <v>0</v>
      </c>
      <c r="G58" s="80">
        <v>4.4729999999999999E-2</v>
      </c>
      <c r="H58" s="80">
        <v>4.4729999999999999E-2</v>
      </c>
      <c r="I58" s="80">
        <v>2.6800000000000001E-2</v>
      </c>
      <c r="J58" s="81">
        <v>2.5999999999999998E-4</v>
      </c>
      <c r="K58" s="81">
        <v>2.5999999999999998E-4</v>
      </c>
      <c r="L58" s="81">
        <v>1.6000000000000001E-4</v>
      </c>
      <c r="M58" s="82">
        <v>5.6899999999999999E-2</v>
      </c>
      <c r="N58" s="83">
        <v>0.46</v>
      </c>
      <c r="O58" s="83">
        <v>0.96</v>
      </c>
      <c r="P58" s="82">
        <v>3.5799999999999998E-3</v>
      </c>
      <c r="Q58" s="80">
        <v>5.0000000000000001E-4</v>
      </c>
      <c r="R58" s="80">
        <v>3.6000000000000002E-4</v>
      </c>
      <c r="S58" s="116">
        <v>0.7</v>
      </c>
    </row>
    <row r="59" spans="1:25" ht="19.5" customHeight="1">
      <c r="A59" s="113">
        <v>41730</v>
      </c>
      <c r="B59" s="114">
        <v>28</v>
      </c>
      <c r="C59" s="114">
        <v>5.36</v>
      </c>
      <c r="D59" s="79">
        <v>4.75</v>
      </c>
      <c r="E59" s="79">
        <v>0</v>
      </c>
      <c r="F59" s="79">
        <v>0</v>
      </c>
      <c r="G59" s="80">
        <v>4.4729999999999999E-2</v>
      </c>
      <c r="H59" s="80">
        <v>4.4729999999999999E-2</v>
      </c>
      <c r="I59" s="80">
        <v>2.6800000000000001E-2</v>
      </c>
      <c r="J59" s="81">
        <v>2.5999999999999998E-4</v>
      </c>
      <c r="K59" s="81">
        <v>2.5999999999999998E-4</v>
      </c>
      <c r="L59" s="81">
        <v>1.6000000000000001E-4</v>
      </c>
      <c r="M59" s="82">
        <v>5.6899999999999999E-2</v>
      </c>
      <c r="N59" s="83">
        <v>0.46</v>
      </c>
      <c r="O59" s="83">
        <v>0.96</v>
      </c>
      <c r="P59" s="82">
        <v>5.3200000000000001E-3</v>
      </c>
      <c r="Q59" s="80">
        <v>4.4999999999999999E-4</v>
      </c>
      <c r="R59" s="80">
        <v>-6.7000000000000002E-4</v>
      </c>
      <c r="S59" s="116">
        <v>0.7</v>
      </c>
      <c r="U59" s="86" t="s">
        <v>24</v>
      </c>
      <c r="V59" s="87"/>
      <c r="W59" s="88" t="s">
        <v>37</v>
      </c>
      <c r="X59" s="89"/>
      <c r="Y59" s="90"/>
    </row>
    <row r="60" spans="1:25" ht="19.5" customHeight="1">
      <c r="A60" s="113">
        <v>41791</v>
      </c>
      <c r="B60" s="114">
        <v>28</v>
      </c>
      <c r="C60" s="114">
        <v>5.36</v>
      </c>
      <c r="D60" s="79">
        <v>10</v>
      </c>
      <c r="E60" s="79">
        <v>3.75</v>
      </c>
      <c r="F60" s="79">
        <v>0</v>
      </c>
      <c r="G60" s="80">
        <v>5.1069999999999997E-2</v>
      </c>
      <c r="H60" s="80">
        <v>4.3799999999999999E-2</v>
      </c>
      <c r="I60" s="80">
        <v>2.307E-2</v>
      </c>
      <c r="J60" s="81">
        <v>2.9E-4</v>
      </c>
      <c r="K60" s="81">
        <v>1.9000000000000001E-4</v>
      </c>
      <c r="L60" s="81">
        <v>1.2E-4</v>
      </c>
      <c r="M60" s="82">
        <v>5.6899999999999999E-2</v>
      </c>
      <c r="N60" s="83">
        <v>0.46</v>
      </c>
      <c r="O60" s="83">
        <v>0.96</v>
      </c>
      <c r="P60" s="82">
        <v>5.3200000000000001E-3</v>
      </c>
      <c r="Q60" s="80">
        <v>4.4999999999999999E-4</v>
      </c>
      <c r="R60" s="80">
        <v>-6.7000000000000002E-4</v>
      </c>
      <c r="S60" s="116">
        <v>0.7</v>
      </c>
      <c r="U60" s="91">
        <v>41456</v>
      </c>
      <c r="V60" s="92" t="s">
        <v>26</v>
      </c>
      <c r="W60" s="93" t="s">
        <v>27</v>
      </c>
      <c r="X60" s="93" t="s">
        <v>28</v>
      </c>
      <c r="Y60" s="94" t="s">
        <v>29</v>
      </c>
    </row>
    <row r="61" spans="1:25" ht="19.5" customHeight="1">
      <c r="A61" s="113">
        <v>41821</v>
      </c>
      <c r="B61" s="114">
        <v>28</v>
      </c>
      <c r="C61" s="114">
        <v>5.36</v>
      </c>
      <c r="D61" s="79">
        <v>10</v>
      </c>
      <c r="E61" s="79">
        <v>3.75</v>
      </c>
      <c r="F61" s="79">
        <v>0</v>
      </c>
      <c r="G61" s="80">
        <v>5.1069999999999997E-2</v>
      </c>
      <c r="H61" s="80">
        <v>4.3799999999999999E-2</v>
      </c>
      <c r="I61" s="80">
        <v>2.307E-2</v>
      </c>
      <c r="J61" s="81">
        <v>2.9E-4</v>
      </c>
      <c r="K61" s="81">
        <v>1.9000000000000001E-4</v>
      </c>
      <c r="L61" s="81">
        <v>1.2E-4</v>
      </c>
      <c r="M61" s="82">
        <v>5.6899999999999999E-2</v>
      </c>
      <c r="N61" s="83">
        <v>0.46</v>
      </c>
      <c r="O61" s="83">
        <v>0.96</v>
      </c>
      <c r="P61" s="82">
        <v>1.0529999999999999E-2</v>
      </c>
      <c r="Q61" s="80">
        <v>-1.3500000000000001E-3</v>
      </c>
      <c r="R61" s="80">
        <v>1.82E-3</v>
      </c>
      <c r="S61" s="116">
        <v>0.7</v>
      </c>
      <c r="U61" s="86"/>
      <c r="V61" s="95" t="s">
        <v>30</v>
      </c>
      <c r="W61" s="96">
        <v>1.4370000000000001E-2</v>
      </c>
      <c r="X61" s="96">
        <v>9.5499999999999995E-3</v>
      </c>
      <c r="Y61" s="97">
        <v>4.2599999999999999E-3</v>
      </c>
    </row>
    <row r="62" spans="1:25" ht="19.5" customHeight="1">
      <c r="A62" s="113">
        <v>41913</v>
      </c>
      <c r="B62" s="114">
        <v>28</v>
      </c>
      <c r="C62" s="114">
        <v>5.36</v>
      </c>
      <c r="D62" s="79">
        <v>4.75</v>
      </c>
      <c r="E62" s="79">
        <v>0</v>
      </c>
      <c r="F62" s="79">
        <v>0</v>
      </c>
      <c r="G62" s="80">
        <v>4.4729999999999999E-2</v>
      </c>
      <c r="H62" s="80">
        <v>4.4729999999999999E-2</v>
      </c>
      <c r="I62" s="80">
        <v>2.6800000000000001E-2</v>
      </c>
      <c r="J62" s="81">
        <v>2.5999999999999998E-4</v>
      </c>
      <c r="K62" s="81">
        <v>2.5999999999999998E-4</v>
      </c>
      <c r="L62" s="81">
        <v>1.6000000000000001E-4</v>
      </c>
      <c r="M62" s="82">
        <v>5.6899999999999999E-2</v>
      </c>
      <c r="N62" s="83">
        <v>0.46</v>
      </c>
      <c r="O62" s="83">
        <v>0.96</v>
      </c>
      <c r="P62" s="82">
        <v>1.2290000000000001E-2</v>
      </c>
      <c r="Q62" s="80">
        <v>-4.4000000000000002E-4</v>
      </c>
      <c r="R62" s="80">
        <v>2.7499999999999998E-3</v>
      </c>
      <c r="S62" s="116">
        <v>0.7</v>
      </c>
      <c r="U62" s="86"/>
      <c r="V62" s="95" t="s">
        <v>31</v>
      </c>
      <c r="W62" s="96">
        <v>1.3169999999999999E-2</v>
      </c>
      <c r="X62" s="96">
        <v>8.7500000000000008E-3</v>
      </c>
      <c r="Y62" s="97">
        <v>3.8999999999999998E-3</v>
      </c>
    </row>
    <row r="63" spans="1:25" ht="19.5" customHeight="1">
      <c r="J63" s="117">
        <v>0</v>
      </c>
      <c r="K63" s="117">
        <v>0</v>
      </c>
      <c r="L63" s="117">
        <v>0</v>
      </c>
      <c r="U63" s="86"/>
      <c r="V63" s="95" t="s">
        <v>32</v>
      </c>
      <c r="W63" s="96">
        <v>9.4800000000000006E-3</v>
      </c>
      <c r="X63" s="96">
        <v>6.3499999999999997E-3</v>
      </c>
      <c r="Y63" s="97">
        <v>2.82E-3</v>
      </c>
    </row>
    <row r="64" spans="1:25" ht="19.5" customHeight="1">
      <c r="U64" s="86"/>
      <c r="V64" s="95" t="s">
        <v>33</v>
      </c>
      <c r="W64" s="96">
        <v>5.6600000000000001E-3</v>
      </c>
      <c r="X64" s="96">
        <v>3.7699999999999999E-3</v>
      </c>
      <c r="Y64" s="97">
        <v>1.6999999999999999E-3</v>
      </c>
    </row>
    <row r="65" spans="21:25" ht="19.5" customHeight="1">
      <c r="U65" s="86"/>
      <c r="V65" s="95" t="s">
        <v>34</v>
      </c>
      <c r="W65" s="96">
        <v>1.8600000000000001E-3</v>
      </c>
      <c r="X65" s="96">
        <v>1.2600000000000001E-3</v>
      </c>
      <c r="Y65" s="97">
        <v>6.4000000000000005E-4</v>
      </c>
    </row>
    <row r="66" spans="21:25" ht="19.5" customHeight="1">
      <c r="U66" s="86"/>
      <c r="V66" s="95" t="s">
        <v>35</v>
      </c>
      <c r="W66" s="96">
        <v>9.7999999999999997E-4</v>
      </c>
      <c r="X66" s="96">
        <v>6.6E-4</v>
      </c>
      <c r="Y66" s="97">
        <v>4.0000000000000002E-4</v>
      </c>
    </row>
    <row r="67" spans="21:25" ht="19.5" customHeight="1">
      <c r="U67" s="86"/>
      <c r="V67" s="95" t="s">
        <v>36</v>
      </c>
      <c r="W67" s="103">
        <v>0</v>
      </c>
      <c r="X67" s="103">
        <v>0</v>
      </c>
      <c r="Y67" s="104">
        <v>0</v>
      </c>
    </row>
    <row r="68" spans="21:25" ht="19.5" customHeight="1">
      <c r="U68" s="86"/>
      <c r="V68" s="105"/>
      <c r="W68" s="106"/>
      <c r="X68" s="107"/>
      <c r="Y68" s="108"/>
    </row>
    <row r="69" spans="21:25" ht="19.5" customHeight="1">
      <c r="U69" s="86"/>
      <c r="V69" s="105"/>
      <c r="W69" s="106" t="s">
        <v>38</v>
      </c>
      <c r="X69" s="107"/>
      <c r="Y69" s="108"/>
    </row>
    <row r="70" spans="21:25" ht="19.5" customHeight="1">
      <c r="U70" s="86"/>
      <c r="V70" s="109"/>
      <c r="W70" s="110"/>
      <c r="X70" s="110"/>
      <c r="Y70" s="111"/>
    </row>
    <row r="71" spans="21:25" ht="19.5" customHeight="1">
      <c r="U71" s="86"/>
      <c r="V71" s="92" t="s">
        <v>26</v>
      </c>
      <c r="W71" s="93" t="s">
        <v>27</v>
      </c>
      <c r="X71" s="93" t="s">
        <v>28</v>
      </c>
      <c r="Y71" s="94" t="s">
        <v>29</v>
      </c>
    </row>
    <row r="72" spans="21:25" ht="19.5" customHeight="1">
      <c r="U72" s="86"/>
      <c r="V72" s="95" t="s">
        <v>30</v>
      </c>
      <c r="W72" s="96">
        <v>1.24E-2</v>
      </c>
      <c r="X72" s="96">
        <v>1.24E-2</v>
      </c>
      <c r="Y72" s="97">
        <v>5.11E-3</v>
      </c>
    </row>
    <row r="73" spans="21:25" ht="19.5" customHeight="1">
      <c r="U73" s="86"/>
      <c r="V73" s="95" t="s">
        <v>31</v>
      </c>
      <c r="W73" s="96">
        <v>1.137E-2</v>
      </c>
      <c r="X73" s="96">
        <v>1.137E-2</v>
      </c>
      <c r="Y73" s="97">
        <v>4.6800000000000001E-3</v>
      </c>
    </row>
    <row r="74" spans="21:25" ht="19.5" customHeight="1">
      <c r="U74" s="86"/>
      <c r="V74" s="95" t="s">
        <v>32</v>
      </c>
      <c r="W74" s="96">
        <v>8.1899999999999994E-3</v>
      </c>
      <c r="X74" s="96">
        <v>8.1899999999999994E-3</v>
      </c>
      <c r="Y74" s="97">
        <v>3.3899999999999998E-3</v>
      </c>
    </row>
    <row r="75" spans="21:25" ht="19.5" customHeight="1">
      <c r="U75" s="86"/>
      <c r="V75" s="95" t="s">
        <v>33</v>
      </c>
      <c r="W75" s="96">
        <v>4.8799999999999998E-3</v>
      </c>
      <c r="X75" s="96">
        <v>4.8799999999999998E-3</v>
      </c>
      <c r="Y75" s="97">
        <v>2.0300000000000001E-3</v>
      </c>
    </row>
    <row r="76" spans="21:25" ht="19.5" customHeight="1">
      <c r="U76" s="86"/>
      <c r="V76" s="95" t="s">
        <v>34</v>
      </c>
      <c r="W76" s="96">
        <v>1.6100000000000001E-3</v>
      </c>
      <c r="X76" s="96">
        <v>1.6100000000000001E-3</v>
      </c>
      <c r="Y76" s="97">
        <v>7.7999999999999999E-4</v>
      </c>
    </row>
    <row r="77" spans="21:25" ht="19.5" customHeight="1">
      <c r="U77" s="86"/>
      <c r="V77" s="95" t="s">
        <v>35</v>
      </c>
      <c r="W77" s="96">
        <v>8.4000000000000003E-4</v>
      </c>
      <c r="X77" s="96">
        <v>8.4000000000000003E-4</v>
      </c>
      <c r="Y77" s="97">
        <v>4.8000000000000001E-4</v>
      </c>
    </row>
    <row r="78" spans="21:25" ht="19.5" customHeight="1" thickBot="1">
      <c r="U78" s="86"/>
      <c r="V78" s="99" t="s">
        <v>36</v>
      </c>
      <c r="W78" s="118">
        <v>0</v>
      </c>
      <c r="X78" s="118">
        <v>0</v>
      </c>
      <c r="Y78" s="119">
        <v>0</v>
      </c>
    </row>
    <row r="81" spans="1:19" ht="19.5" customHeight="1">
      <c r="B81" s="120"/>
    </row>
    <row r="82" spans="1:19" ht="19.5" customHeight="1">
      <c r="A82" s="78"/>
      <c r="B82" s="121"/>
      <c r="C82" s="121"/>
      <c r="D82" s="121"/>
      <c r="E82" s="121"/>
      <c r="F82" s="121"/>
      <c r="G82" s="121"/>
      <c r="H82" s="121"/>
      <c r="I82" s="121"/>
      <c r="J82" s="120"/>
      <c r="K82" s="120"/>
      <c r="L82" s="120"/>
      <c r="M82" s="120"/>
      <c r="N82" s="120"/>
      <c r="O82" s="120"/>
      <c r="P82" s="120"/>
      <c r="Q82" s="120"/>
      <c r="R82" s="120"/>
      <c r="S82" s="120"/>
    </row>
    <row r="83" spans="1:19" ht="19.5" customHeight="1">
      <c r="A83" s="78"/>
      <c r="B83" s="121"/>
      <c r="C83" s="121"/>
      <c r="D83" s="121"/>
      <c r="E83" s="121"/>
      <c r="F83" s="121"/>
      <c r="G83" s="121"/>
      <c r="H83" s="121"/>
      <c r="I83" s="121"/>
      <c r="J83" s="120"/>
      <c r="K83" s="120"/>
      <c r="L83" s="120"/>
      <c r="M83" s="120"/>
      <c r="N83" s="120"/>
      <c r="O83" s="120"/>
      <c r="P83" s="120"/>
      <c r="Q83" s="120"/>
      <c r="R83" s="120"/>
      <c r="S83" s="120"/>
    </row>
    <row r="84" spans="1:19" ht="19.5" customHeight="1">
      <c r="A84" s="78"/>
      <c r="B84" s="121"/>
      <c r="C84" s="121"/>
      <c r="D84" s="121"/>
      <c r="E84" s="121"/>
      <c r="F84" s="121"/>
      <c r="G84" s="121"/>
      <c r="H84" s="121"/>
      <c r="I84" s="121"/>
      <c r="J84" s="120"/>
      <c r="K84" s="120"/>
      <c r="L84" s="120"/>
      <c r="M84" s="120"/>
      <c r="N84" s="120"/>
      <c r="O84" s="120"/>
      <c r="P84" s="120"/>
      <c r="Q84" s="120"/>
      <c r="R84" s="120"/>
      <c r="S84" s="120"/>
    </row>
    <row r="85" spans="1:19" ht="19.5" customHeight="1">
      <c r="A85" s="78"/>
      <c r="B85" s="121"/>
      <c r="C85" s="121"/>
      <c r="D85" s="121"/>
      <c r="E85" s="121"/>
      <c r="F85" s="121"/>
      <c r="G85" s="121"/>
      <c r="H85" s="121"/>
      <c r="I85" s="121"/>
      <c r="J85" s="120"/>
      <c r="K85" s="120"/>
      <c r="L85" s="120"/>
      <c r="M85" s="120"/>
      <c r="N85" s="120"/>
      <c r="O85" s="120"/>
      <c r="P85" s="120"/>
      <c r="Q85" s="120"/>
      <c r="R85" s="120"/>
      <c r="S85" s="120"/>
    </row>
    <row r="86" spans="1:19" ht="19.5" customHeight="1">
      <c r="A86" s="78"/>
      <c r="B86" s="121"/>
      <c r="C86" s="121"/>
      <c r="D86" s="121"/>
      <c r="E86" s="121"/>
      <c r="F86" s="121"/>
      <c r="G86" s="121"/>
      <c r="H86" s="121"/>
      <c r="I86" s="121"/>
      <c r="J86" s="120"/>
      <c r="K86" s="120"/>
      <c r="L86" s="120"/>
      <c r="M86" s="120"/>
      <c r="N86" s="120"/>
      <c r="O86" s="120"/>
      <c r="P86" s="120"/>
      <c r="Q86" s="120"/>
      <c r="R86" s="120"/>
      <c r="S86" s="120"/>
    </row>
    <row r="87" spans="1:19" ht="19.5" customHeight="1">
      <c r="A87" s="78"/>
      <c r="B87" s="121"/>
      <c r="C87" s="121"/>
      <c r="D87" s="121"/>
      <c r="E87" s="121"/>
      <c r="F87" s="121"/>
      <c r="G87" s="121"/>
      <c r="H87" s="121"/>
      <c r="I87" s="121"/>
      <c r="J87" s="120"/>
      <c r="K87" s="120"/>
      <c r="L87" s="120"/>
      <c r="M87" s="120"/>
      <c r="N87" s="120"/>
      <c r="O87" s="120"/>
      <c r="P87" s="120"/>
      <c r="Q87" s="120"/>
      <c r="R87" s="120"/>
      <c r="S87" s="120"/>
    </row>
    <row r="88" spans="1:19" ht="19.5" customHeight="1">
      <c r="A88" s="78"/>
      <c r="B88" s="121"/>
      <c r="C88" s="121"/>
      <c r="D88" s="121"/>
      <c r="E88" s="121"/>
      <c r="F88" s="121"/>
      <c r="G88" s="121"/>
      <c r="H88" s="121"/>
      <c r="I88" s="121"/>
      <c r="J88" s="120"/>
      <c r="K88" s="120"/>
      <c r="L88" s="120"/>
      <c r="M88" s="120"/>
      <c r="N88" s="120"/>
      <c r="O88" s="120"/>
      <c r="P88" s="120"/>
      <c r="Q88" s="120"/>
      <c r="R88" s="120"/>
      <c r="S88" s="120"/>
    </row>
    <row r="89" spans="1:19" ht="19.5" customHeight="1">
      <c r="A89" s="78"/>
      <c r="B89" s="121"/>
      <c r="C89" s="121"/>
      <c r="D89" s="121"/>
      <c r="E89" s="121"/>
      <c r="F89" s="121"/>
      <c r="G89" s="121"/>
      <c r="H89" s="121"/>
      <c r="I89" s="121"/>
      <c r="J89" s="120"/>
      <c r="K89" s="120"/>
      <c r="L89" s="120"/>
      <c r="M89" s="120"/>
      <c r="N89" s="120"/>
      <c r="O89" s="120"/>
      <c r="P89" s="120"/>
      <c r="Q89" s="120"/>
      <c r="R89" s="120"/>
      <c r="S89" s="120"/>
    </row>
    <row r="90" spans="1:19" ht="19.5" customHeight="1">
      <c r="A90" s="78"/>
      <c r="B90" s="121"/>
      <c r="C90" s="121"/>
      <c r="D90" s="121"/>
      <c r="E90" s="121"/>
      <c r="F90" s="121"/>
      <c r="G90" s="121"/>
      <c r="H90" s="121"/>
      <c r="I90" s="121"/>
      <c r="J90" s="120"/>
      <c r="K90" s="120"/>
      <c r="L90" s="120"/>
      <c r="M90" s="120"/>
      <c r="N90" s="120"/>
      <c r="O90" s="120"/>
      <c r="P90" s="120"/>
      <c r="Q90" s="120"/>
      <c r="R90" s="120"/>
      <c r="S90" s="120"/>
    </row>
    <row r="91" spans="1:19" ht="19.5" customHeight="1">
      <c r="A91" s="78"/>
      <c r="B91" s="121"/>
      <c r="C91" s="121"/>
      <c r="D91" s="121"/>
      <c r="E91" s="121"/>
      <c r="F91" s="121"/>
      <c r="G91" s="121"/>
      <c r="H91" s="121"/>
      <c r="I91" s="121"/>
      <c r="J91" s="120"/>
      <c r="K91" s="120"/>
      <c r="L91" s="120"/>
      <c r="M91" s="120"/>
      <c r="N91" s="120"/>
      <c r="O91" s="120"/>
      <c r="P91" s="120"/>
      <c r="Q91" s="120"/>
      <c r="R91" s="120"/>
      <c r="S91" s="120"/>
    </row>
    <row r="92" spans="1:19" ht="19.5" customHeight="1">
      <c r="A92" s="78"/>
      <c r="B92" s="121"/>
      <c r="C92" s="121"/>
      <c r="D92" s="121"/>
      <c r="E92" s="121"/>
      <c r="F92" s="121"/>
      <c r="G92" s="121"/>
      <c r="H92" s="121"/>
      <c r="I92" s="121"/>
      <c r="J92" s="120"/>
      <c r="K92" s="120"/>
      <c r="L92" s="120"/>
      <c r="M92" s="120"/>
      <c r="N92" s="120"/>
      <c r="O92" s="120"/>
      <c r="P92" s="120"/>
      <c r="Q92" s="120"/>
      <c r="R92" s="120"/>
      <c r="S92" s="120"/>
    </row>
    <row r="93" spans="1:19" ht="19.5" customHeight="1">
      <c r="A93" s="78"/>
      <c r="B93" s="121"/>
      <c r="C93" s="121"/>
      <c r="D93" s="121"/>
      <c r="E93" s="121"/>
      <c r="F93" s="121"/>
      <c r="G93" s="121"/>
      <c r="H93" s="121"/>
      <c r="I93" s="121"/>
      <c r="J93" s="120"/>
      <c r="K93" s="120"/>
      <c r="L93" s="120"/>
      <c r="M93" s="120"/>
      <c r="N93" s="120"/>
      <c r="O93" s="120"/>
      <c r="P93" s="120"/>
      <c r="Q93" s="120"/>
      <c r="R93" s="120"/>
      <c r="S93" s="120"/>
    </row>
    <row r="94" spans="1:19" ht="19.5" customHeight="1">
      <c r="A94" s="78"/>
      <c r="B94" s="121"/>
      <c r="C94" s="121"/>
      <c r="D94" s="121"/>
      <c r="E94" s="121"/>
      <c r="F94" s="121"/>
      <c r="G94" s="121"/>
      <c r="H94" s="121"/>
      <c r="I94" s="121"/>
      <c r="J94" s="120"/>
      <c r="K94" s="120"/>
      <c r="L94" s="120"/>
      <c r="M94" s="120"/>
      <c r="N94" s="120"/>
      <c r="O94" s="120"/>
      <c r="P94" s="120"/>
      <c r="Q94" s="120"/>
      <c r="R94" s="120"/>
      <c r="S94" s="120"/>
    </row>
    <row r="95" spans="1:19" ht="19.5" customHeight="1">
      <c r="A95" s="78"/>
      <c r="B95" s="121"/>
      <c r="C95" s="121"/>
      <c r="D95" s="121"/>
      <c r="E95" s="121"/>
      <c r="F95" s="121"/>
      <c r="G95" s="121"/>
      <c r="H95" s="121"/>
      <c r="I95" s="121"/>
      <c r="J95" s="120"/>
      <c r="K95" s="120"/>
      <c r="L95" s="120"/>
      <c r="M95" s="120"/>
      <c r="N95" s="120"/>
      <c r="O95" s="120"/>
      <c r="P95" s="120"/>
      <c r="Q95" s="120"/>
      <c r="R95" s="120"/>
      <c r="S95" s="120"/>
    </row>
    <row r="96" spans="1:19" ht="19.5" customHeight="1">
      <c r="A96" s="78"/>
      <c r="B96" s="121"/>
      <c r="C96" s="121"/>
      <c r="D96" s="121"/>
      <c r="E96" s="121"/>
      <c r="F96" s="121"/>
      <c r="G96" s="121"/>
      <c r="H96" s="121"/>
      <c r="I96" s="121"/>
      <c r="J96" s="120"/>
      <c r="K96" s="120"/>
      <c r="L96" s="120"/>
      <c r="M96" s="120"/>
      <c r="N96" s="120"/>
      <c r="O96" s="120"/>
      <c r="P96" s="120"/>
      <c r="Q96" s="120"/>
      <c r="R96" s="120"/>
      <c r="S96" s="120"/>
    </row>
    <row r="97" spans="1:19" ht="19.5" customHeight="1">
      <c r="A97" s="78"/>
      <c r="B97" s="121"/>
      <c r="C97" s="121"/>
      <c r="D97" s="121"/>
      <c r="E97" s="121"/>
      <c r="F97" s="121"/>
      <c r="G97" s="121"/>
      <c r="H97" s="121"/>
      <c r="I97" s="121"/>
      <c r="J97" s="120"/>
      <c r="K97" s="120"/>
      <c r="L97" s="120"/>
      <c r="M97" s="120"/>
      <c r="N97" s="120"/>
      <c r="O97" s="120"/>
      <c r="P97" s="120"/>
      <c r="Q97" s="120"/>
      <c r="R97" s="120"/>
      <c r="S97" s="120"/>
    </row>
    <row r="98" spans="1:19" ht="19.5" customHeight="1">
      <c r="A98" s="78"/>
      <c r="B98" s="121"/>
      <c r="C98" s="121"/>
      <c r="D98" s="121"/>
      <c r="E98" s="121"/>
      <c r="F98" s="121"/>
      <c r="G98" s="121"/>
      <c r="H98" s="121"/>
      <c r="I98" s="121"/>
      <c r="J98" s="120"/>
      <c r="K98" s="120"/>
      <c r="L98" s="120"/>
      <c r="M98" s="120"/>
      <c r="N98" s="120"/>
      <c r="O98" s="120"/>
      <c r="P98" s="120"/>
      <c r="Q98" s="120"/>
      <c r="R98" s="120"/>
      <c r="S98" s="120"/>
    </row>
    <row r="99" spans="1:19" ht="19.5" customHeight="1">
      <c r="A99" s="78"/>
      <c r="B99" s="121"/>
      <c r="C99" s="121"/>
      <c r="D99" s="121"/>
      <c r="E99" s="121"/>
      <c r="F99" s="121"/>
      <c r="G99" s="121"/>
      <c r="H99" s="121"/>
      <c r="I99" s="121"/>
      <c r="J99" s="120"/>
      <c r="K99" s="120"/>
      <c r="L99" s="120"/>
      <c r="M99" s="120"/>
      <c r="N99" s="120"/>
      <c r="O99" s="120"/>
      <c r="P99" s="120"/>
      <c r="Q99" s="120"/>
      <c r="R99" s="120"/>
      <c r="S99" s="120"/>
    </row>
    <row r="100" spans="1:19" ht="19.5" customHeight="1">
      <c r="A100" s="78"/>
      <c r="B100" s="121"/>
      <c r="C100" s="121"/>
      <c r="D100" s="121"/>
      <c r="E100" s="121"/>
      <c r="F100" s="121"/>
      <c r="G100" s="121"/>
      <c r="H100" s="121"/>
      <c r="I100" s="121"/>
      <c r="J100" s="120"/>
      <c r="K100" s="120"/>
      <c r="L100" s="120"/>
      <c r="M100" s="120"/>
      <c r="N100" s="120"/>
      <c r="O100" s="120"/>
      <c r="P100" s="120"/>
      <c r="Q100" s="120"/>
      <c r="R100" s="120"/>
      <c r="S100" s="120"/>
    </row>
    <row r="101" spans="1:19" ht="19.5" customHeight="1">
      <c r="A101" s="78"/>
      <c r="B101" s="121"/>
      <c r="C101" s="121"/>
      <c r="D101" s="121"/>
      <c r="E101" s="121"/>
      <c r="F101" s="121"/>
      <c r="G101" s="121"/>
      <c r="H101" s="121"/>
      <c r="I101" s="121"/>
      <c r="J101" s="120"/>
      <c r="K101" s="120"/>
      <c r="L101" s="120"/>
      <c r="M101" s="120"/>
      <c r="N101" s="120"/>
      <c r="O101" s="120"/>
      <c r="P101" s="120"/>
      <c r="Q101" s="120"/>
      <c r="R101" s="120"/>
      <c r="S101" s="120"/>
    </row>
    <row r="102" spans="1:19" ht="19.5" customHeight="1">
      <c r="A102" s="78"/>
      <c r="B102" s="121"/>
      <c r="C102" s="121"/>
      <c r="D102" s="121"/>
      <c r="E102" s="121"/>
      <c r="F102" s="121"/>
      <c r="G102" s="121"/>
      <c r="H102" s="121"/>
      <c r="I102" s="121"/>
      <c r="J102" s="120"/>
      <c r="K102" s="120"/>
      <c r="L102" s="120"/>
      <c r="M102" s="120"/>
      <c r="N102" s="120"/>
      <c r="O102" s="120"/>
      <c r="P102" s="120"/>
      <c r="Q102" s="120"/>
      <c r="R102" s="120"/>
      <c r="S102" s="120"/>
    </row>
    <row r="103" spans="1:19" ht="19.5" customHeight="1">
      <c r="A103" s="78"/>
      <c r="B103" s="121"/>
      <c r="C103" s="121"/>
      <c r="D103" s="121"/>
      <c r="E103" s="121"/>
      <c r="F103" s="121"/>
      <c r="G103" s="121"/>
      <c r="H103" s="121"/>
      <c r="I103" s="121"/>
      <c r="J103" s="120"/>
      <c r="K103" s="120"/>
      <c r="L103" s="120"/>
      <c r="M103" s="120"/>
      <c r="N103" s="120"/>
      <c r="O103" s="120"/>
      <c r="P103" s="120"/>
      <c r="Q103" s="120"/>
      <c r="R103" s="120"/>
      <c r="S103" s="120"/>
    </row>
    <row r="104" spans="1:19" ht="19.5" customHeight="1">
      <c r="A104" s="78"/>
      <c r="B104" s="121"/>
      <c r="C104" s="121"/>
      <c r="D104" s="121"/>
      <c r="E104" s="121"/>
      <c r="F104" s="121"/>
      <c r="G104" s="121"/>
      <c r="H104" s="121"/>
      <c r="I104" s="121"/>
      <c r="J104" s="120"/>
      <c r="K104" s="120"/>
      <c r="L104" s="120"/>
      <c r="M104" s="120"/>
      <c r="N104" s="120"/>
      <c r="O104" s="120"/>
      <c r="P104" s="120"/>
      <c r="Q104" s="120"/>
      <c r="R104" s="120"/>
      <c r="S104" s="120"/>
    </row>
    <row r="105" spans="1:19" ht="19.5" customHeight="1">
      <c r="A105" s="78"/>
      <c r="B105" s="121"/>
      <c r="C105" s="121"/>
      <c r="D105" s="121"/>
      <c r="E105" s="121"/>
      <c r="F105" s="121"/>
      <c r="G105" s="121"/>
      <c r="H105" s="121"/>
      <c r="I105" s="121"/>
      <c r="J105" s="120"/>
      <c r="K105" s="120"/>
      <c r="L105" s="120"/>
      <c r="M105" s="120"/>
      <c r="N105" s="120"/>
      <c r="O105" s="120"/>
      <c r="P105" s="120"/>
      <c r="Q105" s="120"/>
      <c r="R105" s="120"/>
      <c r="S105" s="120"/>
    </row>
    <row r="106" spans="1:19" ht="19.5" customHeight="1">
      <c r="A106" s="78"/>
      <c r="B106" s="121"/>
      <c r="C106" s="121"/>
      <c r="D106" s="121"/>
      <c r="E106" s="121"/>
      <c r="F106" s="121"/>
      <c r="G106" s="121"/>
      <c r="H106" s="121"/>
      <c r="I106" s="121"/>
      <c r="J106" s="120"/>
      <c r="K106" s="120"/>
      <c r="L106" s="120"/>
      <c r="M106" s="120"/>
      <c r="N106" s="120"/>
      <c r="O106" s="120"/>
      <c r="P106" s="120"/>
      <c r="Q106" s="120"/>
      <c r="R106" s="120"/>
      <c r="S106" s="120"/>
    </row>
    <row r="107" spans="1:19" ht="19.5" customHeight="1">
      <c r="A107" s="78"/>
      <c r="B107" s="121"/>
      <c r="C107" s="121"/>
      <c r="D107" s="121"/>
      <c r="E107" s="121"/>
      <c r="F107" s="121"/>
      <c r="G107" s="121"/>
      <c r="H107" s="121"/>
      <c r="I107" s="121"/>
      <c r="J107" s="120"/>
      <c r="K107" s="120"/>
      <c r="L107" s="120"/>
      <c r="M107" s="120"/>
      <c r="N107" s="120"/>
      <c r="O107" s="120"/>
      <c r="P107" s="120"/>
      <c r="Q107" s="120"/>
      <c r="R107" s="120"/>
      <c r="S107" s="120"/>
    </row>
    <row r="108" spans="1:19" ht="19.5" customHeight="1">
      <c r="A108" s="78"/>
      <c r="B108" s="121"/>
      <c r="C108" s="121"/>
      <c r="D108" s="121"/>
      <c r="E108" s="121"/>
      <c r="F108" s="121"/>
      <c r="G108" s="121"/>
      <c r="H108" s="121"/>
      <c r="I108" s="121"/>
      <c r="J108" s="120"/>
      <c r="K108" s="120"/>
      <c r="L108" s="120"/>
      <c r="M108" s="120"/>
      <c r="N108" s="120"/>
      <c r="O108" s="120"/>
      <c r="P108" s="120"/>
      <c r="Q108" s="120"/>
      <c r="R108" s="120"/>
      <c r="S108" s="120"/>
    </row>
    <row r="109" spans="1:19" ht="19.5" customHeight="1">
      <c r="A109" s="78"/>
      <c r="B109" s="121"/>
      <c r="C109" s="121"/>
      <c r="D109" s="121"/>
      <c r="E109" s="121"/>
      <c r="F109" s="121"/>
      <c r="G109" s="121"/>
      <c r="H109" s="121"/>
      <c r="I109" s="121"/>
      <c r="J109" s="120"/>
      <c r="K109" s="120"/>
      <c r="L109" s="120"/>
      <c r="M109" s="120"/>
      <c r="N109" s="120"/>
      <c r="O109" s="120"/>
      <c r="P109" s="120"/>
      <c r="Q109" s="120"/>
      <c r="R109" s="120"/>
      <c r="S109" s="120"/>
    </row>
    <row r="110" spans="1:19" ht="19.5" customHeight="1">
      <c r="A110" s="78"/>
      <c r="B110" s="121"/>
      <c r="C110" s="121"/>
      <c r="D110" s="121"/>
      <c r="E110" s="121"/>
      <c r="F110" s="121"/>
      <c r="G110" s="121"/>
      <c r="H110" s="121"/>
      <c r="I110" s="121"/>
      <c r="J110" s="120"/>
      <c r="K110" s="120"/>
      <c r="L110" s="120"/>
      <c r="M110" s="120"/>
      <c r="N110" s="120"/>
      <c r="O110" s="120"/>
      <c r="P110" s="120"/>
      <c r="Q110" s="120"/>
      <c r="R110" s="120"/>
      <c r="S110" s="120"/>
    </row>
    <row r="111" spans="1:19" ht="19.5" customHeight="1">
      <c r="A111" s="78"/>
      <c r="B111" s="121"/>
      <c r="C111" s="121"/>
      <c r="D111" s="121"/>
      <c r="E111" s="121"/>
      <c r="F111" s="121"/>
      <c r="G111" s="121"/>
      <c r="H111" s="121"/>
      <c r="I111" s="121"/>
      <c r="J111" s="120"/>
      <c r="K111" s="120"/>
      <c r="L111" s="120"/>
      <c r="M111" s="120"/>
      <c r="N111" s="120"/>
      <c r="O111" s="120"/>
      <c r="P111" s="120"/>
      <c r="Q111" s="120"/>
      <c r="R111" s="120"/>
      <c r="S111" s="120"/>
    </row>
    <row r="112" spans="1:19" ht="19.5" customHeight="1">
      <c r="A112" s="78"/>
      <c r="B112" s="121"/>
      <c r="C112" s="121"/>
      <c r="D112" s="121"/>
      <c r="E112" s="121"/>
      <c r="F112" s="121"/>
      <c r="G112" s="121"/>
      <c r="H112" s="121"/>
      <c r="I112" s="121"/>
      <c r="J112" s="120"/>
      <c r="K112" s="120"/>
      <c r="L112" s="120"/>
      <c r="M112" s="120"/>
      <c r="N112" s="120"/>
      <c r="O112" s="120"/>
      <c r="P112" s="120"/>
      <c r="Q112" s="120"/>
      <c r="R112" s="120"/>
      <c r="S112" s="120"/>
    </row>
    <row r="113" spans="1:19" ht="19.5" customHeight="1">
      <c r="A113" s="78"/>
      <c r="B113" s="121"/>
      <c r="C113" s="121"/>
      <c r="D113" s="121"/>
      <c r="E113" s="121"/>
      <c r="F113" s="121"/>
      <c r="G113" s="121"/>
      <c r="H113" s="121"/>
      <c r="I113" s="121"/>
      <c r="J113" s="120"/>
      <c r="K113" s="120"/>
      <c r="L113" s="120"/>
      <c r="M113" s="120"/>
      <c r="N113" s="120"/>
      <c r="O113" s="120"/>
      <c r="P113" s="120"/>
      <c r="Q113" s="120"/>
      <c r="R113" s="120"/>
      <c r="S113" s="120"/>
    </row>
    <row r="114" spans="1:19" ht="19.5" customHeight="1">
      <c r="A114" s="78"/>
      <c r="B114" s="121"/>
      <c r="C114" s="121"/>
      <c r="D114" s="121"/>
      <c r="E114" s="121"/>
      <c r="F114" s="121"/>
      <c r="G114" s="121"/>
      <c r="H114" s="121"/>
      <c r="I114" s="121"/>
      <c r="J114" s="120"/>
      <c r="K114" s="120"/>
      <c r="L114" s="120"/>
      <c r="M114" s="120"/>
      <c r="N114" s="120"/>
      <c r="O114" s="120"/>
      <c r="P114" s="120"/>
      <c r="Q114" s="120"/>
      <c r="R114" s="120"/>
      <c r="S114" s="120"/>
    </row>
    <row r="115" spans="1:19" ht="19.5" customHeight="1">
      <c r="A115" s="78"/>
      <c r="B115" s="121"/>
      <c r="C115" s="121"/>
      <c r="D115" s="121"/>
      <c r="E115" s="121"/>
      <c r="F115" s="121"/>
      <c r="G115" s="121"/>
      <c r="H115" s="121"/>
      <c r="I115" s="121"/>
      <c r="J115" s="120"/>
      <c r="K115" s="120"/>
      <c r="L115" s="120"/>
      <c r="M115" s="120"/>
      <c r="N115" s="120"/>
      <c r="O115" s="120"/>
      <c r="P115" s="120"/>
      <c r="Q115" s="120"/>
      <c r="R115" s="120"/>
      <c r="S115" s="120"/>
    </row>
    <row r="116" spans="1:19" ht="19.5" customHeight="1">
      <c r="A116" s="78"/>
      <c r="B116" s="121"/>
      <c r="C116" s="121"/>
      <c r="D116" s="121"/>
      <c r="E116" s="121"/>
      <c r="F116" s="121"/>
      <c r="G116" s="121"/>
      <c r="H116" s="121"/>
      <c r="I116" s="121"/>
      <c r="J116" s="120"/>
      <c r="K116" s="120"/>
      <c r="L116" s="120"/>
      <c r="M116" s="120"/>
      <c r="N116" s="120"/>
      <c r="O116" s="120"/>
      <c r="P116" s="120"/>
      <c r="Q116" s="120"/>
      <c r="R116" s="120"/>
      <c r="S116" s="120"/>
    </row>
    <row r="117" spans="1:19" ht="19.5" customHeight="1">
      <c r="A117" s="78"/>
      <c r="B117" s="121"/>
      <c r="C117" s="121"/>
      <c r="D117" s="121"/>
      <c r="E117" s="121"/>
      <c r="F117" s="121"/>
      <c r="G117" s="121"/>
      <c r="H117" s="121"/>
      <c r="I117" s="121"/>
      <c r="J117" s="120"/>
      <c r="K117" s="120"/>
      <c r="L117" s="120"/>
      <c r="M117" s="120"/>
      <c r="N117" s="120"/>
      <c r="O117" s="120"/>
      <c r="P117" s="120"/>
      <c r="Q117" s="120"/>
      <c r="R117" s="120"/>
      <c r="S117" s="120"/>
    </row>
    <row r="118" spans="1:19" ht="19.5" customHeight="1">
      <c r="A118" s="78"/>
      <c r="B118" s="121"/>
      <c r="C118" s="121"/>
      <c r="D118" s="121"/>
      <c r="E118" s="121"/>
      <c r="F118" s="121"/>
      <c r="G118" s="121"/>
      <c r="H118" s="121"/>
      <c r="I118" s="121"/>
      <c r="J118" s="120"/>
      <c r="K118" s="120"/>
      <c r="L118" s="120"/>
      <c r="M118" s="120"/>
      <c r="N118" s="120"/>
      <c r="O118" s="120"/>
      <c r="P118" s="120"/>
      <c r="Q118" s="120"/>
      <c r="R118" s="120"/>
      <c r="S118" s="120"/>
    </row>
    <row r="119" spans="1:19" ht="19.5" customHeight="1">
      <c r="A119" s="78"/>
      <c r="B119" s="121"/>
      <c r="C119" s="121"/>
      <c r="D119" s="121"/>
      <c r="E119" s="121"/>
      <c r="F119" s="121"/>
      <c r="G119" s="121"/>
      <c r="H119" s="121"/>
      <c r="I119" s="121"/>
      <c r="J119" s="120"/>
      <c r="K119" s="120"/>
      <c r="L119" s="120"/>
      <c r="M119" s="120"/>
      <c r="N119" s="120"/>
      <c r="O119" s="120"/>
      <c r="P119" s="120"/>
      <c r="Q119" s="120"/>
      <c r="R119" s="120"/>
      <c r="S119" s="120"/>
    </row>
    <row r="120" spans="1:19" ht="19.5" customHeight="1">
      <c r="A120" s="113"/>
      <c r="B120" s="121"/>
      <c r="C120" s="121"/>
      <c r="D120" s="121"/>
      <c r="E120" s="121"/>
      <c r="F120" s="121"/>
      <c r="G120" s="121"/>
      <c r="H120" s="121"/>
      <c r="I120" s="121"/>
      <c r="J120" s="120"/>
      <c r="K120" s="120"/>
      <c r="L120" s="120"/>
      <c r="M120" s="120"/>
      <c r="N120" s="120"/>
      <c r="O120" s="120"/>
      <c r="P120" s="120"/>
      <c r="Q120" s="120"/>
      <c r="R120" s="120"/>
      <c r="S120" s="120"/>
    </row>
    <row r="121" spans="1:19" ht="19.5" customHeight="1">
      <c r="A121" s="113"/>
      <c r="B121" s="121"/>
      <c r="C121" s="121"/>
      <c r="D121" s="121"/>
      <c r="E121" s="121"/>
      <c r="F121" s="121"/>
      <c r="G121" s="121"/>
      <c r="H121" s="121"/>
      <c r="I121" s="121"/>
      <c r="J121" s="120"/>
      <c r="K121" s="120"/>
      <c r="L121" s="120"/>
      <c r="M121" s="120"/>
      <c r="N121" s="120"/>
      <c r="O121" s="120"/>
      <c r="P121" s="120"/>
      <c r="Q121" s="120"/>
      <c r="R121" s="120"/>
      <c r="S121" s="120"/>
    </row>
    <row r="122" spans="1:19" ht="19.5" customHeight="1">
      <c r="A122" s="113"/>
      <c r="B122" s="121"/>
      <c r="C122" s="121"/>
      <c r="D122" s="121"/>
      <c r="E122" s="121"/>
      <c r="F122" s="121"/>
      <c r="G122" s="121"/>
      <c r="H122" s="121"/>
      <c r="I122" s="121"/>
      <c r="J122" s="120"/>
      <c r="K122" s="120"/>
      <c r="L122" s="120"/>
      <c r="M122" s="120"/>
      <c r="N122" s="120"/>
      <c r="O122" s="120"/>
      <c r="P122" s="120"/>
      <c r="Q122" s="120"/>
      <c r="R122" s="120"/>
      <c r="S122" s="120"/>
    </row>
    <row r="123" spans="1:19" ht="19.5" customHeight="1">
      <c r="A123" s="113"/>
      <c r="B123" s="121"/>
      <c r="C123" s="121"/>
      <c r="D123" s="121"/>
      <c r="E123" s="121"/>
      <c r="F123" s="121"/>
      <c r="G123" s="121"/>
      <c r="H123" s="121"/>
      <c r="I123" s="121"/>
      <c r="J123" s="120"/>
      <c r="K123" s="120"/>
      <c r="L123" s="120"/>
      <c r="M123" s="120"/>
      <c r="N123" s="120"/>
      <c r="O123" s="120"/>
      <c r="P123" s="120"/>
      <c r="Q123" s="120"/>
      <c r="R123" s="120"/>
      <c r="S123" s="120"/>
    </row>
    <row r="124" spans="1:19" ht="19.5" customHeight="1">
      <c r="A124" s="113"/>
      <c r="B124" s="121"/>
      <c r="C124" s="121"/>
      <c r="D124" s="121"/>
      <c r="E124" s="121"/>
      <c r="F124" s="121"/>
      <c r="G124" s="121"/>
      <c r="H124" s="121"/>
      <c r="I124" s="121"/>
      <c r="J124" s="120"/>
      <c r="K124" s="120"/>
      <c r="L124" s="120"/>
      <c r="M124" s="120"/>
      <c r="N124" s="120"/>
      <c r="O124" s="120"/>
      <c r="P124" s="120"/>
      <c r="Q124" s="120"/>
      <c r="R124" s="120"/>
      <c r="S124" s="120"/>
    </row>
    <row r="125" spans="1:19" ht="19.5" customHeight="1">
      <c r="A125" s="113"/>
      <c r="B125" s="121"/>
      <c r="C125" s="121"/>
      <c r="D125" s="121"/>
      <c r="E125" s="121"/>
      <c r="F125" s="121"/>
      <c r="G125" s="121"/>
      <c r="H125" s="121"/>
      <c r="I125" s="121"/>
      <c r="J125" s="120"/>
      <c r="K125" s="120"/>
      <c r="L125" s="120"/>
      <c r="M125" s="120"/>
      <c r="N125" s="120"/>
      <c r="O125" s="120"/>
      <c r="P125" s="120"/>
      <c r="Q125" s="120"/>
      <c r="R125" s="120"/>
      <c r="S125" s="120"/>
    </row>
    <row r="126" spans="1:19" ht="19.5" customHeight="1">
      <c r="A126" s="113"/>
      <c r="B126" s="121"/>
      <c r="C126" s="121"/>
      <c r="D126" s="121"/>
      <c r="E126" s="121"/>
      <c r="F126" s="121"/>
      <c r="G126" s="121"/>
      <c r="H126" s="121"/>
      <c r="I126" s="121"/>
      <c r="J126" s="120"/>
      <c r="K126" s="120"/>
      <c r="L126" s="120"/>
      <c r="M126" s="120"/>
      <c r="N126" s="120"/>
      <c r="O126" s="120"/>
      <c r="P126" s="120"/>
      <c r="Q126" s="120"/>
      <c r="R126" s="120"/>
      <c r="S126" s="120"/>
    </row>
    <row r="127" spans="1:19" ht="19.5" customHeight="1">
      <c r="A127" s="113"/>
      <c r="B127" s="121"/>
      <c r="C127" s="121"/>
      <c r="D127" s="121"/>
      <c r="E127" s="121"/>
      <c r="F127" s="121"/>
      <c r="G127" s="121"/>
      <c r="H127" s="121"/>
      <c r="I127" s="121"/>
      <c r="J127" s="120"/>
      <c r="K127" s="120"/>
      <c r="L127" s="120"/>
      <c r="M127" s="120"/>
      <c r="N127" s="120"/>
      <c r="O127" s="120"/>
      <c r="P127" s="120"/>
      <c r="Q127" s="120"/>
      <c r="R127" s="120"/>
      <c r="S127" s="120"/>
    </row>
    <row r="128" spans="1:19" ht="19.5" customHeight="1">
      <c r="A128" s="113"/>
      <c r="B128" s="121"/>
      <c r="C128" s="121"/>
      <c r="D128" s="121"/>
      <c r="E128" s="121"/>
      <c r="F128" s="121"/>
      <c r="G128" s="121"/>
      <c r="H128" s="121"/>
      <c r="I128" s="121"/>
      <c r="J128" s="120"/>
      <c r="K128" s="120"/>
      <c r="L128" s="120"/>
      <c r="M128" s="120"/>
      <c r="N128" s="120"/>
      <c r="O128" s="120"/>
      <c r="P128" s="120"/>
      <c r="Q128" s="120"/>
      <c r="R128" s="120"/>
      <c r="S128" s="120"/>
    </row>
    <row r="129" spans="1:19" ht="19.5" customHeight="1">
      <c r="A129" s="113"/>
      <c r="B129" s="121"/>
      <c r="C129" s="121"/>
      <c r="D129" s="121"/>
      <c r="E129" s="121"/>
      <c r="F129" s="121"/>
      <c r="G129" s="121"/>
      <c r="H129" s="121"/>
      <c r="I129" s="121"/>
      <c r="J129" s="120"/>
      <c r="K129" s="120"/>
      <c r="L129" s="120"/>
      <c r="M129" s="120"/>
      <c r="N129" s="120"/>
      <c r="O129" s="120"/>
      <c r="P129" s="120"/>
      <c r="Q129" s="120"/>
      <c r="R129" s="120"/>
      <c r="S129" s="120"/>
    </row>
    <row r="130" spans="1:19" ht="19.5" customHeight="1">
      <c r="A130" s="113"/>
      <c r="B130" s="121"/>
      <c r="C130" s="121"/>
      <c r="D130" s="121"/>
      <c r="E130" s="121"/>
      <c r="F130" s="121"/>
      <c r="G130" s="121"/>
      <c r="H130" s="121"/>
      <c r="I130" s="121"/>
      <c r="J130" s="120"/>
      <c r="K130" s="120"/>
      <c r="L130" s="120"/>
      <c r="M130" s="120"/>
      <c r="N130" s="120"/>
      <c r="O130" s="120"/>
      <c r="P130" s="120"/>
      <c r="Q130" s="120"/>
      <c r="R130" s="120"/>
      <c r="S130" s="120"/>
    </row>
    <row r="131" spans="1:19" ht="19.5" customHeight="1">
      <c r="A131" s="113"/>
      <c r="B131" s="121"/>
      <c r="C131" s="121"/>
      <c r="D131" s="121"/>
      <c r="E131" s="121"/>
      <c r="F131" s="121"/>
      <c r="G131" s="121"/>
      <c r="H131" s="121"/>
      <c r="I131" s="121"/>
      <c r="J131" s="120"/>
      <c r="K131" s="120"/>
      <c r="L131" s="120"/>
      <c r="M131" s="120"/>
      <c r="N131" s="120"/>
      <c r="O131" s="120"/>
      <c r="P131" s="120"/>
      <c r="Q131" s="120"/>
      <c r="R131" s="120"/>
      <c r="S131" s="120"/>
    </row>
    <row r="132" spans="1:19" ht="19.5" customHeight="1">
      <c r="A132" s="113"/>
      <c r="B132" s="121"/>
      <c r="C132" s="121"/>
      <c r="D132" s="121"/>
      <c r="E132" s="121"/>
      <c r="F132" s="121"/>
      <c r="G132" s="121"/>
      <c r="H132" s="121"/>
      <c r="I132" s="121"/>
      <c r="J132" s="120"/>
      <c r="K132" s="120"/>
      <c r="L132" s="120"/>
      <c r="M132" s="120"/>
      <c r="N132" s="120"/>
      <c r="O132" s="120"/>
      <c r="P132" s="120"/>
      <c r="Q132" s="120"/>
      <c r="R132" s="120"/>
      <c r="S132" s="120"/>
    </row>
    <row r="133" spans="1:19" ht="19.5" customHeight="1">
      <c r="A133" s="113"/>
      <c r="B133" s="121"/>
      <c r="C133" s="121"/>
      <c r="D133" s="121"/>
      <c r="E133" s="121"/>
      <c r="F133" s="121"/>
      <c r="G133" s="121"/>
      <c r="H133" s="121"/>
      <c r="I133" s="121"/>
      <c r="J133" s="120"/>
      <c r="K133" s="120"/>
      <c r="L133" s="120"/>
      <c r="M133" s="120"/>
      <c r="N133" s="120"/>
      <c r="O133" s="120"/>
      <c r="P133" s="120"/>
      <c r="Q133" s="120"/>
      <c r="R133" s="120"/>
      <c r="S133" s="120"/>
    </row>
    <row r="134" spans="1:19" ht="19.5" customHeight="1">
      <c r="A134" s="113"/>
      <c r="B134" s="121"/>
      <c r="C134" s="121"/>
      <c r="D134" s="121"/>
      <c r="E134" s="121"/>
      <c r="F134" s="121"/>
      <c r="G134" s="121"/>
      <c r="H134" s="121"/>
      <c r="I134" s="121"/>
      <c r="J134" s="120"/>
      <c r="K134" s="120"/>
      <c r="L134" s="120"/>
      <c r="M134" s="120"/>
      <c r="N134" s="120"/>
      <c r="O134" s="120"/>
      <c r="P134" s="120"/>
      <c r="Q134" s="120"/>
      <c r="R134" s="120"/>
      <c r="S134" s="120"/>
    </row>
    <row r="135" spans="1:19" ht="19.5" customHeight="1">
      <c r="A135" s="113"/>
      <c r="B135" s="121"/>
      <c r="C135" s="121"/>
      <c r="D135" s="121"/>
      <c r="E135" s="121"/>
      <c r="F135" s="121"/>
      <c r="G135" s="121"/>
      <c r="H135" s="121"/>
      <c r="I135" s="121"/>
      <c r="J135" s="120"/>
      <c r="K135" s="120"/>
      <c r="L135" s="120"/>
      <c r="M135" s="120"/>
      <c r="N135" s="120"/>
      <c r="O135" s="120"/>
      <c r="P135" s="120"/>
      <c r="Q135" s="120"/>
      <c r="R135" s="120"/>
      <c r="S135" s="120"/>
    </row>
    <row r="136" spans="1:19" ht="19.5" customHeight="1">
      <c r="A136" s="113"/>
      <c r="B136" s="121"/>
      <c r="C136" s="121"/>
      <c r="D136" s="121"/>
      <c r="E136" s="121"/>
      <c r="F136" s="121"/>
      <c r="G136" s="121"/>
      <c r="H136" s="121"/>
      <c r="I136" s="121"/>
      <c r="J136" s="120"/>
      <c r="K136" s="120"/>
      <c r="L136" s="120"/>
      <c r="M136" s="120"/>
      <c r="N136" s="120"/>
      <c r="O136" s="120"/>
      <c r="P136" s="120"/>
      <c r="Q136" s="120"/>
      <c r="R136" s="120"/>
      <c r="S136" s="120"/>
    </row>
    <row r="137" spans="1:19" ht="19.5" customHeight="1">
      <c r="A137" s="113"/>
      <c r="B137" s="121"/>
      <c r="C137" s="121"/>
      <c r="D137" s="121"/>
      <c r="E137" s="121"/>
      <c r="F137" s="121"/>
      <c r="G137" s="121"/>
      <c r="H137" s="121"/>
      <c r="I137" s="121"/>
      <c r="J137" s="120"/>
      <c r="K137" s="120"/>
      <c r="L137" s="120"/>
      <c r="M137" s="120"/>
      <c r="N137" s="120"/>
      <c r="O137" s="120"/>
      <c r="P137" s="120"/>
      <c r="Q137" s="120"/>
      <c r="R137" s="120"/>
      <c r="S137" s="120"/>
    </row>
    <row r="138" spans="1:19" ht="19.5" customHeight="1">
      <c r="A138" s="113"/>
      <c r="B138" s="121"/>
      <c r="C138" s="121"/>
      <c r="D138" s="121"/>
      <c r="E138" s="121"/>
      <c r="F138" s="121"/>
      <c r="G138" s="121"/>
      <c r="H138" s="121"/>
      <c r="I138" s="121"/>
      <c r="J138" s="120"/>
      <c r="K138" s="120"/>
      <c r="L138" s="120"/>
      <c r="M138" s="120"/>
      <c r="N138" s="120"/>
      <c r="O138" s="120"/>
      <c r="P138" s="120"/>
      <c r="Q138" s="120"/>
      <c r="R138" s="120"/>
      <c r="S138" s="120"/>
    </row>
    <row r="139" spans="1:19" ht="19.5" customHeight="1">
      <c r="A139" s="113"/>
      <c r="B139" s="121"/>
      <c r="C139" s="121"/>
      <c r="D139" s="121"/>
      <c r="E139" s="121"/>
      <c r="F139" s="121"/>
      <c r="G139" s="121"/>
      <c r="H139" s="121"/>
      <c r="I139" s="121"/>
      <c r="J139" s="120"/>
      <c r="K139" s="120"/>
      <c r="L139" s="120"/>
      <c r="M139" s="120"/>
      <c r="N139" s="120"/>
      <c r="O139" s="120"/>
      <c r="P139" s="120"/>
      <c r="Q139" s="120"/>
      <c r="R139" s="120"/>
      <c r="S139" s="120"/>
    </row>
    <row r="140" spans="1:19" ht="19.5" customHeight="1">
      <c r="A140" s="113"/>
      <c r="B140" s="121"/>
      <c r="C140" s="121"/>
      <c r="D140" s="121"/>
      <c r="E140" s="121"/>
      <c r="F140" s="121"/>
      <c r="G140" s="121"/>
      <c r="H140" s="121"/>
      <c r="I140" s="121"/>
      <c r="J140" s="120"/>
      <c r="K140" s="120"/>
      <c r="L140" s="120"/>
      <c r="M140" s="120"/>
      <c r="N140" s="120"/>
      <c r="O140" s="120"/>
      <c r="P140" s="120"/>
      <c r="Q140" s="120"/>
      <c r="R140" s="120"/>
      <c r="S140" s="120"/>
    </row>
    <row r="141" spans="1:19" ht="19.5" customHeight="1">
      <c r="A141" s="113"/>
      <c r="B141" s="121"/>
      <c r="C141" s="121"/>
      <c r="D141" s="121"/>
      <c r="E141" s="121"/>
      <c r="F141" s="121"/>
      <c r="G141" s="121"/>
      <c r="H141" s="121"/>
      <c r="I141" s="121"/>
      <c r="J141" s="120"/>
      <c r="K141" s="120"/>
      <c r="L141" s="120"/>
      <c r="M141" s="120"/>
      <c r="N141" s="120"/>
      <c r="O141" s="120"/>
      <c r="P141" s="120"/>
      <c r="Q141" s="120"/>
      <c r="R141" s="120"/>
      <c r="S141" s="120"/>
    </row>
    <row r="142" spans="1:19" ht="19.5" customHeight="1">
      <c r="B142" s="121"/>
    </row>
    <row r="143" spans="1:19" ht="19.5" customHeight="1">
      <c r="B143" s="121"/>
    </row>
    <row r="144" spans="1:19" ht="19.5" customHeight="1">
      <c r="B144" s="121"/>
    </row>
    <row r="145" spans="2:2" ht="19.5" customHeight="1">
      <c r="B145" s="121"/>
    </row>
    <row r="146" spans="2:2" ht="19.5" customHeight="1">
      <c r="B146" s="121"/>
    </row>
    <row r="147" spans="2:2" ht="19.5" customHeight="1">
      <c r="B147" s="121"/>
    </row>
    <row r="148" spans="2:2" ht="19.5" customHeight="1">
      <c r="B148" s="121"/>
    </row>
    <row r="149" spans="2:2" ht="19.5" customHeight="1">
      <c r="B149" s="121"/>
    </row>
    <row r="150" spans="2:2" ht="19.5" customHeight="1">
      <c r="B150" s="121"/>
    </row>
    <row r="151" spans="2:2" ht="19.5" customHeight="1">
      <c r="B151" s="121"/>
    </row>
    <row r="152" spans="2:2" ht="19.5" customHeight="1">
      <c r="B152" s="121"/>
    </row>
    <row r="153" spans="2:2" ht="19.5" customHeight="1">
      <c r="B153" s="121"/>
    </row>
    <row r="154" spans="2:2" ht="19.5" customHeight="1">
      <c r="B154" s="121"/>
    </row>
    <row r="155" spans="2:2" ht="19.5" customHeight="1">
      <c r="B155" s="121"/>
    </row>
    <row r="156" spans="2:2" ht="19.5" customHeight="1">
      <c r="B156" s="121"/>
    </row>
    <row r="157" spans="2:2" ht="19.5" customHeight="1">
      <c r="B157" s="121"/>
    </row>
    <row r="158" spans="2:2" ht="19.5" customHeight="1">
      <c r="B158" s="121"/>
    </row>
    <row r="159" spans="2:2" ht="19.5" customHeight="1">
      <c r="B159" s="121"/>
    </row>
    <row r="160" spans="2:2" ht="19.5" customHeight="1">
      <c r="B160" s="121"/>
    </row>
    <row r="161" spans="2:2" ht="19.5" customHeight="1">
      <c r="B161" s="121"/>
    </row>
    <row r="162" spans="2:2" ht="19.5" customHeight="1">
      <c r="B162" s="121"/>
    </row>
    <row r="163" spans="2:2" ht="19.5" customHeight="1">
      <c r="B163" s="121"/>
    </row>
    <row r="164" spans="2:2" ht="19.5" customHeight="1">
      <c r="B164" s="121"/>
    </row>
    <row r="165" spans="2:2" ht="19.5" customHeight="1">
      <c r="B165" s="121"/>
    </row>
    <row r="166" spans="2:2" ht="19.5" customHeight="1">
      <c r="B166" s="12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
  <dimension ref="A1:Z125"/>
  <sheetViews>
    <sheetView workbookViewId="0"/>
  </sheetViews>
  <sheetFormatPr baseColWidth="10" defaultColWidth="9.1640625" defaultRowHeight="15"/>
  <cols>
    <col min="1" max="1" width="10.6640625" style="122" customWidth="1"/>
    <col min="2" max="3" width="9.1640625" style="123" customWidth="1"/>
    <col min="4" max="6" width="12" style="124" customWidth="1"/>
    <col min="7" max="8" width="9.1640625" style="123" customWidth="1"/>
    <col min="9" max="9" width="12" style="123" customWidth="1"/>
    <col min="10" max="10" width="14.83203125" style="123" customWidth="1"/>
    <col min="11" max="11" width="15.5" style="123" customWidth="1"/>
    <col min="12" max="12" width="14.1640625" style="123" customWidth="1"/>
    <col min="13" max="13" width="12.33203125" style="122" customWidth="1"/>
    <col min="14" max="14" width="10.33203125" style="122" customWidth="1"/>
    <col min="15" max="15" width="13.5" style="122" customWidth="1"/>
    <col min="16" max="16" width="12" style="122" customWidth="1"/>
    <col min="17" max="17" width="16.33203125" style="122" customWidth="1"/>
    <col min="18" max="18" width="15.5" style="122" customWidth="1"/>
    <col min="19" max="19" width="11.83203125" style="122" customWidth="1"/>
    <col min="20" max="20" width="9.1640625" style="122"/>
    <col min="21" max="21" width="27.5" style="122" customWidth="1"/>
    <col min="22" max="22" width="16.33203125" style="122" customWidth="1"/>
    <col min="23" max="23" width="17.1640625" style="122" bestFit="1" customWidth="1"/>
    <col min="24" max="24" width="12.6640625" style="122" bestFit="1" customWidth="1"/>
    <col min="25" max="25" width="12.33203125" style="122" customWidth="1"/>
    <col min="26" max="16384" width="9.1640625" style="122"/>
  </cols>
  <sheetData>
    <row r="1" spans="1:26" ht="19">
      <c r="A1" s="70" t="s">
        <v>39</v>
      </c>
      <c r="B1" s="71"/>
      <c r="C1" s="71"/>
      <c r="D1" s="72"/>
      <c r="E1" s="72"/>
      <c r="F1" s="72"/>
      <c r="G1" s="71"/>
      <c r="H1" s="71"/>
      <c r="I1" s="71"/>
      <c r="J1" s="71"/>
      <c r="K1" s="71"/>
      <c r="L1" s="71"/>
      <c r="M1" s="73"/>
      <c r="N1" s="73"/>
      <c r="O1" s="73"/>
      <c r="P1" s="73"/>
      <c r="Q1" s="73"/>
      <c r="R1" s="73"/>
      <c r="S1" s="73"/>
      <c r="T1" s="73"/>
      <c r="U1" s="73"/>
      <c r="V1" s="73"/>
      <c r="W1" s="73"/>
      <c r="X1" s="73"/>
      <c r="Y1" s="73"/>
      <c r="Z1" s="73"/>
    </row>
    <row r="2" spans="1:26" ht="30" customHeight="1">
      <c r="A2" s="74" t="s">
        <v>9</v>
      </c>
      <c r="B2" s="74" t="s">
        <v>10</v>
      </c>
      <c r="C2" s="74" t="s">
        <v>11</v>
      </c>
      <c r="D2" s="75" t="s">
        <v>12</v>
      </c>
      <c r="E2" s="75" t="s">
        <v>13</v>
      </c>
      <c r="F2" s="75" t="s">
        <v>14</v>
      </c>
      <c r="G2" s="74" t="s">
        <v>15</v>
      </c>
      <c r="H2" s="74" t="s">
        <v>16</v>
      </c>
      <c r="I2" s="74" t="s">
        <v>17</v>
      </c>
      <c r="J2" s="76" t="s">
        <v>18</v>
      </c>
      <c r="K2" s="76" t="s">
        <v>19</v>
      </c>
      <c r="L2" s="76" t="s">
        <v>20</v>
      </c>
      <c r="M2" s="74" t="s">
        <v>2</v>
      </c>
      <c r="N2" s="74" t="s">
        <v>21</v>
      </c>
      <c r="O2" s="74" t="s">
        <v>22</v>
      </c>
      <c r="P2" s="74" t="s">
        <v>3</v>
      </c>
      <c r="Q2" s="74" t="s">
        <v>4</v>
      </c>
      <c r="R2" s="74" t="s">
        <v>5</v>
      </c>
      <c r="S2" s="74" t="s">
        <v>6</v>
      </c>
      <c r="T2" s="74"/>
      <c r="U2" s="74" t="s">
        <v>23</v>
      </c>
      <c r="V2" s="77"/>
      <c r="W2" s="77"/>
      <c r="X2" s="77"/>
      <c r="Y2" s="77"/>
      <c r="Z2" s="77"/>
    </row>
    <row r="3" spans="1:26" ht="16" thickBot="1">
      <c r="A3" s="78">
        <v>35924</v>
      </c>
      <c r="B3" s="79">
        <v>50</v>
      </c>
      <c r="C3" s="79">
        <v>1.65</v>
      </c>
      <c r="D3" s="79">
        <v>7.8</v>
      </c>
      <c r="E3" s="79">
        <v>3.76</v>
      </c>
      <c r="F3" s="79">
        <v>0.8</v>
      </c>
      <c r="G3" s="80">
        <v>2.8000000000000001E-2</v>
      </c>
      <c r="H3" s="80">
        <v>2.7720000000000002E-2</v>
      </c>
      <c r="I3" s="80">
        <v>1.585E-2</v>
      </c>
      <c r="J3" s="81">
        <v>1.7000000000000001E-4</v>
      </c>
      <c r="K3" s="81">
        <v>1.2999999999999999E-4</v>
      </c>
      <c r="L3" s="81">
        <v>1E-4</v>
      </c>
      <c r="M3" s="82">
        <v>2.9399999999999999E-2</v>
      </c>
      <c r="N3" s="83">
        <v>0.46</v>
      </c>
      <c r="O3" s="84"/>
      <c r="P3" s="84"/>
      <c r="Q3" s="84"/>
      <c r="R3" s="84"/>
      <c r="S3" s="84"/>
      <c r="T3" s="73"/>
      <c r="U3" s="85"/>
      <c r="V3" s="73"/>
      <c r="W3" s="73"/>
      <c r="X3" s="73"/>
      <c r="Y3" s="73"/>
      <c r="Z3" s="73"/>
    </row>
    <row r="4" spans="1:26">
      <c r="A4" s="78">
        <v>35947</v>
      </c>
      <c r="B4" s="79">
        <v>50</v>
      </c>
      <c r="C4" s="79">
        <v>1.65</v>
      </c>
      <c r="D4" s="79">
        <v>7.8</v>
      </c>
      <c r="E4" s="79">
        <v>3.76</v>
      </c>
      <c r="F4" s="79">
        <v>0.8</v>
      </c>
      <c r="G4" s="80">
        <v>2.8000000000000001E-2</v>
      </c>
      <c r="H4" s="80">
        <v>2.7720000000000002E-2</v>
      </c>
      <c r="I4" s="80">
        <v>1.585E-2</v>
      </c>
      <c r="J4" s="81">
        <v>1.7000000000000001E-4</v>
      </c>
      <c r="K4" s="81">
        <v>1.2999999999999999E-4</v>
      </c>
      <c r="L4" s="81">
        <v>1E-4</v>
      </c>
      <c r="M4" s="82">
        <v>2.9399999999999999E-2</v>
      </c>
      <c r="N4" s="83">
        <v>0.46</v>
      </c>
      <c r="O4" s="84"/>
      <c r="P4" s="84"/>
      <c r="Q4" s="84"/>
      <c r="R4" s="84"/>
      <c r="S4" s="84"/>
      <c r="T4" s="73"/>
      <c r="U4" s="86" t="s">
        <v>24</v>
      </c>
      <c r="V4" s="87"/>
      <c r="W4" s="88" t="s">
        <v>25</v>
      </c>
      <c r="X4" s="89"/>
      <c r="Y4" s="90"/>
      <c r="Z4" s="73"/>
    </row>
    <row r="5" spans="1:26">
      <c r="A5" s="78">
        <v>36100</v>
      </c>
      <c r="B5" s="79">
        <v>50</v>
      </c>
      <c r="C5" s="79">
        <v>1.65</v>
      </c>
      <c r="D5" s="79">
        <v>7.8</v>
      </c>
      <c r="E5" s="79">
        <v>3.76</v>
      </c>
      <c r="F5" s="79">
        <v>0.8</v>
      </c>
      <c r="G5" s="80">
        <v>2.8000000000000001E-2</v>
      </c>
      <c r="H5" s="80">
        <v>2.7720000000000002E-2</v>
      </c>
      <c r="I5" s="80">
        <v>1.585E-2</v>
      </c>
      <c r="J5" s="81">
        <v>1.7000000000000001E-4</v>
      </c>
      <c r="K5" s="81">
        <v>1.2999999999999999E-4</v>
      </c>
      <c r="L5" s="81">
        <v>1E-4</v>
      </c>
      <c r="M5" s="82">
        <v>2.9399999999999999E-2</v>
      </c>
      <c r="N5" s="83">
        <v>0.46</v>
      </c>
      <c r="O5" s="84"/>
      <c r="P5" s="84"/>
      <c r="Q5" s="84"/>
      <c r="R5" s="84"/>
      <c r="S5" s="84"/>
      <c r="T5" s="73"/>
      <c r="U5" s="91">
        <v>34000</v>
      </c>
      <c r="V5" s="92" t="s">
        <v>26</v>
      </c>
      <c r="W5" s="93" t="s">
        <v>27</v>
      </c>
      <c r="X5" s="93" t="s">
        <v>28</v>
      </c>
      <c r="Y5" s="94" t="s">
        <v>29</v>
      </c>
      <c r="Z5" s="73"/>
    </row>
    <row r="6" spans="1:26">
      <c r="A6" s="78">
        <v>36225</v>
      </c>
      <c r="B6" s="79">
        <v>50</v>
      </c>
      <c r="C6" s="79">
        <v>1.65</v>
      </c>
      <c r="D6" s="79">
        <v>7.8</v>
      </c>
      <c r="E6" s="79">
        <v>3.76</v>
      </c>
      <c r="F6" s="79">
        <v>0.8</v>
      </c>
      <c r="G6" s="80">
        <v>2.8000000000000001E-2</v>
      </c>
      <c r="H6" s="80">
        <v>2.7720000000000002E-2</v>
      </c>
      <c r="I6" s="80">
        <v>1.585E-2</v>
      </c>
      <c r="J6" s="81">
        <v>1.7000000000000001E-4</v>
      </c>
      <c r="K6" s="81">
        <v>1.2999999999999999E-4</v>
      </c>
      <c r="L6" s="81">
        <v>1E-4</v>
      </c>
      <c r="M6" s="82">
        <v>2.9399999999999999E-2</v>
      </c>
      <c r="N6" s="83">
        <v>0.46</v>
      </c>
      <c r="O6" s="84"/>
      <c r="P6" s="84"/>
      <c r="Q6" s="84"/>
      <c r="R6" s="84"/>
      <c r="S6" s="84"/>
      <c r="T6" s="73"/>
      <c r="U6" s="86"/>
      <c r="V6" s="95" t="s">
        <v>30</v>
      </c>
      <c r="W6" s="96">
        <v>1.2930000000000001E-2</v>
      </c>
      <c r="X6" s="96">
        <v>8.5900000000000004E-3</v>
      </c>
      <c r="Y6" s="97">
        <v>3.8300000000000001E-3</v>
      </c>
      <c r="Z6" s="73"/>
    </row>
    <row r="7" spans="1:26">
      <c r="A7" s="78">
        <v>36312</v>
      </c>
      <c r="B7" s="79">
        <v>50</v>
      </c>
      <c r="C7" s="79">
        <v>1.65</v>
      </c>
      <c r="D7" s="79">
        <v>7.8</v>
      </c>
      <c r="E7" s="79">
        <v>3.76</v>
      </c>
      <c r="F7" s="79">
        <v>0.8</v>
      </c>
      <c r="G7" s="80">
        <v>2.8000000000000001E-2</v>
      </c>
      <c r="H7" s="80">
        <v>2.7720000000000002E-2</v>
      </c>
      <c r="I7" s="80">
        <v>1.585E-2</v>
      </c>
      <c r="J7" s="81">
        <v>1.7000000000000001E-4</v>
      </c>
      <c r="K7" s="81">
        <v>1.2999999999999999E-4</v>
      </c>
      <c r="L7" s="81">
        <v>1E-4</v>
      </c>
      <c r="M7" s="82">
        <v>2.9399999999999999E-2</v>
      </c>
      <c r="N7" s="83">
        <v>0.46</v>
      </c>
      <c r="O7" s="84"/>
      <c r="P7" s="84"/>
      <c r="Q7" s="84"/>
      <c r="R7" s="84"/>
      <c r="S7" s="84"/>
      <c r="T7" s="73"/>
      <c r="U7" s="86"/>
      <c r="V7" s="95" t="s">
        <v>31</v>
      </c>
      <c r="W7" s="96">
        <v>1.1849999999999999E-2</v>
      </c>
      <c r="X7" s="96">
        <v>7.8700000000000003E-3</v>
      </c>
      <c r="Y7" s="97">
        <v>3.5100000000000001E-3</v>
      </c>
      <c r="Z7" s="73"/>
    </row>
    <row r="8" spans="1:26">
      <c r="A8" s="78">
        <v>36465</v>
      </c>
      <c r="B8" s="79">
        <v>50</v>
      </c>
      <c r="C8" s="79">
        <v>1.65</v>
      </c>
      <c r="D8" s="79">
        <v>7.8</v>
      </c>
      <c r="E8" s="79">
        <v>3.76</v>
      </c>
      <c r="F8" s="79">
        <v>0.8</v>
      </c>
      <c r="G8" s="80">
        <v>2.8000000000000001E-2</v>
      </c>
      <c r="H8" s="80">
        <v>2.7720000000000002E-2</v>
      </c>
      <c r="I8" s="80">
        <v>1.585E-2</v>
      </c>
      <c r="J8" s="81">
        <v>1.7000000000000001E-4</v>
      </c>
      <c r="K8" s="81">
        <v>1.2999999999999999E-4</v>
      </c>
      <c r="L8" s="81">
        <v>1E-4</v>
      </c>
      <c r="M8" s="82">
        <v>2.9399999999999999E-2</v>
      </c>
      <c r="N8" s="83">
        <v>0.46</v>
      </c>
      <c r="O8" s="84"/>
      <c r="P8" s="84"/>
      <c r="Q8" s="84"/>
      <c r="R8" s="84"/>
      <c r="S8" s="84"/>
      <c r="T8" s="73"/>
      <c r="U8" s="86"/>
      <c r="V8" s="95" t="s">
        <v>32</v>
      </c>
      <c r="W8" s="96">
        <v>8.5299999999999994E-3</v>
      </c>
      <c r="X8" s="96">
        <v>5.7099999999999998E-3</v>
      </c>
      <c r="Y8" s="97">
        <v>2.5400000000000002E-3</v>
      </c>
      <c r="Z8" s="73"/>
    </row>
    <row r="9" spans="1:26">
      <c r="A9" s="78">
        <v>36678</v>
      </c>
      <c r="B9" s="79">
        <v>50</v>
      </c>
      <c r="C9" s="79">
        <v>1.65</v>
      </c>
      <c r="D9" s="79">
        <v>7.8</v>
      </c>
      <c r="E9" s="79">
        <v>3.76</v>
      </c>
      <c r="F9" s="79">
        <v>0.8</v>
      </c>
      <c r="G9" s="80">
        <v>2.8000000000000001E-2</v>
      </c>
      <c r="H9" s="80">
        <v>2.7720000000000002E-2</v>
      </c>
      <c r="I9" s="80">
        <v>1.585E-2</v>
      </c>
      <c r="J9" s="81">
        <v>1.7000000000000001E-4</v>
      </c>
      <c r="K9" s="81">
        <v>1.2999999999999999E-4</v>
      </c>
      <c r="L9" s="81">
        <v>1E-4</v>
      </c>
      <c r="M9" s="82">
        <v>2.9399999999999999E-2</v>
      </c>
      <c r="N9" s="83">
        <v>0.46</v>
      </c>
      <c r="O9" s="84"/>
      <c r="P9" s="84"/>
      <c r="Q9" s="84"/>
      <c r="R9" s="84"/>
      <c r="S9" s="84"/>
      <c r="T9" s="73"/>
      <c r="U9" s="86"/>
      <c r="V9" s="95" t="s">
        <v>33</v>
      </c>
      <c r="W9" s="96">
        <v>5.0899999999999999E-3</v>
      </c>
      <c r="X9" s="96">
        <v>3.3899999999999998E-3</v>
      </c>
      <c r="Y9" s="97">
        <v>1.5299999999999999E-3</v>
      </c>
      <c r="Z9" s="73"/>
    </row>
    <row r="10" spans="1:26">
      <c r="A10" s="78">
        <v>36831</v>
      </c>
      <c r="B10" s="79">
        <v>50</v>
      </c>
      <c r="C10" s="79">
        <v>1.65</v>
      </c>
      <c r="D10" s="79">
        <v>7.8</v>
      </c>
      <c r="E10" s="79">
        <v>3.76</v>
      </c>
      <c r="F10" s="79">
        <v>0.8</v>
      </c>
      <c r="G10" s="80">
        <v>2.8000000000000001E-2</v>
      </c>
      <c r="H10" s="80">
        <v>2.7720000000000002E-2</v>
      </c>
      <c r="I10" s="80">
        <v>1.585E-2</v>
      </c>
      <c r="J10" s="81">
        <v>1.7000000000000001E-4</v>
      </c>
      <c r="K10" s="81">
        <v>1.2999999999999999E-4</v>
      </c>
      <c r="L10" s="81">
        <v>1E-4</v>
      </c>
      <c r="M10" s="82">
        <v>2.9399999999999999E-2</v>
      </c>
      <c r="N10" s="83">
        <v>0.46</v>
      </c>
      <c r="O10" s="84"/>
      <c r="P10" s="84"/>
      <c r="Q10" s="84"/>
      <c r="R10" s="84"/>
      <c r="S10" s="84"/>
      <c r="T10" s="73"/>
      <c r="U10" s="86"/>
      <c r="V10" s="95" t="s">
        <v>34</v>
      </c>
      <c r="W10" s="96">
        <v>1.67E-3</v>
      </c>
      <c r="X10" s="96">
        <v>1.1299999999999999E-3</v>
      </c>
      <c r="Y10" s="97">
        <v>5.8E-4</v>
      </c>
      <c r="Z10" s="73"/>
    </row>
    <row r="11" spans="1:26">
      <c r="A11" s="78">
        <v>37043</v>
      </c>
      <c r="B11" s="79">
        <v>50</v>
      </c>
      <c r="C11" s="79">
        <v>1.65</v>
      </c>
      <c r="D11" s="79">
        <v>7.8</v>
      </c>
      <c r="E11" s="79">
        <v>3.76</v>
      </c>
      <c r="F11" s="79">
        <v>0.8</v>
      </c>
      <c r="G11" s="80">
        <v>2.8000000000000001E-2</v>
      </c>
      <c r="H11" s="80">
        <v>2.7720000000000002E-2</v>
      </c>
      <c r="I11" s="80">
        <v>1.585E-2</v>
      </c>
      <c r="J11" s="81">
        <v>1.7000000000000001E-4</v>
      </c>
      <c r="K11" s="81">
        <v>1.2999999999999999E-4</v>
      </c>
      <c r="L11" s="81">
        <v>1E-4</v>
      </c>
      <c r="M11" s="82">
        <v>2.9399999999999999E-2</v>
      </c>
      <c r="N11" s="83">
        <v>0.46</v>
      </c>
      <c r="O11" s="98"/>
      <c r="P11" s="84"/>
      <c r="Q11" s="84"/>
      <c r="R11" s="84"/>
      <c r="S11" s="84"/>
      <c r="T11" s="73"/>
      <c r="U11" s="86"/>
      <c r="V11" s="95" t="s">
        <v>35</v>
      </c>
      <c r="W11" s="96">
        <v>8.8000000000000003E-4</v>
      </c>
      <c r="X11" s="96">
        <v>5.9000000000000003E-4</v>
      </c>
      <c r="Y11" s="97">
        <v>3.6000000000000002E-4</v>
      </c>
      <c r="Z11" s="73"/>
    </row>
    <row r="12" spans="1:26" ht="16" thickBot="1">
      <c r="A12" s="78">
        <v>37196</v>
      </c>
      <c r="B12" s="79">
        <v>50</v>
      </c>
      <c r="C12" s="79">
        <v>1.65</v>
      </c>
      <c r="D12" s="79">
        <v>7.8</v>
      </c>
      <c r="E12" s="79">
        <v>3.76</v>
      </c>
      <c r="F12" s="79">
        <v>0.8</v>
      </c>
      <c r="G12" s="80">
        <v>2.8000000000000001E-2</v>
      </c>
      <c r="H12" s="80">
        <v>2.7720000000000002E-2</v>
      </c>
      <c r="I12" s="80">
        <v>1.585E-2</v>
      </c>
      <c r="J12" s="81">
        <v>1.7000000000000001E-4</v>
      </c>
      <c r="K12" s="81">
        <v>1.2999999999999999E-4</v>
      </c>
      <c r="L12" s="81">
        <v>1E-4</v>
      </c>
      <c r="M12" s="82">
        <v>2.9399999999999999E-2</v>
      </c>
      <c r="N12" s="83">
        <v>0.46</v>
      </c>
      <c r="O12" s="98"/>
      <c r="P12" s="84"/>
      <c r="Q12" s="84"/>
      <c r="R12" s="84"/>
      <c r="S12" s="84"/>
      <c r="T12" s="73"/>
      <c r="U12" s="86"/>
      <c r="V12" s="99" t="s">
        <v>36</v>
      </c>
      <c r="W12" s="100">
        <v>0</v>
      </c>
      <c r="X12" s="100">
        <v>0</v>
      </c>
      <c r="Y12" s="101">
        <v>0</v>
      </c>
      <c r="Z12" s="73"/>
    </row>
    <row r="13" spans="1:26">
      <c r="A13" s="78">
        <v>37408</v>
      </c>
      <c r="B13" s="79">
        <v>50</v>
      </c>
      <c r="C13" s="79">
        <v>1.65</v>
      </c>
      <c r="D13" s="79">
        <v>7.8</v>
      </c>
      <c r="E13" s="79">
        <v>3.76</v>
      </c>
      <c r="F13" s="79">
        <v>0.8</v>
      </c>
      <c r="G13" s="80">
        <v>2.8000000000000001E-2</v>
      </c>
      <c r="H13" s="80">
        <v>2.7720000000000002E-2</v>
      </c>
      <c r="I13" s="80">
        <v>1.585E-2</v>
      </c>
      <c r="J13" s="81">
        <v>1.7000000000000001E-4</v>
      </c>
      <c r="K13" s="81">
        <v>1.2999999999999999E-4</v>
      </c>
      <c r="L13" s="81">
        <v>1E-4</v>
      </c>
      <c r="M13" s="82">
        <v>2.9399999999999999E-2</v>
      </c>
      <c r="N13" s="83">
        <v>0.46</v>
      </c>
      <c r="O13" s="98"/>
      <c r="P13" s="84"/>
      <c r="Q13" s="84"/>
      <c r="R13" s="84"/>
      <c r="S13" s="84"/>
      <c r="T13" s="73"/>
      <c r="U13" s="85"/>
      <c r="V13" s="73"/>
      <c r="W13" s="73"/>
      <c r="X13" s="73"/>
      <c r="Y13" s="73"/>
      <c r="Z13" s="73"/>
    </row>
    <row r="14" spans="1:26" ht="16" thickBot="1">
      <c r="A14" s="78">
        <v>37561</v>
      </c>
      <c r="B14" s="79">
        <v>50</v>
      </c>
      <c r="C14" s="79">
        <v>1.65</v>
      </c>
      <c r="D14" s="79">
        <v>7.8</v>
      </c>
      <c r="E14" s="79">
        <v>3.76</v>
      </c>
      <c r="F14" s="79">
        <v>0.8</v>
      </c>
      <c r="G14" s="80">
        <v>2.8000000000000001E-2</v>
      </c>
      <c r="H14" s="80">
        <v>2.7720000000000002E-2</v>
      </c>
      <c r="I14" s="80">
        <v>1.585E-2</v>
      </c>
      <c r="J14" s="81">
        <v>1.7000000000000001E-4</v>
      </c>
      <c r="K14" s="81">
        <v>1.2999999999999999E-4</v>
      </c>
      <c r="L14" s="81">
        <v>1E-4</v>
      </c>
      <c r="M14" s="82">
        <v>2.9399999999999999E-2</v>
      </c>
      <c r="N14" s="83">
        <v>0.46</v>
      </c>
      <c r="O14" s="98"/>
      <c r="P14" s="84"/>
      <c r="Q14" s="84"/>
      <c r="R14" s="84"/>
      <c r="S14" s="84"/>
      <c r="T14" s="73"/>
      <c r="U14" s="85"/>
      <c r="V14" s="73"/>
      <c r="W14" s="73"/>
      <c r="X14" s="73"/>
      <c r="Y14" s="73"/>
      <c r="Z14" s="73"/>
    </row>
    <row r="15" spans="1:26">
      <c r="A15" s="78">
        <v>37773</v>
      </c>
      <c r="B15" s="79">
        <v>50</v>
      </c>
      <c r="C15" s="79">
        <v>1.65</v>
      </c>
      <c r="D15" s="79">
        <v>7.8</v>
      </c>
      <c r="E15" s="79">
        <v>3.76</v>
      </c>
      <c r="F15" s="79">
        <v>0.8</v>
      </c>
      <c r="G15" s="80">
        <v>2.8000000000000001E-2</v>
      </c>
      <c r="H15" s="80">
        <v>2.7720000000000002E-2</v>
      </c>
      <c r="I15" s="80">
        <v>1.585E-2</v>
      </c>
      <c r="J15" s="81">
        <v>1.7000000000000001E-4</v>
      </c>
      <c r="K15" s="81">
        <v>1.2999999999999999E-4</v>
      </c>
      <c r="L15" s="81">
        <v>1E-4</v>
      </c>
      <c r="M15" s="82">
        <v>2.9399999999999999E-2</v>
      </c>
      <c r="N15" s="83">
        <v>0.46</v>
      </c>
      <c r="O15" s="98"/>
      <c r="P15" s="84"/>
      <c r="Q15" s="84"/>
      <c r="R15" s="84"/>
      <c r="S15" s="84"/>
      <c r="T15" s="73"/>
      <c r="U15" s="86" t="s">
        <v>24</v>
      </c>
      <c r="V15" s="87"/>
      <c r="W15" s="88" t="s">
        <v>37</v>
      </c>
      <c r="X15" s="89"/>
      <c r="Y15" s="90"/>
      <c r="Z15" s="73"/>
    </row>
    <row r="16" spans="1:26">
      <c r="A16" s="78">
        <v>37926</v>
      </c>
      <c r="B16" s="79">
        <v>50</v>
      </c>
      <c r="C16" s="79">
        <v>1.65</v>
      </c>
      <c r="D16" s="79">
        <v>7.8</v>
      </c>
      <c r="E16" s="79">
        <v>3.76</v>
      </c>
      <c r="F16" s="79">
        <v>0.8</v>
      </c>
      <c r="G16" s="80">
        <v>2.8000000000000001E-2</v>
      </c>
      <c r="H16" s="80">
        <v>2.7720000000000002E-2</v>
      </c>
      <c r="I16" s="80">
        <v>1.585E-2</v>
      </c>
      <c r="J16" s="81">
        <v>1.7000000000000001E-4</v>
      </c>
      <c r="K16" s="81">
        <v>1.2999999999999999E-4</v>
      </c>
      <c r="L16" s="81">
        <v>1E-4</v>
      </c>
      <c r="M16" s="82">
        <v>2.9399999999999999E-2</v>
      </c>
      <c r="N16" s="83">
        <v>0.46</v>
      </c>
      <c r="O16" s="98"/>
      <c r="P16" s="84"/>
      <c r="Q16" s="84"/>
      <c r="R16" s="84"/>
      <c r="S16" s="84"/>
      <c r="T16" s="73"/>
      <c r="U16" s="91">
        <v>39995</v>
      </c>
      <c r="V16" s="92" t="s">
        <v>26</v>
      </c>
      <c r="W16" s="93" t="s">
        <v>27</v>
      </c>
      <c r="X16" s="93" t="s">
        <v>28</v>
      </c>
      <c r="Y16" s="94" t="s">
        <v>29</v>
      </c>
      <c r="Z16" s="73"/>
    </row>
    <row r="17" spans="1:26">
      <c r="A17" s="78">
        <v>38139</v>
      </c>
      <c r="B17" s="79">
        <v>50</v>
      </c>
      <c r="C17" s="79">
        <v>1.65</v>
      </c>
      <c r="D17" s="79">
        <v>7.8</v>
      </c>
      <c r="E17" s="79">
        <v>3.76</v>
      </c>
      <c r="F17" s="79">
        <v>0.8</v>
      </c>
      <c r="G17" s="80">
        <v>2.8000000000000001E-2</v>
      </c>
      <c r="H17" s="80">
        <v>2.7720000000000002E-2</v>
      </c>
      <c r="I17" s="80">
        <v>1.585E-2</v>
      </c>
      <c r="J17" s="81">
        <v>1.7000000000000001E-4</v>
      </c>
      <c r="K17" s="81">
        <v>1.2999999999999999E-4</v>
      </c>
      <c r="L17" s="81">
        <v>1E-4</v>
      </c>
      <c r="M17" s="82">
        <v>2.9399999999999999E-2</v>
      </c>
      <c r="N17" s="83">
        <v>0.46</v>
      </c>
      <c r="O17" s="102"/>
      <c r="P17" s="84"/>
      <c r="Q17" s="84"/>
      <c r="R17" s="84"/>
      <c r="S17" s="84"/>
      <c r="T17" s="73"/>
      <c r="U17" s="86"/>
      <c r="V17" s="95" t="s">
        <v>30</v>
      </c>
      <c r="W17" s="96">
        <v>1.2930000000000001E-2</v>
      </c>
      <c r="X17" s="96">
        <v>8.5900000000000004E-3</v>
      </c>
      <c r="Y17" s="97">
        <v>3.8300000000000001E-3</v>
      </c>
      <c r="Z17" s="73"/>
    </row>
    <row r="18" spans="1:26">
      <c r="A18" s="78">
        <v>38292</v>
      </c>
      <c r="B18" s="79">
        <v>50</v>
      </c>
      <c r="C18" s="79">
        <v>1.65</v>
      </c>
      <c r="D18" s="79">
        <v>7.8</v>
      </c>
      <c r="E18" s="79">
        <v>3.76</v>
      </c>
      <c r="F18" s="79">
        <v>0.8</v>
      </c>
      <c r="G18" s="80">
        <v>2.8000000000000001E-2</v>
      </c>
      <c r="H18" s="80">
        <v>2.7720000000000002E-2</v>
      </c>
      <c r="I18" s="80">
        <v>1.585E-2</v>
      </c>
      <c r="J18" s="81">
        <v>1.7000000000000001E-4</v>
      </c>
      <c r="K18" s="81">
        <v>1.2999999999999999E-4</v>
      </c>
      <c r="L18" s="81">
        <v>1E-4</v>
      </c>
      <c r="M18" s="82">
        <v>2.9399999999999999E-2</v>
      </c>
      <c r="N18" s="83">
        <v>0.46</v>
      </c>
      <c r="O18" s="102"/>
      <c r="P18" s="84"/>
      <c r="Q18" s="84"/>
      <c r="R18" s="84"/>
      <c r="S18" s="84"/>
      <c r="T18" s="73"/>
      <c r="U18" s="86"/>
      <c r="V18" s="95" t="s">
        <v>31</v>
      </c>
      <c r="W18" s="96">
        <v>1.1849999999999999E-2</v>
      </c>
      <c r="X18" s="96">
        <v>7.8700000000000003E-3</v>
      </c>
      <c r="Y18" s="97">
        <v>3.5100000000000001E-3</v>
      </c>
      <c r="Z18" s="73"/>
    </row>
    <row r="19" spans="1:26">
      <c r="A19" s="78">
        <v>38504</v>
      </c>
      <c r="B19" s="79">
        <v>50</v>
      </c>
      <c r="C19" s="79">
        <v>1.65</v>
      </c>
      <c r="D19" s="79">
        <v>7.8</v>
      </c>
      <c r="E19" s="79">
        <v>3.76</v>
      </c>
      <c r="F19" s="79">
        <v>0.8</v>
      </c>
      <c r="G19" s="80">
        <v>2.8000000000000001E-2</v>
      </c>
      <c r="H19" s="80">
        <v>2.7720000000000002E-2</v>
      </c>
      <c r="I19" s="80">
        <v>1.585E-2</v>
      </c>
      <c r="J19" s="81">
        <v>1.7000000000000001E-4</v>
      </c>
      <c r="K19" s="81">
        <v>1.2999999999999999E-4</v>
      </c>
      <c r="L19" s="81">
        <v>1E-4</v>
      </c>
      <c r="M19" s="82">
        <v>2.9399999999999999E-2</v>
      </c>
      <c r="N19" s="83">
        <v>0.46</v>
      </c>
      <c r="O19" s="102"/>
      <c r="P19" s="84"/>
      <c r="Q19" s="84"/>
      <c r="R19" s="84"/>
      <c r="S19" s="84"/>
      <c r="T19" s="73"/>
      <c r="U19" s="86"/>
      <c r="V19" s="95" t="s">
        <v>32</v>
      </c>
      <c r="W19" s="96">
        <v>8.5299999999999994E-3</v>
      </c>
      <c r="X19" s="96">
        <v>5.7099999999999998E-3</v>
      </c>
      <c r="Y19" s="97">
        <v>2.5400000000000002E-3</v>
      </c>
      <c r="Z19" s="73"/>
    </row>
    <row r="20" spans="1:26">
      <c r="A20" s="78">
        <v>38657</v>
      </c>
      <c r="B20" s="79">
        <v>50</v>
      </c>
      <c r="C20" s="79">
        <v>1.65</v>
      </c>
      <c r="D20" s="79">
        <v>7.8</v>
      </c>
      <c r="E20" s="79">
        <v>3.76</v>
      </c>
      <c r="F20" s="79">
        <v>0.8</v>
      </c>
      <c r="G20" s="80">
        <v>2.8000000000000001E-2</v>
      </c>
      <c r="H20" s="80">
        <v>2.7720000000000002E-2</v>
      </c>
      <c r="I20" s="80">
        <v>1.585E-2</v>
      </c>
      <c r="J20" s="81">
        <v>1.7000000000000001E-4</v>
      </c>
      <c r="K20" s="81">
        <v>1.2999999999999999E-4</v>
      </c>
      <c r="L20" s="81">
        <v>1E-4</v>
      </c>
      <c r="M20" s="82">
        <v>2.9399999999999999E-2</v>
      </c>
      <c r="N20" s="83">
        <v>0.46</v>
      </c>
      <c r="O20" s="102"/>
      <c r="P20" s="84"/>
      <c r="Q20" s="84"/>
      <c r="R20" s="84"/>
      <c r="S20" s="84"/>
      <c r="T20" s="73"/>
      <c r="U20" s="86"/>
      <c r="V20" s="95" t="s">
        <v>33</v>
      </c>
      <c r="W20" s="96">
        <v>5.0899999999999999E-3</v>
      </c>
      <c r="X20" s="96">
        <v>3.3899999999999998E-3</v>
      </c>
      <c r="Y20" s="97">
        <v>1.5299999999999999E-3</v>
      </c>
      <c r="Z20" s="73"/>
    </row>
    <row r="21" spans="1:26">
      <c r="A21" s="78">
        <v>38869</v>
      </c>
      <c r="B21" s="79">
        <v>50</v>
      </c>
      <c r="C21" s="79">
        <v>1.65</v>
      </c>
      <c r="D21" s="79">
        <v>7.8</v>
      </c>
      <c r="E21" s="79">
        <v>3.76</v>
      </c>
      <c r="F21" s="79">
        <v>0.8</v>
      </c>
      <c r="G21" s="80">
        <v>2.8000000000000001E-2</v>
      </c>
      <c r="H21" s="80">
        <v>2.7720000000000002E-2</v>
      </c>
      <c r="I21" s="80">
        <v>1.585E-2</v>
      </c>
      <c r="J21" s="81">
        <v>1.7000000000000001E-4</v>
      </c>
      <c r="K21" s="81">
        <v>1.2999999999999999E-4</v>
      </c>
      <c r="L21" s="81">
        <v>1E-4</v>
      </c>
      <c r="M21" s="82">
        <v>2.9399999999999999E-2</v>
      </c>
      <c r="N21" s="83">
        <v>0.46</v>
      </c>
      <c r="O21" s="102"/>
      <c r="P21" s="84"/>
      <c r="Q21" s="84"/>
      <c r="R21" s="84"/>
      <c r="S21" s="84"/>
      <c r="T21" s="73"/>
      <c r="U21" s="86"/>
      <c r="V21" s="95" t="s">
        <v>34</v>
      </c>
      <c r="W21" s="96">
        <v>1.67E-3</v>
      </c>
      <c r="X21" s="96">
        <v>1.1299999999999999E-3</v>
      </c>
      <c r="Y21" s="97">
        <v>5.8E-4</v>
      </c>
      <c r="Z21" s="73"/>
    </row>
    <row r="22" spans="1:26">
      <c r="A22" s="78">
        <f>DATE(2006,10,1)</f>
        <v>38991</v>
      </c>
      <c r="B22" s="79">
        <v>50</v>
      </c>
      <c r="C22" s="79">
        <v>1.65</v>
      </c>
      <c r="D22" s="79">
        <v>7.8</v>
      </c>
      <c r="E22" s="79">
        <v>3.76</v>
      </c>
      <c r="F22" s="79">
        <v>0.8</v>
      </c>
      <c r="G22" s="80">
        <v>2.8000000000000001E-2</v>
      </c>
      <c r="H22" s="80">
        <v>2.7720000000000002E-2</v>
      </c>
      <c r="I22" s="80">
        <v>1.585E-2</v>
      </c>
      <c r="J22" s="81">
        <v>1.7000000000000001E-4</v>
      </c>
      <c r="K22" s="81">
        <v>1.2999999999999999E-4</v>
      </c>
      <c r="L22" s="81">
        <v>1E-4</v>
      </c>
      <c r="M22" s="82">
        <v>3.04E-2</v>
      </c>
      <c r="N22" s="83">
        <v>0.46</v>
      </c>
      <c r="O22" s="102"/>
      <c r="P22" s="84"/>
      <c r="Q22" s="84"/>
      <c r="R22" s="84"/>
      <c r="S22" s="84"/>
      <c r="T22" s="73"/>
      <c r="U22" s="86"/>
      <c r="V22" s="95" t="s">
        <v>35</v>
      </c>
      <c r="W22" s="96">
        <v>8.8000000000000003E-4</v>
      </c>
      <c r="X22" s="96">
        <v>5.9000000000000003E-4</v>
      </c>
      <c r="Y22" s="97">
        <v>3.6000000000000002E-4</v>
      </c>
      <c r="Z22" s="73"/>
    </row>
    <row r="23" spans="1:26">
      <c r="A23" s="78">
        <v>39022</v>
      </c>
      <c r="B23" s="79">
        <v>50</v>
      </c>
      <c r="C23" s="79">
        <v>1.65</v>
      </c>
      <c r="D23" s="79">
        <v>7.8</v>
      </c>
      <c r="E23" s="79">
        <v>3.76</v>
      </c>
      <c r="F23" s="79">
        <v>0.8</v>
      </c>
      <c r="G23" s="80">
        <v>2.8000000000000001E-2</v>
      </c>
      <c r="H23" s="80">
        <v>2.7720000000000002E-2</v>
      </c>
      <c r="I23" s="80">
        <v>1.585E-2</v>
      </c>
      <c r="J23" s="81">
        <v>1.7000000000000001E-4</v>
      </c>
      <c r="K23" s="81">
        <v>1.2999999999999999E-4</v>
      </c>
      <c r="L23" s="81">
        <v>1E-4</v>
      </c>
      <c r="M23" s="82">
        <v>3.04E-2</v>
      </c>
      <c r="N23" s="83">
        <v>0.46</v>
      </c>
      <c r="O23" s="102"/>
      <c r="P23" s="84"/>
      <c r="Q23" s="84"/>
      <c r="R23" s="84"/>
      <c r="S23" s="84"/>
      <c r="T23" s="73"/>
      <c r="U23" s="86"/>
      <c r="V23" s="95" t="s">
        <v>36</v>
      </c>
      <c r="W23" s="103">
        <v>0</v>
      </c>
      <c r="X23" s="103">
        <v>0</v>
      </c>
      <c r="Y23" s="104">
        <v>0</v>
      </c>
      <c r="Z23" s="73"/>
    </row>
    <row r="24" spans="1:26">
      <c r="A24" s="78">
        <v>39083</v>
      </c>
      <c r="B24" s="79">
        <v>50</v>
      </c>
      <c r="C24" s="79">
        <v>1.65</v>
      </c>
      <c r="D24" s="79">
        <v>7.8</v>
      </c>
      <c r="E24" s="79">
        <v>3.76</v>
      </c>
      <c r="F24" s="79">
        <v>0.8</v>
      </c>
      <c r="G24" s="80">
        <v>2.8000000000000001E-2</v>
      </c>
      <c r="H24" s="80">
        <v>2.7720000000000002E-2</v>
      </c>
      <c r="I24" s="80">
        <v>1.585E-2</v>
      </c>
      <c r="J24" s="81">
        <v>1.7000000000000001E-4</v>
      </c>
      <c r="K24" s="81">
        <v>1.2999999999999999E-4</v>
      </c>
      <c r="L24" s="81">
        <v>1E-4</v>
      </c>
      <c r="M24" s="82">
        <v>3.1399999999999997E-2</v>
      </c>
      <c r="N24" s="83">
        <v>0.46</v>
      </c>
      <c r="O24" s="102"/>
      <c r="P24" s="84"/>
      <c r="Q24" s="84"/>
      <c r="R24" s="84"/>
      <c r="S24" s="84"/>
      <c r="T24" s="73"/>
      <c r="U24" s="86"/>
      <c r="V24" s="105"/>
      <c r="W24" s="106"/>
      <c r="X24" s="107"/>
      <c r="Y24" s="108"/>
      <c r="Z24" s="73"/>
    </row>
    <row r="25" spans="1:26">
      <c r="A25" s="78">
        <v>39173</v>
      </c>
      <c r="B25" s="79">
        <v>50</v>
      </c>
      <c r="C25" s="79">
        <v>1.65</v>
      </c>
      <c r="D25" s="79">
        <v>7.8</v>
      </c>
      <c r="E25" s="79">
        <v>3.76</v>
      </c>
      <c r="F25" s="79">
        <v>0.8</v>
      </c>
      <c r="G25" s="80">
        <v>2.8000000000000001E-2</v>
      </c>
      <c r="H25" s="80">
        <v>2.7720000000000002E-2</v>
      </c>
      <c r="I25" s="80">
        <v>1.585E-2</v>
      </c>
      <c r="J25" s="81">
        <v>1.7000000000000001E-4</v>
      </c>
      <c r="K25" s="81">
        <v>1.2999999999999999E-4</v>
      </c>
      <c r="L25" s="81">
        <v>1E-4</v>
      </c>
      <c r="M25" s="82">
        <v>3.2399999999999998E-2</v>
      </c>
      <c r="N25" s="83">
        <v>0.46</v>
      </c>
      <c r="O25" s="102"/>
      <c r="P25" s="84"/>
      <c r="Q25" s="84"/>
      <c r="R25" s="84"/>
      <c r="S25" s="84"/>
      <c r="T25" s="73"/>
      <c r="U25" s="86"/>
      <c r="V25" s="105"/>
      <c r="W25" s="106" t="s">
        <v>38</v>
      </c>
      <c r="X25" s="107"/>
      <c r="Y25" s="108"/>
      <c r="Z25" s="73"/>
    </row>
    <row r="26" spans="1:26">
      <c r="A26" s="78">
        <v>39234</v>
      </c>
      <c r="B26" s="79">
        <v>50</v>
      </c>
      <c r="C26" s="79">
        <v>1.65</v>
      </c>
      <c r="D26" s="79">
        <v>7.8</v>
      </c>
      <c r="E26" s="79">
        <v>3.76</v>
      </c>
      <c r="F26" s="79">
        <v>0.8</v>
      </c>
      <c r="G26" s="80">
        <v>2.8000000000000001E-2</v>
      </c>
      <c r="H26" s="80">
        <v>2.7720000000000002E-2</v>
      </c>
      <c r="I26" s="80">
        <v>1.585E-2</v>
      </c>
      <c r="J26" s="81">
        <v>1.7000000000000001E-4</v>
      </c>
      <c r="K26" s="81">
        <v>1.2999999999999999E-4</v>
      </c>
      <c r="L26" s="81">
        <v>1E-4</v>
      </c>
      <c r="M26" s="82">
        <v>3.2399999999999998E-2</v>
      </c>
      <c r="N26" s="83">
        <v>0.46</v>
      </c>
      <c r="O26" s="102"/>
      <c r="P26" s="84"/>
      <c r="Q26" s="84"/>
      <c r="R26" s="84"/>
      <c r="S26" s="84"/>
      <c r="T26" s="73"/>
      <c r="U26" s="86"/>
      <c r="V26" s="109"/>
      <c r="W26" s="110"/>
      <c r="X26" s="110"/>
      <c r="Y26" s="111"/>
      <c r="Z26" s="73"/>
    </row>
    <row r="27" spans="1:26">
      <c r="A27" s="78">
        <v>39264</v>
      </c>
      <c r="B27" s="79">
        <v>50</v>
      </c>
      <c r="C27" s="79">
        <v>1.65</v>
      </c>
      <c r="D27" s="79">
        <v>7.8</v>
      </c>
      <c r="E27" s="79">
        <v>3.76</v>
      </c>
      <c r="F27" s="79">
        <v>0.8</v>
      </c>
      <c r="G27" s="80">
        <v>2.8000000000000001E-2</v>
      </c>
      <c r="H27" s="80">
        <v>2.7720000000000002E-2</v>
      </c>
      <c r="I27" s="80">
        <v>1.585E-2</v>
      </c>
      <c r="J27" s="81">
        <v>1.7000000000000001E-4</v>
      </c>
      <c r="K27" s="81">
        <v>1.2999999999999999E-4</v>
      </c>
      <c r="L27" s="81">
        <v>1E-4</v>
      </c>
      <c r="M27" s="82">
        <v>3.3399999999999999E-2</v>
      </c>
      <c r="N27" s="83">
        <v>0.46</v>
      </c>
      <c r="O27" s="102"/>
      <c r="P27" s="84"/>
      <c r="Q27" s="84"/>
      <c r="R27" s="84"/>
      <c r="S27" s="84"/>
      <c r="T27" s="73"/>
      <c r="U27" s="86"/>
      <c r="V27" s="92" t="s">
        <v>26</v>
      </c>
      <c r="W27" s="93" t="s">
        <v>27</v>
      </c>
      <c r="X27" s="93" t="s">
        <v>28</v>
      </c>
      <c r="Y27" s="94" t="s">
        <v>29</v>
      </c>
      <c r="Z27" s="73"/>
    </row>
    <row r="28" spans="1:26">
      <c r="A28" s="78">
        <v>39356</v>
      </c>
      <c r="B28" s="79">
        <v>50</v>
      </c>
      <c r="C28" s="79">
        <v>1.65</v>
      </c>
      <c r="D28" s="79">
        <v>7.8</v>
      </c>
      <c r="E28" s="79">
        <v>3.76</v>
      </c>
      <c r="F28" s="79">
        <v>0.8</v>
      </c>
      <c r="G28" s="80">
        <v>2.8000000000000001E-2</v>
      </c>
      <c r="H28" s="80">
        <v>2.7720000000000002E-2</v>
      </c>
      <c r="I28" s="80">
        <v>1.585E-2</v>
      </c>
      <c r="J28" s="81">
        <v>1.7000000000000001E-4</v>
      </c>
      <c r="K28" s="81">
        <v>1.2999999999999999E-4</v>
      </c>
      <c r="L28" s="81">
        <v>1E-4</v>
      </c>
      <c r="M28" s="82">
        <v>3.44E-2</v>
      </c>
      <c r="N28" s="83">
        <v>0.46</v>
      </c>
      <c r="O28" s="102"/>
      <c r="P28" s="84"/>
      <c r="Q28" s="84"/>
      <c r="R28" s="84"/>
      <c r="S28" s="84"/>
      <c r="T28" s="73"/>
      <c r="U28" s="86"/>
      <c r="V28" s="95" t="s">
        <v>30</v>
      </c>
      <c r="W28" s="96">
        <v>1.116E-2</v>
      </c>
      <c r="X28" s="96">
        <v>1.116E-2</v>
      </c>
      <c r="Y28" s="97">
        <v>4.5999999999999999E-3</v>
      </c>
      <c r="Z28" s="73"/>
    </row>
    <row r="29" spans="1:26">
      <c r="A29" s="78">
        <v>39387</v>
      </c>
      <c r="B29" s="79">
        <v>50</v>
      </c>
      <c r="C29" s="79">
        <v>1.65</v>
      </c>
      <c r="D29" s="79">
        <v>7.8</v>
      </c>
      <c r="E29" s="79">
        <v>3.76</v>
      </c>
      <c r="F29" s="79">
        <v>0.8</v>
      </c>
      <c r="G29" s="80">
        <v>2.8000000000000001E-2</v>
      </c>
      <c r="H29" s="80">
        <v>2.7720000000000002E-2</v>
      </c>
      <c r="I29" s="80">
        <v>1.585E-2</v>
      </c>
      <c r="J29" s="81">
        <v>1.7000000000000001E-4</v>
      </c>
      <c r="K29" s="81">
        <v>1.2999999999999999E-4</v>
      </c>
      <c r="L29" s="81">
        <v>1E-4</v>
      </c>
      <c r="M29" s="82">
        <v>3.44E-2</v>
      </c>
      <c r="N29" s="83">
        <v>0.46</v>
      </c>
      <c r="O29" s="102"/>
      <c r="P29" s="84"/>
      <c r="Q29" s="84"/>
      <c r="R29" s="84"/>
      <c r="S29" s="84"/>
      <c r="T29" s="73"/>
      <c r="U29" s="86"/>
      <c r="V29" s="95" t="s">
        <v>31</v>
      </c>
      <c r="W29" s="96">
        <v>1.023E-2</v>
      </c>
      <c r="X29" s="96">
        <v>1.023E-2</v>
      </c>
      <c r="Y29" s="97">
        <v>4.2100000000000002E-3</v>
      </c>
      <c r="Z29" s="73"/>
    </row>
    <row r="30" spans="1:26">
      <c r="A30" s="78">
        <v>39448</v>
      </c>
      <c r="B30" s="79">
        <v>50</v>
      </c>
      <c r="C30" s="79">
        <v>1.65</v>
      </c>
      <c r="D30" s="79">
        <v>7.8</v>
      </c>
      <c r="E30" s="79">
        <v>3.76</v>
      </c>
      <c r="F30" s="79">
        <v>0.8</v>
      </c>
      <c r="G30" s="80">
        <v>2.8000000000000001E-2</v>
      </c>
      <c r="H30" s="80">
        <v>2.7720000000000002E-2</v>
      </c>
      <c r="I30" s="80">
        <v>1.585E-2</v>
      </c>
      <c r="J30" s="81">
        <v>1.7000000000000001E-4</v>
      </c>
      <c r="K30" s="81">
        <v>1.2999999999999999E-4</v>
      </c>
      <c r="L30" s="81">
        <v>1E-4</v>
      </c>
      <c r="M30" s="82">
        <v>3.5400000000000001E-2</v>
      </c>
      <c r="N30" s="83">
        <v>0.46</v>
      </c>
      <c r="O30" s="102"/>
      <c r="P30" s="84"/>
      <c r="Q30" s="84"/>
      <c r="R30" s="84"/>
      <c r="S30" s="84"/>
      <c r="T30" s="73"/>
      <c r="U30" s="86"/>
      <c r="V30" s="95" t="s">
        <v>32</v>
      </c>
      <c r="W30" s="96">
        <v>7.3699999999999998E-3</v>
      </c>
      <c r="X30" s="96">
        <v>7.3699999999999998E-3</v>
      </c>
      <c r="Y30" s="97">
        <v>3.0500000000000002E-3</v>
      </c>
      <c r="Z30" s="73"/>
    </row>
    <row r="31" spans="1:26">
      <c r="A31" s="78">
        <v>39539</v>
      </c>
      <c r="B31" s="79">
        <v>50</v>
      </c>
      <c r="C31" s="79">
        <v>1.65</v>
      </c>
      <c r="D31" s="79">
        <v>7.8</v>
      </c>
      <c r="E31" s="79">
        <v>3.76</v>
      </c>
      <c r="F31" s="79">
        <v>0.8</v>
      </c>
      <c r="G31" s="80">
        <v>2.8000000000000001E-2</v>
      </c>
      <c r="H31" s="80">
        <v>2.7720000000000002E-2</v>
      </c>
      <c r="I31" s="80">
        <v>1.585E-2</v>
      </c>
      <c r="J31" s="81">
        <v>1.7000000000000001E-4</v>
      </c>
      <c r="K31" s="81">
        <v>1.2999999999999999E-4</v>
      </c>
      <c r="L31" s="81">
        <v>1E-4</v>
      </c>
      <c r="M31" s="82">
        <v>3.6400000000000002E-2</v>
      </c>
      <c r="N31" s="83">
        <v>0.46</v>
      </c>
      <c r="O31" s="102"/>
      <c r="P31" s="84"/>
      <c r="Q31" s="84"/>
      <c r="R31" s="84"/>
      <c r="S31" s="84"/>
      <c r="T31" s="73"/>
      <c r="U31" s="86"/>
      <c r="V31" s="95" t="s">
        <v>33</v>
      </c>
      <c r="W31" s="96">
        <v>4.3899999999999998E-3</v>
      </c>
      <c r="X31" s="96">
        <v>4.3899999999999998E-3</v>
      </c>
      <c r="Y31" s="97">
        <v>1.83E-3</v>
      </c>
      <c r="Z31" s="73"/>
    </row>
    <row r="32" spans="1:26">
      <c r="A32" s="78">
        <v>39587</v>
      </c>
      <c r="B32" s="79">
        <v>50</v>
      </c>
      <c r="C32" s="79">
        <v>1.65</v>
      </c>
      <c r="D32" s="79">
        <v>7.8</v>
      </c>
      <c r="E32" s="79">
        <v>3.76</v>
      </c>
      <c r="F32" s="79">
        <v>0.8</v>
      </c>
      <c r="G32" s="80">
        <v>2.8000000000000001E-2</v>
      </c>
      <c r="H32" s="80">
        <v>2.7720000000000002E-2</v>
      </c>
      <c r="I32" s="80">
        <v>1.585E-2</v>
      </c>
      <c r="J32" s="81">
        <v>1.7000000000000001E-4</v>
      </c>
      <c r="K32" s="81">
        <v>1.2999999999999999E-4</v>
      </c>
      <c r="L32" s="81">
        <v>1E-4</v>
      </c>
      <c r="M32" s="82">
        <v>3.8899999999999997E-2</v>
      </c>
      <c r="N32" s="83">
        <v>0.46</v>
      </c>
      <c r="O32" s="112">
        <v>0.32</v>
      </c>
      <c r="P32" s="84"/>
      <c r="Q32" s="84"/>
      <c r="R32" s="84"/>
      <c r="S32" s="84"/>
      <c r="T32" s="73"/>
      <c r="U32" s="86"/>
      <c r="V32" s="95" t="s">
        <v>34</v>
      </c>
      <c r="W32" s="96">
        <v>1.4499999999999999E-3</v>
      </c>
      <c r="X32" s="96">
        <v>1.4499999999999999E-3</v>
      </c>
      <c r="Y32" s="97">
        <v>6.9999999999999999E-4</v>
      </c>
      <c r="Z32" s="73"/>
    </row>
    <row r="33" spans="1:26">
      <c r="A33" s="78">
        <v>39600</v>
      </c>
      <c r="B33" s="79">
        <v>50</v>
      </c>
      <c r="C33" s="79">
        <v>1.65</v>
      </c>
      <c r="D33" s="79">
        <v>7.8</v>
      </c>
      <c r="E33" s="79">
        <v>3.76</v>
      </c>
      <c r="F33" s="79">
        <v>0.8</v>
      </c>
      <c r="G33" s="80">
        <v>2.8000000000000001E-2</v>
      </c>
      <c r="H33" s="80">
        <v>2.7720000000000002E-2</v>
      </c>
      <c r="I33" s="80">
        <v>1.585E-2</v>
      </c>
      <c r="J33" s="81">
        <v>1.7000000000000001E-4</v>
      </c>
      <c r="K33" s="81">
        <v>1.2999999999999999E-4</v>
      </c>
      <c r="L33" s="81">
        <v>1E-4</v>
      </c>
      <c r="M33" s="82">
        <v>3.8899999999999997E-2</v>
      </c>
      <c r="N33" s="83">
        <v>0.46</v>
      </c>
      <c r="O33" s="112">
        <v>0.32</v>
      </c>
      <c r="P33" s="84"/>
      <c r="Q33" s="84"/>
      <c r="R33" s="84"/>
      <c r="S33" s="84"/>
      <c r="T33" s="73"/>
      <c r="U33" s="86"/>
      <c r="V33" s="95" t="s">
        <v>35</v>
      </c>
      <c r="W33" s="96">
        <v>7.6000000000000004E-4</v>
      </c>
      <c r="X33" s="96">
        <v>7.6000000000000004E-4</v>
      </c>
      <c r="Y33" s="97">
        <v>4.2999999999999999E-4</v>
      </c>
      <c r="Z33" s="73"/>
    </row>
    <row r="34" spans="1:26" ht="16" thickBot="1">
      <c r="A34" s="78">
        <v>39630</v>
      </c>
      <c r="B34" s="79">
        <v>50</v>
      </c>
      <c r="C34" s="79">
        <v>1.65</v>
      </c>
      <c r="D34" s="79">
        <v>7.8</v>
      </c>
      <c r="E34" s="79">
        <v>3.76</v>
      </c>
      <c r="F34" s="79">
        <v>0.8</v>
      </c>
      <c r="G34" s="80">
        <v>2.8000000000000001E-2</v>
      </c>
      <c r="H34" s="80">
        <v>2.7720000000000002E-2</v>
      </c>
      <c r="I34" s="80">
        <v>1.585E-2</v>
      </c>
      <c r="J34" s="81">
        <v>1.7000000000000001E-4</v>
      </c>
      <c r="K34" s="81">
        <v>1.2999999999999999E-4</v>
      </c>
      <c r="L34" s="81">
        <v>1E-4</v>
      </c>
      <c r="M34" s="82">
        <v>4.24E-2</v>
      </c>
      <c r="N34" s="83">
        <v>0.46</v>
      </c>
      <c r="O34" s="112">
        <v>0.32</v>
      </c>
      <c r="P34" s="84"/>
      <c r="Q34" s="84"/>
      <c r="R34" s="84"/>
      <c r="S34" s="84"/>
      <c r="T34" s="73"/>
      <c r="U34" s="86"/>
      <c r="V34" s="99" t="s">
        <v>36</v>
      </c>
      <c r="W34" s="100">
        <v>0</v>
      </c>
      <c r="X34" s="100">
        <v>0</v>
      </c>
      <c r="Y34" s="101">
        <v>0</v>
      </c>
      <c r="Z34" s="73"/>
    </row>
    <row r="35" spans="1:26">
      <c r="A35" s="78">
        <v>39710</v>
      </c>
      <c r="B35" s="79">
        <v>50</v>
      </c>
      <c r="C35" s="79">
        <v>1.65</v>
      </c>
      <c r="D35" s="79">
        <v>7.8</v>
      </c>
      <c r="E35" s="79">
        <v>3.76</v>
      </c>
      <c r="F35" s="79">
        <v>0.8</v>
      </c>
      <c r="G35" s="80">
        <v>2.8000000000000001E-2</v>
      </c>
      <c r="H35" s="80">
        <v>2.7720000000000002E-2</v>
      </c>
      <c r="I35" s="80">
        <v>1.585E-2</v>
      </c>
      <c r="J35" s="81">
        <v>1.7000000000000001E-4</v>
      </c>
      <c r="K35" s="81">
        <v>1.2999999999999999E-4</v>
      </c>
      <c r="L35" s="81">
        <v>1E-4</v>
      </c>
      <c r="M35" s="82">
        <v>4.24E-2</v>
      </c>
      <c r="N35" s="83">
        <v>0.46</v>
      </c>
      <c r="O35" s="112">
        <v>0.51</v>
      </c>
      <c r="P35" s="84"/>
      <c r="Q35" s="84"/>
      <c r="R35" s="84"/>
      <c r="S35" s="84"/>
      <c r="T35" s="73"/>
      <c r="U35" s="73"/>
      <c r="V35" s="73"/>
      <c r="W35" s="73"/>
      <c r="X35" s="73"/>
      <c r="Y35" s="73"/>
      <c r="Z35" s="73"/>
    </row>
    <row r="36" spans="1:26" ht="16" thickBot="1">
      <c r="A36" s="78">
        <v>39722</v>
      </c>
      <c r="B36" s="79">
        <v>50</v>
      </c>
      <c r="C36" s="79">
        <v>1.65</v>
      </c>
      <c r="D36" s="79">
        <v>7.8</v>
      </c>
      <c r="E36" s="79">
        <v>3.76</v>
      </c>
      <c r="F36" s="79">
        <v>0.8</v>
      </c>
      <c r="G36" s="80">
        <v>2.8000000000000001E-2</v>
      </c>
      <c r="H36" s="80">
        <v>2.7720000000000002E-2</v>
      </c>
      <c r="I36" s="80">
        <v>1.585E-2</v>
      </c>
      <c r="J36" s="81">
        <v>1.7000000000000001E-4</v>
      </c>
      <c r="K36" s="81">
        <v>1.2999999999999999E-4</v>
      </c>
      <c r="L36" s="81">
        <v>1E-4</v>
      </c>
      <c r="M36" s="82">
        <v>4.3400000000000001E-2</v>
      </c>
      <c r="N36" s="83">
        <v>0.46</v>
      </c>
      <c r="O36" s="112">
        <v>0.51</v>
      </c>
      <c r="P36" s="84"/>
      <c r="Q36" s="84"/>
      <c r="R36" s="84"/>
      <c r="S36" s="84"/>
      <c r="T36" s="73"/>
      <c r="U36" s="73"/>
      <c r="V36" s="73"/>
      <c r="W36" s="73"/>
      <c r="X36" s="73"/>
      <c r="Y36" s="73"/>
      <c r="Z36" s="73"/>
    </row>
    <row r="37" spans="1:26">
      <c r="A37" s="78">
        <v>39753</v>
      </c>
      <c r="B37" s="79">
        <v>50</v>
      </c>
      <c r="C37" s="79">
        <v>1.65</v>
      </c>
      <c r="D37" s="79">
        <v>7.8</v>
      </c>
      <c r="E37" s="79">
        <v>3.76</v>
      </c>
      <c r="F37" s="79">
        <v>0.8</v>
      </c>
      <c r="G37" s="80">
        <v>2.8000000000000001E-2</v>
      </c>
      <c r="H37" s="80">
        <v>2.7720000000000002E-2</v>
      </c>
      <c r="I37" s="80">
        <v>1.585E-2</v>
      </c>
      <c r="J37" s="81">
        <v>1.7000000000000001E-4</v>
      </c>
      <c r="K37" s="81">
        <v>1.2999999999999999E-4</v>
      </c>
      <c r="L37" s="81">
        <v>1E-4</v>
      </c>
      <c r="M37" s="82">
        <v>4.3400000000000001E-2</v>
      </c>
      <c r="N37" s="83">
        <v>0.46</v>
      </c>
      <c r="O37" s="112">
        <v>0.51</v>
      </c>
      <c r="P37" s="84"/>
      <c r="Q37" s="84"/>
      <c r="R37" s="84"/>
      <c r="S37" s="84"/>
      <c r="T37" s="73"/>
      <c r="U37" s="86" t="s">
        <v>24</v>
      </c>
      <c r="V37" s="87"/>
      <c r="W37" s="88" t="s">
        <v>37</v>
      </c>
      <c r="X37" s="89"/>
      <c r="Y37" s="90"/>
      <c r="Z37" s="73"/>
    </row>
    <row r="38" spans="1:26">
      <c r="A38" s="78">
        <v>39814</v>
      </c>
      <c r="B38" s="79">
        <v>50</v>
      </c>
      <c r="C38" s="79">
        <v>1.65</v>
      </c>
      <c r="D38" s="79">
        <v>7.8</v>
      </c>
      <c r="E38" s="79">
        <v>3.76</v>
      </c>
      <c r="F38" s="79">
        <v>0.8</v>
      </c>
      <c r="G38" s="80">
        <v>2.8000000000000001E-2</v>
      </c>
      <c r="H38" s="80">
        <v>2.7720000000000002E-2</v>
      </c>
      <c r="I38" s="80">
        <v>1.585E-2</v>
      </c>
      <c r="J38" s="81">
        <v>1.7000000000000001E-4</v>
      </c>
      <c r="K38" s="81">
        <v>1.2999999999999999E-4</v>
      </c>
      <c r="L38" s="81">
        <v>1E-4</v>
      </c>
      <c r="M38" s="82">
        <v>4.4400000000000002E-2</v>
      </c>
      <c r="N38" s="83">
        <v>0.46</v>
      </c>
      <c r="O38" s="112">
        <v>0.51</v>
      </c>
      <c r="P38" s="84"/>
      <c r="Q38" s="84"/>
      <c r="R38" s="84"/>
      <c r="S38" s="84"/>
      <c r="T38" s="73"/>
      <c r="U38" s="91">
        <v>41224</v>
      </c>
      <c r="V38" s="92" t="s">
        <v>26</v>
      </c>
      <c r="W38" s="93" t="s">
        <v>27</v>
      </c>
      <c r="X38" s="93" t="s">
        <v>28</v>
      </c>
      <c r="Y38" s="94" t="s">
        <v>29</v>
      </c>
      <c r="Z38" s="73"/>
    </row>
    <row r="39" spans="1:26">
      <c r="A39" s="78">
        <v>39904</v>
      </c>
      <c r="B39" s="79">
        <v>50</v>
      </c>
      <c r="C39" s="79">
        <v>1.65</v>
      </c>
      <c r="D39" s="79">
        <v>7.8</v>
      </c>
      <c r="E39" s="79">
        <v>3.76</v>
      </c>
      <c r="F39" s="79">
        <v>0.8</v>
      </c>
      <c r="G39" s="80">
        <v>2.8000000000000001E-2</v>
      </c>
      <c r="H39" s="80">
        <v>2.7720000000000002E-2</v>
      </c>
      <c r="I39" s="80">
        <v>1.585E-2</v>
      </c>
      <c r="J39" s="81">
        <v>1.7000000000000001E-4</v>
      </c>
      <c r="K39" s="81">
        <v>1.2999999999999999E-4</v>
      </c>
      <c r="L39" s="81">
        <v>1E-4</v>
      </c>
      <c r="M39" s="82">
        <v>4.5400000000000003E-2</v>
      </c>
      <c r="N39" s="83">
        <v>0.46</v>
      </c>
      <c r="O39" s="112">
        <v>0.51</v>
      </c>
      <c r="P39" s="84"/>
      <c r="Q39" s="84"/>
      <c r="R39" s="84"/>
      <c r="S39" s="84"/>
      <c r="T39" s="73"/>
      <c r="U39" s="86"/>
      <c r="V39" s="95" t="s">
        <v>30</v>
      </c>
      <c r="W39" s="96">
        <v>1.355E-2</v>
      </c>
      <c r="X39" s="96">
        <v>8.9999999999999993E-3</v>
      </c>
      <c r="Y39" s="97">
        <v>4.0099999999999997E-3</v>
      </c>
      <c r="Z39" s="73"/>
    </row>
    <row r="40" spans="1:26" ht="13.5" customHeight="1">
      <c r="A40" s="78">
        <v>39965</v>
      </c>
      <c r="B40" s="79">
        <v>50</v>
      </c>
      <c r="C40" s="79">
        <v>1.65</v>
      </c>
      <c r="D40" s="79">
        <v>7.8</v>
      </c>
      <c r="E40" s="79">
        <v>3.76</v>
      </c>
      <c r="F40" s="79">
        <v>0.8</v>
      </c>
      <c r="G40" s="80">
        <v>2.8000000000000001E-2</v>
      </c>
      <c r="H40" s="80">
        <v>2.7720000000000002E-2</v>
      </c>
      <c r="I40" s="80">
        <v>1.585E-2</v>
      </c>
      <c r="J40" s="81">
        <v>1.7000000000000001E-4</v>
      </c>
      <c r="K40" s="81">
        <v>1.2999999999999999E-4</v>
      </c>
      <c r="L40" s="81">
        <v>1E-4</v>
      </c>
      <c r="M40" s="82">
        <v>4.5400000000000003E-2</v>
      </c>
      <c r="N40" s="83">
        <v>0.46</v>
      </c>
      <c r="O40" s="112">
        <v>0.51</v>
      </c>
      <c r="P40" s="84"/>
      <c r="Q40" s="84"/>
      <c r="R40" s="84"/>
      <c r="S40" s="84"/>
      <c r="T40" s="73"/>
      <c r="U40" s="86"/>
      <c r="V40" s="95" t="s">
        <v>31</v>
      </c>
      <c r="W40" s="96">
        <v>1.242E-2</v>
      </c>
      <c r="X40" s="96">
        <v>8.2500000000000004E-3</v>
      </c>
      <c r="Y40" s="97">
        <v>3.6800000000000001E-3</v>
      </c>
      <c r="Z40" s="73"/>
    </row>
    <row r="41" spans="1:26">
      <c r="A41" s="113">
        <v>39995</v>
      </c>
      <c r="B41" s="114">
        <v>75</v>
      </c>
      <c r="C41" s="114">
        <v>4</v>
      </c>
      <c r="D41" s="79">
        <v>9</v>
      </c>
      <c r="E41" s="79">
        <v>3</v>
      </c>
      <c r="F41" s="79">
        <v>0</v>
      </c>
      <c r="G41" s="80">
        <v>4.3900000000000002E-2</v>
      </c>
      <c r="H41" s="80">
        <v>3.764E-2</v>
      </c>
      <c r="I41" s="80">
        <v>1.755E-2</v>
      </c>
      <c r="J41" s="81">
        <v>2.5999999999999998E-4</v>
      </c>
      <c r="K41" s="81">
        <v>1.7000000000000001E-4</v>
      </c>
      <c r="L41" s="81">
        <v>1.1E-4</v>
      </c>
      <c r="M41" s="82">
        <v>4.8899999999999999E-2</v>
      </c>
      <c r="N41" s="83">
        <v>0.46</v>
      </c>
      <c r="O41" s="112">
        <v>0.83</v>
      </c>
      <c r="P41" s="115"/>
      <c r="Q41" s="115"/>
      <c r="R41" s="115"/>
      <c r="S41" s="115"/>
      <c r="T41" s="73"/>
      <c r="U41" s="86"/>
      <c r="V41" s="95" t="s">
        <v>32</v>
      </c>
      <c r="W41" s="96">
        <v>8.94E-3</v>
      </c>
      <c r="X41" s="96">
        <v>5.9899999999999997E-3</v>
      </c>
      <c r="Y41" s="97">
        <v>2.66E-3</v>
      </c>
      <c r="Z41" s="73"/>
    </row>
    <row r="42" spans="1:26">
      <c r="A42" s="113">
        <v>40087</v>
      </c>
      <c r="B42" s="114">
        <v>75</v>
      </c>
      <c r="C42" s="114">
        <v>4</v>
      </c>
      <c r="D42" s="79">
        <v>4</v>
      </c>
      <c r="E42" s="79">
        <v>0</v>
      </c>
      <c r="F42" s="79">
        <v>0</v>
      </c>
      <c r="G42" s="80">
        <v>3.8629999999999998E-2</v>
      </c>
      <c r="H42" s="80">
        <v>3.8629999999999998E-2</v>
      </c>
      <c r="I42" s="80">
        <v>2.197E-2</v>
      </c>
      <c r="J42" s="81">
        <v>2.3000000000000001E-4</v>
      </c>
      <c r="K42" s="81">
        <v>2.3000000000000001E-4</v>
      </c>
      <c r="L42" s="81">
        <v>1.3999999999999999E-4</v>
      </c>
      <c r="M42" s="82">
        <v>4.99E-2</v>
      </c>
      <c r="N42" s="83">
        <v>0.46</v>
      </c>
      <c r="O42" s="112">
        <v>0.83</v>
      </c>
      <c r="P42" s="115"/>
      <c r="Q42" s="115"/>
      <c r="R42" s="115"/>
      <c r="S42" s="115"/>
      <c r="T42" s="73"/>
      <c r="U42" s="86"/>
      <c r="V42" s="95" t="s">
        <v>33</v>
      </c>
      <c r="W42" s="96">
        <v>5.3400000000000001E-3</v>
      </c>
      <c r="X42" s="96">
        <v>3.5500000000000002E-3</v>
      </c>
      <c r="Y42" s="97">
        <v>1.6000000000000001E-3</v>
      </c>
      <c r="Z42" s="73"/>
    </row>
    <row r="43" spans="1:26">
      <c r="A43" s="113">
        <v>40179</v>
      </c>
      <c r="B43" s="114">
        <v>75</v>
      </c>
      <c r="C43" s="114">
        <v>4</v>
      </c>
      <c r="D43" s="79">
        <v>4</v>
      </c>
      <c r="E43" s="79">
        <v>0</v>
      </c>
      <c r="F43" s="79">
        <v>0</v>
      </c>
      <c r="G43" s="80">
        <v>3.8629999999999998E-2</v>
      </c>
      <c r="H43" s="80">
        <v>3.8629999999999998E-2</v>
      </c>
      <c r="I43" s="80">
        <v>2.197E-2</v>
      </c>
      <c r="J43" s="81">
        <v>2.3000000000000001E-4</v>
      </c>
      <c r="K43" s="81">
        <v>2.3000000000000001E-4</v>
      </c>
      <c r="L43" s="81">
        <v>1.3999999999999999E-4</v>
      </c>
      <c r="M43" s="82">
        <v>5.0900000000000001E-2</v>
      </c>
      <c r="N43" s="83">
        <v>0.46</v>
      </c>
      <c r="O43" s="112">
        <v>0.83</v>
      </c>
      <c r="P43" s="115"/>
      <c r="Q43" s="115"/>
      <c r="R43" s="115"/>
      <c r="S43" s="115"/>
      <c r="T43" s="73"/>
      <c r="U43" s="86"/>
      <c r="V43" s="95" t="s">
        <v>34</v>
      </c>
      <c r="W43" s="96">
        <v>1.75E-3</v>
      </c>
      <c r="X43" s="96">
        <v>1.1800000000000001E-3</v>
      </c>
      <c r="Y43" s="97">
        <v>6.0999999999999997E-4</v>
      </c>
      <c r="Z43" s="73"/>
    </row>
    <row r="44" spans="1:26">
      <c r="A44" s="113">
        <v>40330</v>
      </c>
      <c r="B44" s="114">
        <v>75</v>
      </c>
      <c r="C44" s="114">
        <v>4</v>
      </c>
      <c r="D44" s="79">
        <v>9</v>
      </c>
      <c r="E44" s="79">
        <v>3</v>
      </c>
      <c r="F44" s="79">
        <v>0</v>
      </c>
      <c r="G44" s="80">
        <v>4.3900000000000002E-2</v>
      </c>
      <c r="H44" s="80">
        <v>3.764E-2</v>
      </c>
      <c r="I44" s="80">
        <v>1.755E-2</v>
      </c>
      <c r="J44" s="81">
        <v>2.5999999999999998E-4</v>
      </c>
      <c r="K44" s="81">
        <v>1.7000000000000001E-4</v>
      </c>
      <c r="L44" s="81">
        <v>1.1E-4</v>
      </c>
      <c r="M44" s="82">
        <v>5.0900000000000001E-2</v>
      </c>
      <c r="N44" s="83">
        <v>0.46</v>
      </c>
      <c r="O44" s="112">
        <v>0.83</v>
      </c>
      <c r="P44" s="115"/>
      <c r="Q44" s="115"/>
      <c r="R44" s="115"/>
      <c r="S44" s="115"/>
      <c r="T44" s="73"/>
      <c r="U44" s="86"/>
      <c r="V44" s="95" t="s">
        <v>35</v>
      </c>
      <c r="W44" s="96">
        <v>9.2000000000000003E-4</v>
      </c>
      <c r="X44" s="96">
        <v>6.2E-4</v>
      </c>
      <c r="Y44" s="97">
        <v>3.8000000000000002E-4</v>
      </c>
      <c r="Z44" s="73"/>
    </row>
    <row r="45" spans="1:26">
      <c r="A45" s="113">
        <v>40360</v>
      </c>
      <c r="B45" s="114">
        <v>75</v>
      </c>
      <c r="C45" s="114">
        <v>4</v>
      </c>
      <c r="D45" s="79">
        <v>9</v>
      </c>
      <c r="E45" s="79">
        <v>3</v>
      </c>
      <c r="F45" s="79">
        <v>0</v>
      </c>
      <c r="G45" s="80">
        <v>4.3900000000000002E-2</v>
      </c>
      <c r="H45" s="80">
        <v>3.764E-2</v>
      </c>
      <c r="I45" s="80">
        <v>1.755E-2</v>
      </c>
      <c r="J45" s="81">
        <v>2.5999999999999998E-4</v>
      </c>
      <c r="K45" s="81">
        <v>1.7000000000000001E-4</v>
      </c>
      <c r="L45" s="81">
        <v>1.1E-4</v>
      </c>
      <c r="M45" s="82">
        <v>5.6899999999999999E-2</v>
      </c>
      <c r="N45" s="83">
        <v>0.46</v>
      </c>
      <c r="O45" s="112">
        <v>0.83</v>
      </c>
      <c r="P45" s="115"/>
      <c r="Q45" s="115"/>
      <c r="R45" s="115"/>
      <c r="S45" s="115"/>
      <c r="T45" s="73"/>
      <c r="U45" s="86"/>
      <c r="V45" s="95" t="s">
        <v>36</v>
      </c>
      <c r="W45" s="103">
        <v>0</v>
      </c>
      <c r="X45" s="103">
        <v>0</v>
      </c>
      <c r="Y45" s="104">
        <v>0</v>
      </c>
      <c r="Z45" s="73"/>
    </row>
    <row r="46" spans="1:26">
      <c r="A46" s="113">
        <v>40452</v>
      </c>
      <c r="B46" s="114">
        <v>75</v>
      </c>
      <c r="C46" s="114">
        <v>4</v>
      </c>
      <c r="D46" s="79">
        <v>4</v>
      </c>
      <c r="E46" s="79">
        <v>0</v>
      </c>
      <c r="F46" s="79">
        <v>0</v>
      </c>
      <c r="G46" s="80">
        <v>3.8629999999999998E-2</v>
      </c>
      <c r="H46" s="80">
        <v>3.8629999999999998E-2</v>
      </c>
      <c r="I46" s="80">
        <v>2.197E-2</v>
      </c>
      <c r="J46" s="81">
        <v>2.3000000000000001E-4</v>
      </c>
      <c r="K46" s="81">
        <v>2.3000000000000001E-4</v>
      </c>
      <c r="L46" s="81">
        <v>1.3999999999999999E-4</v>
      </c>
      <c r="M46" s="82">
        <v>5.6899999999999999E-2</v>
      </c>
      <c r="N46" s="83">
        <v>0.46</v>
      </c>
      <c r="O46" s="83">
        <v>0.96</v>
      </c>
      <c r="P46" s="115"/>
      <c r="Q46" s="115"/>
      <c r="R46" s="115"/>
      <c r="S46" s="115"/>
      <c r="T46" s="73"/>
      <c r="U46" s="86"/>
      <c r="V46" s="105"/>
      <c r="W46" s="106"/>
      <c r="X46" s="107"/>
      <c r="Y46" s="108"/>
      <c r="Z46" s="73"/>
    </row>
    <row r="47" spans="1:26">
      <c r="A47" s="113">
        <v>40544</v>
      </c>
      <c r="B47" s="114">
        <v>75</v>
      </c>
      <c r="C47" s="114">
        <v>4</v>
      </c>
      <c r="D47" s="79">
        <v>4</v>
      </c>
      <c r="E47" s="79">
        <v>0</v>
      </c>
      <c r="F47" s="79">
        <v>0</v>
      </c>
      <c r="G47" s="80">
        <v>3.8629999999999998E-2</v>
      </c>
      <c r="H47" s="80">
        <v>3.8629999999999998E-2</v>
      </c>
      <c r="I47" s="80">
        <v>2.197E-2</v>
      </c>
      <c r="J47" s="81">
        <v>2.3000000000000001E-4</v>
      </c>
      <c r="K47" s="81">
        <v>2.3000000000000001E-4</v>
      </c>
      <c r="L47" s="81">
        <v>1.3999999999999999E-4</v>
      </c>
      <c r="M47" s="82">
        <v>5.6899999999999999E-2</v>
      </c>
      <c r="N47" s="83">
        <v>0.46</v>
      </c>
      <c r="O47" s="83">
        <v>0.96</v>
      </c>
      <c r="P47" s="115"/>
      <c r="Q47" s="115"/>
      <c r="R47" s="115"/>
      <c r="S47" s="115"/>
      <c r="T47" s="73"/>
      <c r="U47" s="86"/>
      <c r="V47" s="105"/>
      <c r="W47" s="106" t="s">
        <v>38</v>
      </c>
      <c r="X47" s="107"/>
      <c r="Y47" s="108"/>
      <c r="Z47" s="73"/>
    </row>
    <row r="48" spans="1:26">
      <c r="A48" s="113">
        <v>40695</v>
      </c>
      <c r="B48" s="114">
        <v>75</v>
      </c>
      <c r="C48" s="114">
        <v>4</v>
      </c>
      <c r="D48" s="79">
        <v>9</v>
      </c>
      <c r="E48" s="79">
        <v>3</v>
      </c>
      <c r="F48" s="79">
        <v>0</v>
      </c>
      <c r="G48" s="80">
        <v>4.3900000000000002E-2</v>
      </c>
      <c r="H48" s="80">
        <v>3.764E-2</v>
      </c>
      <c r="I48" s="80">
        <v>1.755E-2</v>
      </c>
      <c r="J48" s="81">
        <v>2.5999999999999998E-4</v>
      </c>
      <c r="K48" s="81">
        <v>1.7000000000000001E-4</v>
      </c>
      <c r="L48" s="81">
        <v>1.1E-4</v>
      </c>
      <c r="M48" s="82">
        <v>5.6899999999999999E-2</v>
      </c>
      <c r="N48" s="83">
        <v>0.46</v>
      </c>
      <c r="O48" s="83">
        <v>0.96</v>
      </c>
      <c r="P48" s="115"/>
      <c r="Q48" s="115"/>
      <c r="R48" s="115"/>
      <c r="S48" s="115"/>
      <c r="T48" s="73"/>
      <c r="U48" s="86"/>
      <c r="V48" s="109"/>
      <c r="W48" s="110"/>
      <c r="X48" s="110"/>
      <c r="Y48" s="111"/>
      <c r="Z48" s="73"/>
    </row>
    <row r="49" spans="1:26">
      <c r="A49" s="113">
        <v>40817</v>
      </c>
      <c r="B49" s="114">
        <v>75</v>
      </c>
      <c r="C49" s="114">
        <v>4</v>
      </c>
      <c r="D49" s="79">
        <v>4</v>
      </c>
      <c r="E49" s="79">
        <v>0</v>
      </c>
      <c r="F49" s="79">
        <v>0</v>
      </c>
      <c r="G49" s="80">
        <v>3.8629999999999998E-2</v>
      </c>
      <c r="H49" s="80">
        <v>3.8629999999999998E-2</v>
      </c>
      <c r="I49" s="80">
        <v>2.197E-2</v>
      </c>
      <c r="J49" s="81">
        <v>2.3000000000000001E-4</v>
      </c>
      <c r="K49" s="81">
        <v>2.3000000000000001E-4</v>
      </c>
      <c r="L49" s="81">
        <v>1.3999999999999999E-4</v>
      </c>
      <c r="M49" s="82">
        <v>5.6899999999999999E-2</v>
      </c>
      <c r="N49" s="83">
        <v>0.46</v>
      </c>
      <c r="O49" s="83">
        <v>0.96</v>
      </c>
      <c r="P49" s="115"/>
      <c r="Q49" s="115"/>
      <c r="R49" s="115"/>
      <c r="S49" s="115"/>
      <c r="T49" s="73"/>
      <c r="U49" s="86"/>
      <c r="V49" s="92" t="s">
        <v>26</v>
      </c>
      <c r="W49" s="93" t="s">
        <v>27</v>
      </c>
      <c r="X49" s="93" t="s">
        <v>28</v>
      </c>
      <c r="Y49" s="94" t="s">
        <v>29</v>
      </c>
      <c r="Z49" s="73"/>
    </row>
    <row r="50" spans="1:26">
      <c r="A50" s="113">
        <v>41061</v>
      </c>
      <c r="B50" s="114">
        <v>75</v>
      </c>
      <c r="C50" s="114">
        <v>4</v>
      </c>
      <c r="D50" s="79">
        <v>9</v>
      </c>
      <c r="E50" s="79">
        <v>3</v>
      </c>
      <c r="F50" s="79">
        <v>0</v>
      </c>
      <c r="G50" s="80">
        <v>4.3900000000000002E-2</v>
      </c>
      <c r="H50" s="80">
        <v>3.764E-2</v>
      </c>
      <c r="I50" s="80">
        <v>1.755E-2</v>
      </c>
      <c r="J50" s="81">
        <v>2.5999999999999998E-4</v>
      </c>
      <c r="K50" s="81">
        <v>1.7000000000000001E-4</v>
      </c>
      <c r="L50" s="81">
        <v>1.1E-4</v>
      </c>
      <c r="M50" s="82">
        <v>5.6899999999999999E-2</v>
      </c>
      <c r="N50" s="83">
        <v>0.46</v>
      </c>
      <c r="O50" s="83">
        <v>0.96</v>
      </c>
      <c r="P50" s="115"/>
      <c r="Q50" s="115"/>
      <c r="R50" s="115"/>
      <c r="S50" s="115"/>
      <c r="T50" s="73"/>
      <c r="U50" s="86"/>
      <c r="V50" s="95" t="s">
        <v>30</v>
      </c>
      <c r="W50" s="96">
        <v>1.17E-2</v>
      </c>
      <c r="X50" s="96">
        <v>1.17E-2</v>
      </c>
      <c r="Y50" s="97">
        <v>4.8199999999999996E-3</v>
      </c>
      <c r="Z50" s="73"/>
    </row>
    <row r="51" spans="1:26">
      <c r="A51" s="113">
        <v>41183</v>
      </c>
      <c r="B51" s="114">
        <v>75</v>
      </c>
      <c r="C51" s="114">
        <v>4</v>
      </c>
      <c r="D51" s="79">
        <v>4</v>
      </c>
      <c r="E51" s="79">
        <v>0</v>
      </c>
      <c r="F51" s="79">
        <v>0</v>
      </c>
      <c r="G51" s="80">
        <v>3.8629999999999998E-2</v>
      </c>
      <c r="H51" s="80">
        <v>3.8629999999999998E-2</v>
      </c>
      <c r="I51" s="80">
        <v>2.197E-2</v>
      </c>
      <c r="J51" s="81">
        <v>2.3000000000000001E-4</v>
      </c>
      <c r="K51" s="81">
        <v>2.3000000000000001E-4</v>
      </c>
      <c r="L51" s="81">
        <v>1.3999999999999999E-4</v>
      </c>
      <c r="M51" s="82">
        <v>5.6899999999999999E-2</v>
      </c>
      <c r="N51" s="83">
        <v>0.46</v>
      </c>
      <c r="O51" s="83">
        <v>0.96</v>
      </c>
      <c r="P51" s="115"/>
      <c r="Q51" s="115"/>
      <c r="R51" s="115"/>
      <c r="S51" s="115"/>
      <c r="T51" s="73"/>
      <c r="U51" s="86"/>
      <c r="V51" s="95" t="s">
        <v>31</v>
      </c>
      <c r="W51" s="96">
        <v>1.072E-2</v>
      </c>
      <c r="X51" s="96">
        <v>1.072E-2</v>
      </c>
      <c r="Y51" s="97">
        <v>4.4099999999999999E-3</v>
      </c>
      <c r="Z51" s="73"/>
    </row>
    <row r="52" spans="1:26">
      <c r="A52" s="113">
        <v>41224</v>
      </c>
      <c r="B52" s="114">
        <v>75</v>
      </c>
      <c r="C52" s="114">
        <v>4.3899999999999997</v>
      </c>
      <c r="D52" s="79">
        <v>4.1500000000000004</v>
      </c>
      <c r="E52" s="79">
        <v>0</v>
      </c>
      <c r="F52" s="79">
        <v>0</v>
      </c>
      <c r="G52" s="80">
        <v>4.1169999999999998E-2</v>
      </c>
      <c r="H52" s="80">
        <v>4.1169999999999998E-2</v>
      </c>
      <c r="I52" s="80">
        <v>2.4510000000000001E-2</v>
      </c>
      <c r="J52" s="81">
        <v>2.4000000000000001E-4</v>
      </c>
      <c r="K52" s="81">
        <v>2.4000000000000001E-4</v>
      </c>
      <c r="L52" s="81">
        <v>1.4999999999999999E-4</v>
      </c>
      <c r="M52" s="82">
        <v>5.6899999999999999E-2</v>
      </c>
      <c r="N52" s="83">
        <v>0.46</v>
      </c>
      <c r="O52" s="83">
        <v>0.96</v>
      </c>
      <c r="P52" s="82">
        <v>-3.3400000000000001E-3</v>
      </c>
      <c r="Q52" s="80">
        <v>-2.3000000000000001E-4</v>
      </c>
      <c r="R52" s="80">
        <v>4.3200000000000001E-3</v>
      </c>
      <c r="S52" s="83">
        <v>0.36</v>
      </c>
      <c r="T52" s="73"/>
      <c r="U52" s="86"/>
      <c r="V52" s="95" t="s">
        <v>32</v>
      </c>
      <c r="W52" s="96">
        <v>7.7299999999999999E-3</v>
      </c>
      <c r="X52" s="96">
        <v>7.7299999999999999E-3</v>
      </c>
      <c r="Y52" s="97">
        <v>3.2000000000000002E-3</v>
      </c>
      <c r="Z52" s="73"/>
    </row>
    <row r="53" spans="1:26">
      <c r="A53" s="113">
        <v>41275</v>
      </c>
      <c r="B53" s="114">
        <v>75</v>
      </c>
      <c r="C53" s="114">
        <v>4.3899999999999997</v>
      </c>
      <c r="D53" s="79">
        <v>4.1500000000000004</v>
      </c>
      <c r="E53" s="79">
        <v>0</v>
      </c>
      <c r="F53" s="79">
        <v>0</v>
      </c>
      <c r="G53" s="80">
        <v>4.1169999999999998E-2</v>
      </c>
      <c r="H53" s="80">
        <v>4.1169999999999998E-2</v>
      </c>
      <c r="I53" s="80">
        <v>2.4510000000000001E-2</v>
      </c>
      <c r="J53" s="81">
        <v>2.4000000000000001E-4</v>
      </c>
      <c r="K53" s="81">
        <v>2.4000000000000001E-4</v>
      </c>
      <c r="L53" s="81">
        <v>1.4999999999999999E-4</v>
      </c>
      <c r="M53" s="82">
        <v>5.6899999999999999E-2</v>
      </c>
      <c r="N53" s="83">
        <v>0.46</v>
      </c>
      <c r="O53" s="83">
        <v>0.96</v>
      </c>
      <c r="P53" s="82">
        <v>-2.6900000000000001E-3</v>
      </c>
      <c r="Q53" s="80">
        <v>-5.9999999999999995E-4</v>
      </c>
      <c r="R53" s="80">
        <v>4.4600000000000004E-3</v>
      </c>
      <c r="S53" s="83">
        <v>0.36</v>
      </c>
      <c r="T53" s="73"/>
      <c r="U53" s="86"/>
      <c r="V53" s="95" t="s">
        <v>33</v>
      </c>
      <c r="W53" s="96">
        <v>4.5999999999999999E-3</v>
      </c>
      <c r="X53" s="96">
        <v>4.5999999999999999E-3</v>
      </c>
      <c r="Y53" s="97">
        <v>1.92E-3</v>
      </c>
      <c r="Z53" s="73"/>
    </row>
    <row r="54" spans="1:26">
      <c r="A54" s="113">
        <v>41365</v>
      </c>
      <c r="B54" s="114">
        <v>75</v>
      </c>
      <c r="C54" s="114">
        <v>4.3899999999999997</v>
      </c>
      <c r="D54" s="79">
        <v>4.1500000000000004</v>
      </c>
      <c r="E54" s="79">
        <v>0</v>
      </c>
      <c r="F54" s="79">
        <v>0</v>
      </c>
      <c r="G54" s="80">
        <v>4.1169999999999998E-2</v>
      </c>
      <c r="H54" s="80">
        <v>4.1169999999999998E-2</v>
      </c>
      <c r="I54" s="80">
        <v>2.4510000000000001E-2</v>
      </c>
      <c r="J54" s="81">
        <v>2.4000000000000001E-4</v>
      </c>
      <c r="K54" s="81">
        <v>2.4000000000000001E-4</v>
      </c>
      <c r="L54" s="81">
        <v>1.4999999999999999E-4</v>
      </c>
      <c r="M54" s="82">
        <v>5.6899999999999999E-2</v>
      </c>
      <c r="N54" s="83">
        <v>0.46</v>
      </c>
      <c r="O54" s="83">
        <v>0.96</v>
      </c>
      <c r="P54" s="82">
        <v>-2.99E-3</v>
      </c>
      <c r="Q54" s="80">
        <v>6.4999999999999997E-4</v>
      </c>
      <c r="R54" s="80">
        <v>3.98E-3</v>
      </c>
      <c r="S54" s="83">
        <v>0.36</v>
      </c>
      <c r="T54" s="73"/>
      <c r="U54" s="86"/>
      <c r="V54" s="95" t="s">
        <v>34</v>
      </c>
      <c r="W54" s="96">
        <v>1.5200000000000001E-3</v>
      </c>
      <c r="X54" s="96">
        <v>1.5200000000000001E-3</v>
      </c>
      <c r="Y54" s="97">
        <v>7.2999999999999996E-4</v>
      </c>
      <c r="Z54" s="73"/>
    </row>
    <row r="55" spans="1:26">
      <c r="A55" s="113">
        <v>41426</v>
      </c>
      <c r="B55" s="114">
        <v>75</v>
      </c>
      <c r="C55" s="114">
        <v>4.3899999999999997</v>
      </c>
      <c r="D55" s="79">
        <v>9.35</v>
      </c>
      <c r="E55" s="79">
        <v>3.15</v>
      </c>
      <c r="F55" s="79">
        <v>0</v>
      </c>
      <c r="G55" s="80">
        <v>4.6440000000000002E-2</v>
      </c>
      <c r="H55" s="80">
        <v>4.018E-2</v>
      </c>
      <c r="I55" s="80">
        <v>2.009E-2</v>
      </c>
      <c r="J55" s="81">
        <v>2.7E-4</v>
      </c>
      <c r="K55" s="81">
        <v>1.8000000000000001E-4</v>
      </c>
      <c r="L55" s="81">
        <v>1.2E-4</v>
      </c>
      <c r="M55" s="82">
        <v>5.6899999999999999E-2</v>
      </c>
      <c r="N55" s="83">
        <v>0.46</v>
      </c>
      <c r="O55" s="83">
        <v>0.96</v>
      </c>
      <c r="P55" s="82">
        <v>-2.99E-3</v>
      </c>
      <c r="Q55" s="80">
        <v>6.4999999999999997E-4</v>
      </c>
      <c r="R55" s="80">
        <v>3.98E-3</v>
      </c>
      <c r="S55" s="83">
        <v>0.36</v>
      </c>
      <c r="T55" s="73"/>
      <c r="U55" s="86"/>
      <c r="V55" s="95" t="s">
        <v>35</v>
      </c>
      <c r="W55" s="96">
        <v>8.0000000000000004E-4</v>
      </c>
      <c r="X55" s="96">
        <v>8.0000000000000004E-4</v>
      </c>
      <c r="Y55" s="97">
        <v>4.4999999999999999E-4</v>
      </c>
      <c r="Z55" s="73"/>
    </row>
    <row r="56" spans="1:26" ht="16" thickBot="1">
      <c r="A56" s="113">
        <v>41456</v>
      </c>
      <c r="B56" s="114">
        <v>75</v>
      </c>
      <c r="C56" s="114">
        <v>4.5599999999999996</v>
      </c>
      <c r="D56" s="79">
        <v>9.6999999999999993</v>
      </c>
      <c r="E56" s="79">
        <v>3.3</v>
      </c>
      <c r="F56" s="79">
        <v>0</v>
      </c>
      <c r="G56" s="80">
        <v>4.7849999999999997E-2</v>
      </c>
      <c r="H56" s="80">
        <v>4.1590000000000002E-2</v>
      </c>
      <c r="I56" s="80">
        <v>2.1499999999999998E-2</v>
      </c>
      <c r="J56" s="81">
        <v>2.9E-4</v>
      </c>
      <c r="K56" s="81">
        <v>1.9000000000000001E-4</v>
      </c>
      <c r="L56" s="81">
        <v>1.2E-4</v>
      </c>
      <c r="M56" s="82">
        <v>5.6899999999999999E-2</v>
      </c>
      <c r="N56" s="83">
        <v>0.46</v>
      </c>
      <c r="O56" s="83">
        <v>0.96</v>
      </c>
      <c r="P56" s="82">
        <v>-2.5300000000000001E-3</v>
      </c>
      <c r="Q56" s="80">
        <v>1.6900000000000001E-3</v>
      </c>
      <c r="R56" s="80">
        <v>4.8399999999999997E-3</v>
      </c>
      <c r="S56" s="116">
        <v>0.7</v>
      </c>
      <c r="T56" s="73"/>
      <c r="U56" s="86"/>
      <c r="V56" s="99" t="s">
        <v>36</v>
      </c>
      <c r="W56" s="100">
        <v>0</v>
      </c>
      <c r="X56" s="100">
        <v>0</v>
      </c>
      <c r="Y56" s="101">
        <v>0</v>
      </c>
      <c r="Z56" s="73"/>
    </row>
    <row r="57" spans="1:26">
      <c r="A57" s="113">
        <v>41548</v>
      </c>
      <c r="B57" s="114">
        <v>75</v>
      </c>
      <c r="C57" s="114">
        <v>4.5599999999999996</v>
      </c>
      <c r="D57" s="79">
        <v>4.3</v>
      </c>
      <c r="E57" s="79">
        <v>0</v>
      </c>
      <c r="F57" s="79">
        <v>0</v>
      </c>
      <c r="G57" s="80">
        <v>4.258E-2</v>
      </c>
      <c r="H57" s="80">
        <v>4.258E-2</v>
      </c>
      <c r="I57" s="80">
        <v>2.5919999999999999E-2</v>
      </c>
      <c r="J57" s="81">
        <v>2.5999999999999998E-4</v>
      </c>
      <c r="K57" s="81">
        <v>2.5999999999999998E-4</v>
      </c>
      <c r="L57" s="81">
        <v>1.6000000000000001E-4</v>
      </c>
      <c r="M57" s="82">
        <v>5.6899999999999999E-2</v>
      </c>
      <c r="N57" s="83">
        <v>0.46</v>
      </c>
      <c r="O57" s="83">
        <v>0.96</v>
      </c>
      <c r="P57" s="82">
        <v>9.8999999999999999E-4</v>
      </c>
      <c r="Q57" s="80">
        <v>1.9499999999999999E-3</v>
      </c>
      <c r="R57" s="80">
        <v>1.92E-3</v>
      </c>
      <c r="S57" s="116">
        <v>0.7</v>
      </c>
      <c r="T57" s="73"/>
      <c r="U57" s="73"/>
      <c r="V57" s="73"/>
      <c r="W57" s="73"/>
      <c r="X57" s="73"/>
      <c r="Y57" s="73"/>
      <c r="Z57" s="73"/>
    </row>
    <row r="58" spans="1:26" ht="16" thickBot="1">
      <c r="A58" s="113">
        <v>41640</v>
      </c>
      <c r="B58" s="114">
        <v>75</v>
      </c>
      <c r="C58" s="114">
        <v>4.5599999999999996</v>
      </c>
      <c r="D58" s="79">
        <v>4.3</v>
      </c>
      <c r="E58" s="79">
        <v>0</v>
      </c>
      <c r="F58" s="79">
        <v>0</v>
      </c>
      <c r="G58" s="80">
        <v>4.258E-2</v>
      </c>
      <c r="H58" s="80">
        <v>4.258E-2</v>
      </c>
      <c r="I58" s="80">
        <v>2.5919999999999999E-2</v>
      </c>
      <c r="J58" s="81">
        <v>2.5999999999999998E-4</v>
      </c>
      <c r="K58" s="81">
        <v>2.5999999999999998E-4</v>
      </c>
      <c r="L58" s="81">
        <v>1.6000000000000001E-4</v>
      </c>
      <c r="M58" s="82">
        <v>5.6899999999999999E-2</v>
      </c>
      <c r="N58" s="83">
        <v>0.46</v>
      </c>
      <c r="O58" s="83">
        <v>0.96</v>
      </c>
      <c r="P58" s="82">
        <v>3.5799999999999998E-3</v>
      </c>
      <c r="Q58" s="80">
        <v>5.0000000000000001E-4</v>
      </c>
      <c r="R58" s="80">
        <v>3.6000000000000002E-4</v>
      </c>
      <c r="S58" s="116">
        <v>0.7</v>
      </c>
      <c r="T58" s="73"/>
      <c r="U58" s="73"/>
      <c r="V58" s="73"/>
      <c r="W58" s="73"/>
      <c r="X58" s="73"/>
      <c r="Y58" s="73"/>
      <c r="Z58" s="73"/>
    </row>
    <row r="59" spans="1:26">
      <c r="A59" s="113">
        <v>41730</v>
      </c>
      <c r="B59" s="114">
        <v>75</v>
      </c>
      <c r="C59" s="114">
        <v>4.5599999999999996</v>
      </c>
      <c r="D59" s="79">
        <v>4.3</v>
      </c>
      <c r="E59" s="79">
        <v>0</v>
      </c>
      <c r="F59" s="79">
        <v>0</v>
      </c>
      <c r="G59" s="80">
        <v>4.258E-2</v>
      </c>
      <c r="H59" s="80">
        <v>4.258E-2</v>
      </c>
      <c r="I59" s="80">
        <v>2.5919999999999999E-2</v>
      </c>
      <c r="J59" s="81">
        <v>2.5999999999999998E-4</v>
      </c>
      <c r="K59" s="81">
        <v>2.5999999999999998E-4</v>
      </c>
      <c r="L59" s="81">
        <v>1.6000000000000001E-4</v>
      </c>
      <c r="M59" s="82">
        <v>5.6899999999999999E-2</v>
      </c>
      <c r="N59" s="83">
        <v>0.46</v>
      </c>
      <c r="O59" s="83">
        <v>0.96</v>
      </c>
      <c r="P59" s="82">
        <v>5.3200000000000001E-3</v>
      </c>
      <c r="Q59" s="80">
        <v>4.4999999999999999E-4</v>
      </c>
      <c r="R59" s="80">
        <v>-6.7000000000000002E-4</v>
      </c>
      <c r="S59" s="116">
        <v>0.7</v>
      </c>
      <c r="T59" s="73"/>
      <c r="U59" s="86" t="s">
        <v>24</v>
      </c>
      <c r="V59" s="87"/>
      <c r="W59" s="88" t="s">
        <v>37</v>
      </c>
      <c r="X59" s="89"/>
      <c r="Y59" s="90"/>
      <c r="Z59" s="73"/>
    </row>
    <row r="60" spans="1:26">
      <c r="A60" s="113">
        <v>41791</v>
      </c>
      <c r="B60" s="114">
        <v>75</v>
      </c>
      <c r="C60" s="114">
        <v>4.5599999999999996</v>
      </c>
      <c r="D60" s="79">
        <v>9.6999999999999993</v>
      </c>
      <c r="E60" s="79">
        <v>3.3</v>
      </c>
      <c r="F60" s="79">
        <v>0</v>
      </c>
      <c r="G60" s="80">
        <v>4.7849999999999997E-2</v>
      </c>
      <c r="H60" s="80">
        <v>4.1590000000000002E-2</v>
      </c>
      <c r="I60" s="80">
        <v>2.1499999999999998E-2</v>
      </c>
      <c r="J60" s="81">
        <v>2.9E-4</v>
      </c>
      <c r="K60" s="81">
        <v>1.9000000000000001E-4</v>
      </c>
      <c r="L60" s="81">
        <v>1.2E-4</v>
      </c>
      <c r="M60" s="82">
        <v>5.6899999999999999E-2</v>
      </c>
      <c r="N60" s="83">
        <v>0.46</v>
      </c>
      <c r="O60" s="83">
        <v>0.96</v>
      </c>
      <c r="P60" s="82">
        <v>5.3200000000000001E-3</v>
      </c>
      <c r="Q60" s="80">
        <v>4.4999999999999999E-4</v>
      </c>
      <c r="R60" s="80">
        <v>-6.7000000000000002E-4</v>
      </c>
      <c r="S60" s="116">
        <v>0.7</v>
      </c>
      <c r="T60" s="73"/>
      <c r="U60" s="91">
        <v>41456</v>
      </c>
      <c r="V60" s="92" t="s">
        <v>26</v>
      </c>
      <c r="W60" s="93" t="s">
        <v>27</v>
      </c>
      <c r="X60" s="93" t="s">
        <v>28</v>
      </c>
      <c r="Y60" s="94" t="s">
        <v>29</v>
      </c>
      <c r="Z60" s="73"/>
    </row>
    <row r="61" spans="1:26">
      <c r="A61" s="113">
        <v>41821</v>
      </c>
      <c r="B61" s="114">
        <v>75</v>
      </c>
      <c r="C61" s="114">
        <v>4.5599999999999996</v>
      </c>
      <c r="D61" s="79">
        <v>9.6999999999999993</v>
      </c>
      <c r="E61" s="79">
        <v>3.3</v>
      </c>
      <c r="F61" s="79">
        <v>0</v>
      </c>
      <c r="G61" s="80">
        <v>4.7849999999999997E-2</v>
      </c>
      <c r="H61" s="80">
        <v>4.1590000000000002E-2</v>
      </c>
      <c r="I61" s="80">
        <v>2.1499999999999998E-2</v>
      </c>
      <c r="J61" s="81">
        <v>2.9E-4</v>
      </c>
      <c r="K61" s="81">
        <v>1.9000000000000001E-4</v>
      </c>
      <c r="L61" s="81">
        <v>1.2E-4</v>
      </c>
      <c r="M61" s="82">
        <v>5.6899999999999999E-2</v>
      </c>
      <c r="N61" s="83">
        <v>0.46</v>
      </c>
      <c r="O61" s="83">
        <v>0.96</v>
      </c>
      <c r="P61" s="82">
        <v>1.0529999999999999E-2</v>
      </c>
      <c r="Q61" s="80">
        <v>-1.3500000000000001E-3</v>
      </c>
      <c r="R61" s="80">
        <v>1.82E-3</v>
      </c>
      <c r="S61" s="116">
        <v>0.7</v>
      </c>
      <c r="T61" s="73"/>
      <c r="U61" s="86"/>
      <c r="V61" s="95" t="s">
        <v>30</v>
      </c>
      <c r="W61" s="96">
        <v>1.4370000000000001E-2</v>
      </c>
      <c r="X61" s="96">
        <v>9.5499999999999995E-3</v>
      </c>
      <c r="Y61" s="97">
        <v>4.2599999999999999E-3</v>
      </c>
      <c r="Z61" s="73"/>
    </row>
    <row r="62" spans="1:26">
      <c r="A62" s="113">
        <v>41913</v>
      </c>
      <c r="B62" s="114">
        <v>75</v>
      </c>
      <c r="C62" s="114">
        <v>4.5599999999999996</v>
      </c>
      <c r="D62" s="79">
        <v>4.3</v>
      </c>
      <c r="E62" s="79">
        <v>0</v>
      </c>
      <c r="F62" s="79">
        <v>0</v>
      </c>
      <c r="G62" s="80">
        <v>4.258E-2</v>
      </c>
      <c r="H62" s="80">
        <v>4.258E-2</v>
      </c>
      <c r="I62" s="80">
        <v>2.5919999999999999E-2</v>
      </c>
      <c r="J62" s="81">
        <v>2.5999999999999998E-4</v>
      </c>
      <c r="K62" s="81">
        <v>2.5999999999999998E-4</v>
      </c>
      <c r="L62" s="81">
        <v>1.6000000000000001E-4</v>
      </c>
      <c r="M62" s="82">
        <v>5.6899999999999999E-2</v>
      </c>
      <c r="N62" s="83">
        <v>0.46</v>
      </c>
      <c r="O62" s="83">
        <v>0.96</v>
      </c>
      <c r="P62" s="82">
        <v>1.2290000000000001E-2</v>
      </c>
      <c r="Q62" s="80">
        <v>-4.4000000000000002E-4</v>
      </c>
      <c r="R62" s="80">
        <v>2.7499999999999998E-3</v>
      </c>
      <c r="S62" s="116">
        <v>0.7</v>
      </c>
      <c r="T62" s="73"/>
      <c r="U62" s="86"/>
      <c r="V62" s="95" t="s">
        <v>31</v>
      </c>
      <c r="W62" s="96">
        <v>1.3169999999999999E-2</v>
      </c>
      <c r="X62" s="96">
        <v>8.7500000000000008E-3</v>
      </c>
      <c r="Y62" s="97">
        <v>3.8999999999999998E-3</v>
      </c>
      <c r="Z62" s="73"/>
    </row>
    <row r="63" spans="1:26">
      <c r="A63" s="73"/>
      <c r="B63" s="71"/>
      <c r="C63" s="71"/>
      <c r="D63" s="72"/>
      <c r="E63" s="72"/>
      <c r="F63" s="72"/>
      <c r="G63" s="71"/>
      <c r="H63" s="71"/>
      <c r="I63" s="71"/>
      <c r="J63" s="117"/>
      <c r="K63" s="117"/>
      <c r="L63" s="117"/>
      <c r="M63" s="73"/>
      <c r="N63" s="73"/>
      <c r="O63" s="73"/>
      <c r="P63" s="73"/>
      <c r="Q63" s="73"/>
      <c r="R63" s="73"/>
      <c r="S63" s="73"/>
      <c r="T63" s="73"/>
      <c r="U63" s="86"/>
      <c r="V63" s="95" t="s">
        <v>32</v>
      </c>
      <c r="W63" s="96">
        <v>9.4800000000000006E-3</v>
      </c>
      <c r="X63" s="96">
        <v>6.3499999999999997E-3</v>
      </c>
      <c r="Y63" s="97">
        <v>2.82E-3</v>
      </c>
      <c r="Z63" s="73"/>
    </row>
    <row r="64" spans="1:26">
      <c r="A64" s="73"/>
      <c r="B64" s="71"/>
      <c r="C64" s="71"/>
      <c r="D64" s="72"/>
      <c r="E64" s="72"/>
      <c r="F64" s="72"/>
      <c r="G64" s="71"/>
      <c r="H64" s="71"/>
      <c r="I64" s="71"/>
      <c r="J64" s="71"/>
      <c r="K64" s="71"/>
      <c r="L64" s="71"/>
      <c r="M64" s="73"/>
      <c r="N64" s="73"/>
      <c r="O64" s="73"/>
      <c r="P64" s="73"/>
      <c r="Q64" s="73"/>
      <c r="R64" s="73"/>
      <c r="S64" s="73"/>
      <c r="T64" s="73"/>
      <c r="U64" s="86"/>
      <c r="V64" s="95" t="s">
        <v>33</v>
      </c>
      <c r="W64" s="96">
        <v>5.6600000000000001E-3</v>
      </c>
      <c r="X64" s="96">
        <v>3.7699999999999999E-3</v>
      </c>
      <c r="Y64" s="97">
        <v>1.6999999999999999E-3</v>
      </c>
      <c r="Z64" s="73"/>
    </row>
    <row r="65" spans="1:26">
      <c r="A65" s="73"/>
      <c r="B65" s="71"/>
      <c r="C65" s="71"/>
      <c r="D65" s="72"/>
      <c r="E65" s="72"/>
      <c r="F65" s="72"/>
      <c r="G65" s="71"/>
      <c r="H65" s="71"/>
      <c r="I65" s="71"/>
      <c r="J65" s="71"/>
      <c r="K65" s="71"/>
      <c r="L65" s="71"/>
      <c r="M65" s="73"/>
      <c r="N65" s="73"/>
      <c r="O65" s="73"/>
      <c r="P65" s="73"/>
      <c r="Q65" s="73"/>
      <c r="R65" s="73"/>
      <c r="S65" s="73"/>
      <c r="T65" s="73"/>
      <c r="U65" s="86"/>
      <c r="V65" s="95" t="s">
        <v>34</v>
      </c>
      <c r="W65" s="96">
        <v>1.8600000000000001E-3</v>
      </c>
      <c r="X65" s="96">
        <v>1.2600000000000001E-3</v>
      </c>
      <c r="Y65" s="97">
        <v>6.4000000000000005E-4</v>
      </c>
      <c r="Z65" s="73"/>
    </row>
    <row r="66" spans="1:26">
      <c r="A66" s="73"/>
      <c r="B66" s="71"/>
      <c r="C66" s="71"/>
      <c r="D66" s="72"/>
      <c r="E66" s="72"/>
      <c r="F66" s="72"/>
      <c r="G66" s="71"/>
      <c r="H66" s="71"/>
      <c r="I66" s="71"/>
      <c r="J66" s="71"/>
      <c r="K66" s="71"/>
      <c r="L66" s="71"/>
      <c r="M66" s="73"/>
      <c r="N66" s="73"/>
      <c r="O66" s="73"/>
      <c r="P66" s="73"/>
      <c r="Q66" s="73"/>
      <c r="R66" s="73"/>
      <c r="S66" s="73"/>
      <c r="T66" s="73"/>
      <c r="U66" s="86"/>
      <c r="V66" s="95" t="s">
        <v>35</v>
      </c>
      <c r="W66" s="96">
        <v>9.7999999999999997E-4</v>
      </c>
      <c r="X66" s="96">
        <v>6.6E-4</v>
      </c>
      <c r="Y66" s="97">
        <v>4.0000000000000002E-4</v>
      </c>
      <c r="Z66" s="73"/>
    </row>
    <row r="67" spans="1:26">
      <c r="A67" s="73"/>
      <c r="B67" s="71"/>
      <c r="C67" s="71"/>
      <c r="D67" s="72"/>
      <c r="E67" s="72"/>
      <c r="F67" s="72"/>
      <c r="G67" s="71"/>
      <c r="H67" s="71"/>
      <c r="I67" s="71"/>
      <c r="J67" s="71"/>
      <c r="K67" s="71"/>
      <c r="L67" s="71"/>
      <c r="M67" s="73"/>
      <c r="N67" s="73"/>
      <c r="O67" s="73"/>
      <c r="P67" s="73"/>
      <c r="Q67" s="73"/>
      <c r="R67" s="73"/>
      <c r="S67" s="73"/>
      <c r="T67" s="73"/>
      <c r="U67" s="86"/>
      <c r="V67" s="95" t="s">
        <v>36</v>
      </c>
      <c r="W67" s="103">
        <v>0</v>
      </c>
      <c r="X67" s="103">
        <v>0</v>
      </c>
      <c r="Y67" s="104">
        <v>0</v>
      </c>
      <c r="Z67" s="73"/>
    </row>
    <row r="68" spans="1:26">
      <c r="A68" s="73"/>
      <c r="B68" s="71"/>
      <c r="C68" s="71"/>
      <c r="D68" s="72"/>
      <c r="E68" s="72"/>
      <c r="F68" s="72"/>
      <c r="G68" s="71"/>
      <c r="H68" s="71"/>
      <c r="I68" s="71"/>
      <c r="J68" s="71"/>
      <c r="K68" s="71"/>
      <c r="L68" s="71"/>
      <c r="M68" s="73"/>
      <c r="N68" s="73"/>
      <c r="O68" s="73"/>
      <c r="P68" s="73"/>
      <c r="Q68" s="73"/>
      <c r="R68" s="73"/>
      <c r="S68" s="73"/>
      <c r="T68" s="73"/>
      <c r="U68" s="86"/>
      <c r="V68" s="105"/>
      <c r="W68" s="106"/>
      <c r="X68" s="107"/>
      <c r="Y68" s="108"/>
      <c r="Z68" s="73"/>
    </row>
    <row r="69" spans="1:26">
      <c r="A69" s="73"/>
      <c r="B69" s="71"/>
      <c r="C69" s="71"/>
      <c r="D69" s="72"/>
      <c r="E69" s="72"/>
      <c r="F69" s="72"/>
      <c r="G69" s="71"/>
      <c r="H69" s="71"/>
      <c r="I69" s="71"/>
      <c r="J69" s="71"/>
      <c r="K69" s="71"/>
      <c r="L69" s="71"/>
      <c r="M69" s="73"/>
      <c r="N69" s="73"/>
      <c r="O69" s="73"/>
      <c r="P69" s="73"/>
      <c r="Q69" s="73"/>
      <c r="R69" s="73"/>
      <c r="S69" s="73"/>
      <c r="T69" s="73"/>
      <c r="U69" s="86"/>
      <c r="V69" s="105"/>
      <c r="W69" s="106" t="s">
        <v>38</v>
      </c>
      <c r="X69" s="107"/>
      <c r="Y69" s="108"/>
      <c r="Z69" s="73"/>
    </row>
    <row r="70" spans="1:26">
      <c r="A70" s="73"/>
      <c r="B70" s="71"/>
      <c r="C70" s="71"/>
      <c r="D70" s="72"/>
      <c r="E70" s="72"/>
      <c r="F70" s="72"/>
      <c r="G70" s="71"/>
      <c r="H70" s="71"/>
      <c r="I70" s="71"/>
      <c r="J70" s="71"/>
      <c r="K70" s="71"/>
      <c r="L70" s="71"/>
      <c r="M70" s="73"/>
      <c r="N70" s="73"/>
      <c r="O70" s="73"/>
      <c r="P70" s="73"/>
      <c r="Q70" s="73"/>
      <c r="R70" s="73"/>
      <c r="S70" s="73"/>
      <c r="T70" s="73"/>
      <c r="U70" s="86"/>
      <c r="V70" s="109"/>
      <c r="W70" s="110"/>
      <c r="X70" s="110"/>
      <c r="Y70" s="111"/>
      <c r="Z70" s="73"/>
    </row>
    <row r="71" spans="1:26">
      <c r="A71" s="73"/>
      <c r="B71" s="71"/>
      <c r="C71" s="71"/>
      <c r="D71" s="72"/>
      <c r="E71" s="72"/>
      <c r="F71" s="72"/>
      <c r="G71" s="71"/>
      <c r="H71" s="71"/>
      <c r="I71" s="71"/>
      <c r="J71" s="71"/>
      <c r="K71" s="71"/>
      <c r="L71" s="71"/>
      <c r="M71" s="73"/>
      <c r="N71" s="73"/>
      <c r="O71" s="73"/>
      <c r="P71" s="73"/>
      <c r="Q71" s="73"/>
      <c r="R71" s="73"/>
      <c r="S71" s="73"/>
      <c r="T71" s="73"/>
      <c r="U71" s="86"/>
      <c r="V71" s="92" t="s">
        <v>26</v>
      </c>
      <c r="W71" s="93" t="s">
        <v>27</v>
      </c>
      <c r="X71" s="93" t="s">
        <v>28</v>
      </c>
      <c r="Y71" s="94" t="s">
        <v>29</v>
      </c>
      <c r="Z71" s="73"/>
    </row>
    <row r="72" spans="1:26">
      <c r="A72" s="73"/>
      <c r="B72" s="71"/>
      <c r="C72" s="71"/>
      <c r="D72" s="72"/>
      <c r="E72" s="72"/>
      <c r="F72" s="72"/>
      <c r="G72" s="71"/>
      <c r="H72" s="71"/>
      <c r="I72" s="71"/>
      <c r="J72" s="71"/>
      <c r="K72" s="71"/>
      <c r="L72" s="71"/>
      <c r="M72" s="73"/>
      <c r="N72" s="73"/>
      <c r="O72" s="73"/>
      <c r="P72" s="73"/>
      <c r="Q72" s="73"/>
      <c r="R72" s="73"/>
      <c r="S72" s="73"/>
      <c r="T72" s="73"/>
      <c r="U72" s="86"/>
      <c r="V72" s="95" t="s">
        <v>30</v>
      </c>
      <c r="W72" s="96">
        <v>1.24E-2</v>
      </c>
      <c r="X72" s="96">
        <v>1.24E-2</v>
      </c>
      <c r="Y72" s="97">
        <v>5.11E-3</v>
      </c>
      <c r="Z72" s="73"/>
    </row>
    <row r="73" spans="1:26">
      <c r="A73" s="73"/>
      <c r="B73" s="71"/>
      <c r="C73" s="71"/>
      <c r="D73" s="72"/>
      <c r="E73" s="72"/>
      <c r="F73" s="72"/>
      <c r="G73" s="71"/>
      <c r="H73" s="71"/>
      <c r="I73" s="71"/>
      <c r="J73" s="71"/>
      <c r="K73" s="71"/>
      <c r="L73" s="71"/>
      <c r="M73" s="73"/>
      <c r="N73" s="73"/>
      <c r="O73" s="73"/>
      <c r="P73" s="73"/>
      <c r="Q73" s="73"/>
      <c r="R73" s="73"/>
      <c r="S73" s="73"/>
      <c r="T73" s="73"/>
      <c r="U73" s="86"/>
      <c r="V73" s="95" t="s">
        <v>31</v>
      </c>
      <c r="W73" s="96">
        <v>1.137E-2</v>
      </c>
      <c r="X73" s="96">
        <v>1.137E-2</v>
      </c>
      <c r="Y73" s="97">
        <v>4.6800000000000001E-3</v>
      </c>
      <c r="Z73" s="73"/>
    </row>
    <row r="74" spans="1:26">
      <c r="A74" s="73"/>
      <c r="B74" s="71"/>
      <c r="C74" s="71"/>
      <c r="D74" s="72"/>
      <c r="E74" s="72"/>
      <c r="F74" s="72"/>
      <c r="G74" s="71"/>
      <c r="H74" s="71"/>
      <c r="I74" s="71"/>
      <c r="J74" s="71"/>
      <c r="K74" s="71"/>
      <c r="L74" s="71"/>
      <c r="M74" s="73"/>
      <c r="N74" s="73"/>
      <c r="O74" s="73"/>
      <c r="P74" s="73"/>
      <c r="Q74" s="73"/>
      <c r="R74" s="73"/>
      <c r="S74" s="73"/>
      <c r="T74" s="73"/>
      <c r="U74" s="86"/>
      <c r="V74" s="95" t="s">
        <v>32</v>
      </c>
      <c r="W74" s="96">
        <v>8.1899999999999994E-3</v>
      </c>
      <c r="X74" s="96">
        <v>8.1899999999999994E-3</v>
      </c>
      <c r="Y74" s="97">
        <v>3.3899999999999998E-3</v>
      </c>
      <c r="Z74" s="73"/>
    </row>
    <row r="75" spans="1:26">
      <c r="A75" s="73"/>
      <c r="B75" s="71"/>
      <c r="C75" s="71"/>
      <c r="D75" s="72"/>
      <c r="E75" s="72"/>
      <c r="F75" s="72"/>
      <c r="G75" s="71"/>
      <c r="H75" s="71"/>
      <c r="I75" s="71"/>
      <c r="J75" s="71"/>
      <c r="K75" s="71"/>
      <c r="L75" s="71"/>
      <c r="M75" s="73"/>
      <c r="N75" s="73"/>
      <c r="O75" s="73"/>
      <c r="P75" s="73"/>
      <c r="Q75" s="73"/>
      <c r="R75" s="73"/>
      <c r="S75" s="73"/>
      <c r="T75" s="73"/>
      <c r="U75" s="86"/>
      <c r="V75" s="95" t="s">
        <v>33</v>
      </c>
      <c r="W75" s="96">
        <v>4.8799999999999998E-3</v>
      </c>
      <c r="X75" s="96">
        <v>4.8799999999999998E-3</v>
      </c>
      <c r="Y75" s="97">
        <v>2.0300000000000001E-3</v>
      </c>
      <c r="Z75" s="73"/>
    </row>
    <row r="76" spans="1:26">
      <c r="A76" s="73"/>
      <c r="B76" s="71"/>
      <c r="C76" s="71"/>
      <c r="D76" s="72"/>
      <c r="E76" s="72"/>
      <c r="F76" s="72"/>
      <c r="G76" s="71"/>
      <c r="H76" s="71"/>
      <c r="I76" s="71"/>
      <c r="J76" s="71"/>
      <c r="K76" s="71"/>
      <c r="L76" s="71"/>
      <c r="M76" s="73"/>
      <c r="N76" s="73"/>
      <c r="O76" s="73"/>
      <c r="P76" s="73"/>
      <c r="Q76" s="73"/>
      <c r="R76" s="73"/>
      <c r="S76" s="73"/>
      <c r="T76" s="73"/>
      <c r="U76" s="86"/>
      <c r="V76" s="95" t="s">
        <v>34</v>
      </c>
      <c r="W76" s="96">
        <v>1.6100000000000001E-3</v>
      </c>
      <c r="X76" s="96">
        <v>1.6100000000000001E-3</v>
      </c>
      <c r="Y76" s="97">
        <v>7.7999999999999999E-4</v>
      </c>
      <c r="Z76" s="73"/>
    </row>
    <row r="77" spans="1:26">
      <c r="A77" s="73"/>
      <c r="B77" s="71"/>
      <c r="C77" s="71"/>
      <c r="D77" s="72"/>
      <c r="E77" s="72"/>
      <c r="F77" s="72"/>
      <c r="G77" s="71"/>
      <c r="H77" s="71"/>
      <c r="I77" s="71"/>
      <c r="J77" s="71"/>
      <c r="K77" s="71"/>
      <c r="L77" s="71"/>
      <c r="M77" s="73"/>
      <c r="N77" s="73"/>
      <c r="O77" s="73"/>
      <c r="P77" s="73"/>
      <c r="Q77" s="73"/>
      <c r="R77" s="73"/>
      <c r="S77" s="73"/>
      <c r="T77" s="73"/>
      <c r="U77" s="86"/>
      <c r="V77" s="95" t="s">
        <v>35</v>
      </c>
      <c r="W77" s="96">
        <v>8.4000000000000003E-4</v>
      </c>
      <c r="X77" s="96">
        <v>8.4000000000000003E-4</v>
      </c>
      <c r="Y77" s="97">
        <v>4.8000000000000001E-4</v>
      </c>
      <c r="Z77" s="73"/>
    </row>
    <row r="78" spans="1:26" ht="16" thickBot="1">
      <c r="A78" s="73"/>
      <c r="B78" s="71"/>
      <c r="C78" s="71"/>
      <c r="D78" s="72"/>
      <c r="E78" s="72"/>
      <c r="F78" s="72"/>
      <c r="G78" s="71"/>
      <c r="H78" s="71"/>
      <c r="I78" s="71"/>
      <c r="J78" s="71"/>
      <c r="K78" s="71"/>
      <c r="L78" s="71"/>
      <c r="M78" s="73"/>
      <c r="N78" s="73"/>
      <c r="O78" s="73"/>
      <c r="P78" s="73"/>
      <c r="Q78" s="73"/>
      <c r="R78" s="73"/>
      <c r="S78" s="73"/>
      <c r="T78" s="73"/>
      <c r="U78" s="86"/>
      <c r="V78" s="99" t="s">
        <v>36</v>
      </c>
      <c r="W78" s="118">
        <v>0</v>
      </c>
      <c r="X78" s="118">
        <v>0</v>
      </c>
      <c r="Y78" s="119">
        <v>0</v>
      </c>
      <c r="Z78" s="73"/>
    </row>
    <row r="79" spans="1:26">
      <c r="A79" s="73"/>
      <c r="B79" s="71"/>
      <c r="C79" s="71"/>
      <c r="D79" s="72"/>
      <c r="E79" s="72"/>
      <c r="F79" s="72"/>
      <c r="G79" s="71"/>
      <c r="H79" s="71"/>
      <c r="I79" s="71"/>
      <c r="J79" s="71"/>
      <c r="K79" s="71"/>
      <c r="L79" s="71"/>
      <c r="M79" s="73"/>
      <c r="N79" s="73"/>
      <c r="O79" s="73"/>
      <c r="P79" s="73"/>
      <c r="Q79" s="73"/>
      <c r="R79" s="73"/>
      <c r="S79" s="73"/>
      <c r="T79" s="73"/>
      <c r="U79" s="73"/>
      <c r="V79" s="73"/>
      <c r="W79" s="73"/>
      <c r="X79" s="73"/>
      <c r="Y79" s="73"/>
      <c r="Z79" s="73"/>
    </row>
    <row r="80" spans="1:26">
      <c r="A80" s="129"/>
      <c r="B80" s="126"/>
      <c r="C80" s="126"/>
      <c r="D80" s="126"/>
      <c r="E80" s="126"/>
      <c r="F80" s="126"/>
      <c r="G80" s="126"/>
      <c r="H80" s="126"/>
      <c r="I80" s="126"/>
      <c r="J80" s="126"/>
      <c r="K80" s="126"/>
      <c r="L80" s="126"/>
      <c r="M80" s="126"/>
      <c r="N80" s="126"/>
      <c r="O80" s="126"/>
      <c r="P80" s="126"/>
      <c r="Q80" s="126"/>
      <c r="R80" s="126"/>
      <c r="S80" s="126"/>
    </row>
    <row r="81" spans="1:19">
      <c r="A81" s="129"/>
      <c r="B81" s="126"/>
      <c r="C81" s="126"/>
      <c r="D81" s="126"/>
      <c r="E81" s="126"/>
      <c r="F81" s="126"/>
      <c r="G81" s="126"/>
      <c r="H81" s="126"/>
      <c r="I81" s="126"/>
      <c r="J81" s="126"/>
      <c r="K81" s="126"/>
      <c r="L81" s="126"/>
      <c r="M81" s="126"/>
      <c r="N81" s="126"/>
      <c r="O81" s="126"/>
      <c r="P81" s="126"/>
      <c r="Q81" s="126"/>
      <c r="R81" s="126"/>
      <c r="S81" s="126"/>
    </row>
    <row r="82" spans="1:19">
      <c r="A82" s="129"/>
      <c r="B82" s="126"/>
      <c r="C82" s="126"/>
      <c r="D82" s="126"/>
      <c r="E82" s="126"/>
      <c r="F82" s="126"/>
      <c r="G82" s="126"/>
      <c r="H82" s="126"/>
      <c r="I82" s="126"/>
      <c r="J82" s="126"/>
      <c r="K82" s="126"/>
      <c r="L82" s="126"/>
      <c r="M82" s="126"/>
      <c r="N82" s="126"/>
      <c r="O82" s="126"/>
      <c r="P82" s="126"/>
      <c r="Q82" s="126"/>
      <c r="R82" s="126"/>
      <c r="S82" s="126"/>
    </row>
    <row r="83" spans="1:19">
      <c r="A83" s="129"/>
      <c r="B83" s="126"/>
      <c r="C83" s="126"/>
      <c r="D83" s="126"/>
      <c r="E83" s="126"/>
      <c r="F83" s="126"/>
      <c r="G83" s="126"/>
      <c r="H83" s="126"/>
      <c r="I83" s="126"/>
      <c r="J83" s="126"/>
      <c r="K83" s="126"/>
      <c r="L83" s="126"/>
      <c r="M83" s="126"/>
      <c r="N83" s="126"/>
      <c r="O83" s="126"/>
      <c r="P83" s="126"/>
      <c r="Q83" s="126"/>
      <c r="R83" s="126"/>
      <c r="S83" s="126"/>
    </row>
    <row r="84" spans="1:19">
      <c r="A84" s="129"/>
      <c r="B84" s="126"/>
      <c r="C84" s="126"/>
      <c r="D84" s="126"/>
      <c r="E84" s="126"/>
      <c r="F84" s="126"/>
      <c r="G84" s="126"/>
      <c r="H84" s="126"/>
      <c r="I84" s="126"/>
      <c r="J84" s="126"/>
      <c r="K84" s="126"/>
      <c r="L84" s="126"/>
      <c r="M84" s="126"/>
      <c r="N84" s="126"/>
      <c r="O84" s="126"/>
      <c r="P84" s="126"/>
      <c r="Q84" s="126"/>
      <c r="R84" s="126"/>
      <c r="S84" s="126"/>
    </row>
    <row r="85" spans="1:19">
      <c r="A85" s="129"/>
      <c r="B85" s="126"/>
      <c r="C85" s="126"/>
      <c r="D85" s="126"/>
      <c r="E85" s="126"/>
      <c r="F85" s="126"/>
      <c r="G85" s="126"/>
      <c r="H85" s="126"/>
      <c r="I85" s="126"/>
      <c r="J85" s="126"/>
      <c r="K85" s="126"/>
      <c r="L85" s="126"/>
      <c r="M85" s="126"/>
      <c r="N85" s="126"/>
      <c r="O85" s="126"/>
      <c r="P85" s="126"/>
      <c r="Q85" s="126"/>
      <c r="R85" s="126"/>
      <c r="S85" s="126"/>
    </row>
    <row r="86" spans="1:19">
      <c r="A86" s="129"/>
      <c r="B86" s="126"/>
      <c r="C86" s="126"/>
      <c r="D86" s="126"/>
      <c r="E86" s="126"/>
      <c r="F86" s="126"/>
      <c r="G86" s="126"/>
      <c r="H86" s="126"/>
      <c r="I86" s="126"/>
      <c r="J86" s="126"/>
      <c r="K86" s="126"/>
      <c r="L86" s="126"/>
      <c r="M86" s="126"/>
      <c r="N86" s="126"/>
      <c r="O86" s="126"/>
      <c r="P86" s="126"/>
      <c r="Q86" s="126"/>
      <c r="R86" s="126"/>
      <c r="S86" s="126"/>
    </row>
    <row r="87" spans="1:19">
      <c r="A87" s="129"/>
      <c r="B87" s="126"/>
      <c r="C87" s="126"/>
      <c r="D87" s="126"/>
      <c r="E87" s="126"/>
      <c r="F87" s="126"/>
      <c r="G87" s="126"/>
      <c r="H87" s="126"/>
      <c r="I87" s="126"/>
      <c r="J87" s="126"/>
      <c r="K87" s="126"/>
      <c r="L87" s="126"/>
      <c r="M87" s="126"/>
      <c r="N87" s="126"/>
      <c r="O87" s="126"/>
      <c r="P87" s="126"/>
      <c r="Q87" s="126"/>
      <c r="R87" s="126"/>
      <c r="S87" s="126"/>
    </row>
    <row r="88" spans="1:19">
      <c r="A88" s="129"/>
      <c r="B88" s="126"/>
      <c r="C88" s="126"/>
      <c r="D88" s="126"/>
      <c r="E88" s="126"/>
      <c r="F88" s="126"/>
      <c r="G88" s="126"/>
      <c r="H88" s="126"/>
      <c r="I88" s="126"/>
      <c r="J88" s="126"/>
      <c r="K88" s="126"/>
      <c r="L88" s="126"/>
      <c r="M88" s="126"/>
      <c r="N88" s="126"/>
      <c r="O88" s="126"/>
      <c r="P88" s="126"/>
      <c r="Q88" s="126"/>
      <c r="R88" s="126"/>
      <c r="S88" s="126"/>
    </row>
    <row r="89" spans="1:19">
      <c r="A89" s="129"/>
      <c r="B89" s="126"/>
      <c r="C89" s="126"/>
      <c r="D89" s="126"/>
      <c r="E89" s="126"/>
      <c r="F89" s="126"/>
      <c r="G89" s="126"/>
      <c r="H89" s="126"/>
      <c r="I89" s="126"/>
      <c r="J89" s="126"/>
      <c r="K89" s="126"/>
      <c r="L89" s="126"/>
      <c r="M89" s="126"/>
      <c r="N89" s="126"/>
      <c r="O89" s="126"/>
      <c r="P89" s="126"/>
      <c r="Q89" s="126"/>
      <c r="R89" s="126"/>
      <c r="S89" s="126"/>
    </row>
    <row r="90" spans="1:19">
      <c r="A90" s="129"/>
      <c r="B90" s="126"/>
      <c r="C90" s="126"/>
      <c r="D90" s="126"/>
      <c r="E90" s="126"/>
      <c r="F90" s="126"/>
      <c r="G90" s="126"/>
      <c r="H90" s="126"/>
      <c r="I90" s="126"/>
      <c r="J90" s="126"/>
      <c r="K90" s="126"/>
      <c r="L90" s="126"/>
      <c r="M90" s="126"/>
      <c r="N90" s="126"/>
      <c r="O90" s="126"/>
      <c r="P90" s="126"/>
      <c r="Q90" s="126"/>
      <c r="R90" s="126"/>
      <c r="S90" s="126"/>
    </row>
    <row r="91" spans="1:19">
      <c r="A91" s="129"/>
      <c r="B91" s="126"/>
      <c r="C91" s="126"/>
      <c r="D91" s="126"/>
      <c r="E91" s="126"/>
      <c r="F91" s="126"/>
      <c r="G91" s="126"/>
      <c r="H91" s="126"/>
      <c r="I91" s="126"/>
      <c r="J91" s="126"/>
      <c r="K91" s="126"/>
      <c r="L91" s="126"/>
      <c r="M91" s="126"/>
      <c r="N91" s="126"/>
      <c r="O91" s="126"/>
      <c r="P91" s="126"/>
      <c r="Q91" s="126"/>
      <c r="R91" s="126"/>
      <c r="S91" s="126"/>
    </row>
    <row r="92" spans="1:19">
      <c r="A92" s="129"/>
      <c r="B92" s="126"/>
      <c r="C92" s="126"/>
      <c r="D92" s="126"/>
      <c r="E92" s="126"/>
      <c r="F92" s="126"/>
      <c r="G92" s="126"/>
      <c r="H92" s="126"/>
      <c r="I92" s="126"/>
      <c r="J92" s="126"/>
      <c r="K92" s="126"/>
      <c r="L92" s="126"/>
      <c r="M92" s="126"/>
      <c r="N92" s="126"/>
      <c r="O92" s="126"/>
      <c r="P92" s="126"/>
      <c r="Q92" s="126"/>
      <c r="R92" s="126"/>
      <c r="S92" s="126"/>
    </row>
    <row r="93" spans="1:19">
      <c r="A93" s="129"/>
      <c r="B93" s="126"/>
      <c r="C93" s="126"/>
      <c r="D93" s="126"/>
      <c r="E93" s="126"/>
      <c r="F93" s="126"/>
      <c r="G93" s="126"/>
      <c r="H93" s="126"/>
      <c r="I93" s="126"/>
      <c r="J93" s="126"/>
      <c r="K93" s="126"/>
      <c r="L93" s="126"/>
      <c r="M93" s="126"/>
      <c r="N93" s="126"/>
      <c r="O93" s="126"/>
      <c r="P93" s="126"/>
      <c r="Q93" s="126"/>
      <c r="R93" s="126"/>
      <c r="S93" s="126"/>
    </row>
    <row r="94" spans="1:19">
      <c r="A94" s="129"/>
      <c r="B94" s="126"/>
      <c r="C94" s="126"/>
      <c r="D94" s="126"/>
      <c r="E94" s="126"/>
      <c r="F94" s="126"/>
      <c r="G94" s="126"/>
      <c r="H94" s="126"/>
      <c r="I94" s="126"/>
      <c r="J94" s="126"/>
      <c r="K94" s="126"/>
      <c r="L94" s="126"/>
      <c r="M94" s="126"/>
      <c r="N94" s="126"/>
      <c r="O94" s="126"/>
      <c r="P94" s="126"/>
      <c r="Q94" s="126"/>
      <c r="R94" s="126"/>
      <c r="S94" s="126"/>
    </row>
    <row r="95" spans="1:19">
      <c r="A95" s="129"/>
      <c r="B95" s="126"/>
      <c r="C95" s="126"/>
      <c r="D95" s="126"/>
      <c r="E95" s="126"/>
      <c r="F95" s="126"/>
      <c r="G95" s="126"/>
      <c r="H95" s="126"/>
      <c r="I95" s="126"/>
      <c r="J95" s="126"/>
      <c r="K95" s="126"/>
      <c r="L95" s="126"/>
      <c r="M95" s="126"/>
      <c r="N95" s="126"/>
      <c r="O95" s="126"/>
      <c r="P95" s="126"/>
      <c r="Q95" s="126"/>
      <c r="R95" s="126"/>
      <c r="S95" s="126"/>
    </row>
    <row r="96" spans="1:19">
      <c r="A96" s="129"/>
      <c r="B96" s="126"/>
      <c r="C96" s="126"/>
      <c r="D96" s="126"/>
      <c r="E96" s="126"/>
      <c r="F96" s="126"/>
      <c r="G96" s="126"/>
      <c r="H96" s="126"/>
      <c r="I96" s="126"/>
      <c r="J96" s="126"/>
      <c r="K96" s="126"/>
      <c r="L96" s="126"/>
      <c r="M96" s="126"/>
      <c r="N96" s="126"/>
      <c r="O96" s="126"/>
      <c r="P96" s="126"/>
      <c r="Q96" s="126"/>
      <c r="R96" s="126"/>
      <c r="S96" s="126"/>
    </row>
    <row r="97" spans="1:19">
      <c r="A97" s="129"/>
      <c r="B97" s="126"/>
      <c r="C97" s="126"/>
      <c r="D97" s="126"/>
      <c r="E97" s="126"/>
      <c r="F97" s="126"/>
      <c r="G97" s="126"/>
      <c r="H97" s="126"/>
      <c r="I97" s="126"/>
      <c r="J97" s="126"/>
      <c r="K97" s="126"/>
      <c r="L97" s="126"/>
      <c r="M97" s="126"/>
      <c r="N97" s="126"/>
      <c r="O97" s="126"/>
      <c r="P97" s="126"/>
      <c r="Q97" s="126"/>
      <c r="R97" s="126"/>
      <c r="S97" s="126"/>
    </row>
    <row r="98" spans="1:19">
      <c r="A98" s="129"/>
      <c r="B98" s="126"/>
      <c r="C98" s="126"/>
      <c r="D98" s="126"/>
      <c r="E98" s="126"/>
      <c r="F98" s="126"/>
      <c r="G98" s="126"/>
      <c r="H98" s="126"/>
      <c r="I98" s="126"/>
      <c r="J98" s="126"/>
      <c r="K98" s="126"/>
      <c r="L98" s="126"/>
      <c r="M98" s="126"/>
      <c r="N98" s="126"/>
      <c r="O98" s="126"/>
      <c r="P98" s="126"/>
      <c r="Q98" s="126"/>
      <c r="R98" s="126"/>
      <c r="S98" s="126"/>
    </row>
    <row r="99" spans="1:19">
      <c r="A99" s="129"/>
      <c r="B99" s="126"/>
      <c r="C99" s="126"/>
      <c r="D99" s="126"/>
      <c r="E99" s="126"/>
      <c r="F99" s="126"/>
      <c r="G99" s="126"/>
      <c r="H99" s="126"/>
      <c r="I99" s="126"/>
      <c r="J99" s="126"/>
      <c r="K99" s="126"/>
      <c r="L99" s="126"/>
      <c r="M99" s="126"/>
      <c r="N99" s="126"/>
      <c r="O99" s="126"/>
      <c r="P99" s="126"/>
      <c r="Q99" s="126"/>
      <c r="R99" s="126"/>
      <c r="S99" s="126"/>
    </row>
    <row r="100" spans="1:19">
      <c r="A100" s="129"/>
      <c r="B100" s="126"/>
      <c r="C100" s="126"/>
      <c r="D100" s="126"/>
      <c r="E100" s="126"/>
      <c r="F100" s="126"/>
      <c r="G100" s="126"/>
      <c r="H100" s="126"/>
      <c r="I100" s="126"/>
      <c r="J100" s="126"/>
      <c r="K100" s="126"/>
      <c r="L100" s="126"/>
      <c r="M100" s="126"/>
      <c r="N100" s="126"/>
      <c r="O100" s="126"/>
      <c r="P100" s="126"/>
      <c r="Q100" s="126"/>
      <c r="R100" s="126"/>
      <c r="S100" s="126"/>
    </row>
    <row r="101" spans="1:19">
      <c r="A101" s="129"/>
      <c r="B101" s="126"/>
      <c r="C101" s="126"/>
      <c r="D101" s="126"/>
      <c r="E101" s="126"/>
      <c r="F101" s="126"/>
      <c r="G101" s="126"/>
      <c r="H101" s="126"/>
      <c r="I101" s="126"/>
      <c r="J101" s="126"/>
      <c r="K101" s="126"/>
      <c r="L101" s="126"/>
      <c r="M101" s="126"/>
      <c r="N101" s="126"/>
      <c r="O101" s="126"/>
      <c r="P101" s="126"/>
      <c r="Q101" s="126"/>
      <c r="R101" s="126"/>
      <c r="S101" s="126"/>
    </row>
    <row r="102" spans="1:19">
      <c r="A102" s="129"/>
      <c r="B102" s="126"/>
      <c r="C102" s="126"/>
      <c r="D102" s="126"/>
      <c r="E102" s="126"/>
      <c r="F102" s="126"/>
      <c r="G102" s="126"/>
      <c r="H102" s="126"/>
      <c r="I102" s="126"/>
      <c r="J102" s="126"/>
      <c r="K102" s="126"/>
      <c r="L102" s="126"/>
      <c r="M102" s="126"/>
      <c r="N102" s="126"/>
      <c r="O102" s="126"/>
      <c r="P102" s="126"/>
      <c r="Q102" s="126"/>
      <c r="R102" s="126"/>
      <c r="S102" s="126"/>
    </row>
    <row r="103" spans="1:19">
      <c r="A103" s="128"/>
      <c r="B103" s="126"/>
      <c r="C103" s="126"/>
      <c r="D103" s="126"/>
      <c r="E103" s="126"/>
      <c r="F103" s="126"/>
      <c r="G103" s="126"/>
      <c r="H103" s="126"/>
      <c r="I103" s="126"/>
      <c r="J103" s="126"/>
      <c r="K103" s="126"/>
      <c r="L103" s="126"/>
      <c r="M103" s="126"/>
      <c r="N103" s="126"/>
      <c r="O103" s="126"/>
      <c r="P103" s="126"/>
      <c r="Q103" s="126"/>
      <c r="R103" s="126"/>
      <c r="S103" s="126"/>
    </row>
    <row r="104" spans="1:19">
      <c r="A104" s="128"/>
      <c r="B104" s="126"/>
      <c r="C104" s="126"/>
      <c r="D104" s="126"/>
      <c r="E104" s="126"/>
      <c r="F104" s="126"/>
      <c r="G104" s="126"/>
      <c r="H104" s="126"/>
      <c r="I104" s="126"/>
      <c r="J104" s="126"/>
      <c r="K104" s="126"/>
      <c r="L104" s="126"/>
      <c r="M104" s="126"/>
      <c r="N104" s="126"/>
      <c r="O104" s="126"/>
      <c r="P104" s="126"/>
      <c r="Q104" s="126"/>
      <c r="R104" s="126"/>
      <c r="S104" s="126"/>
    </row>
    <row r="105" spans="1:19">
      <c r="A105" s="128"/>
      <c r="B105" s="126"/>
      <c r="C105" s="126"/>
      <c r="D105" s="126"/>
      <c r="E105" s="126"/>
      <c r="F105" s="126"/>
      <c r="G105" s="126"/>
      <c r="H105" s="126"/>
      <c r="I105" s="126"/>
      <c r="J105" s="126"/>
      <c r="K105" s="126"/>
      <c r="L105" s="126"/>
      <c r="M105" s="126"/>
      <c r="N105" s="126"/>
      <c r="O105" s="126"/>
      <c r="P105" s="126"/>
      <c r="Q105" s="126"/>
      <c r="R105" s="126"/>
      <c r="S105" s="126"/>
    </row>
    <row r="106" spans="1:19">
      <c r="A106" s="128"/>
      <c r="B106" s="126"/>
      <c r="C106" s="126"/>
      <c r="D106" s="126"/>
      <c r="E106" s="126"/>
      <c r="F106" s="126"/>
      <c r="G106" s="126"/>
      <c r="H106" s="126"/>
      <c r="I106" s="126"/>
      <c r="J106" s="126"/>
      <c r="K106" s="126"/>
      <c r="L106" s="126"/>
      <c r="M106" s="126"/>
      <c r="N106" s="126"/>
      <c r="O106" s="126"/>
      <c r="P106" s="126"/>
      <c r="Q106" s="126"/>
      <c r="R106" s="126"/>
      <c r="S106" s="126"/>
    </row>
    <row r="107" spans="1:19">
      <c r="A107" s="128"/>
      <c r="B107" s="126"/>
      <c r="C107" s="126"/>
      <c r="D107" s="126"/>
      <c r="E107" s="126"/>
      <c r="F107" s="126"/>
      <c r="G107" s="126"/>
      <c r="H107" s="126"/>
      <c r="I107" s="126"/>
      <c r="J107" s="126"/>
      <c r="K107" s="126"/>
      <c r="L107" s="126"/>
      <c r="M107" s="126"/>
      <c r="N107" s="126"/>
      <c r="O107" s="126"/>
      <c r="P107" s="126"/>
      <c r="Q107" s="126"/>
      <c r="R107" s="126"/>
      <c r="S107" s="126"/>
    </row>
    <row r="108" spans="1:19">
      <c r="A108" s="128"/>
      <c r="B108" s="126"/>
      <c r="C108" s="126"/>
      <c r="D108" s="126"/>
      <c r="E108" s="126"/>
      <c r="F108" s="126"/>
      <c r="G108" s="126"/>
      <c r="H108" s="126"/>
      <c r="I108" s="126"/>
      <c r="J108" s="126"/>
      <c r="K108" s="126"/>
      <c r="L108" s="126"/>
      <c r="M108" s="126"/>
      <c r="N108" s="126"/>
      <c r="O108" s="126"/>
      <c r="P108" s="126"/>
      <c r="Q108" s="126"/>
      <c r="R108" s="126"/>
      <c r="S108" s="126"/>
    </row>
    <row r="109" spans="1:19">
      <c r="A109" s="128"/>
      <c r="B109" s="126"/>
      <c r="C109" s="126"/>
      <c r="D109" s="126"/>
      <c r="E109" s="126"/>
      <c r="F109" s="126"/>
      <c r="G109" s="126"/>
      <c r="H109" s="126"/>
      <c r="I109" s="126"/>
      <c r="J109" s="126"/>
      <c r="K109" s="126"/>
      <c r="L109" s="126"/>
      <c r="M109" s="126"/>
      <c r="N109" s="126"/>
      <c r="O109" s="126"/>
      <c r="P109" s="126"/>
      <c r="Q109" s="126"/>
      <c r="R109" s="126"/>
      <c r="S109" s="126"/>
    </row>
    <row r="110" spans="1:19">
      <c r="A110" s="128"/>
      <c r="B110" s="126"/>
      <c r="C110" s="126"/>
      <c r="D110" s="126"/>
      <c r="E110" s="126"/>
      <c r="F110" s="126"/>
      <c r="G110" s="126"/>
      <c r="H110" s="126"/>
      <c r="I110" s="126"/>
      <c r="J110" s="126"/>
      <c r="K110" s="126"/>
      <c r="L110" s="126"/>
      <c r="M110" s="126"/>
      <c r="N110" s="126"/>
      <c r="O110" s="126"/>
      <c r="P110" s="126"/>
      <c r="Q110" s="126"/>
      <c r="R110" s="126"/>
      <c r="S110" s="126"/>
    </row>
    <row r="111" spans="1:19">
      <c r="A111" s="128"/>
      <c r="B111" s="126"/>
      <c r="C111" s="126"/>
      <c r="D111" s="126"/>
      <c r="E111" s="126"/>
      <c r="F111" s="126"/>
      <c r="G111" s="126"/>
      <c r="H111" s="126"/>
      <c r="I111" s="126"/>
      <c r="J111" s="126"/>
      <c r="K111" s="126"/>
      <c r="L111" s="126"/>
      <c r="M111" s="126"/>
      <c r="N111" s="126"/>
      <c r="O111" s="126"/>
      <c r="P111" s="126"/>
      <c r="Q111" s="126"/>
      <c r="R111" s="126"/>
      <c r="S111" s="126"/>
    </row>
    <row r="112" spans="1:19">
      <c r="A112" s="128"/>
      <c r="B112" s="126"/>
      <c r="C112" s="126"/>
      <c r="D112" s="126"/>
      <c r="E112" s="126"/>
      <c r="F112" s="126"/>
      <c r="G112" s="126"/>
      <c r="H112" s="126"/>
      <c r="I112" s="126"/>
      <c r="J112" s="126"/>
      <c r="K112" s="126"/>
      <c r="L112" s="126"/>
      <c r="M112" s="126"/>
      <c r="N112" s="126"/>
      <c r="O112" s="126"/>
      <c r="P112" s="126"/>
      <c r="Q112" s="126"/>
      <c r="R112" s="126"/>
      <c r="S112" s="126"/>
    </row>
    <row r="113" spans="1:20">
      <c r="A113" s="128"/>
      <c r="B113" s="126"/>
      <c r="C113" s="126"/>
      <c r="D113" s="126"/>
      <c r="E113" s="126"/>
      <c r="F113" s="126"/>
      <c r="G113" s="126"/>
      <c r="H113" s="126"/>
      <c r="I113" s="126"/>
      <c r="J113" s="126"/>
      <c r="K113" s="126"/>
      <c r="L113" s="126"/>
      <c r="M113" s="126"/>
      <c r="N113" s="126"/>
      <c r="O113" s="126"/>
      <c r="P113" s="126"/>
      <c r="Q113" s="126"/>
      <c r="R113" s="126"/>
      <c r="S113" s="126"/>
    </row>
    <row r="114" spans="1:20">
      <c r="A114" s="128"/>
      <c r="B114" s="126"/>
      <c r="C114" s="126"/>
      <c r="D114" s="126"/>
      <c r="E114" s="126"/>
      <c r="F114" s="126"/>
      <c r="G114" s="126"/>
      <c r="H114" s="126"/>
      <c r="I114" s="126"/>
      <c r="J114" s="126"/>
      <c r="K114" s="126"/>
      <c r="L114" s="126"/>
      <c r="M114" s="126"/>
      <c r="N114" s="126"/>
      <c r="O114" s="126"/>
      <c r="P114" s="126"/>
      <c r="Q114" s="126"/>
      <c r="R114" s="126"/>
      <c r="S114" s="126"/>
    </row>
    <row r="115" spans="1:20">
      <c r="A115" s="128"/>
      <c r="B115" s="126"/>
      <c r="C115" s="126"/>
      <c r="D115" s="126"/>
      <c r="E115" s="126"/>
      <c r="F115" s="126"/>
      <c r="G115" s="126"/>
      <c r="H115" s="126"/>
      <c r="I115" s="126"/>
      <c r="J115" s="126"/>
      <c r="K115" s="126"/>
      <c r="L115" s="126"/>
      <c r="M115" s="126"/>
      <c r="N115" s="126"/>
      <c r="O115" s="126"/>
      <c r="P115" s="126"/>
      <c r="Q115" s="126"/>
      <c r="R115" s="126"/>
      <c r="S115" s="126"/>
    </row>
    <row r="116" spans="1:20">
      <c r="A116" s="128"/>
      <c r="B116" s="126"/>
      <c r="C116" s="126"/>
      <c r="D116" s="126"/>
      <c r="E116" s="126"/>
      <c r="F116" s="126"/>
      <c r="G116" s="126"/>
      <c r="H116" s="126"/>
      <c r="I116" s="126"/>
      <c r="J116" s="126"/>
      <c r="K116" s="126"/>
      <c r="L116" s="126"/>
      <c r="M116" s="126"/>
      <c r="N116" s="126"/>
      <c r="O116" s="126"/>
      <c r="P116" s="126"/>
      <c r="Q116" s="126"/>
      <c r="R116" s="126"/>
      <c r="S116" s="126"/>
    </row>
    <row r="117" spans="1:20">
      <c r="A117" s="128"/>
      <c r="B117" s="126"/>
      <c r="C117" s="126"/>
      <c r="D117" s="126"/>
      <c r="E117" s="126"/>
      <c r="F117" s="126"/>
      <c r="G117" s="126"/>
      <c r="H117" s="126"/>
      <c r="I117" s="126"/>
      <c r="J117" s="126"/>
      <c r="K117" s="126"/>
      <c r="L117" s="126"/>
      <c r="M117" s="126"/>
      <c r="N117" s="126"/>
      <c r="O117" s="126"/>
      <c r="P117" s="126"/>
      <c r="Q117" s="126"/>
      <c r="R117" s="126"/>
      <c r="S117" s="126"/>
    </row>
    <row r="118" spans="1:20">
      <c r="A118" s="128"/>
      <c r="B118" s="126"/>
      <c r="C118" s="126"/>
      <c r="D118" s="126"/>
      <c r="E118" s="126"/>
      <c r="F118" s="126"/>
      <c r="G118" s="126"/>
      <c r="H118" s="126"/>
      <c r="I118" s="126"/>
      <c r="J118" s="126"/>
      <c r="K118" s="126"/>
      <c r="L118" s="126"/>
      <c r="M118" s="126"/>
      <c r="N118" s="126"/>
      <c r="O118" s="126"/>
      <c r="P118" s="126"/>
      <c r="Q118" s="126"/>
      <c r="R118" s="126"/>
      <c r="S118" s="126"/>
    </row>
    <row r="119" spans="1:20">
      <c r="A119" s="128"/>
      <c r="B119" s="126"/>
      <c r="C119" s="126"/>
      <c r="D119" s="126"/>
      <c r="E119" s="126"/>
      <c r="F119" s="126"/>
      <c r="G119" s="126"/>
      <c r="H119" s="126"/>
      <c r="I119" s="126"/>
      <c r="J119" s="126"/>
      <c r="K119" s="126"/>
      <c r="L119" s="126"/>
      <c r="M119" s="126"/>
      <c r="N119" s="126"/>
      <c r="O119" s="126"/>
      <c r="P119" s="126"/>
      <c r="Q119" s="126"/>
      <c r="R119" s="126"/>
      <c r="S119" s="126"/>
    </row>
    <row r="120" spans="1:20">
      <c r="A120" s="128"/>
      <c r="B120" s="126"/>
      <c r="C120" s="126"/>
      <c r="D120" s="126"/>
      <c r="E120" s="126"/>
      <c r="F120" s="126"/>
      <c r="G120" s="126"/>
      <c r="H120" s="126"/>
      <c r="I120" s="126"/>
      <c r="J120" s="126"/>
      <c r="K120" s="126"/>
      <c r="L120" s="126"/>
      <c r="M120" s="126"/>
      <c r="N120" s="126"/>
      <c r="O120" s="126"/>
      <c r="P120" s="126"/>
      <c r="Q120" s="126"/>
      <c r="R120" s="126"/>
      <c r="S120" s="126"/>
    </row>
    <row r="121" spans="1:20">
      <c r="A121" s="128"/>
      <c r="B121" s="126"/>
      <c r="C121" s="126"/>
      <c r="D121" s="126"/>
      <c r="E121" s="126"/>
      <c r="F121" s="126"/>
      <c r="G121" s="126"/>
      <c r="H121" s="126"/>
      <c r="I121" s="126"/>
      <c r="J121" s="126"/>
      <c r="K121" s="126"/>
      <c r="L121" s="126"/>
      <c r="M121" s="126"/>
      <c r="N121" s="126"/>
      <c r="O121" s="126"/>
      <c r="P121" s="126"/>
      <c r="Q121" s="126"/>
      <c r="R121" s="126"/>
      <c r="S121" s="126"/>
    </row>
    <row r="122" spans="1:20">
      <c r="A122" s="128"/>
      <c r="B122" s="126"/>
      <c r="C122" s="126"/>
      <c r="D122" s="126"/>
      <c r="E122" s="126"/>
      <c r="F122" s="126"/>
      <c r="G122" s="126"/>
      <c r="H122" s="126"/>
      <c r="I122" s="126"/>
      <c r="J122" s="126"/>
      <c r="K122" s="126"/>
      <c r="L122" s="126"/>
      <c r="M122" s="126"/>
      <c r="N122" s="126"/>
      <c r="O122" s="126"/>
      <c r="P122" s="126"/>
      <c r="Q122" s="126"/>
      <c r="R122" s="126"/>
      <c r="S122" s="126"/>
    </row>
    <row r="123" spans="1:20">
      <c r="A123" s="128"/>
      <c r="B123" s="126"/>
      <c r="C123" s="126"/>
      <c r="D123" s="126"/>
      <c r="E123" s="126"/>
      <c r="F123" s="126"/>
      <c r="G123" s="126"/>
      <c r="H123" s="126"/>
      <c r="I123" s="126"/>
      <c r="J123" s="126"/>
      <c r="K123" s="126"/>
      <c r="L123" s="126"/>
      <c r="M123" s="126"/>
      <c r="N123" s="126"/>
      <c r="O123" s="126"/>
      <c r="P123" s="126"/>
      <c r="Q123" s="126"/>
      <c r="R123" s="126"/>
      <c r="S123" s="126"/>
    </row>
    <row r="124" spans="1:20">
      <c r="A124" s="128"/>
      <c r="B124" s="126"/>
      <c r="C124" s="126"/>
      <c r="D124" s="126"/>
      <c r="E124" s="126"/>
      <c r="F124" s="126"/>
      <c r="G124" s="126"/>
      <c r="H124" s="126"/>
      <c r="I124" s="126"/>
      <c r="J124" s="126"/>
      <c r="K124" s="126"/>
      <c r="L124" s="126"/>
      <c r="M124" s="126"/>
      <c r="N124" s="126"/>
      <c r="O124" s="126"/>
      <c r="P124" s="126"/>
      <c r="Q124" s="126"/>
      <c r="R124" s="126"/>
      <c r="S124" s="126"/>
    </row>
    <row r="125" spans="1:20">
      <c r="B125" s="126"/>
      <c r="C125" s="126"/>
      <c r="D125" s="127"/>
      <c r="E125" s="127"/>
      <c r="F125" s="127"/>
      <c r="G125" s="126"/>
      <c r="H125" s="126"/>
      <c r="I125" s="126"/>
      <c r="J125" s="126"/>
      <c r="K125" s="126"/>
      <c r="L125" s="126"/>
      <c r="M125" s="125"/>
      <c r="N125" s="125"/>
      <c r="O125" s="125"/>
      <c r="P125" s="125"/>
      <c r="Q125" s="125"/>
      <c r="R125" s="125"/>
      <c r="S125" s="125"/>
      <c r="T125" s="12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B1:F133"/>
  <sheetViews>
    <sheetView workbookViewId="0"/>
  </sheetViews>
  <sheetFormatPr baseColWidth="10" defaultColWidth="9.1640625" defaultRowHeight="15"/>
  <cols>
    <col min="1" max="1" width="9.1640625" style="135"/>
    <col min="2" max="2" width="10.6640625" style="135" bestFit="1" customWidth="1"/>
    <col min="3" max="3" width="12" style="135" bestFit="1" customWidth="1"/>
    <col min="4" max="4" width="14" style="135" customWidth="1"/>
    <col min="5" max="6" width="11.1640625" style="135" bestFit="1" customWidth="1"/>
    <col min="7" max="16384" width="9.1640625" style="135"/>
  </cols>
  <sheetData>
    <row r="1" spans="2:6" s="132" customFormat="1" ht="39.75" customHeight="1">
      <c r="B1" s="131" t="s">
        <v>9</v>
      </c>
      <c r="C1" s="141" t="s">
        <v>40</v>
      </c>
      <c r="D1" s="141" t="s">
        <v>41</v>
      </c>
      <c r="E1" s="141" t="s">
        <v>42</v>
      </c>
      <c r="F1" s="141" t="s">
        <v>43</v>
      </c>
    </row>
    <row r="2" spans="2:6">
      <c r="B2" s="133">
        <v>37652</v>
      </c>
      <c r="C2" s="134">
        <v>1709635.0765118005</v>
      </c>
      <c r="D2" s="134">
        <v>1729588</v>
      </c>
      <c r="E2" s="134">
        <v>2076264</v>
      </c>
      <c r="F2" s="134">
        <v>1713200</v>
      </c>
    </row>
    <row r="3" spans="2:6">
      <c r="B3" s="133">
        <v>37680</v>
      </c>
      <c r="C3" s="134">
        <v>1529889.3119452936</v>
      </c>
      <c r="D3" s="134">
        <v>1558465</v>
      </c>
      <c r="E3" s="134">
        <v>1857972</v>
      </c>
      <c r="F3" s="134">
        <v>1729588</v>
      </c>
    </row>
    <row r="4" spans="2:6">
      <c r="B4" s="133">
        <v>37711</v>
      </c>
      <c r="C4" s="134">
        <v>1693972.0016690025</v>
      </c>
      <c r="D4" s="134">
        <v>1629932</v>
      </c>
      <c r="E4" s="134">
        <v>2057242</v>
      </c>
      <c r="F4" s="134">
        <v>1558465</v>
      </c>
    </row>
    <row r="5" spans="2:6">
      <c r="B5" s="133">
        <v>37741</v>
      </c>
      <c r="C5" s="134">
        <v>1599026.8587910882</v>
      </c>
      <c r="D5" s="134">
        <v>1599835</v>
      </c>
      <c r="E5" s="134">
        <v>1941936</v>
      </c>
      <c r="F5" s="134">
        <v>1629932</v>
      </c>
    </row>
    <row r="6" spans="2:6">
      <c r="B6" s="133">
        <v>37772</v>
      </c>
      <c r="C6" s="134">
        <v>1727458.8026208957</v>
      </c>
      <c r="D6" s="134">
        <v>1727722</v>
      </c>
      <c r="E6" s="134">
        <v>2097910</v>
      </c>
      <c r="F6" s="134">
        <v>1599835</v>
      </c>
    </row>
    <row r="7" spans="2:6">
      <c r="B7" s="133">
        <v>37802</v>
      </c>
      <c r="C7" s="134">
        <v>1737828.9405964082</v>
      </c>
      <c r="D7" s="134">
        <v>1800541</v>
      </c>
      <c r="E7" s="134">
        <v>2110504</v>
      </c>
      <c r="F7" s="134">
        <v>1727722</v>
      </c>
    </row>
    <row r="8" spans="2:6">
      <c r="B8" s="133">
        <v>37833</v>
      </c>
      <c r="C8" s="134">
        <v>2124807.0169551317</v>
      </c>
      <c r="D8" s="134">
        <v>2054556</v>
      </c>
      <c r="E8" s="134">
        <v>2580469</v>
      </c>
      <c r="F8" s="134">
        <v>1800541</v>
      </c>
    </row>
    <row r="9" spans="2:6">
      <c r="B9" s="133">
        <v>37864</v>
      </c>
      <c r="C9" s="134">
        <v>2157446.5198304169</v>
      </c>
      <c r="D9" s="134">
        <v>2073311</v>
      </c>
      <c r="E9" s="134">
        <v>2620108</v>
      </c>
      <c r="F9" s="134">
        <v>2054556</v>
      </c>
    </row>
    <row r="10" spans="2:6">
      <c r="B10" s="133">
        <v>37894</v>
      </c>
      <c r="C10" s="134">
        <v>1936340.4225253046</v>
      </c>
      <c r="D10" s="134">
        <v>1986425</v>
      </c>
      <c r="E10" s="134">
        <v>2351586</v>
      </c>
      <c r="F10" s="134">
        <v>2073311</v>
      </c>
    </row>
    <row r="11" spans="2:6">
      <c r="B11" s="133">
        <v>37925</v>
      </c>
      <c r="C11" s="134">
        <v>1866095.3772217473</v>
      </c>
      <c r="D11" s="134">
        <v>1857456</v>
      </c>
      <c r="E11" s="134">
        <v>2266277</v>
      </c>
      <c r="F11" s="134">
        <v>1986425</v>
      </c>
    </row>
    <row r="12" spans="2:6">
      <c r="B12" s="133">
        <v>37955</v>
      </c>
      <c r="C12" s="134">
        <v>1633800.6635269839</v>
      </c>
      <c r="D12" s="134">
        <v>1772516</v>
      </c>
      <c r="E12" s="134">
        <v>1984167</v>
      </c>
      <c r="F12" s="134">
        <v>1857456</v>
      </c>
    </row>
    <row r="13" spans="2:6">
      <c r="B13" s="133">
        <v>37986</v>
      </c>
      <c r="C13" s="134">
        <v>1761299.6737117022</v>
      </c>
      <c r="D13" s="134">
        <v>1887379</v>
      </c>
      <c r="E13" s="134">
        <v>2139008</v>
      </c>
      <c r="F13" s="134">
        <v>1772516</v>
      </c>
    </row>
    <row r="14" spans="2:6">
      <c r="B14" s="133">
        <v>38017</v>
      </c>
      <c r="C14" s="134">
        <v>1745047.022682478</v>
      </c>
      <c r="D14" s="134">
        <v>1663266</v>
      </c>
      <c r="E14" s="134">
        <v>2119269.9899999998</v>
      </c>
      <c r="F14" s="134">
        <v>1887379</v>
      </c>
    </row>
    <row r="15" spans="2:6">
      <c r="B15" s="133">
        <v>38046</v>
      </c>
      <c r="C15" s="134">
        <v>1620788.59415612</v>
      </c>
      <c r="D15" s="134">
        <v>1645284</v>
      </c>
      <c r="E15" s="134">
        <v>1968364.5099999998</v>
      </c>
      <c r="F15" s="134">
        <v>1663266</v>
      </c>
    </row>
    <row r="16" spans="2:6">
      <c r="B16" s="133">
        <v>38077</v>
      </c>
      <c r="C16" s="134">
        <v>1759106.126859243</v>
      </c>
      <c r="D16" s="134">
        <v>1684171</v>
      </c>
      <c r="E16" s="134">
        <v>2136344.0499999998</v>
      </c>
      <c r="F16" s="134">
        <v>1645284</v>
      </c>
    </row>
    <row r="17" spans="2:6">
      <c r="B17" s="133">
        <v>38107</v>
      </c>
      <c r="C17" s="134">
        <v>1703988.1271449265</v>
      </c>
      <c r="D17" s="134">
        <v>1708484</v>
      </c>
      <c r="E17" s="134">
        <v>2069406.0699999996</v>
      </c>
      <c r="F17" s="134">
        <v>1684171</v>
      </c>
    </row>
    <row r="18" spans="2:6">
      <c r="B18" s="133">
        <v>38138</v>
      </c>
      <c r="C18" s="134">
        <v>1855560.0202383909</v>
      </c>
      <c r="D18" s="134">
        <v>1811764</v>
      </c>
      <c r="E18" s="134">
        <v>2253482.35</v>
      </c>
      <c r="F18" s="134">
        <v>1708484</v>
      </c>
    </row>
    <row r="19" spans="2:6">
      <c r="B19" s="133">
        <v>38168</v>
      </c>
      <c r="C19" s="134">
        <v>1829203.1543763564</v>
      </c>
      <c r="D19" s="134">
        <v>1832547</v>
      </c>
      <c r="E19" s="134">
        <v>2221473.29</v>
      </c>
      <c r="F19" s="134">
        <v>1811764</v>
      </c>
    </row>
    <row r="20" spans="2:6">
      <c r="B20" s="133">
        <v>38199</v>
      </c>
      <c r="C20" s="134">
        <v>2026020.1718990647</v>
      </c>
      <c r="D20" s="134">
        <v>1984199</v>
      </c>
      <c r="E20" s="134">
        <v>2460497.4499999997</v>
      </c>
      <c r="F20" s="134">
        <v>1832547</v>
      </c>
    </row>
    <row r="21" spans="2:6">
      <c r="B21" s="133">
        <v>38230</v>
      </c>
      <c r="C21" s="134">
        <v>2012171.2042326499</v>
      </c>
      <c r="D21" s="134">
        <v>1994298</v>
      </c>
      <c r="E21" s="134">
        <v>2443678.59</v>
      </c>
      <c r="F21" s="134">
        <v>1984199</v>
      </c>
    </row>
    <row r="22" spans="2:6">
      <c r="B22" s="133">
        <v>38260</v>
      </c>
      <c r="C22" s="134">
        <v>2009547.82446574</v>
      </c>
      <c r="D22" s="134">
        <v>1940785</v>
      </c>
      <c r="E22" s="134">
        <v>2440492.63</v>
      </c>
      <c r="F22" s="134">
        <v>1994298</v>
      </c>
    </row>
    <row r="23" spans="2:6">
      <c r="B23" s="133">
        <v>38291</v>
      </c>
      <c r="C23" s="134">
        <v>1790739.1647791951</v>
      </c>
      <c r="D23" s="134">
        <v>1730287</v>
      </c>
      <c r="E23" s="134">
        <v>2174760.75</v>
      </c>
      <c r="F23" s="134">
        <v>1940785</v>
      </c>
    </row>
    <row r="24" spans="2:6">
      <c r="B24" s="133">
        <v>38321</v>
      </c>
      <c r="C24" s="134">
        <v>1688615.9662092866</v>
      </c>
      <c r="D24" s="134">
        <v>1840302</v>
      </c>
      <c r="E24" s="134">
        <v>2050737.3699999996</v>
      </c>
      <c r="F24" s="134">
        <v>1730287</v>
      </c>
    </row>
    <row r="25" spans="2:6">
      <c r="B25" s="133">
        <v>38352</v>
      </c>
      <c r="C25" s="134">
        <v>1800687.6216876409</v>
      </c>
      <c r="D25" s="134">
        <v>1839869</v>
      </c>
      <c r="E25" s="134">
        <v>2186842.64</v>
      </c>
      <c r="F25" s="134">
        <v>1840302</v>
      </c>
    </row>
    <row r="26" spans="2:6">
      <c r="B26" s="133">
        <v>38383</v>
      </c>
      <c r="C26" s="134">
        <v>1783493.284070126</v>
      </c>
      <c r="D26" s="134">
        <v>1711112</v>
      </c>
      <c r="E26" s="134">
        <v>2165961</v>
      </c>
      <c r="F26" s="134">
        <v>1839869</v>
      </c>
    </row>
    <row r="27" spans="2:6">
      <c r="B27" s="133">
        <v>38411</v>
      </c>
      <c r="C27" s="134">
        <v>1574768.113761981</v>
      </c>
      <c r="D27" s="134">
        <v>1652509</v>
      </c>
      <c r="E27" s="134">
        <v>1912475</v>
      </c>
      <c r="F27" s="134">
        <v>1711112</v>
      </c>
    </row>
    <row r="28" spans="2:6">
      <c r="B28" s="133">
        <v>38442</v>
      </c>
      <c r="C28" s="134">
        <v>1730057.1751549717</v>
      </c>
      <c r="D28" s="134">
        <v>1664753</v>
      </c>
      <c r="E28" s="134">
        <v>2101065.5900000003</v>
      </c>
      <c r="F28" s="134">
        <v>1652509</v>
      </c>
    </row>
    <row r="29" spans="2:6">
      <c r="B29" s="133">
        <v>38472</v>
      </c>
      <c r="C29" s="134">
        <v>1663559.7399486979</v>
      </c>
      <c r="D29" s="134">
        <v>1630802</v>
      </c>
      <c r="E29" s="134">
        <v>2020307.87</v>
      </c>
      <c r="F29" s="134">
        <v>1664753</v>
      </c>
    </row>
    <row r="30" spans="2:6">
      <c r="B30" s="133">
        <v>38503</v>
      </c>
      <c r="C30" s="134">
        <v>1819270.0212941552</v>
      </c>
      <c r="D30" s="134">
        <v>1796470</v>
      </c>
      <c r="E30" s="134">
        <v>2209410.0099999998</v>
      </c>
      <c r="F30" s="134">
        <v>1630802</v>
      </c>
    </row>
    <row r="31" spans="2:6">
      <c r="B31" s="133">
        <v>38533</v>
      </c>
      <c r="C31" s="134">
        <v>1788604.7311715565</v>
      </c>
      <c r="D31" s="134">
        <v>1859586</v>
      </c>
      <c r="E31" s="134">
        <v>2172168.5900000003</v>
      </c>
      <c r="F31" s="134">
        <v>1796470</v>
      </c>
    </row>
    <row r="32" spans="2:6">
      <c r="B32" s="133">
        <v>38564</v>
      </c>
      <c r="C32" s="134">
        <v>2126154.0726815322</v>
      </c>
      <c r="D32" s="134">
        <v>2048608</v>
      </c>
      <c r="E32" s="134">
        <v>2582104.9300000006</v>
      </c>
      <c r="F32" s="134">
        <v>1859586</v>
      </c>
    </row>
    <row r="33" spans="2:6">
      <c r="B33" s="133">
        <v>38595</v>
      </c>
      <c r="C33" s="134">
        <v>2118004.6955540385</v>
      </c>
      <c r="D33" s="134">
        <v>2010051</v>
      </c>
      <c r="E33" s="134">
        <v>2572207.9300000002</v>
      </c>
      <c r="F33" s="134">
        <v>2048608</v>
      </c>
    </row>
    <row r="34" spans="2:6">
      <c r="B34" s="133">
        <v>38625</v>
      </c>
      <c r="C34" s="134">
        <v>1837478.893372495</v>
      </c>
      <c r="D34" s="134">
        <v>1937996</v>
      </c>
      <c r="E34" s="134">
        <v>2231523.75</v>
      </c>
      <c r="F34" s="134">
        <v>2010051</v>
      </c>
    </row>
    <row r="35" spans="2:6">
      <c r="B35" s="133">
        <v>38656</v>
      </c>
      <c r="C35" s="134">
        <v>1828698.1186112382</v>
      </c>
      <c r="D35" s="134">
        <v>1742543</v>
      </c>
      <c r="E35" s="134">
        <v>2220859.9500000002</v>
      </c>
      <c r="F35" s="134">
        <v>1937996</v>
      </c>
    </row>
    <row r="36" spans="2:6">
      <c r="B36" s="133">
        <v>38686</v>
      </c>
      <c r="C36" s="134">
        <v>1709072.9531124244</v>
      </c>
      <c r="D36" s="134">
        <v>1849719</v>
      </c>
      <c r="E36" s="134">
        <v>2075581.3299999998</v>
      </c>
      <c r="F36" s="134">
        <v>1742543</v>
      </c>
    </row>
    <row r="37" spans="2:6">
      <c r="B37" s="133">
        <v>38717</v>
      </c>
      <c r="C37" s="134">
        <v>1773234.6205490464</v>
      </c>
      <c r="D37" s="134">
        <v>1829503</v>
      </c>
      <c r="E37" s="134">
        <v>2153502.3800000004</v>
      </c>
      <c r="F37" s="134">
        <v>1849719</v>
      </c>
    </row>
    <row r="38" spans="2:6">
      <c r="B38" s="133">
        <v>38748</v>
      </c>
      <c r="C38" s="134">
        <v>1762789.8396477376</v>
      </c>
      <c r="D38" s="134">
        <v>1740513</v>
      </c>
      <c r="E38" s="134">
        <v>2140817.7300000004</v>
      </c>
      <c r="F38" s="134">
        <v>1829503</v>
      </c>
    </row>
    <row r="39" spans="2:6">
      <c r="B39" s="133">
        <v>38776</v>
      </c>
      <c r="C39" s="134">
        <v>1587024.9103555968</v>
      </c>
      <c r="D39" s="134">
        <v>1680741</v>
      </c>
      <c r="E39" s="134">
        <v>1927360.2499999998</v>
      </c>
      <c r="F39" s="134">
        <v>1740513</v>
      </c>
    </row>
    <row r="40" spans="2:6">
      <c r="B40" s="133">
        <v>38807</v>
      </c>
      <c r="C40" s="134">
        <v>1764801.3038727129</v>
      </c>
      <c r="D40" s="134">
        <v>1699417</v>
      </c>
      <c r="E40" s="134">
        <v>2143260.5500000003</v>
      </c>
      <c r="F40" s="134">
        <v>1680741</v>
      </c>
    </row>
    <row r="41" spans="2:6">
      <c r="B41" s="133">
        <v>38837</v>
      </c>
      <c r="C41" s="134">
        <v>1659477.945279605</v>
      </c>
      <c r="D41" s="134">
        <v>1670444</v>
      </c>
      <c r="E41" s="134">
        <v>2015350.74</v>
      </c>
      <c r="F41" s="134">
        <v>1699417</v>
      </c>
    </row>
    <row r="42" spans="2:6">
      <c r="B42" s="133">
        <v>38868</v>
      </c>
      <c r="C42" s="134">
        <v>1842639.5479890453</v>
      </c>
      <c r="D42" s="134">
        <v>1893268</v>
      </c>
      <c r="E42" s="134">
        <v>2237791.1000000006</v>
      </c>
      <c r="F42" s="134">
        <v>1670444</v>
      </c>
    </row>
    <row r="43" spans="2:6">
      <c r="B43" s="133">
        <v>38898</v>
      </c>
      <c r="C43" s="134">
        <v>2081171.6682953599</v>
      </c>
      <c r="D43" s="134">
        <v>2099694</v>
      </c>
      <c r="E43" s="134">
        <v>2527476.1099999994</v>
      </c>
      <c r="F43" s="134">
        <v>1893268</v>
      </c>
    </row>
    <row r="44" spans="2:6">
      <c r="B44" s="133">
        <v>38929</v>
      </c>
      <c r="C44" s="134">
        <v>2416517.7630779087</v>
      </c>
      <c r="D44" s="134">
        <v>2262445</v>
      </c>
      <c r="E44" s="134">
        <v>2934736.72</v>
      </c>
      <c r="F44" s="134">
        <v>2099694</v>
      </c>
    </row>
    <row r="45" spans="2:6">
      <c r="B45" s="133">
        <v>38960</v>
      </c>
      <c r="C45" s="134">
        <v>2131422.5622408534</v>
      </c>
      <c r="D45" s="134">
        <v>2155062</v>
      </c>
      <c r="E45" s="134">
        <v>2588503.2399999998</v>
      </c>
      <c r="F45" s="134">
        <v>2262445</v>
      </c>
    </row>
    <row r="46" spans="2:6">
      <c r="B46" s="133">
        <v>38990</v>
      </c>
      <c r="C46" s="134">
        <v>1974284.9006525981</v>
      </c>
      <c r="D46" s="134">
        <v>1997376</v>
      </c>
      <c r="E46" s="134">
        <v>2397667.6199999996</v>
      </c>
      <c r="F46" s="134">
        <v>2155062</v>
      </c>
    </row>
    <row r="47" spans="2:6">
      <c r="B47" s="133">
        <v>39021</v>
      </c>
      <c r="C47" s="134">
        <v>1800847.9413528652</v>
      </c>
      <c r="D47" s="134">
        <v>1837810</v>
      </c>
      <c r="E47" s="134">
        <v>2187037.3400000003</v>
      </c>
      <c r="F47" s="134">
        <v>1997376</v>
      </c>
    </row>
    <row r="48" spans="2:6">
      <c r="B48" s="133">
        <v>39051</v>
      </c>
      <c r="C48" s="134">
        <v>1763610.77185028</v>
      </c>
      <c r="D48" s="134">
        <v>1856859</v>
      </c>
      <c r="E48" s="134">
        <v>2141814.71</v>
      </c>
      <c r="F48" s="134">
        <v>1837810</v>
      </c>
    </row>
    <row r="49" spans="2:6">
      <c r="B49" s="133">
        <v>39082</v>
      </c>
      <c r="C49" s="134">
        <v>1834034.3837824997</v>
      </c>
      <c r="D49" s="134">
        <v>1848781</v>
      </c>
      <c r="E49" s="134">
        <v>2227340.5700000003</v>
      </c>
      <c r="F49" s="134">
        <v>1856859</v>
      </c>
    </row>
    <row r="50" spans="2:6">
      <c r="B50" s="133">
        <v>39113</v>
      </c>
      <c r="C50" s="134">
        <v>1864455.3078699231</v>
      </c>
      <c r="D50" s="134">
        <v>1804830</v>
      </c>
      <c r="E50" s="134">
        <v>2264285.2199999993</v>
      </c>
      <c r="F50" s="134">
        <v>1848781</v>
      </c>
    </row>
    <row r="51" spans="2:6">
      <c r="B51" s="133">
        <v>39141</v>
      </c>
      <c r="C51" s="134">
        <v>1624001.3195521557</v>
      </c>
      <c r="D51" s="134">
        <v>1733728</v>
      </c>
      <c r="E51" s="134">
        <v>1972266.1999999993</v>
      </c>
      <c r="F51" s="134">
        <v>1804830</v>
      </c>
    </row>
    <row r="52" spans="2:6">
      <c r="B52" s="133">
        <v>39172</v>
      </c>
      <c r="C52" s="134">
        <v>1811446.9239167655</v>
      </c>
      <c r="D52" s="134">
        <v>1720362</v>
      </c>
      <c r="E52" s="134">
        <v>2199909.2600000002</v>
      </c>
      <c r="F52" s="134">
        <v>1733728</v>
      </c>
    </row>
    <row r="53" spans="2:6">
      <c r="B53" s="133">
        <v>39202</v>
      </c>
      <c r="C53" s="134">
        <v>1721406.5582236163</v>
      </c>
      <c r="D53" s="134">
        <v>1722073</v>
      </c>
      <c r="E53" s="134">
        <v>2090559.8599999996</v>
      </c>
      <c r="F53" s="134">
        <v>1720362</v>
      </c>
    </row>
    <row r="54" spans="2:6">
      <c r="B54" s="133">
        <v>39233</v>
      </c>
      <c r="C54" s="134">
        <v>1866751.4197840178</v>
      </c>
      <c r="D54" s="134">
        <v>1796157</v>
      </c>
      <c r="E54" s="134">
        <v>2267073.7300000004</v>
      </c>
      <c r="F54" s="134">
        <v>1722073</v>
      </c>
    </row>
    <row r="55" spans="2:6">
      <c r="B55" s="133">
        <v>39263</v>
      </c>
      <c r="C55" s="134">
        <v>1908548.1645543063</v>
      </c>
      <c r="D55" s="134">
        <v>2007756</v>
      </c>
      <c r="E55" s="134">
        <v>2317833.73</v>
      </c>
      <c r="F55" s="134">
        <v>1796157</v>
      </c>
    </row>
    <row r="56" spans="2:6">
      <c r="B56" s="133">
        <v>39294</v>
      </c>
      <c r="C56" s="134">
        <v>2193999.1153048864</v>
      </c>
      <c r="D56" s="134">
        <v>2110290</v>
      </c>
      <c r="E56" s="134">
        <v>2664499.2499999995</v>
      </c>
      <c r="F56" s="134">
        <v>2007756</v>
      </c>
    </row>
    <row r="57" spans="2:6">
      <c r="B57" s="133">
        <v>39325</v>
      </c>
      <c r="C57" s="134">
        <v>2272601.9944716743</v>
      </c>
      <c r="D57" s="134">
        <v>2221937</v>
      </c>
      <c r="E57" s="134">
        <v>2759958.4099999997</v>
      </c>
      <c r="F57" s="134">
        <v>2110290</v>
      </c>
    </row>
    <row r="58" spans="2:6">
      <c r="B58" s="133">
        <v>39355</v>
      </c>
      <c r="C58" s="134">
        <v>1992646.5004736492</v>
      </c>
      <c r="D58" s="134">
        <v>2054703</v>
      </c>
      <c r="E58" s="134">
        <v>2419966.8400000003</v>
      </c>
      <c r="F58" s="134">
        <v>2221937</v>
      </c>
    </row>
    <row r="59" spans="2:6">
      <c r="B59" s="133">
        <v>39386</v>
      </c>
      <c r="C59" s="134">
        <v>1866879.3873195725</v>
      </c>
      <c r="D59" s="134">
        <v>1847746</v>
      </c>
      <c r="E59" s="134">
        <v>2267229.1400000006</v>
      </c>
      <c r="F59" s="134">
        <v>2054703</v>
      </c>
    </row>
    <row r="60" spans="2:6">
      <c r="B60" s="133">
        <v>39416</v>
      </c>
      <c r="C60" s="134">
        <v>1745075.7600030547</v>
      </c>
      <c r="D60" s="134">
        <v>1865195</v>
      </c>
      <c r="E60" s="134">
        <v>2119304.8899999997</v>
      </c>
      <c r="F60" s="134">
        <v>1847746</v>
      </c>
    </row>
    <row r="61" spans="2:6">
      <c r="B61" s="133">
        <v>39447</v>
      </c>
      <c r="C61" s="134">
        <v>1829873.4997254009</v>
      </c>
      <c r="D61" s="134">
        <v>1879292</v>
      </c>
      <c r="E61" s="134">
        <v>2222287.39</v>
      </c>
      <c r="F61" s="134">
        <v>1865195</v>
      </c>
    </row>
    <row r="62" spans="2:6">
      <c r="B62" s="133">
        <v>39478</v>
      </c>
      <c r="C62" s="134">
        <v>1853682.8474063352</v>
      </c>
      <c r="D62" s="134">
        <v>1888240</v>
      </c>
      <c r="E62" s="134">
        <v>2251202.6200000006</v>
      </c>
      <c r="F62" s="134">
        <v>1879292</v>
      </c>
    </row>
    <row r="63" spans="2:6">
      <c r="B63" s="133">
        <v>39507</v>
      </c>
      <c r="C63" s="134">
        <v>1712119.8254680419</v>
      </c>
      <c r="D63" s="134">
        <v>1775606</v>
      </c>
      <c r="E63" s="134">
        <v>2079281.5999999999</v>
      </c>
      <c r="F63" s="134">
        <v>1888240</v>
      </c>
    </row>
    <row r="64" spans="2:6">
      <c r="B64" s="133">
        <v>39538</v>
      </c>
      <c r="C64" s="134">
        <v>1765350.0549487029</v>
      </c>
      <c r="D64" s="134">
        <v>1776326</v>
      </c>
      <c r="E64" s="134">
        <v>2143926.98</v>
      </c>
      <c r="F64" s="134">
        <v>1775606</v>
      </c>
    </row>
    <row r="65" spans="2:6">
      <c r="B65" s="133">
        <v>39568</v>
      </c>
      <c r="C65" s="134">
        <v>1755649.018959654</v>
      </c>
      <c r="D65" s="134">
        <v>1740005</v>
      </c>
      <c r="E65" s="134">
        <v>2132145.5700000003</v>
      </c>
      <c r="F65" s="134">
        <v>1776326</v>
      </c>
    </row>
    <row r="66" spans="2:6">
      <c r="B66" s="133">
        <v>39599</v>
      </c>
      <c r="C66" s="134">
        <v>1884185.0264735448</v>
      </c>
      <c r="D66" s="134">
        <v>1886341</v>
      </c>
      <c r="E66" s="134">
        <v>2288245.9500000002</v>
      </c>
      <c r="F66" s="134">
        <v>1740005</v>
      </c>
    </row>
    <row r="67" spans="2:6">
      <c r="B67" s="133">
        <v>39629</v>
      </c>
      <c r="C67" s="134">
        <v>2124324.4769951184</v>
      </c>
      <c r="D67" s="134">
        <v>2249117</v>
      </c>
      <c r="E67" s="134">
        <v>2579882.9800000004</v>
      </c>
      <c r="F67" s="134">
        <v>1886341</v>
      </c>
    </row>
    <row r="68" spans="2:6">
      <c r="B68" s="133">
        <v>39660</v>
      </c>
      <c r="C68" s="134">
        <v>2223825.3333059656</v>
      </c>
      <c r="D68" s="134">
        <v>2014848</v>
      </c>
      <c r="E68" s="134">
        <v>2700721.66</v>
      </c>
      <c r="F68" s="134">
        <v>2249117</v>
      </c>
    </row>
    <row r="69" spans="2:6">
      <c r="B69" s="133">
        <v>39691</v>
      </c>
      <c r="C69" s="134">
        <v>2225783.9505041605</v>
      </c>
      <c r="D69" s="134">
        <v>2163347</v>
      </c>
      <c r="E69" s="134">
        <v>2703100.3</v>
      </c>
      <c r="F69" s="134">
        <v>2014848</v>
      </c>
    </row>
    <row r="70" spans="2:6">
      <c r="B70" s="133">
        <v>39721</v>
      </c>
      <c r="C70" s="134">
        <v>2081815.6477703392</v>
      </c>
      <c r="D70" s="134">
        <v>2135057</v>
      </c>
      <c r="E70" s="134">
        <v>2528258.1899999995</v>
      </c>
      <c r="F70" s="134">
        <v>2163347</v>
      </c>
    </row>
    <row r="71" spans="2:6">
      <c r="B71" s="133">
        <v>39752</v>
      </c>
      <c r="C71" s="134">
        <v>1980860.3619049191</v>
      </c>
      <c r="D71" s="134">
        <v>1944447</v>
      </c>
      <c r="E71" s="134">
        <v>2405653.1799999992</v>
      </c>
      <c r="F71" s="134">
        <v>2135057</v>
      </c>
    </row>
    <row r="72" spans="2:6">
      <c r="B72" s="133">
        <v>39782</v>
      </c>
      <c r="C72" s="134">
        <v>1741457.3443355288</v>
      </c>
      <c r="D72" s="134">
        <v>1863034</v>
      </c>
      <c r="E72" s="134">
        <v>2114910.5100000007</v>
      </c>
      <c r="F72" s="134">
        <v>1944447</v>
      </c>
    </row>
    <row r="73" spans="2:6">
      <c r="B73" s="133">
        <v>39813</v>
      </c>
      <c r="C73" s="134">
        <v>1844714.0696355037</v>
      </c>
      <c r="D73" s="134">
        <v>1851006</v>
      </c>
      <c r="E73" s="134">
        <v>2240310.4999999995</v>
      </c>
      <c r="F73" s="134">
        <v>1863034</v>
      </c>
    </row>
    <row r="74" spans="2:6">
      <c r="B74" s="133">
        <v>39844</v>
      </c>
      <c r="C74" s="134">
        <v>1800874.1425431438</v>
      </c>
      <c r="D74" s="134">
        <v>1870687</v>
      </c>
      <c r="E74" s="134">
        <v>2187069.1599999992</v>
      </c>
      <c r="F74" s="134">
        <v>1851006</v>
      </c>
    </row>
    <row r="75" spans="2:6">
      <c r="B75" s="133">
        <v>39872</v>
      </c>
      <c r="C75" s="134">
        <v>1615778.6993110441</v>
      </c>
      <c r="D75" s="134">
        <v>1676113</v>
      </c>
      <c r="E75" s="134">
        <v>1962280.2500000002</v>
      </c>
      <c r="F75" s="134">
        <v>1870687</v>
      </c>
    </row>
    <row r="76" spans="2:6">
      <c r="B76" s="133">
        <v>39903</v>
      </c>
      <c r="C76" s="134">
        <v>1755075.7052970503</v>
      </c>
      <c r="D76" s="134">
        <v>1693138</v>
      </c>
      <c r="E76" s="134">
        <v>2131449.31</v>
      </c>
      <c r="F76" s="134">
        <v>1676113</v>
      </c>
    </row>
    <row r="77" spans="2:6">
      <c r="B77" s="133">
        <v>39933</v>
      </c>
      <c r="C77" s="134">
        <v>1703675.7549405128</v>
      </c>
      <c r="D77" s="134">
        <v>1713311</v>
      </c>
      <c r="E77" s="134">
        <v>2069026.71</v>
      </c>
      <c r="F77" s="134">
        <v>1693138</v>
      </c>
    </row>
    <row r="78" spans="2:6">
      <c r="B78" s="133">
        <v>39964</v>
      </c>
      <c r="C78" s="134">
        <v>1854824.871819736</v>
      </c>
      <c r="D78" s="134">
        <v>1795432</v>
      </c>
      <c r="E78" s="134">
        <v>2252589.5499999998</v>
      </c>
      <c r="F78" s="134">
        <v>1713311</v>
      </c>
    </row>
    <row r="79" spans="2:6">
      <c r="B79" s="133">
        <v>39994</v>
      </c>
      <c r="C79" s="134">
        <v>1771847.8430935736</v>
      </c>
      <c r="D79" s="134">
        <v>1883949</v>
      </c>
      <c r="E79" s="134">
        <v>2151818.21</v>
      </c>
      <c r="F79" s="134">
        <v>1795432</v>
      </c>
    </row>
    <row r="80" spans="2:6">
      <c r="B80" s="133">
        <v>40025</v>
      </c>
      <c r="C80" s="134">
        <v>2138402.6186174918</v>
      </c>
      <c r="D80" s="134">
        <v>1963766</v>
      </c>
      <c r="E80" s="134">
        <v>2596980.1599999997</v>
      </c>
      <c r="F80" s="134">
        <v>1883949</v>
      </c>
    </row>
    <row r="81" spans="2:6">
      <c r="B81" s="133">
        <v>40056</v>
      </c>
      <c r="C81" s="134">
        <v>2077271.7833357765</v>
      </c>
      <c r="D81" s="134">
        <v>2122743</v>
      </c>
      <c r="E81" s="134">
        <v>2522739.9000000004</v>
      </c>
      <c r="F81" s="134">
        <v>1963766</v>
      </c>
    </row>
    <row r="82" spans="2:6">
      <c r="B82" s="133">
        <v>40086</v>
      </c>
      <c r="C82" s="134">
        <v>2093483.329292129</v>
      </c>
      <c r="D82" s="134">
        <v>2186689</v>
      </c>
      <c r="E82" s="134">
        <v>2542427.9899999998</v>
      </c>
      <c r="F82" s="134">
        <v>2122743</v>
      </c>
    </row>
    <row r="83" spans="2:6">
      <c r="B83" s="133">
        <v>40117</v>
      </c>
      <c r="C83" s="134">
        <v>1791453.3160151937</v>
      </c>
      <c r="D83" s="134">
        <v>1762369</v>
      </c>
      <c r="E83" s="134">
        <v>2175628.0500000003</v>
      </c>
      <c r="F83" s="134">
        <v>2186689</v>
      </c>
    </row>
    <row r="84" spans="2:6">
      <c r="B84" s="133">
        <v>40147</v>
      </c>
      <c r="C84" s="134">
        <v>1671384.9782153</v>
      </c>
      <c r="D84" s="134">
        <v>1793157</v>
      </c>
      <c r="E84" s="134">
        <v>2029811.2200000002</v>
      </c>
      <c r="F84" s="134">
        <v>1762369</v>
      </c>
    </row>
    <row r="85" spans="2:6">
      <c r="B85" s="133">
        <v>40178</v>
      </c>
      <c r="C85" s="134">
        <v>1812639.1521821888</v>
      </c>
      <c r="D85" s="134">
        <v>1842796</v>
      </c>
      <c r="E85" s="134">
        <v>2201357.16</v>
      </c>
      <c r="F85" s="134">
        <v>1793157</v>
      </c>
    </row>
    <row r="86" spans="2:6">
      <c r="B86" s="133">
        <v>40209</v>
      </c>
      <c r="C86" s="134">
        <v>1771252.3629934369</v>
      </c>
      <c r="D86" s="134">
        <v>1823447</v>
      </c>
      <c r="E86" s="134">
        <v>2151095.0300000007</v>
      </c>
      <c r="F86" s="134">
        <v>1842796</v>
      </c>
    </row>
    <row r="87" spans="2:6">
      <c r="B87" s="133">
        <v>40237</v>
      </c>
      <c r="C87" s="134">
        <v>1578731.4431499443</v>
      </c>
      <c r="D87" s="134">
        <v>1660467</v>
      </c>
      <c r="E87" s="134">
        <v>1917288.2599999995</v>
      </c>
      <c r="F87" s="134">
        <v>1823447</v>
      </c>
    </row>
    <row r="88" spans="2:6">
      <c r="B88" s="133">
        <v>40268</v>
      </c>
      <c r="C88" s="134">
        <v>1718429.684711043</v>
      </c>
      <c r="D88" s="134">
        <v>1656962</v>
      </c>
      <c r="E88" s="134">
        <v>2086944.6</v>
      </c>
      <c r="F88" s="134">
        <v>1660467</v>
      </c>
    </row>
    <row r="89" spans="2:6">
      <c r="B89" s="133">
        <v>40298</v>
      </c>
      <c r="C89" s="134">
        <v>1634548.8960724</v>
      </c>
      <c r="D89" s="134">
        <v>1627502</v>
      </c>
      <c r="E89" s="134">
        <v>1985075.6900000002</v>
      </c>
      <c r="F89" s="134">
        <v>1656962</v>
      </c>
    </row>
    <row r="90" spans="2:6">
      <c r="B90" s="133">
        <v>40329</v>
      </c>
      <c r="C90" s="134">
        <v>1710871.5553103993</v>
      </c>
      <c r="D90" s="134">
        <v>1763865</v>
      </c>
      <c r="E90" s="134">
        <v>2077765.6400000004</v>
      </c>
      <c r="F90" s="134">
        <v>1627502</v>
      </c>
    </row>
    <row r="91" spans="2:6">
      <c r="B91" s="133">
        <v>40359</v>
      </c>
      <c r="C91" s="134">
        <v>1843316.2089612652</v>
      </c>
      <c r="D91" s="134">
        <v>1840820</v>
      </c>
      <c r="E91" s="134">
        <v>2238612.8700000006</v>
      </c>
      <c r="F91" s="134">
        <v>1763865</v>
      </c>
    </row>
    <row r="92" spans="2:6">
      <c r="B92" s="133">
        <v>40390</v>
      </c>
      <c r="C92" s="134">
        <v>1953955.8977533947</v>
      </c>
      <c r="D92" s="134">
        <v>1881170</v>
      </c>
      <c r="E92" s="134">
        <v>2372979.0900000008</v>
      </c>
      <c r="F92" s="134">
        <v>1840820</v>
      </c>
    </row>
    <row r="93" spans="2:6">
      <c r="B93" s="133">
        <v>40421</v>
      </c>
      <c r="C93" s="134">
        <v>1995968.1312570628</v>
      </c>
      <c r="D93" s="134">
        <v>1966812</v>
      </c>
      <c r="E93" s="134">
        <v>2424000.7899999996</v>
      </c>
      <c r="F93" s="134">
        <v>1881170</v>
      </c>
    </row>
    <row r="94" spans="2:6">
      <c r="B94" s="133">
        <v>40451</v>
      </c>
      <c r="C94" s="134">
        <v>1902957.8417070911</v>
      </c>
      <c r="D94" s="134">
        <v>2000146</v>
      </c>
      <c r="E94" s="134">
        <v>2311044.5700000003</v>
      </c>
      <c r="F94" s="134">
        <v>1966812</v>
      </c>
    </row>
    <row r="95" spans="2:6">
      <c r="B95" s="133">
        <v>40482</v>
      </c>
      <c r="C95" s="134">
        <v>1787492.4157130665</v>
      </c>
      <c r="D95" s="134">
        <v>1787317</v>
      </c>
      <c r="E95" s="134">
        <v>2170817.7400000002</v>
      </c>
      <c r="F95" s="134">
        <v>2000146</v>
      </c>
    </row>
    <row r="96" spans="2:6">
      <c r="B96" s="133">
        <v>40512</v>
      </c>
      <c r="C96" s="134">
        <v>1703998.8027713245</v>
      </c>
      <c r="D96" s="134">
        <v>1869464</v>
      </c>
      <c r="E96" s="134">
        <v>2069419.0349999999</v>
      </c>
      <c r="F96" s="134">
        <v>1787317</v>
      </c>
    </row>
    <row r="97" spans="2:6">
      <c r="B97" s="133">
        <v>40543</v>
      </c>
      <c r="C97" s="134">
        <v>1782709.7844920363</v>
      </c>
      <c r="D97" s="134">
        <v>1844102</v>
      </c>
      <c r="E97" s="134">
        <v>2165009.48</v>
      </c>
      <c r="F97" s="134">
        <v>1869464</v>
      </c>
    </row>
    <row r="98" spans="2:6">
      <c r="B98" s="133">
        <v>40574</v>
      </c>
      <c r="C98" s="134">
        <v>1805968.8660061527</v>
      </c>
      <c r="D98" s="134">
        <v>1831249</v>
      </c>
      <c r="E98" s="134">
        <v>2193256.4399999995</v>
      </c>
      <c r="F98" s="134">
        <v>1844102</v>
      </c>
    </row>
    <row r="99" spans="2:6">
      <c r="B99" s="133">
        <v>40602</v>
      </c>
      <c r="C99" s="134">
        <v>1607950.2167738664</v>
      </c>
      <c r="D99" s="134">
        <v>1688516</v>
      </c>
      <c r="E99" s="134">
        <v>1952772.96</v>
      </c>
      <c r="F99" s="134">
        <v>1831249</v>
      </c>
    </row>
    <row r="100" spans="2:6">
      <c r="B100" s="133">
        <v>40633</v>
      </c>
      <c r="C100" s="134">
        <v>1800981.9116124029</v>
      </c>
      <c r="D100" s="134">
        <v>1727116</v>
      </c>
      <c r="E100" s="134">
        <v>2187200.0400000005</v>
      </c>
      <c r="F100" s="134">
        <v>1688516</v>
      </c>
    </row>
    <row r="101" spans="2:6">
      <c r="B101" s="133">
        <v>40663</v>
      </c>
      <c r="C101" s="134">
        <v>1702852.3607153764</v>
      </c>
      <c r="D101" s="134">
        <v>1674813</v>
      </c>
      <c r="E101" s="134">
        <v>2068026.7400000005</v>
      </c>
      <c r="F101" s="134">
        <v>1727116</v>
      </c>
    </row>
    <row r="102" spans="2:6">
      <c r="B102" s="133">
        <v>40694</v>
      </c>
      <c r="C102" s="134">
        <v>1776412.7541159289</v>
      </c>
      <c r="D102" s="134">
        <v>1705764</v>
      </c>
      <c r="E102" s="134">
        <v>2157362.0599999996</v>
      </c>
      <c r="F102" s="134">
        <v>1674813</v>
      </c>
    </row>
    <row r="103" spans="2:6">
      <c r="B103" s="133">
        <v>40724</v>
      </c>
      <c r="C103" s="134">
        <v>1797305.7001703402</v>
      </c>
      <c r="D103" s="134">
        <v>1868271</v>
      </c>
      <c r="E103" s="134">
        <v>2182735.4700000002</v>
      </c>
      <c r="F103" s="134">
        <v>1705764</v>
      </c>
    </row>
    <row r="104" spans="2:6">
      <c r="B104" s="133">
        <v>40755</v>
      </c>
      <c r="C104" s="134">
        <v>2070447.3778390421</v>
      </c>
      <c r="D104" s="134">
        <v>1940677</v>
      </c>
      <c r="E104" s="134">
        <v>2514452.0100000002</v>
      </c>
      <c r="F104" s="134">
        <v>1868271</v>
      </c>
    </row>
    <row r="105" spans="2:6">
      <c r="B105" s="133">
        <v>40786</v>
      </c>
      <c r="C105" s="134">
        <v>2115867.2399989348</v>
      </c>
      <c r="D105" s="134">
        <v>2055803</v>
      </c>
      <c r="E105" s="134">
        <v>2569612.0999999996</v>
      </c>
      <c r="F105" s="134">
        <v>1940677</v>
      </c>
    </row>
    <row r="106" spans="2:6">
      <c r="B106" s="133">
        <v>40816</v>
      </c>
      <c r="C106" s="134">
        <v>1921017.3620603236</v>
      </c>
      <c r="D106" s="134">
        <v>1960449</v>
      </c>
      <c r="E106" s="134">
        <v>2332976.9300000002</v>
      </c>
      <c r="F106" s="134">
        <v>2055803</v>
      </c>
    </row>
    <row r="107" spans="2:6">
      <c r="B107" s="133">
        <v>40847</v>
      </c>
      <c r="C107" s="134">
        <v>1812577.8486430212</v>
      </c>
      <c r="D107" s="134">
        <v>1783825</v>
      </c>
      <c r="E107" s="134">
        <v>2201282.71</v>
      </c>
      <c r="F107" s="134">
        <v>1960449</v>
      </c>
    </row>
    <row r="108" spans="2:6">
      <c r="B108" s="133">
        <v>40877</v>
      </c>
      <c r="C108" s="134">
        <v>1677933.6701182816</v>
      </c>
      <c r="D108" s="134">
        <v>1779319</v>
      </c>
      <c r="E108" s="134">
        <v>2037764.2700000003</v>
      </c>
      <c r="F108" s="134">
        <v>1783825</v>
      </c>
    </row>
    <row r="109" spans="2:6">
      <c r="B109" s="133">
        <v>40908</v>
      </c>
      <c r="C109" s="134">
        <v>1781976.5217027264</v>
      </c>
      <c r="D109" s="134">
        <v>1781684</v>
      </c>
      <c r="E109" s="134">
        <v>2164118.9700000002</v>
      </c>
      <c r="F109" s="134">
        <v>1779319</v>
      </c>
    </row>
    <row r="110" spans="2:6">
      <c r="B110" s="133">
        <v>40939</v>
      </c>
      <c r="C110" s="134">
        <v>1724576.9763551471</v>
      </c>
      <c r="D110" s="134">
        <v>1709285</v>
      </c>
      <c r="E110" s="134">
        <v>2094410.17</v>
      </c>
      <c r="F110" s="134">
        <v>1781684</v>
      </c>
    </row>
    <row r="111" spans="2:6">
      <c r="B111" s="133">
        <v>40968</v>
      </c>
      <c r="C111" s="134">
        <v>1577607.4927820063</v>
      </c>
      <c r="D111" s="134">
        <v>1643198</v>
      </c>
      <c r="E111" s="134">
        <v>1915923.2799999998</v>
      </c>
      <c r="F111" s="134">
        <v>1709285</v>
      </c>
    </row>
    <row r="112" spans="2:6">
      <c r="B112" s="133">
        <v>40999</v>
      </c>
      <c r="C112" s="134">
        <v>1716401.5544869711</v>
      </c>
      <c r="D112" s="134">
        <v>1696765</v>
      </c>
      <c r="E112" s="134">
        <v>2084481.5400000005</v>
      </c>
      <c r="F112" s="134">
        <v>1643198</v>
      </c>
    </row>
    <row r="113" spans="2:6">
      <c r="B113" s="133">
        <v>41029</v>
      </c>
      <c r="C113" s="134">
        <v>1738078.0330562284</v>
      </c>
      <c r="D113" s="134">
        <v>1707931</v>
      </c>
      <c r="E113" s="134">
        <v>2110806.5100000002</v>
      </c>
      <c r="F113" s="134">
        <v>1696765</v>
      </c>
    </row>
    <row r="114" spans="2:6">
      <c r="B114" s="133">
        <v>41060</v>
      </c>
      <c r="C114" s="134">
        <v>1864349.0291889245</v>
      </c>
      <c r="D114" s="134">
        <v>1825238</v>
      </c>
      <c r="E114" s="134">
        <v>2264156.1499999994</v>
      </c>
      <c r="F114" s="134">
        <v>1707931</v>
      </c>
    </row>
    <row r="115" spans="2:6">
      <c r="B115" s="133">
        <v>41090</v>
      </c>
      <c r="C115" s="134">
        <v>1862390.3708197831</v>
      </c>
      <c r="D115" s="134">
        <v>1825313</v>
      </c>
      <c r="E115" s="134">
        <v>2261777.46</v>
      </c>
      <c r="F115" s="134">
        <v>1825238</v>
      </c>
    </row>
    <row r="116" spans="2:6">
      <c r="B116" s="133">
        <v>41121</v>
      </c>
      <c r="C116" s="134">
        <v>2015927.5672731348</v>
      </c>
      <c r="D116" s="134">
        <v>1977258</v>
      </c>
      <c r="E116" s="134">
        <v>2448240.4999999995</v>
      </c>
      <c r="F116" s="134">
        <v>1825313</v>
      </c>
    </row>
    <row r="117" spans="2:6">
      <c r="B117" s="133">
        <v>41152</v>
      </c>
      <c r="C117" s="134">
        <v>2342768.6749958829</v>
      </c>
      <c r="D117" s="134">
        <v>2176807</v>
      </c>
      <c r="E117" s="134">
        <v>2845172.24</v>
      </c>
      <c r="F117" s="134">
        <v>1977258</v>
      </c>
    </row>
    <row r="118" spans="2:6">
      <c r="B118" s="133">
        <v>41182</v>
      </c>
      <c r="C118" s="134">
        <v>2141286.0587843386</v>
      </c>
      <c r="D118" s="134">
        <v>2168000</v>
      </c>
      <c r="E118" s="134">
        <v>2600481.9499999997</v>
      </c>
      <c r="F118" s="134">
        <v>2176807</v>
      </c>
    </row>
    <row r="119" spans="2:6">
      <c r="B119" s="133">
        <v>41213</v>
      </c>
      <c r="C119" s="134">
        <v>1883617.6908323567</v>
      </c>
      <c r="D119" s="134">
        <v>1906519</v>
      </c>
      <c r="E119" s="134">
        <v>2287556.9500000007</v>
      </c>
      <c r="F119" s="134">
        <v>2168000</v>
      </c>
    </row>
    <row r="120" spans="2:6">
      <c r="B120" s="133">
        <v>41243</v>
      </c>
      <c r="C120" s="134">
        <v>1673441.631671028</v>
      </c>
      <c r="D120" s="134">
        <v>1818793</v>
      </c>
      <c r="E120" s="134">
        <v>2032308.9200000004</v>
      </c>
      <c r="F120" s="134">
        <v>1906519</v>
      </c>
    </row>
    <row r="121" spans="2:6">
      <c r="B121" s="133">
        <v>41274</v>
      </c>
      <c r="C121" s="134">
        <v>1793046.1128863778</v>
      </c>
      <c r="D121" s="134">
        <v>1782261</v>
      </c>
      <c r="E121" s="134">
        <v>2177562.4200000004</v>
      </c>
      <c r="F121" s="134">
        <v>1818793</v>
      </c>
    </row>
    <row r="122" spans="2:6">
      <c r="B122" s="133">
        <v>41305</v>
      </c>
      <c r="C122" s="134">
        <v>1781178.431141238</v>
      </c>
      <c r="D122" s="134">
        <v>1753948</v>
      </c>
      <c r="E122" s="134">
        <v>2163149.7300000004</v>
      </c>
      <c r="F122" s="134">
        <v>1782261</v>
      </c>
    </row>
    <row r="123" spans="2:6">
      <c r="B123" s="133">
        <v>41333</v>
      </c>
      <c r="C123" s="134">
        <v>1551929.5028891072</v>
      </c>
      <c r="D123" s="134">
        <v>1636681</v>
      </c>
      <c r="E123" s="134">
        <v>1884738.6799999997</v>
      </c>
      <c r="F123" s="134">
        <v>1753948</v>
      </c>
    </row>
    <row r="124" spans="2:6">
      <c r="B124" s="133">
        <v>41364</v>
      </c>
      <c r="C124" s="134">
        <v>1688220.3545854709</v>
      </c>
      <c r="D124" s="134">
        <v>1610174</v>
      </c>
      <c r="E124" s="134">
        <v>2050256.9199999997</v>
      </c>
      <c r="F124" s="134">
        <v>1636681</v>
      </c>
    </row>
    <row r="125" spans="2:6">
      <c r="B125" s="133">
        <v>41394</v>
      </c>
      <c r="C125" s="134">
        <v>1710458.6930600479</v>
      </c>
      <c r="D125" s="134">
        <v>1632162</v>
      </c>
      <c r="E125" s="134">
        <v>2077264.24</v>
      </c>
      <c r="F125" s="134">
        <v>1610174</v>
      </c>
    </row>
    <row r="126" spans="2:6">
      <c r="B126" s="133">
        <v>41425</v>
      </c>
      <c r="C126" s="134">
        <v>1885960.3670868115</v>
      </c>
      <c r="D126" s="134">
        <v>1765118</v>
      </c>
      <c r="E126" s="134">
        <v>2290402.0099999998</v>
      </c>
      <c r="F126" s="134">
        <v>1632162</v>
      </c>
    </row>
    <row r="127" spans="2:6">
      <c r="B127" s="133">
        <v>41455</v>
      </c>
      <c r="C127" s="134">
        <v>1836902.3107367484</v>
      </c>
      <c r="D127" s="134">
        <v>1880152</v>
      </c>
      <c r="E127" s="134">
        <v>2230823.52</v>
      </c>
      <c r="F127" s="134">
        <v>1765118</v>
      </c>
    </row>
    <row r="128" spans="2:6">
      <c r="B128" s="133">
        <v>41486</v>
      </c>
      <c r="C128" s="134">
        <v>2086662.6456489484</v>
      </c>
      <c r="D128" s="134">
        <v>1942685</v>
      </c>
      <c r="E128" s="134">
        <v>2534144.62</v>
      </c>
      <c r="F128" s="134">
        <v>1880152</v>
      </c>
    </row>
    <row r="129" spans="2:6">
      <c r="B129" s="133">
        <v>41517</v>
      </c>
      <c r="C129" s="134">
        <v>2077094.9211842949</v>
      </c>
      <c r="D129" s="134">
        <v>1710319.2727423799</v>
      </c>
      <c r="E129" s="134">
        <v>2522525.1100000003</v>
      </c>
      <c r="F129" s="134">
        <v>1942685</v>
      </c>
    </row>
    <row r="131" spans="2:6">
      <c r="C131" s="136">
        <v>1842778.7890624993</v>
      </c>
      <c r="D131" s="136">
        <f>AVERAGE(D2:D129)</f>
        <v>1842756.2833807999</v>
      </c>
      <c r="E131" s="136">
        <f>SUM(E2:E129)</f>
        <v>286458905.745</v>
      </c>
      <c r="F131" s="136">
        <f>SUM(F2:F129)</f>
        <v>235875685</v>
      </c>
    </row>
    <row r="133" spans="2:6">
      <c r="E133" s="135">
        <v>0.82341892770466596</v>
      </c>
      <c r="F133" s="135" t="s">
        <v>44</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4">
    <pageSetUpPr fitToPage="1"/>
  </sheetPr>
  <dimension ref="B1:DC79"/>
  <sheetViews>
    <sheetView workbookViewId="0"/>
  </sheetViews>
  <sheetFormatPr baseColWidth="10" defaultColWidth="9.1640625" defaultRowHeight="13"/>
  <cols>
    <col min="5" max="5" width="35.5" customWidth="1"/>
    <col min="6" max="49" width="8.5" customWidth="1"/>
    <col min="50" max="50" width="7.5" customWidth="1"/>
    <col min="51" max="51" width="7.6640625" customWidth="1"/>
    <col min="52" max="52" width="7.1640625" customWidth="1"/>
    <col min="53" max="53" width="7.33203125" customWidth="1"/>
    <col min="54" max="54" width="7.5" customWidth="1"/>
    <col min="55" max="55" width="7.6640625" customWidth="1"/>
    <col min="56" max="56" width="7.1640625" customWidth="1"/>
    <col min="57" max="57" width="7.33203125" customWidth="1"/>
    <col min="58" max="58" width="7.5" customWidth="1"/>
    <col min="59" max="59" width="7.6640625" customWidth="1"/>
    <col min="60" max="60" width="7.1640625" customWidth="1"/>
    <col min="61" max="61" width="7.33203125" customWidth="1"/>
    <col min="62" max="62" width="7.5" customWidth="1"/>
    <col min="63" max="63" width="7.6640625" customWidth="1"/>
    <col min="64" max="64" width="7.1640625" customWidth="1"/>
    <col min="65" max="65" width="7.33203125" customWidth="1"/>
    <col min="66" max="66" width="7.5" customWidth="1"/>
    <col min="67" max="67" width="7.6640625" customWidth="1"/>
    <col min="68" max="68" width="7.1640625" customWidth="1"/>
    <col min="69" max="69" width="7.33203125" customWidth="1"/>
    <col min="70" max="70" width="7.5" customWidth="1"/>
    <col min="71" max="71" width="7.6640625" customWidth="1"/>
    <col min="72" max="72" width="7.1640625" style="38" customWidth="1"/>
    <col min="73" max="73" width="7.33203125" customWidth="1"/>
    <col min="74" max="74" width="7.5" bestFit="1" customWidth="1"/>
    <col min="75" max="75" width="7.6640625" bestFit="1" customWidth="1"/>
    <col min="76" max="76" width="7.1640625" bestFit="1" customWidth="1"/>
    <col min="77" max="77" width="7.33203125" bestFit="1" customWidth="1"/>
    <col min="78" max="78" width="8.1640625" bestFit="1" customWidth="1"/>
    <col min="79" max="79" width="7.6640625" bestFit="1" customWidth="1"/>
    <col min="80" max="80" width="7.1640625" bestFit="1" customWidth="1"/>
    <col min="81" max="81" width="7.33203125" bestFit="1" customWidth="1"/>
    <col min="82" max="82" width="7.5" bestFit="1" customWidth="1"/>
    <col min="83" max="83" width="7.83203125" bestFit="1" customWidth="1"/>
    <col min="84" max="84" width="7.6640625" bestFit="1" customWidth="1"/>
    <col min="85" max="85" width="7.1640625" bestFit="1" customWidth="1"/>
    <col min="86" max="86" width="7.33203125" bestFit="1" customWidth="1"/>
    <col min="87" max="87" width="7.5" bestFit="1" customWidth="1"/>
    <col min="88" max="88" width="7.6640625" bestFit="1" customWidth="1"/>
    <col min="89" max="89" width="7.1640625" bestFit="1" customWidth="1"/>
    <col min="90" max="90" width="7.33203125" bestFit="1" customWidth="1"/>
    <col min="91" max="91" width="7.5" bestFit="1" customWidth="1"/>
    <col min="92" max="92" width="7.6640625" bestFit="1" customWidth="1"/>
    <col min="93" max="93" width="7.5" style="37" customWidth="1"/>
    <col min="94" max="94" width="7.5" customWidth="1"/>
    <col min="95" max="95" width="7.5" bestFit="1" customWidth="1"/>
    <col min="96" max="96" width="7.5" customWidth="1"/>
    <col min="97" max="97" width="9.5" customWidth="1"/>
  </cols>
  <sheetData>
    <row r="1" spans="2:107">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row>
    <row r="2" spans="2:107">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pans="2:107">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2:107">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spans="2:107" ht="16">
      <c r="B5" s="40"/>
      <c r="C5" s="41"/>
      <c r="D5" s="4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Y5" s="42"/>
      <c r="AZ5" s="42"/>
      <c r="BA5" s="42"/>
      <c r="BB5" s="42"/>
      <c r="BC5" s="42"/>
      <c r="BD5" s="42"/>
      <c r="BE5" s="42"/>
      <c r="BF5" s="42"/>
      <c r="BG5" s="42"/>
      <c r="BH5" s="42"/>
      <c r="BI5" s="42"/>
      <c r="BJ5" s="42"/>
      <c r="BK5" s="42"/>
      <c r="BL5" s="42"/>
      <c r="BM5" s="42"/>
      <c r="BN5" s="42"/>
      <c r="BO5" s="42"/>
      <c r="BP5" s="42"/>
      <c r="BQ5" s="42"/>
      <c r="BR5" s="42"/>
      <c r="BS5" s="42"/>
      <c r="BT5" s="43"/>
      <c r="BU5" s="42"/>
      <c r="BV5" s="42"/>
      <c r="BW5" s="42"/>
      <c r="BX5" s="42"/>
      <c r="BY5" s="42"/>
      <c r="BZ5" s="42"/>
      <c r="CA5" s="42"/>
      <c r="CB5" s="42"/>
      <c r="CC5" s="42"/>
      <c r="CD5" s="42"/>
      <c r="CE5" s="42"/>
      <c r="CF5" s="42"/>
      <c r="CG5" s="42"/>
      <c r="CH5" s="42"/>
      <c r="CI5" s="10"/>
      <c r="CJ5" s="10"/>
      <c r="CK5" s="10"/>
      <c r="CL5" s="10"/>
      <c r="CM5" s="10"/>
      <c r="CN5" s="10"/>
      <c r="CO5" s="10"/>
      <c r="CP5" s="42"/>
      <c r="CQ5" s="42"/>
      <c r="CR5" s="42"/>
      <c r="CS5" s="44"/>
      <c r="CT5" s="44"/>
      <c r="CU5" s="44"/>
      <c r="CV5" s="42"/>
      <c r="CW5" s="42"/>
      <c r="CX5" s="42"/>
      <c r="CY5" s="42"/>
      <c r="CZ5" s="42"/>
      <c r="DA5" s="42"/>
      <c r="DB5" s="42"/>
      <c r="DC5" s="42"/>
    </row>
    <row r="6" spans="2:107" ht="36.75" customHeight="1">
      <c r="B6" s="45"/>
      <c r="C6" s="45"/>
      <c r="D6" s="4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27"/>
      <c r="BU6" s="5"/>
      <c r="BV6" s="5"/>
      <c r="BW6" s="5"/>
      <c r="BX6" s="5"/>
      <c r="BY6" s="5"/>
      <c r="BZ6" s="5"/>
      <c r="CA6" s="5"/>
      <c r="CB6" s="5"/>
      <c r="CC6" s="5"/>
      <c r="CD6" s="5"/>
      <c r="CE6" s="5"/>
      <c r="CF6" s="5"/>
      <c r="CG6" s="5"/>
      <c r="CH6" s="5"/>
      <c r="CI6" s="5"/>
      <c r="CJ6" s="5"/>
      <c r="CK6" s="5"/>
      <c r="CL6" s="5"/>
      <c r="CM6" s="6"/>
      <c r="CN6" s="5"/>
      <c r="CO6" s="5"/>
      <c r="CP6" s="5"/>
      <c r="CQ6" s="5"/>
      <c r="CR6" s="5"/>
      <c r="CS6" s="22"/>
      <c r="CT6" s="22"/>
      <c r="CU6" s="3"/>
      <c r="CV6" s="6"/>
      <c r="CW6" s="5"/>
      <c r="CX6" s="5"/>
    </row>
    <row r="7" spans="2:107" ht="21.75" customHeight="1">
      <c r="B7" s="13"/>
      <c r="C7" s="1"/>
      <c r="D7" s="13"/>
      <c r="E7" s="3"/>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28"/>
      <c r="BU7" s="10"/>
      <c r="BV7" s="10"/>
      <c r="BW7" s="10"/>
      <c r="BX7" s="10"/>
      <c r="BY7" s="10"/>
      <c r="BZ7" s="10"/>
      <c r="CA7" s="10"/>
      <c r="CB7" s="10"/>
      <c r="CC7" s="10"/>
      <c r="CD7" s="10"/>
      <c r="CE7" s="10"/>
      <c r="CF7" s="10"/>
      <c r="CG7" s="10"/>
      <c r="CH7" s="10"/>
      <c r="CI7" s="10"/>
      <c r="CJ7" s="10"/>
      <c r="CK7" s="10"/>
      <c r="CL7" s="10"/>
      <c r="CM7" s="10"/>
      <c r="CN7" s="10"/>
      <c r="CO7" s="10"/>
      <c r="CP7" s="10"/>
      <c r="CQ7" s="10"/>
      <c r="CR7" s="10"/>
      <c r="CS7" s="24"/>
      <c r="CT7" s="24"/>
      <c r="CU7" s="24"/>
      <c r="CV7" s="8"/>
    </row>
    <row r="8" spans="2:107">
      <c r="B8" s="13"/>
      <c r="C8" s="1"/>
      <c r="D8" s="13"/>
      <c r="E8" s="2"/>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28"/>
      <c r="BU8" s="10"/>
      <c r="BV8" s="10"/>
      <c r="BW8" s="10"/>
      <c r="BX8" s="10"/>
      <c r="BY8" s="10"/>
      <c r="BZ8" s="10"/>
      <c r="CA8" s="10"/>
      <c r="CB8" s="10"/>
      <c r="CC8" s="10"/>
      <c r="CD8" s="10"/>
      <c r="CE8" s="10"/>
      <c r="CF8" s="10"/>
      <c r="CG8" s="10"/>
      <c r="CH8" s="10"/>
      <c r="CI8" s="10"/>
      <c r="CJ8" s="10"/>
      <c r="CK8" s="10"/>
      <c r="CL8" s="10"/>
      <c r="CM8" s="10"/>
      <c r="CN8" s="10"/>
      <c r="CO8" s="10"/>
      <c r="CP8" s="10"/>
      <c r="CQ8" s="10"/>
      <c r="CR8" s="10"/>
      <c r="CS8" s="23"/>
      <c r="CT8" s="23"/>
      <c r="CU8" s="23"/>
      <c r="CV8" s="8"/>
    </row>
    <row r="9" spans="2:107" ht="14">
      <c r="B9" s="11"/>
      <c r="C9" s="11"/>
      <c r="D9" s="13"/>
      <c r="E9" s="2"/>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28"/>
      <c r="BU9" s="10"/>
      <c r="BV9" s="10"/>
      <c r="BW9" s="10"/>
      <c r="BX9" s="10"/>
      <c r="BY9" s="10"/>
      <c r="BZ9" s="10"/>
      <c r="CA9" s="10"/>
      <c r="CB9" s="10"/>
      <c r="CC9" s="10"/>
      <c r="CD9" s="10"/>
      <c r="CE9" s="10"/>
      <c r="CF9" s="10"/>
      <c r="CG9" s="10"/>
      <c r="CH9" s="10"/>
      <c r="CI9" s="10"/>
      <c r="CJ9" s="10"/>
      <c r="CK9" s="10"/>
      <c r="CL9" s="10"/>
      <c r="CM9" s="10"/>
      <c r="CN9" s="10"/>
      <c r="CO9" s="10"/>
      <c r="CP9" s="10"/>
      <c r="CQ9" s="10"/>
      <c r="CR9" s="10"/>
      <c r="CS9" s="24"/>
      <c r="CT9" s="24"/>
      <c r="CU9" s="24"/>
      <c r="CV9" s="8"/>
    </row>
    <row r="10" spans="2:107" ht="14" hidden="1">
      <c r="B10" s="11"/>
      <c r="C10" s="11"/>
      <c r="D10" s="13"/>
      <c r="E10" s="2"/>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28"/>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23"/>
      <c r="CT10" s="23"/>
      <c r="CU10" s="23"/>
      <c r="CV10" s="8"/>
    </row>
    <row r="11" spans="2:107" ht="14">
      <c r="B11" s="11"/>
      <c r="C11" s="11"/>
      <c r="D11" s="13"/>
      <c r="E11" s="2"/>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28"/>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23"/>
      <c r="CT11" s="23"/>
      <c r="CU11" s="23"/>
      <c r="CV11" s="9"/>
      <c r="CW11" s="8"/>
    </row>
    <row r="12" spans="2:107" ht="14">
      <c r="B12" s="11"/>
      <c r="C12" s="11"/>
      <c r="D12" s="11"/>
      <c r="E12" s="2"/>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28"/>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23"/>
      <c r="CT12" s="23"/>
      <c r="CU12" s="23"/>
      <c r="CV12" s="8"/>
      <c r="CW12" s="8"/>
    </row>
    <row r="13" spans="2:107" ht="14">
      <c r="B13" s="11"/>
      <c r="C13" s="11"/>
      <c r="D13" s="11"/>
      <c r="E13" s="2"/>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28"/>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23"/>
      <c r="CT13" s="23"/>
      <c r="CU13" s="23"/>
      <c r="CV13" s="8"/>
      <c r="CW13" s="8"/>
    </row>
    <row r="14" spans="2:107" ht="16">
      <c r="E14" s="3"/>
      <c r="BS14" s="46"/>
      <c r="BT14" s="47"/>
      <c r="BU14" s="48"/>
      <c r="BV14" s="48"/>
      <c r="BW14" s="48"/>
      <c r="BX14" s="48"/>
      <c r="BY14" s="48"/>
      <c r="BZ14" s="48"/>
      <c r="CA14" s="48"/>
      <c r="CB14" s="48"/>
      <c r="CS14" s="23"/>
      <c r="CT14" s="23"/>
      <c r="CU14" s="23"/>
    </row>
    <row r="15" spans="2:107">
      <c r="BX15" s="39"/>
      <c r="BY15" s="10"/>
      <c r="CS15" s="23"/>
      <c r="CT15" s="23"/>
      <c r="CU15" s="23"/>
    </row>
    <row r="16" spans="2:107" ht="14">
      <c r="B16" s="49"/>
      <c r="BX16" s="39"/>
      <c r="BY16" s="10"/>
      <c r="CP16" s="4"/>
      <c r="CQ16" s="4"/>
      <c r="CS16" s="23"/>
      <c r="CT16" s="23"/>
      <c r="CU16" s="23"/>
    </row>
    <row r="17" spans="2:101">
      <c r="B17" s="25"/>
      <c r="C17" s="50"/>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29"/>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23"/>
      <c r="CT17" s="23"/>
      <c r="CU17" s="23"/>
      <c r="CV17" s="7"/>
      <c r="CW17" s="7"/>
    </row>
    <row r="18" spans="2:101">
      <c r="B18" s="15"/>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30"/>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23"/>
      <c r="CT18" s="23"/>
      <c r="CU18" s="23"/>
    </row>
    <row r="19" spans="2:101">
      <c r="B19" s="15"/>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30"/>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23"/>
      <c r="CT19" s="23"/>
      <c r="CU19" s="23"/>
    </row>
    <row r="20" spans="2:101" ht="14">
      <c r="B20" s="15"/>
      <c r="C20" s="11"/>
      <c r="D20" s="1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5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3"/>
      <c r="CT20" s="23"/>
      <c r="CU20" s="23"/>
      <c r="CV20" s="4"/>
      <c r="CW20" s="4"/>
    </row>
    <row r="21" spans="2:101" ht="16">
      <c r="E21" s="3"/>
      <c r="BS21" s="46"/>
      <c r="BT21" s="52"/>
      <c r="BU21" s="53"/>
      <c r="BV21" s="53"/>
      <c r="BW21" s="53"/>
      <c r="BX21" s="53"/>
      <c r="BY21" s="53"/>
      <c r="BZ21" s="53"/>
      <c r="CA21" s="53"/>
      <c r="CB21" s="53"/>
    </row>
    <row r="22" spans="2:101">
      <c r="BX22" s="39"/>
      <c r="BY22" s="16"/>
    </row>
    <row r="23" spans="2:101" ht="14">
      <c r="B23" s="49"/>
      <c r="BT23" s="54"/>
      <c r="CC23" s="55"/>
    </row>
    <row r="24" spans="2:101">
      <c r="B24" s="5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29"/>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row>
    <row r="25" spans="2:101">
      <c r="B25" s="15"/>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30"/>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row>
    <row r="26" spans="2:101">
      <c r="B26" s="15"/>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30"/>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row>
    <row r="27" spans="2:101" s="3" customFormat="1">
      <c r="B27" s="26"/>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5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row>
    <row r="28" spans="2:101" ht="16">
      <c r="E28" s="3"/>
      <c r="BS28" s="46"/>
      <c r="BT28" s="47"/>
      <c r="BU28" s="48"/>
      <c r="BV28" s="48"/>
      <c r="BW28" s="48"/>
      <c r="BX28" s="48"/>
      <c r="BY28" s="48"/>
      <c r="BZ28" s="48"/>
      <c r="CA28" s="48"/>
      <c r="CB28" s="48"/>
    </row>
    <row r="29" spans="2:101">
      <c r="BX29" s="39"/>
      <c r="BY29" s="10"/>
    </row>
    <row r="30" spans="2:101" ht="14">
      <c r="B30" s="49"/>
      <c r="BT30" s="54"/>
    </row>
    <row r="31" spans="2:101">
      <c r="B31" s="15"/>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28"/>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row>
    <row r="32" spans="2:101" s="57" customFormat="1">
      <c r="B32" s="15"/>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2"/>
      <c r="BK32" s="12"/>
      <c r="BL32" s="12"/>
      <c r="BM32" s="12"/>
      <c r="BN32" s="12"/>
      <c r="BO32" s="12"/>
      <c r="BP32" s="12"/>
      <c r="BQ32" s="12"/>
      <c r="BR32" s="12"/>
      <c r="BS32" s="12"/>
      <c r="BT32" s="31"/>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row>
    <row r="33" spans="2:107">
      <c r="B33" s="26"/>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5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2:107" ht="16">
      <c r="E34" s="3"/>
      <c r="BS34" s="46"/>
      <c r="BT34" s="47"/>
      <c r="BU34" s="48"/>
      <c r="BV34" s="48"/>
      <c r="BW34" s="48"/>
      <c r="BX34" s="48"/>
      <c r="BY34" s="48"/>
      <c r="BZ34" s="48"/>
      <c r="CA34" s="48"/>
      <c r="CB34" s="48"/>
    </row>
    <row r="35" spans="2:107" ht="14">
      <c r="B35" s="49"/>
      <c r="BX35" s="39"/>
      <c r="BY35" s="10"/>
    </row>
    <row r="36" spans="2:107" ht="14">
      <c r="B36" s="49"/>
      <c r="BQ36" s="58"/>
      <c r="BS36" s="58"/>
    </row>
    <row r="37" spans="2:107">
      <c r="B37" s="26"/>
      <c r="C37" s="1"/>
      <c r="D37" s="1"/>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28"/>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row>
    <row r="38" spans="2:107" s="2" customFormat="1">
      <c r="B38" s="26"/>
      <c r="C38" s="13"/>
      <c r="D38" s="13"/>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9"/>
      <c r="BT38" s="30"/>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row>
    <row r="39" spans="2:107">
      <c r="B39" s="59"/>
      <c r="C39" s="1"/>
      <c r="D39" s="1"/>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28"/>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row>
    <row r="40" spans="2:107" s="10" customFormat="1" ht="11.25" customHeight="1">
      <c r="B40" s="15"/>
      <c r="C40" s="1"/>
      <c r="D40" s="1"/>
      <c r="BT40" s="28"/>
      <c r="CA40" s="17"/>
      <c r="CB40" s="17"/>
      <c r="CC40" s="17"/>
      <c r="CD40" s="17"/>
      <c r="CE40" s="17"/>
      <c r="CF40" s="17"/>
      <c r="CG40" s="17"/>
      <c r="CH40" s="17"/>
    </row>
    <row r="41" spans="2:107">
      <c r="B41" s="15"/>
      <c r="C41" s="1"/>
      <c r="D41" s="1"/>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2"/>
      <c r="BA41" s="12"/>
      <c r="BB41" s="12"/>
      <c r="BC41" s="12"/>
      <c r="BD41" s="12"/>
      <c r="BE41" s="12"/>
      <c r="BF41" s="12"/>
      <c r="BG41" s="12"/>
      <c r="BH41" s="12"/>
      <c r="BI41" s="12"/>
      <c r="BJ41" s="12"/>
      <c r="BK41" s="12"/>
      <c r="BL41" s="12"/>
      <c r="BM41" s="12"/>
      <c r="BN41" s="12"/>
      <c r="BO41" s="12"/>
      <c r="BP41" s="12"/>
      <c r="BQ41" s="12"/>
      <c r="BR41" s="12"/>
      <c r="BS41" s="12"/>
      <c r="BT41" s="31"/>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row>
    <row r="42" spans="2:107" s="2" customFormat="1">
      <c r="B42" s="15"/>
      <c r="C42" s="13"/>
      <c r="D42" s="13"/>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30"/>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row>
    <row r="43" spans="2:107">
      <c r="B43" s="15"/>
      <c r="C43" s="1"/>
      <c r="D43" s="1"/>
      <c r="BS43" s="10"/>
      <c r="BT43" s="28"/>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2"/>
      <c r="CS43" s="12"/>
    </row>
    <row r="44" spans="2:107">
      <c r="B44" s="26"/>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21"/>
      <c r="BT44" s="5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V44" s="4"/>
    </row>
    <row r="45" spans="2:107" ht="16">
      <c r="E45" s="3"/>
      <c r="BS45" s="46"/>
      <c r="BT45" s="47"/>
      <c r="BU45" s="48"/>
      <c r="BV45" s="48"/>
      <c r="BW45" s="48"/>
      <c r="BX45" s="48"/>
      <c r="BY45" s="48"/>
      <c r="BZ45" s="48"/>
      <c r="CA45" s="48"/>
      <c r="CB45" s="48"/>
    </row>
    <row r="46" spans="2:107" ht="14">
      <c r="B46" s="49"/>
      <c r="BX46" s="39"/>
      <c r="BY46" s="10"/>
    </row>
    <row r="47" spans="2:107" ht="14">
      <c r="B47" s="49"/>
    </row>
    <row r="48" spans="2:107" ht="15">
      <c r="B48" s="15"/>
      <c r="BS48" s="60"/>
      <c r="BT48" s="28"/>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U48" s="61"/>
      <c r="DC48" s="62"/>
    </row>
    <row r="49" spans="2:99" ht="15">
      <c r="B49" s="15"/>
      <c r="BT49" s="31"/>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U49" s="61"/>
    </row>
    <row r="50" spans="2:99" ht="15">
      <c r="B50" s="15"/>
      <c r="BT50" s="31"/>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U50" s="61"/>
    </row>
    <row r="51" spans="2:99" ht="15">
      <c r="B51" s="15"/>
      <c r="BT51" s="31"/>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U51" s="61"/>
    </row>
    <row r="52" spans="2:99" s="3" customFormat="1" ht="15">
      <c r="B52" s="26"/>
      <c r="BT52" s="32"/>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U52" s="63"/>
    </row>
    <row r="53" spans="2:99" ht="16">
      <c r="E53" s="3"/>
      <c r="BS53" s="46"/>
      <c r="BT53" s="47"/>
      <c r="BU53" s="48"/>
      <c r="BV53" s="48"/>
      <c r="BW53" s="48"/>
      <c r="BX53" s="48"/>
      <c r="BY53" s="48"/>
      <c r="BZ53" s="48"/>
      <c r="CA53" s="48"/>
      <c r="CB53" s="48"/>
      <c r="CU53" s="2"/>
    </row>
    <row r="54" spans="2:99" ht="16">
      <c r="BJ54" s="1"/>
      <c r="BK54" s="1"/>
      <c r="BM54" s="1"/>
      <c r="BN54" s="1"/>
      <c r="BO54" s="1"/>
      <c r="BQ54" s="1"/>
      <c r="BR54" s="1"/>
      <c r="BS54" s="1"/>
      <c r="BT54" s="54"/>
      <c r="BU54" s="4"/>
      <c r="BX54" s="48"/>
      <c r="BY54" s="48"/>
      <c r="CU54" s="2"/>
    </row>
    <row r="55" spans="2:99" ht="16">
      <c r="B55" s="64"/>
      <c r="BJ55" s="1"/>
      <c r="BK55" s="1"/>
      <c r="BM55" s="1"/>
      <c r="BN55" s="1"/>
      <c r="BO55" s="1"/>
      <c r="BP55" s="1"/>
      <c r="BQ55" s="1"/>
      <c r="BR55" s="1"/>
      <c r="BS55" s="1"/>
      <c r="BT55" s="54"/>
      <c r="BU55" s="4"/>
      <c r="BX55" s="48"/>
      <c r="BY55" s="48"/>
      <c r="CU55" s="2"/>
    </row>
    <row r="56" spans="2:99" ht="16">
      <c r="B56" s="56"/>
      <c r="BJ56" s="8"/>
      <c r="BK56" s="8"/>
      <c r="BL56" s="8"/>
      <c r="BM56" s="8"/>
      <c r="BN56" s="8"/>
      <c r="BO56" s="8"/>
      <c r="BP56" s="8"/>
      <c r="BQ56" s="8"/>
      <c r="BR56" s="8"/>
      <c r="BS56" s="8"/>
      <c r="BT56" s="54"/>
      <c r="BU56" s="4"/>
      <c r="BX56" s="48"/>
      <c r="BY56" s="48"/>
      <c r="CU56" s="2"/>
    </row>
    <row r="57" spans="2:99" ht="16">
      <c r="B57" s="56"/>
      <c r="BJ57" s="19"/>
      <c r="BK57" s="19"/>
      <c r="BL57" s="19"/>
      <c r="BM57" s="19"/>
      <c r="BN57" s="19"/>
      <c r="BO57" s="19"/>
      <c r="BP57" s="19"/>
      <c r="BQ57" s="19"/>
      <c r="BR57" s="19"/>
      <c r="BS57" s="19"/>
      <c r="BT57" s="54"/>
      <c r="BU57" s="4"/>
      <c r="BX57" s="48"/>
      <c r="BY57" s="48"/>
    </row>
    <row r="58" spans="2:99">
      <c r="B58" s="15"/>
      <c r="F58" s="8"/>
      <c r="G58" s="8"/>
      <c r="H58" s="8"/>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3"/>
      <c r="BK58" s="13"/>
      <c r="BL58" s="13"/>
      <c r="BM58" s="13"/>
      <c r="BN58" s="13"/>
      <c r="BO58" s="13"/>
      <c r="BP58" s="13"/>
      <c r="BQ58" s="1"/>
      <c r="BR58" s="1"/>
      <c r="BS58" s="1"/>
      <c r="BT58" s="65"/>
      <c r="BU58" s="1"/>
      <c r="BV58" s="1"/>
      <c r="BW58" s="50"/>
      <c r="BX58" s="50"/>
      <c r="BY58" s="50"/>
    </row>
    <row r="59" spans="2:99">
      <c r="B59" s="5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2"/>
      <c r="BK59" s="2"/>
      <c r="BL59" s="2"/>
      <c r="BM59" s="2"/>
      <c r="BN59" s="2"/>
      <c r="BO59" s="2"/>
      <c r="BP59" s="2"/>
      <c r="BT59" s="54"/>
      <c r="BV59" s="4"/>
      <c r="BW59" s="4"/>
      <c r="BX59" s="4"/>
      <c r="BY59" s="4"/>
    </row>
    <row r="60" spans="2:99">
      <c r="B60" s="15"/>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2"/>
      <c r="BK60" s="2"/>
      <c r="BL60" s="2"/>
      <c r="BM60" s="2"/>
      <c r="BN60" s="2"/>
      <c r="BO60" s="2"/>
      <c r="BP60" s="2"/>
      <c r="BT60" s="54"/>
      <c r="BV60" s="4"/>
      <c r="BW60" s="4"/>
      <c r="BX60" s="4"/>
      <c r="BY60" s="4"/>
    </row>
    <row r="61" spans="2:99">
      <c r="B61" s="15"/>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2"/>
      <c r="BK61" s="2"/>
      <c r="BL61" s="2"/>
      <c r="BM61" s="2"/>
      <c r="BN61" s="2"/>
      <c r="BO61" s="2"/>
      <c r="BP61" s="2"/>
      <c r="BT61" s="54"/>
      <c r="BV61" s="4"/>
      <c r="BW61" s="4"/>
      <c r="BX61" s="4"/>
      <c r="BY61" s="4"/>
    </row>
    <row r="62" spans="2:99">
      <c r="B62" s="56"/>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65"/>
    </row>
    <row r="63" spans="2:99">
      <c r="BT63" s="54"/>
    </row>
    <row r="64" spans="2:99">
      <c r="B64" s="66"/>
      <c r="BT64" s="54"/>
    </row>
    <row r="65" spans="2:99">
      <c r="B65" s="66"/>
      <c r="BT65" s="54"/>
    </row>
    <row r="66" spans="2:99">
      <c r="E66" s="67"/>
      <c r="BT66" s="54"/>
    </row>
    <row r="67" spans="2:99" s="10" customFormat="1">
      <c r="B67" s="64"/>
      <c r="BT67" s="28"/>
    </row>
    <row r="68" spans="2:99">
      <c r="B68" s="64"/>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33"/>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row>
    <row r="71" spans="2:99">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9"/>
      <c r="BU71" s="68"/>
      <c r="BV71" s="68"/>
      <c r="BW71" s="68"/>
      <c r="BX71" s="68"/>
      <c r="BY71" s="68"/>
      <c r="BZ71" s="68"/>
      <c r="CA71" s="68"/>
      <c r="CB71" s="68"/>
      <c r="CC71" s="68"/>
      <c r="CD71" s="68"/>
      <c r="CE71" s="68"/>
      <c r="CF71" s="68"/>
      <c r="CG71" s="68"/>
      <c r="CH71" s="68"/>
      <c r="CI71" s="68"/>
      <c r="CJ71" s="68"/>
      <c r="CK71" s="68"/>
      <c r="CL71" s="68"/>
      <c r="CM71" s="68"/>
      <c r="CN71" s="68"/>
      <c r="CO71" s="68"/>
      <c r="CP71" s="68"/>
      <c r="CQ71" s="68"/>
    </row>
    <row r="72" spans="2:99" ht="16">
      <c r="E72" s="3"/>
      <c r="BS72" s="46"/>
      <c r="BT72" s="47"/>
      <c r="BU72" s="48"/>
      <c r="BV72" s="48"/>
      <c r="BW72" s="48"/>
      <c r="BX72" s="48"/>
      <c r="BY72" s="48"/>
      <c r="BZ72" s="48"/>
      <c r="CA72" s="48"/>
      <c r="CB72" s="48"/>
      <c r="CU72" s="2"/>
    </row>
    <row r="73" spans="2:99" ht="16">
      <c r="BJ73" s="1"/>
      <c r="BK73" s="1"/>
      <c r="BM73" s="1"/>
      <c r="BN73" s="1"/>
      <c r="BO73" s="1"/>
      <c r="BQ73" s="1"/>
      <c r="BR73" s="1"/>
      <c r="BS73" s="1"/>
      <c r="BT73" s="54"/>
      <c r="BU73" s="4"/>
      <c r="BX73" s="48"/>
      <c r="BY73" s="48"/>
      <c r="CU73" s="2"/>
    </row>
    <row r="74" spans="2:99">
      <c r="B74" s="3"/>
    </row>
    <row r="75" spans="2:99">
      <c r="B75" s="2"/>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row>
    <row r="76" spans="2:99">
      <c r="B76" s="2"/>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row>
    <row r="77" spans="2:99">
      <c r="B77" s="2"/>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row>
    <row r="78" spans="2:99">
      <c r="B78" s="2"/>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row>
    <row r="79" spans="2:99" s="3" customFormat="1">
      <c r="B79" s="35"/>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row>
  </sheetData>
  <pageMargins left="0.7" right="0.7" top="0.75" bottom="0.75" header="0.3" footer="0.3"/>
  <pageSetup paperSize="17" scale="74" fitToWidth="0" orientation="landscape" r:id="rId1"/>
  <headerFooter alignWithMargins="0">
    <oddFooter>&amp;L&amp;8&amp;D&amp;R&amp;8&amp;F</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
    <pageSetUpPr fitToPage="1"/>
  </sheetPr>
  <dimension ref="A1:IE108"/>
  <sheetViews>
    <sheetView showGridLines="0" tabSelected="1" zoomScaleNormal="100" workbookViewId="0">
      <pane xSplit="53" ySplit="5" topLeftCell="HG62" activePane="bottomRight" state="frozen"/>
      <selection pane="topRight" activeCell="BB1" sqref="BB1"/>
      <selection pane="bottomLeft" activeCell="A6" sqref="A6"/>
      <selection pane="bottomRight" activeCell="HM84" sqref="HM84:HS84"/>
    </sheetView>
  </sheetViews>
  <sheetFormatPr baseColWidth="10" defaultColWidth="9.1640625" defaultRowHeight="13"/>
  <cols>
    <col min="1" max="1" width="3" style="2" customWidth="1"/>
    <col min="2" max="2" width="75.6640625" style="36" customWidth="1"/>
    <col min="3" max="14" width="1.5" style="36" hidden="1" customWidth="1"/>
    <col min="15" max="53" width="1.5" style="2" hidden="1" customWidth="1"/>
    <col min="54" max="82" width="10.33203125" style="2" customWidth="1"/>
    <col min="83" max="83" width="11" style="2" customWidth="1"/>
    <col min="84" max="87" width="10.5" style="2" customWidth="1"/>
    <col min="88" max="97" width="11.1640625" style="2" customWidth="1"/>
    <col min="98" max="101" width="10.5" style="2" customWidth="1"/>
    <col min="102" max="104" width="10.83203125" style="2" customWidth="1"/>
    <col min="105" max="112" width="11.1640625" style="2" customWidth="1"/>
    <col min="113" max="113" width="11.5" style="2" customWidth="1"/>
    <col min="114" max="114" width="12.1640625" style="2" customWidth="1"/>
    <col min="115" max="122" width="10.83203125" style="2" customWidth="1"/>
    <col min="123" max="125" width="10.5" style="2" customWidth="1"/>
    <col min="126" max="128" width="11.1640625" style="2" customWidth="1"/>
    <col min="129" max="129" width="11.1640625" style="573" bestFit="1" customWidth="1"/>
    <col min="130" max="167" width="11.1640625" style="2" bestFit="1" customWidth="1"/>
    <col min="168" max="179" width="12.1640625" style="2" customWidth="1"/>
    <col min="180" max="180" width="12.33203125" style="2" bestFit="1" customWidth="1"/>
    <col min="181" max="185" width="11" style="2" bestFit="1" customWidth="1"/>
    <col min="186" max="190" width="10.5" style="2" customWidth="1"/>
    <col min="191" max="203" width="9.6640625" style="2" bestFit="1" customWidth="1"/>
    <col min="204" max="205" width="9.6640625" style="2" customWidth="1"/>
    <col min="206" max="214" width="10" style="2" customWidth="1"/>
    <col min="215" max="218" width="10.5" style="2" customWidth="1"/>
    <col min="219" max="221" width="10" style="2" customWidth="1"/>
    <col min="222" max="224" width="9.6640625" style="2" bestFit="1" customWidth="1"/>
    <col min="225" max="225" width="10.5" style="2" customWidth="1"/>
    <col min="226" max="227" width="9.6640625" style="2" bestFit="1" customWidth="1"/>
    <col min="228" max="16384" width="9.1640625" style="2"/>
  </cols>
  <sheetData>
    <row r="1" spans="1:239">
      <c r="B1" s="395"/>
      <c r="CL1" s="2" t="s">
        <v>45</v>
      </c>
      <c r="DJ1" s="143"/>
      <c r="DK1" s="143"/>
      <c r="DL1" s="143"/>
      <c r="DM1" s="143"/>
      <c r="DN1" s="143"/>
      <c r="DO1" s="143"/>
      <c r="DP1" s="143"/>
      <c r="DQ1" s="143"/>
      <c r="DR1" s="143"/>
      <c r="DS1" s="143"/>
      <c r="DY1" s="350"/>
      <c r="FC1" s="329"/>
      <c r="FD1" s="329"/>
      <c r="FE1" s="329"/>
      <c r="FF1" s="329"/>
      <c r="FG1" s="329"/>
      <c r="FH1" s="329"/>
      <c r="FI1" s="329"/>
      <c r="FJ1" s="329"/>
      <c r="FK1" s="329" t="s">
        <v>224</v>
      </c>
      <c r="FL1" s="329"/>
      <c r="FM1" s="329"/>
      <c r="FN1" s="329"/>
      <c r="FO1" s="329"/>
      <c r="FP1" s="329"/>
      <c r="FQ1" s="329"/>
      <c r="FR1" s="329"/>
      <c r="FS1" s="329"/>
      <c r="FT1" s="329"/>
      <c r="FU1" s="329"/>
      <c r="FV1" s="329"/>
      <c r="FW1" s="329"/>
    </row>
    <row r="2" spans="1:239" ht="19" thickBot="1">
      <c r="B2" s="137" t="s">
        <v>272</v>
      </c>
      <c r="DJ2" s="143"/>
      <c r="DK2" s="143"/>
      <c r="DL2" s="143"/>
      <c r="DM2" s="143"/>
      <c r="DN2" s="143"/>
      <c r="DO2" s="143"/>
      <c r="DP2" s="143"/>
      <c r="DQ2" s="143"/>
      <c r="DR2" s="143"/>
      <c r="DS2" s="143"/>
      <c r="DY2" s="350"/>
      <c r="FC2" s="320"/>
      <c r="FD2" s="320"/>
      <c r="FE2" s="320"/>
      <c r="FF2" s="320"/>
      <c r="FG2" s="320"/>
      <c r="FH2" s="320"/>
      <c r="FI2" s="320"/>
      <c r="FJ2" s="320"/>
      <c r="FK2" s="320"/>
      <c r="FL2" s="324"/>
      <c r="FM2" s="324"/>
      <c r="FN2" s="324"/>
      <c r="FO2" s="324"/>
      <c r="FP2" s="324"/>
      <c r="FQ2" s="324"/>
      <c r="FR2" s="324"/>
      <c r="FS2" s="324"/>
      <c r="FT2" s="324"/>
      <c r="FU2" s="324" t="s">
        <v>260</v>
      </c>
      <c r="FV2" s="324" t="s">
        <v>260</v>
      </c>
      <c r="FW2" s="324" t="s">
        <v>260</v>
      </c>
      <c r="FX2" s="324" t="s">
        <v>260</v>
      </c>
      <c r="FY2" s="324" t="s">
        <v>260</v>
      </c>
      <c r="FZ2" s="324" t="s">
        <v>260</v>
      </c>
      <c r="GA2" s="324" t="s">
        <v>260</v>
      </c>
      <c r="GB2" s="324" t="s">
        <v>260</v>
      </c>
      <c r="GC2" s="324" t="s">
        <v>260</v>
      </c>
      <c r="GD2" s="324" t="s">
        <v>260</v>
      </c>
      <c r="GE2" s="324" t="s">
        <v>260</v>
      </c>
      <c r="GF2" s="324" t="s">
        <v>260</v>
      </c>
      <c r="GG2" s="324" t="s">
        <v>260</v>
      </c>
      <c r="GH2" s="324" t="s">
        <v>260</v>
      </c>
      <c r="GI2" s="324" t="s">
        <v>260</v>
      </c>
      <c r="GJ2" s="324" t="s">
        <v>260</v>
      </c>
      <c r="GK2" s="324" t="s">
        <v>260</v>
      </c>
      <c r="GL2" s="324" t="s">
        <v>260</v>
      </c>
      <c r="GM2" s="324" t="s">
        <v>260</v>
      </c>
      <c r="GN2" s="324" t="s">
        <v>260</v>
      </c>
      <c r="GO2" s="324" t="s">
        <v>260</v>
      </c>
      <c r="GP2" s="324" t="s">
        <v>260</v>
      </c>
      <c r="GQ2" s="324" t="s">
        <v>260</v>
      </c>
      <c r="GR2" s="324" t="s">
        <v>260</v>
      </c>
      <c r="GS2" s="324" t="s">
        <v>260</v>
      </c>
      <c r="GT2" s="324" t="s">
        <v>260</v>
      </c>
      <c r="GU2" s="324" t="s">
        <v>260</v>
      </c>
      <c r="GV2" s="324" t="s">
        <v>260</v>
      </c>
      <c r="GW2" s="324" t="s">
        <v>260</v>
      </c>
      <c r="GX2" s="324" t="s">
        <v>260</v>
      </c>
      <c r="GY2" s="324" t="s">
        <v>260</v>
      </c>
      <c r="GZ2" s="324" t="s">
        <v>260</v>
      </c>
      <c r="HA2" s="324" t="s">
        <v>260</v>
      </c>
      <c r="HB2" s="324" t="s">
        <v>260</v>
      </c>
      <c r="HC2" s="324" t="s">
        <v>260</v>
      </c>
      <c r="HD2" s="324" t="s">
        <v>260</v>
      </c>
      <c r="HE2" s="324" t="s">
        <v>260</v>
      </c>
      <c r="HF2" s="324" t="s">
        <v>260</v>
      </c>
      <c r="HG2" s="324" t="s">
        <v>260</v>
      </c>
      <c r="HH2" s="324" t="s">
        <v>260</v>
      </c>
      <c r="HI2" s="324" t="s">
        <v>260</v>
      </c>
      <c r="HJ2" s="324" t="s">
        <v>260</v>
      </c>
      <c r="HK2" s="324" t="s">
        <v>260</v>
      </c>
      <c r="HL2" s="324" t="s">
        <v>260</v>
      </c>
      <c r="HM2" s="324" t="s">
        <v>260</v>
      </c>
      <c r="HN2" s="324" t="s">
        <v>260</v>
      </c>
      <c r="HO2" s="324" t="s">
        <v>260</v>
      </c>
      <c r="HP2" s="324" t="s">
        <v>260</v>
      </c>
      <c r="HQ2" s="324" t="s">
        <v>274</v>
      </c>
      <c r="HR2" s="324" t="s">
        <v>274</v>
      </c>
      <c r="HS2" s="324" t="s">
        <v>274</v>
      </c>
    </row>
    <row r="3" spans="1:239" ht="20.25" customHeight="1" thickBot="1">
      <c r="B3" s="2"/>
      <c r="O3" s="5"/>
      <c r="P3" s="357"/>
      <c r="Q3" s="357"/>
      <c r="R3" s="357"/>
      <c r="S3" s="357"/>
      <c r="T3" s="357"/>
      <c r="U3" s="357"/>
      <c r="V3" s="357"/>
      <c r="W3" s="357"/>
      <c r="X3" s="357"/>
      <c r="Y3" s="357"/>
      <c r="Z3" s="357"/>
      <c r="AA3" s="357"/>
      <c r="AB3" s="357"/>
      <c r="AC3" s="357"/>
      <c r="AD3" s="357"/>
      <c r="AE3" s="357"/>
      <c r="AF3" s="357"/>
      <c r="AG3" s="357"/>
      <c r="AH3" s="357"/>
      <c r="AI3" s="357"/>
      <c r="AJ3" s="357"/>
      <c r="AK3" s="357"/>
      <c r="AL3" s="357"/>
      <c r="AM3" s="357"/>
      <c r="AN3" s="357"/>
      <c r="AO3" s="357"/>
      <c r="AP3" s="357"/>
      <c r="AQ3" s="357"/>
      <c r="AR3" s="357"/>
      <c r="AS3" s="357"/>
      <c r="AT3" s="357"/>
      <c r="AU3" s="357"/>
      <c r="AV3" s="357"/>
      <c r="AW3" s="357"/>
      <c r="AX3" s="357"/>
      <c r="AY3" s="357"/>
      <c r="AZ3" s="357"/>
      <c r="BA3" s="357"/>
      <c r="BB3" s="405" t="s">
        <v>191</v>
      </c>
      <c r="BC3" s="357"/>
      <c r="BD3" s="357"/>
      <c r="BE3" s="357"/>
      <c r="BF3" s="357"/>
      <c r="BG3" s="357"/>
      <c r="BH3" s="357"/>
      <c r="BI3" s="357"/>
      <c r="BJ3" s="357"/>
      <c r="BK3" s="357"/>
      <c r="BL3" s="357"/>
      <c r="BM3" s="357"/>
      <c r="BN3" s="357"/>
      <c r="BO3" s="357"/>
      <c r="BP3" s="357"/>
      <c r="BQ3" s="357"/>
      <c r="BR3" s="357"/>
      <c r="BS3" s="357"/>
      <c r="BT3" s="357"/>
      <c r="BU3" s="357"/>
      <c r="BV3" s="357"/>
      <c r="BW3" s="357"/>
      <c r="BX3" s="357"/>
      <c r="BY3" s="357"/>
      <c r="BZ3" s="357"/>
      <c r="CA3" s="357"/>
      <c r="CB3" s="357"/>
      <c r="CC3" s="357"/>
      <c r="CD3" s="357"/>
      <c r="CE3" s="357"/>
      <c r="CF3" s="357"/>
      <c r="CG3" s="357"/>
      <c r="CH3" s="357"/>
      <c r="CI3" s="357"/>
      <c r="CJ3" s="357"/>
      <c r="CK3" s="357"/>
      <c r="CL3" s="357"/>
      <c r="CM3" s="357"/>
      <c r="CN3" s="357"/>
      <c r="CO3" s="357"/>
      <c r="CP3" s="357"/>
      <c r="CQ3" s="357"/>
      <c r="CR3" s="357"/>
      <c r="CS3" s="357"/>
      <c r="CT3" s="357"/>
      <c r="CU3" s="357"/>
      <c r="CV3" s="357"/>
      <c r="CW3" s="357"/>
      <c r="CX3" s="357"/>
      <c r="CY3" s="357"/>
      <c r="CZ3" s="357"/>
      <c r="DA3" s="357"/>
      <c r="DB3" s="357"/>
      <c r="DC3" s="357"/>
      <c r="DD3" s="357"/>
      <c r="DE3" s="357"/>
      <c r="DF3" s="357"/>
      <c r="DG3" s="357"/>
      <c r="DH3" s="357"/>
      <c r="DI3" s="357"/>
      <c r="DJ3" s="147"/>
      <c r="DK3" s="147"/>
      <c r="DL3" s="147"/>
      <c r="DS3" s="147"/>
      <c r="DY3" s="313"/>
      <c r="DZ3" s="313"/>
      <c r="EA3" s="313"/>
      <c r="EB3" s="313"/>
      <c r="EC3" s="313"/>
      <c r="ED3" s="313"/>
      <c r="EE3" s="313"/>
      <c r="EF3" s="313"/>
      <c r="EG3" s="313"/>
      <c r="EH3" s="313"/>
      <c r="EI3" s="313"/>
      <c r="EJ3" s="313"/>
      <c r="EK3" s="313"/>
      <c r="EL3" s="313"/>
      <c r="EM3" s="313"/>
      <c r="EN3" s="313"/>
      <c r="EO3" s="313"/>
      <c r="EP3" s="313"/>
      <c r="EQ3" s="313"/>
      <c r="ER3" s="313"/>
      <c r="ES3" s="313"/>
      <c r="ET3" s="313"/>
      <c r="EU3" s="313"/>
      <c r="EV3" s="313"/>
      <c r="EW3" s="313"/>
      <c r="EX3" s="313"/>
      <c r="EY3" s="313"/>
      <c r="EZ3" s="130"/>
      <c r="FA3" s="130"/>
      <c r="FB3" s="599"/>
      <c r="FC3" s="599"/>
      <c r="FD3" s="599"/>
      <c r="FE3" s="599"/>
      <c r="FF3" s="599"/>
      <c r="FG3" s="599"/>
      <c r="FH3" s="599"/>
      <c r="FI3" s="599"/>
      <c r="FJ3" s="599"/>
      <c r="FK3" s="599"/>
      <c r="FL3" s="599"/>
      <c r="FM3" s="599"/>
      <c r="FN3" s="599"/>
      <c r="FO3" s="599"/>
      <c r="FP3" s="599"/>
      <c r="FQ3" s="599"/>
      <c r="FR3" s="599"/>
      <c r="FS3" s="599"/>
      <c r="FT3" s="599"/>
      <c r="FU3" s="599"/>
      <c r="FV3" s="599"/>
      <c r="FW3" s="599"/>
      <c r="FX3" s="600"/>
      <c r="FY3" s="600"/>
      <c r="FZ3" s="600"/>
      <c r="GA3" s="600"/>
      <c r="GB3" s="600"/>
    </row>
    <row r="4" spans="1:239" s="5" customFormat="1">
      <c r="B4" s="358"/>
      <c r="C4" s="358"/>
      <c r="D4" s="358"/>
      <c r="E4" s="358"/>
      <c r="F4" s="358"/>
      <c r="G4" s="358"/>
      <c r="H4" s="358"/>
      <c r="I4" s="358"/>
      <c r="J4" s="358"/>
      <c r="K4" s="358"/>
      <c r="L4" s="358"/>
      <c r="M4" s="358"/>
      <c r="N4" s="358"/>
      <c r="O4" s="359"/>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182" t="s">
        <v>64</v>
      </c>
      <c r="AZ4" s="182" t="s">
        <v>64</v>
      </c>
      <c r="BA4" s="182" t="s">
        <v>64</v>
      </c>
      <c r="BB4" s="182" t="s">
        <v>64</v>
      </c>
      <c r="BC4" s="182" t="s">
        <v>64</v>
      </c>
      <c r="BD4" s="182" t="s">
        <v>64</v>
      </c>
      <c r="BE4" s="182" t="s">
        <v>64</v>
      </c>
      <c r="BF4" s="182" t="s">
        <v>64</v>
      </c>
      <c r="BG4" s="182" t="s">
        <v>63</v>
      </c>
      <c r="BH4" s="182" t="s">
        <v>63</v>
      </c>
      <c r="BI4" s="182" t="s">
        <v>63</v>
      </c>
      <c r="BJ4" s="182" t="s">
        <v>63</v>
      </c>
      <c r="BK4" s="182" t="s">
        <v>64</v>
      </c>
      <c r="BL4" s="182" t="s">
        <v>64</v>
      </c>
      <c r="BM4" s="182" t="s">
        <v>64</v>
      </c>
      <c r="BN4" s="182" t="s">
        <v>64</v>
      </c>
      <c r="BO4" s="182" t="s">
        <v>64</v>
      </c>
      <c r="BP4" s="182" t="s">
        <v>64</v>
      </c>
      <c r="BQ4" s="182" t="s">
        <v>64</v>
      </c>
      <c r="BR4" s="182" t="s">
        <v>64</v>
      </c>
      <c r="BS4" s="182" t="s">
        <v>63</v>
      </c>
      <c r="BT4" s="182" t="s">
        <v>63</v>
      </c>
      <c r="BU4" s="182" t="s">
        <v>63</v>
      </c>
      <c r="BV4" s="182" t="s">
        <v>63</v>
      </c>
      <c r="BW4" s="182" t="s">
        <v>64</v>
      </c>
      <c r="BX4" s="182" t="s">
        <v>64</v>
      </c>
      <c r="BY4" s="182" t="s">
        <v>64</v>
      </c>
      <c r="BZ4" s="182" t="s">
        <v>64</v>
      </c>
      <c r="CA4" s="182" t="s">
        <v>64</v>
      </c>
      <c r="CB4" s="182" t="s">
        <v>64</v>
      </c>
      <c r="CC4" s="182" t="s">
        <v>64</v>
      </c>
      <c r="CD4" s="182" t="s">
        <v>64</v>
      </c>
      <c r="CE4" s="182" t="s">
        <v>63</v>
      </c>
      <c r="CF4" s="182" t="s">
        <v>63</v>
      </c>
      <c r="CG4" s="182" t="s">
        <v>63</v>
      </c>
      <c r="CH4" s="183" t="s">
        <v>63</v>
      </c>
      <c r="CI4" s="183" t="s">
        <v>64</v>
      </c>
      <c r="CJ4" s="183" t="s">
        <v>64</v>
      </c>
      <c r="CK4" s="182" t="s">
        <v>64</v>
      </c>
      <c r="CL4" s="182" t="s">
        <v>64</v>
      </c>
      <c r="CM4" s="182" t="s">
        <v>64</v>
      </c>
      <c r="CN4" s="182" t="s">
        <v>64</v>
      </c>
      <c r="CO4" s="182" t="s">
        <v>64</v>
      </c>
      <c r="CP4" s="182" t="s">
        <v>64</v>
      </c>
      <c r="CQ4" s="182" t="s">
        <v>63</v>
      </c>
      <c r="CR4" s="182" t="s">
        <v>63</v>
      </c>
      <c r="CS4" s="182" t="s">
        <v>63</v>
      </c>
      <c r="CT4" s="182" t="s">
        <v>63</v>
      </c>
      <c r="CU4" s="182" t="s">
        <v>64</v>
      </c>
      <c r="CV4" s="182" t="s">
        <v>64</v>
      </c>
      <c r="CW4" s="182" t="s">
        <v>64</v>
      </c>
      <c r="CX4" s="182" t="s">
        <v>64</v>
      </c>
      <c r="CY4" s="182" t="s">
        <v>64</v>
      </c>
      <c r="CZ4" s="182" t="s">
        <v>64</v>
      </c>
      <c r="DA4" s="182" t="s">
        <v>64</v>
      </c>
      <c r="DB4" s="182" t="s">
        <v>64</v>
      </c>
      <c r="DC4" s="182" t="s">
        <v>63</v>
      </c>
      <c r="DD4" s="182" t="s">
        <v>63</v>
      </c>
      <c r="DE4" s="182" t="s">
        <v>63</v>
      </c>
      <c r="DF4" s="182" t="s">
        <v>63</v>
      </c>
      <c r="DG4" s="182" t="s">
        <v>64</v>
      </c>
      <c r="DH4" s="182" t="s">
        <v>64</v>
      </c>
      <c r="DI4" s="182" t="s">
        <v>64</v>
      </c>
      <c r="DJ4" s="182" t="s">
        <v>64</v>
      </c>
      <c r="DK4" s="182" t="s">
        <v>64</v>
      </c>
      <c r="DL4" s="182" t="s">
        <v>64</v>
      </c>
      <c r="DM4" s="182" t="s">
        <v>64</v>
      </c>
      <c r="DN4" s="182" t="s">
        <v>64</v>
      </c>
      <c r="DO4" s="182" t="s">
        <v>63</v>
      </c>
      <c r="DP4" s="182" t="s">
        <v>63</v>
      </c>
      <c r="DQ4" s="182" t="s">
        <v>63</v>
      </c>
      <c r="DR4" s="182" t="s">
        <v>63</v>
      </c>
      <c r="DS4" s="182" t="s">
        <v>64</v>
      </c>
      <c r="DT4" s="182" t="s">
        <v>64</v>
      </c>
      <c r="DU4" s="182" t="s">
        <v>64</v>
      </c>
      <c r="DV4" s="182" t="s">
        <v>64</v>
      </c>
      <c r="DW4" s="182" t="s">
        <v>64</v>
      </c>
      <c r="DX4" s="182" t="s">
        <v>64</v>
      </c>
      <c r="DY4" s="360" t="s">
        <v>64</v>
      </c>
      <c r="DZ4" s="182" t="s">
        <v>64</v>
      </c>
      <c r="EA4" s="182" t="s">
        <v>63</v>
      </c>
      <c r="EB4" s="182" t="s">
        <v>63</v>
      </c>
      <c r="EC4" s="182" t="s">
        <v>63</v>
      </c>
      <c r="ED4" s="182" t="s">
        <v>63</v>
      </c>
      <c r="EE4" s="182" t="s">
        <v>64</v>
      </c>
      <c r="EF4" s="182" t="s">
        <v>64</v>
      </c>
      <c r="EG4" s="182" t="s">
        <v>64</v>
      </c>
      <c r="EH4" s="182" t="s">
        <v>64</v>
      </c>
      <c r="EI4" s="182" t="s">
        <v>64</v>
      </c>
      <c r="EJ4" s="182" t="s">
        <v>64</v>
      </c>
      <c r="EK4" s="182" t="s">
        <v>64</v>
      </c>
      <c r="EL4" s="182" t="s">
        <v>64</v>
      </c>
      <c r="EM4" s="182" t="s">
        <v>63</v>
      </c>
      <c r="EN4" s="182" t="s">
        <v>63</v>
      </c>
      <c r="EO4" s="182" t="s">
        <v>63</v>
      </c>
      <c r="EP4" s="182" t="s">
        <v>63</v>
      </c>
      <c r="EQ4" s="182" t="s">
        <v>64</v>
      </c>
      <c r="ER4" s="182" t="s">
        <v>64</v>
      </c>
      <c r="ES4" s="182" t="s">
        <v>64</v>
      </c>
      <c r="ET4" s="182" t="s">
        <v>64</v>
      </c>
      <c r="EU4" s="182" t="s">
        <v>64</v>
      </c>
      <c r="EV4" s="182" t="s">
        <v>64</v>
      </c>
      <c r="EW4" s="182" t="s">
        <v>64</v>
      </c>
      <c r="EX4" s="182" t="s">
        <v>64</v>
      </c>
      <c r="EY4" s="182" t="s">
        <v>63</v>
      </c>
      <c r="EZ4" s="182" t="s">
        <v>63</v>
      </c>
      <c r="FA4" s="182" t="s">
        <v>63</v>
      </c>
      <c r="FB4" s="169" t="s">
        <v>63</v>
      </c>
      <c r="FC4" s="169" t="s">
        <v>64</v>
      </c>
      <c r="FD4" s="169" t="s">
        <v>64</v>
      </c>
      <c r="FE4" s="169" t="s">
        <v>64</v>
      </c>
      <c r="FF4" s="169" t="s">
        <v>64</v>
      </c>
      <c r="FG4" s="169" t="s">
        <v>64</v>
      </c>
      <c r="FH4" s="169" t="s">
        <v>64</v>
      </c>
      <c r="FI4" s="169" t="s">
        <v>64</v>
      </c>
      <c r="FJ4" s="169" t="s">
        <v>64</v>
      </c>
      <c r="FK4" s="169" t="s">
        <v>63</v>
      </c>
      <c r="FL4" s="169" t="s">
        <v>63</v>
      </c>
      <c r="FM4" s="169" t="s">
        <v>63</v>
      </c>
      <c r="FN4" s="169" t="s">
        <v>63</v>
      </c>
      <c r="FO4" s="169" t="s">
        <v>64</v>
      </c>
      <c r="FP4" s="169" t="s">
        <v>64</v>
      </c>
      <c r="FQ4" s="169" t="s">
        <v>64</v>
      </c>
      <c r="FR4" s="169" t="s">
        <v>64</v>
      </c>
      <c r="FS4" s="169" t="s">
        <v>64</v>
      </c>
      <c r="FT4" s="169" t="s">
        <v>64</v>
      </c>
      <c r="FU4" s="169" t="s">
        <v>64</v>
      </c>
      <c r="FV4" s="169" t="s">
        <v>64</v>
      </c>
      <c r="FW4" s="169" t="s">
        <v>63</v>
      </c>
      <c r="FX4" s="169" t="str">
        <f>'Residential (R1)'!FX4</f>
        <v>Hi</v>
      </c>
      <c r="FY4" s="169" t="str">
        <f>'Residential (R1)'!FY4</f>
        <v>Hi</v>
      </c>
      <c r="FZ4" s="169" t="str">
        <f>'Residential (R1)'!FZ4</f>
        <v>Hi</v>
      </c>
      <c r="GA4" s="169" t="str">
        <f>'Residential (R1)'!GA4</f>
        <v>Lo</v>
      </c>
      <c r="GB4" s="169" t="str">
        <f>'Residential (R1)'!GB4</f>
        <v>Lo</v>
      </c>
      <c r="GC4" s="535" t="s">
        <v>64</v>
      </c>
      <c r="GD4" s="535" t="s">
        <v>64</v>
      </c>
      <c r="GE4" s="535" t="s">
        <v>64</v>
      </c>
      <c r="GF4" s="535" t="s">
        <v>64</v>
      </c>
      <c r="GG4" s="535" t="s">
        <v>64</v>
      </c>
      <c r="GH4" s="535" t="s">
        <v>64</v>
      </c>
      <c r="GI4" s="535" t="s">
        <v>63</v>
      </c>
      <c r="GJ4" s="535" t="str">
        <f>'Residential (R1)'!GJ4</f>
        <v>Hi</v>
      </c>
      <c r="GK4" s="535" t="str">
        <f>'Residential (R1)'!GK4</f>
        <v>Hi</v>
      </c>
      <c r="GL4" s="535" t="str">
        <f>'Residential (R1)'!GL4</f>
        <v>Hi</v>
      </c>
      <c r="GM4" s="535" t="str">
        <f>'Residential (R1)'!GM4</f>
        <v>Lo</v>
      </c>
      <c r="GN4" s="535" t="str">
        <f>'Residential (R1)'!GN4</f>
        <v>Lo</v>
      </c>
      <c r="GO4" s="535" t="s">
        <v>64</v>
      </c>
      <c r="GP4" s="535" t="s">
        <v>64</v>
      </c>
      <c r="GQ4" s="535" t="s">
        <v>64</v>
      </c>
      <c r="GR4" s="535" t="s">
        <v>64</v>
      </c>
      <c r="GS4" s="535" t="s">
        <v>64</v>
      </c>
      <c r="GT4" s="535" t="s">
        <v>64</v>
      </c>
      <c r="GU4" s="535" t="s">
        <v>63</v>
      </c>
      <c r="GV4" s="535" t="str">
        <f>'Residential (R1)'!GV4</f>
        <v>Hi</v>
      </c>
      <c r="GW4" s="535" t="str">
        <f>'Residential (R1)'!GW4</f>
        <v>Hi</v>
      </c>
      <c r="GX4" s="535" t="str">
        <f>'Residential (R1)'!GX4</f>
        <v>Hi</v>
      </c>
      <c r="GY4" s="535" t="str">
        <f>'Residential (R1)'!GY4</f>
        <v>Lo</v>
      </c>
      <c r="GZ4" s="535" t="str">
        <f>'Residential (R1)'!GZ4</f>
        <v>Lo</v>
      </c>
      <c r="HA4" s="535" t="s">
        <v>64</v>
      </c>
      <c r="HB4" s="535" t="s">
        <v>64</v>
      </c>
      <c r="HC4" s="535" t="s">
        <v>64</v>
      </c>
      <c r="HD4" s="535" t="s">
        <v>64</v>
      </c>
      <c r="HE4" s="535" t="s">
        <v>64</v>
      </c>
      <c r="HF4" s="535" t="s">
        <v>64</v>
      </c>
      <c r="HG4" s="535" t="s">
        <v>63</v>
      </c>
      <c r="HH4" s="535" t="str">
        <f>'Residential (R1)'!HH4</f>
        <v>Hi</v>
      </c>
      <c r="HI4" s="535" t="str">
        <f>'Residential (R1)'!HI4</f>
        <v>Hi</v>
      </c>
      <c r="HJ4" s="535" t="str">
        <f>'Residential (R1)'!HJ4</f>
        <v>Hi</v>
      </c>
      <c r="HK4" s="535" t="str">
        <f>'Residential (R1)'!HK4</f>
        <v>Lo</v>
      </c>
      <c r="HL4" s="535" t="str">
        <f>'Residential (R1)'!HL4</f>
        <v>Lo</v>
      </c>
      <c r="HM4" s="535" t="s">
        <v>64</v>
      </c>
      <c r="HN4" s="535" t="s">
        <v>64</v>
      </c>
      <c r="HO4" s="535" t="s">
        <v>64</v>
      </c>
      <c r="HP4" s="535" t="s">
        <v>64</v>
      </c>
      <c r="HQ4" s="535" t="s">
        <v>64</v>
      </c>
      <c r="HR4" s="535" t="s">
        <v>64</v>
      </c>
      <c r="HS4" s="535" t="s">
        <v>63</v>
      </c>
    </row>
    <row r="5" spans="1:239" s="5" customFormat="1" ht="14" thickBot="1">
      <c r="B5" s="361" t="s">
        <v>0</v>
      </c>
      <c r="C5" s="362"/>
      <c r="D5" s="362"/>
      <c r="E5" s="362"/>
      <c r="F5" s="362"/>
      <c r="G5" s="362"/>
      <c r="H5" s="362"/>
      <c r="I5" s="362"/>
      <c r="J5" s="362"/>
      <c r="K5" s="362"/>
      <c r="L5" s="362"/>
      <c r="M5" s="362"/>
      <c r="N5" s="362"/>
      <c r="O5" s="363">
        <v>38991</v>
      </c>
      <c r="P5" s="363">
        <v>39022</v>
      </c>
      <c r="Q5" s="363">
        <v>39052</v>
      </c>
      <c r="R5" s="363">
        <v>39083</v>
      </c>
      <c r="S5" s="363">
        <v>39114</v>
      </c>
      <c r="T5" s="363">
        <v>39142</v>
      </c>
      <c r="U5" s="363">
        <v>39173</v>
      </c>
      <c r="V5" s="363">
        <v>39203</v>
      </c>
      <c r="W5" s="363">
        <v>39234</v>
      </c>
      <c r="X5" s="363">
        <v>39264</v>
      </c>
      <c r="Y5" s="363">
        <v>39295</v>
      </c>
      <c r="Z5" s="363">
        <v>39326</v>
      </c>
      <c r="AA5" s="363">
        <v>39356</v>
      </c>
      <c r="AB5" s="363">
        <v>39387</v>
      </c>
      <c r="AC5" s="363">
        <v>39417</v>
      </c>
      <c r="AD5" s="363">
        <v>39448</v>
      </c>
      <c r="AE5" s="363">
        <v>39479</v>
      </c>
      <c r="AF5" s="363">
        <v>39508</v>
      </c>
      <c r="AG5" s="363">
        <v>39539</v>
      </c>
      <c r="AH5" s="363">
        <v>39569</v>
      </c>
      <c r="AI5" s="363">
        <v>39600</v>
      </c>
      <c r="AJ5" s="363">
        <v>39630</v>
      </c>
      <c r="AK5" s="363">
        <v>39661</v>
      </c>
      <c r="AL5" s="363">
        <v>39692</v>
      </c>
      <c r="AM5" s="363">
        <v>39722</v>
      </c>
      <c r="AN5" s="363">
        <v>39753</v>
      </c>
      <c r="AO5" s="363">
        <v>39783</v>
      </c>
      <c r="AP5" s="363">
        <v>39814</v>
      </c>
      <c r="AQ5" s="363">
        <v>39845</v>
      </c>
      <c r="AR5" s="363">
        <v>39873</v>
      </c>
      <c r="AS5" s="363">
        <v>39904</v>
      </c>
      <c r="AT5" s="363">
        <v>39934</v>
      </c>
      <c r="AU5" s="363">
        <v>39965</v>
      </c>
      <c r="AV5" s="363">
        <v>39995</v>
      </c>
      <c r="AW5" s="363">
        <v>40026</v>
      </c>
      <c r="AX5" s="363">
        <v>40057</v>
      </c>
      <c r="AY5" s="363">
        <v>40087</v>
      </c>
      <c r="AZ5" s="363">
        <v>40118</v>
      </c>
      <c r="BA5" s="363">
        <v>40148</v>
      </c>
      <c r="BB5" s="363">
        <v>40179</v>
      </c>
      <c r="BC5" s="363">
        <v>40210</v>
      </c>
      <c r="BD5" s="363">
        <v>40238</v>
      </c>
      <c r="BE5" s="363">
        <v>40269</v>
      </c>
      <c r="BF5" s="363">
        <v>40299</v>
      </c>
      <c r="BG5" s="363">
        <v>40330</v>
      </c>
      <c r="BH5" s="363">
        <v>40360</v>
      </c>
      <c r="BI5" s="363">
        <v>40391</v>
      </c>
      <c r="BJ5" s="363">
        <v>40422</v>
      </c>
      <c r="BK5" s="363">
        <v>40452</v>
      </c>
      <c r="BL5" s="363">
        <v>40483</v>
      </c>
      <c r="BM5" s="363">
        <v>40513</v>
      </c>
      <c r="BN5" s="363">
        <v>40544</v>
      </c>
      <c r="BO5" s="363">
        <v>40575</v>
      </c>
      <c r="BP5" s="363">
        <v>40603</v>
      </c>
      <c r="BQ5" s="363">
        <v>40634</v>
      </c>
      <c r="BR5" s="363">
        <v>40664</v>
      </c>
      <c r="BS5" s="363">
        <v>40695</v>
      </c>
      <c r="BT5" s="363">
        <v>40725</v>
      </c>
      <c r="BU5" s="363">
        <v>40756</v>
      </c>
      <c r="BV5" s="363">
        <v>40787</v>
      </c>
      <c r="BW5" s="363">
        <v>40817</v>
      </c>
      <c r="BX5" s="363">
        <v>40848</v>
      </c>
      <c r="BY5" s="363">
        <v>40878</v>
      </c>
      <c r="BZ5" s="363">
        <v>40909</v>
      </c>
      <c r="CA5" s="363">
        <v>40940</v>
      </c>
      <c r="CB5" s="363">
        <v>40969</v>
      </c>
      <c r="CC5" s="363">
        <v>41000</v>
      </c>
      <c r="CD5" s="363">
        <v>41030</v>
      </c>
      <c r="CE5" s="363">
        <v>41061</v>
      </c>
      <c r="CF5" s="363">
        <v>41091</v>
      </c>
      <c r="CG5" s="363">
        <v>41122</v>
      </c>
      <c r="CH5" s="363">
        <v>41153</v>
      </c>
      <c r="CI5" s="363">
        <v>41183</v>
      </c>
      <c r="CJ5" s="363">
        <v>41224</v>
      </c>
      <c r="CK5" s="363">
        <v>41244</v>
      </c>
      <c r="CL5" s="363">
        <v>41275</v>
      </c>
      <c r="CM5" s="363">
        <v>41306</v>
      </c>
      <c r="CN5" s="363">
        <v>41334</v>
      </c>
      <c r="CO5" s="363">
        <v>41365</v>
      </c>
      <c r="CP5" s="363">
        <v>41395</v>
      </c>
      <c r="CQ5" s="363">
        <v>41426</v>
      </c>
      <c r="CR5" s="363">
        <v>41456</v>
      </c>
      <c r="CS5" s="363">
        <v>41487</v>
      </c>
      <c r="CT5" s="363">
        <v>41518</v>
      </c>
      <c r="CU5" s="363">
        <v>41548</v>
      </c>
      <c r="CV5" s="363">
        <v>41579</v>
      </c>
      <c r="CW5" s="363">
        <v>41609</v>
      </c>
      <c r="CX5" s="363">
        <v>41640</v>
      </c>
      <c r="CY5" s="363">
        <v>41671</v>
      </c>
      <c r="CZ5" s="363">
        <v>41699</v>
      </c>
      <c r="DA5" s="363">
        <v>41730</v>
      </c>
      <c r="DB5" s="363">
        <v>41760</v>
      </c>
      <c r="DC5" s="363">
        <v>41791</v>
      </c>
      <c r="DD5" s="363">
        <v>41821</v>
      </c>
      <c r="DE5" s="363">
        <v>41852</v>
      </c>
      <c r="DF5" s="363">
        <v>41883</v>
      </c>
      <c r="DG5" s="363">
        <v>41913</v>
      </c>
      <c r="DH5" s="363">
        <v>41944</v>
      </c>
      <c r="DI5" s="363">
        <v>41974</v>
      </c>
      <c r="DJ5" s="208">
        <v>42005</v>
      </c>
      <c r="DK5" s="208">
        <v>42036</v>
      </c>
      <c r="DL5" s="208">
        <v>42064</v>
      </c>
      <c r="DM5" s="208">
        <v>42095</v>
      </c>
      <c r="DN5" s="208">
        <v>42125</v>
      </c>
      <c r="DO5" s="208">
        <v>42156</v>
      </c>
      <c r="DP5" s="208">
        <v>42186</v>
      </c>
      <c r="DQ5" s="208">
        <v>42217</v>
      </c>
      <c r="DR5" s="208">
        <v>42248</v>
      </c>
      <c r="DS5" s="208">
        <v>42278</v>
      </c>
      <c r="DT5" s="208">
        <v>42309</v>
      </c>
      <c r="DU5" s="208">
        <v>42339</v>
      </c>
      <c r="DV5" s="208">
        <v>42370</v>
      </c>
      <c r="DW5" s="208">
        <v>42401</v>
      </c>
      <c r="DX5" s="208">
        <v>42430</v>
      </c>
      <c r="DY5" s="209">
        <v>42461</v>
      </c>
      <c r="DZ5" s="208">
        <v>42491</v>
      </c>
      <c r="EA5" s="208">
        <v>42522</v>
      </c>
      <c r="EB5" s="208">
        <v>42552</v>
      </c>
      <c r="EC5" s="208">
        <v>42583</v>
      </c>
      <c r="ED5" s="208">
        <v>42614</v>
      </c>
      <c r="EE5" s="208">
        <v>42644</v>
      </c>
      <c r="EF5" s="208">
        <v>42675</v>
      </c>
      <c r="EG5" s="208">
        <v>42705</v>
      </c>
      <c r="EH5" s="208">
        <v>42736</v>
      </c>
      <c r="EI5" s="208">
        <v>42767</v>
      </c>
      <c r="EJ5" s="208">
        <v>42795</v>
      </c>
      <c r="EK5" s="208">
        <v>42826</v>
      </c>
      <c r="EL5" s="208">
        <v>42856</v>
      </c>
      <c r="EM5" s="208">
        <v>42887</v>
      </c>
      <c r="EN5" s="208">
        <v>42917</v>
      </c>
      <c r="EO5" s="208">
        <v>42948</v>
      </c>
      <c r="EP5" s="208">
        <v>42979</v>
      </c>
      <c r="EQ5" s="208">
        <v>43009</v>
      </c>
      <c r="ER5" s="208">
        <v>43040</v>
      </c>
      <c r="ES5" s="208">
        <v>43070</v>
      </c>
      <c r="ET5" s="208">
        <v>43101</v>
      </c>
      <c r="EU5" s="208">
        <v>43132</v>
      </c>
      <c r="EV5" s="208">
        <v>43160</v>
      </c>
      <c r="EW5" s="208">
        <v>43191</v>
      </c>
      <c r="EX5" s="208">
        <v>43221</v>
      </c>
      <c r="EY5" s="208">
        <v>43252</v>
      </c>
      <c r="EZ5" s="208">
        <v>43282</v>
      </c>
      <c r="FA5" s="208">
        <v>43313</v>
      </c>
      <c r="FB5" s="208">
        <v>43344</v>
      </c>
      <c r="FC5" s="208">
        <v>43374</v>
      </c>
      <c r="FD5" s="208">
        <v>43405</v>
      </c>
      <c r="FE5" s="208">
        <v>43435</v>
      </c>
      <c r="FF5" s="208">
        <v>43466</v>
      </c>
      <c r="FG5" s="208">
        <v>43497</v>
      </c>
      <c r="FH5" s="208">
        <v>43525</v>
      </c>
      <c r="FI5" s="208">
        <v>43556</v>
      </c>
      <c r="FJ5" s="208">
        <v>43586</v>
      </c>
      <c r="FK5" s="208">
        <v>43617</v>
      </c>
      <c r="FL5" s="208">
        <v>43647</v>
      </c>
      <c r="FM5" s="208">
        <v>43678</v>
      </c>
      <c r="FN5" s="208">
        <v>43709</v>
      </c>
      <c r="FO5" s="208">
        <v>43739</v>
      </c>
      <c r="FP5" s="208">
        <v>43770</v>
      </c>
      <c r="FQ5" s="208">
        <v>43800</v>
      </c>
      <c r="FR5" s="208">
        <v>43831</v>
      </c>
      <c r="FS5" s="208">
        <v>43862</v>
      </c>
      <c r="FT5" s="208">
        <v>43891</v>
      </c>
      <c r="FU5" s="208">
        <v>43922</v>
      </c>
      <c r="FV5" s="208">
        <v>43952</v>
      </c>
      <c r="FW5" s="208">
        <v>43983</v>
      </c>
      <c r="FX5" s="208">
        <f>'Residential (R1)'!FX5</f>
        <v>44013</v>
      </c>
      <c r="FY5" s="208">
        <f>'Residential (R1)'!FY5</f>
        <v>44044</v>
      </c>
      <c r="FZ5" s="208">
        <f>'Residential (R1)'!FZ5</f>
        <v>44075</v>
      </c>
      <c r="GA5" s="208">
        <f>'Residential (R1)'!GA5</f>
        <v>44105</v>
      </c>
      <c r="GB5" s="208">
        <f>'Residential (R1)'!GB5</f>
        <v>44136</v>
      </c>
      <c r="GC5" s="208">
        <v>44166</v>
      </c>
      <c r="GD5" s="208">
        <v>44197</v>
      </c>
      <c r="GE5" s="208">
        <v>44228</v>
      </c>
      <c r="GF5" s="208">
        <v>44256</v>
      </c>
      <c r="GG5" s="208">
        <v>44287</v>
      </c>
      <c r="GH5" s="208">
        <v>44317</v>
      </c>
      <c r="GI5" s="208">
        <v>44348</v>
      </c>
      <c r="GJ5" s="208">
        <v>44378</v>
      </c>
      <c r="GK5" s="208">
        <v>44409</v>
      </c>
      <c r="GL5" s="208">
        <v>44440</v>
      </c>
      <c r="GM5" s="208">
        <v>44470</v>
      </c>
      <c r="GN5" s="208">
        <v>44501</v>
      </c>
      <c r="GO5" s="208">
        <v>44531</v>
      </c>
      <c r="GP5" s="208">
        <v>44562</v>
      </c>
      <c r="GQ5" s="208">
        <v>44593</v>
      </c>
      <c r="GR5" s="208">
        <v>44621</v>
      </c>
      <c r="GS5" s="208">
        <v>44652</v>
      </c>
      <c r="GT5" s="208">
        <v>44682</v>
      </c>
      <c r="GU5" s="208">
        <v>44713</v>
      </c>
      <c r="GV5" s="208">
        <v>44743</v>
      </c>
      <c r="GW5" s="208">
        <v>44774</v>
      </c>
      <c r="GX5" s="208">
        <v>44805</v>
      </c>
      <c r="GY5" s="208">
        <v>44835</v>
      </c>
      <c r="GZ5" s="208">
        <v>44866</v>
      </c>
      <c r="HA5" s="208">
        <v>44896</v>
      </c>
      <c r="HB5" s="208">
        <v>44927</v>
      </c>
      <c r="HC5" s="208">
        <v>44958</v>
      </c>
      <c r="HD5" s="208">
        <v>44986</v>
      </c>
      <c r="HE5" s="208">
        <v>45017</v>
      </c>
      <c r="HF5" s="208">
        <v>45047</v>
      </c>
      <c r="HG5" s="208">
        <v>45078</v>
      </c>
      <c r="HH5" s="208">
        <v>45108</v>
      </c>
      <c r="HI5" s="208">
        <v>45139</v>
      </c>
      <c r="HJ5" s="208">
        <v>45170</v>
      </c>
      <c r="HK5" s="208">
        <v>45200</v>
      </c>
      <c r="HL5" s="208">
        <v>45231</v>
      </c>
      <c r="HM5" s="208">
        <v>45261</v>
      </c>
      <c r="HN5" s="208">
        <v>45292</v>
      </c>
      <c r="HO5" s="208">
        <v>45323</v>
      </c>
      <c r="HP5" s="208">
        <v>45352</v>
      </c>
      <c r="HQ5" s="208">
        <v>45383</v>
      </c>
      <c r="HR5" s="208">
        <v>45413</v>
      </c>
      <c r="HS5" s="208">
        <v>45444</v>
      </c>
      <c r="HT5" s="208"/>
      <c r="HU5" s="208"/>
      <c r="HV5" s="208"/>
      <c r="HW5" s="208"/>
    </row>
    <row r="6" spans="1:239">
      <c r="DY6" s="350"/>
      <c r="FX6" s="169"/>
    </row>
    <row r="7" spans="1:239">
      <c r="B7" s="364" t="s">
        <v>130</v>
      </c>
      <c r="DY7" s="350"/>
      <c r="FX7" s="169"/>
    </row>
    <row r="8" spans="1:239">
      <c r="A8" s="2" t="s">
        <v>150</v>
      </c>
      <c r="B8" s="365" t="s">
        <v>131</v>
      </c>
      <c r="C8" s="319"/>
      <c r="D8" s="319"/>
      <c r="E8" s="319"/>
      <c r="F8" s="319"/>
      <c r="G8" s="319"/>
      <c r="H8" s="319"/>
      <c r="I8" s="319"/>
      <c r="J8" s="319"/>
      <c r="K8" s="319"/>
      <c r="L8" s="319"/>
      <c r="M8" s="319"/>
      <c r="N8" s="319"/>
      <c r="O8" s="320">
        <v>6.794E-2</v>
      </c>
      <c r="P8" s="320">
        <v>6.794E-2</v>
      </c>
      <c r="Q8" s="320">
        <v>6.794E-2</v>
      </c>
      <c r="R8" s="320">
        <v>6.794E-2</v>
      </c>
      <c r="S8" s="320">
        <v>6.794E-2</v>
      </c>
      <c r="T8" s="320">
        <v>6.794E-2</v>
      </c>
      <c r="U8" s="320">
        <v>6.794E-2</v>
      </c>
      <c r="V8" s="320">
        <v>6.794E-2</v>
      </c>
      <c r="W8" s="320">
        <v>6.794E-2</v>
      </c>
      <c r="X8" s="320">
        <v>6.794E-2</v>
      </c>
      <c r="Y8" s="320">
        <v>6.794E-2</v>
      </c>
      <c r="Z8" s="320">
        <v>6.794E-2</v>
      </c>
      <c r="AA8" s="320">
        <v>6.794E-2</v>
      </c>
      <c r="AB8" s="320">
        <v>6.794E-2</v>
      </c>
      <c r="AC8" s="320">
        <v>6.794E-2</v>
      </c>
      <c r="AD8" s="320">
        <v>6.794E-2</v>
      </c>
      <c r="AE8" s="320">
        <v>6.794E-2</v>
      </c>
      <c r="AF8" s="320">
        <v>6.794E-2</v>
      </c>
      <c r="AG8" s="320">
        <v>6.794E-2</v>
      </c>
      <c r="AH8" s="320">
        <v>6.794E-2</v>
      </c>
      <c r="AI8" s="320">
        <v>6.794E-2</v>
      </c>
      <c r="AJ8" s="320">
        <v>6.794E-2</v>
      </c>
      <c r="AK8" s="320">
        <v>6.794E-2</v>
      </c>
      <c r="AL8" s="320">
        <v>6.794E-2</v>
      </c>
      <c r="AM8" s="320">
        <v>6.794E-2</v>
      </c>
      <c r="AN8" s="320">
        <v>6.794E-2</v>
      </c>
      <c r="AO8" s="320">
        <v>6.794E-2</v>
      </c>
      <c r="AP8" s="320">
        <v>6.794E-2</v>
      </c>
      <c r="AQ8" s="320">
        <v>6.794E-2</v>
      </c>
      <c r="AR8" s="320">
        <v>6.794E-2</v>
      </c>
      <c r="AS8" s="320">
        <v>6.794E-2</v>
      </c>
      <c r="AT8" s="320">
        <v>6.794E-2</v>
      </c>
      <c r="AU8" s="320">
        <v>6.794E-2</v>
      </c>
      <c r="AV8" s="320">
        <v>6.5579999999999999E-2</v>
      </c>
      <c r="AW8" s="320">
        <v>6.5579999999999999E-2</v>
      </c>
      <c r="AX8" s="320">
        <v>6.5579999999999999E-2</v>
      </c>
      <c r="AY8" s="320">
        <v>4.2680000000000003E-2</v>
      </c>
      <c r="AZ8" s="320">
        <v>4.2680000000000003E-2</v>
      </c>
      <c r="BA8" s="320">
        <v>4.2680000000000003E-2</v>
      </c>
      <c r="BB8" s="320">
        <v>4.2680000000000003E-2</v>
      </c>
      <c r="BC8" s="320">
        <v>4.2680000000000003E-2</v>
      </c>
      <c r="BD8" s="320">
        <v>4.2680000000000003E-2</v>
      </c>
      <c r="BE8" s="320">
        <v>4.2680000000000003E-2</v>
      </c>
      <c r="BF8" s="320">
        <v>4.2680000000000003E-2</v>
      </c>
      <c r="BG8" s="320">
        <v>6.5579999999999999E-2</v>
      </c>
      <c r="BH8" s="320">
        <v>6.5579999999999999E-2</v>
      </c>
      <c r="BI8" s="320">
        <v>6.5579999999999999E-2</v>
      </c>
      <c r="BJ8" s="320">
        <v>6.5579999999999999E-2</v>
      </c>
      <c r="BK8" s="320">
        <v>4.2680000000000003E-2</v>
      </c>
      <c r="BL8" s="320">
        <v>4.2680000000000003E-2</v>
      </c>
      <c r="BM8" s="320">
        <v>4.2680000000000003E-2</v>
      </c>
      <c r="BN8" s="320">
        <v>4.2680000000000003E-2</v>
      </c>
      <c r="BO8" s="320">
        <v>4.2680000000000003E-2</v>
      </c>
      <c r="BP8" s="320">
        <v>4.2680000000000003E-2</v>
      </c>
      <c r="BQ8" s="320">
        <v>4.2680000000000003E-2</v>
      </c>
      <c r="BR8" s="320">
        <v>4.2680000000000003E-2</v>
      </c>
      <c r="BS8" s="320">
        <v>6.5579999999999999E-2</v>
      </c>
      <c r="BT8" s="320">
        <v>6.5579999999999999E-2</v>
      </c>
      <c r="BU8" s="320">
        <v>6.5579999999999999E-2</v>
      </c>
      <c r="BV8" s="320">
        <v>6.5579999999999999E-2</v>
      </c>
      <c r="BW8" s="320">
        <v>4.2680000000000003E-2</v>
      </c>
      <c r="BX8" s="320">
        <v>4.2680000000000003E-2</v>
      </c>
      <c r="BY8" s="320">
        <v>4.2680000000000003E-2</v>
      </c>
      <c r="BZ8" s="320">
        <v>4.2680000000000003E-2</v>
      </c>
      <c r="CA8" s="320">
        <v>4.2680000000000003E-2</v>
      </c>
      <c r="CB8" s="320">
        <v>4.2680000000000003E-2</v>
      </c>
      <c r="CC8" s="320">
        <v>4.2680000000000003E-2</v>
      </c>
      <c r="CD8" s="320">
        <v>4.2680000000000003E-2</v>
      </c>
      <c r="CE8" s="320">
        <v>4.2680000000000003E-2</v>
      </c>
      <c r="CF8" s="320">
        <v>6.5579999999999999E-2</v>
      </c>
      <c r="CG8" s="320">
        <v>6.5579999999999999E-2</v>
      </c>
      <c r="CH8" s="320">
        <v>6.5579999999999999E-2</v>
      </c>
      <c r="CI8" s="320">
        <v>4.2680000000000003E-2</v>
      </c>
      <c r="CJ8" s="320">
        <v>4.2680000000000003E-2</v>
      </c>
      <c r="CK8" s="320">
        <v>4.2680000000000003E-2</v>
      </c>
      <c r="CL8" s="320">
        <v>4.2680000000000003E-2</v>
      </c>
      <c r="CM8" s="320">
        <v>4.2680000000000003E-2</v>
      </c>
      <c r="CN8" s="320">
        <v>4.2680000000000003E-2</v>
      </c>
      <c r="CO8" s="320">
        <v>4.2680000000000003E-2</v>
      </c>
      <c r="CP8" s="320">
        <v>4.2680000000000003E-2</v>
      </c>
      <c r="CQ8" s="320">
        <v>6.5579999999999999E-2</v>
      </c>
      <c r="CR8" s="320">
        <v>6.5579999999999999E-2</v>
      </c>
      <c r="CS8" s="320">
        <v>6.5579999999999999E-2</v>
      </c>
      <c r="CT8" s="320">
        <v>6.5579999999999999E-2</v>
      </c>
      <c r="CU8" s="320">
        <v>4.2680000000000003E-2</v>
      </c>
      <c r="CV8" s="320">
        <v>4.2680000000000003E-2</v>
      </c>
      <c r="CW8" s="320">
        <v>4.2680000000000003E-2</v>
      </c>
      <c r="CX8" s="320">
        <v>4.2680000000000003E-2</v>
      </c>
      <c r="CY8" s="320">
        <v>4.2680000000000003E-2</v>
      </c>
      <c r="CZ8" s="320">
        <v>4.2680000000000003E-2</v>
      </c>
      <c r="DA8" s="320">
        <v>4.2680000000000003E-2</v>
      </c>
      <c r="DB8" s="320">
        <v>4.2680000000000003E-2</v>
      </c>
      <c r="DC8" s="320">
        <v>6.5579999999999999E-2</v>
      </c>
      <c r="DD8" s="320">
        <v>6.5579999999999999E-2</v>
      </c>
      <c r="DE8" s="320">
        <v>6.5579999999999999E-2</v>
      </c>
      <c r="DF8" s="320">
        <v>6.5579999999999999E-2</v>
      </c>
      <c r="DG8" s="320">
        <v>4.2680000000000003E-2</v>
      </c>
      <c r="DH8" s="320">
        <v>4.2680000000000003E-2</v>
      </c>
      <c r="DI8" s="320">
        <v>4.2680000000000003E-2</v>
      </c>
      <c r="DJ8" s="320">
        <v>4.2680000000000003E-2</v>
      </c>
      <c r="DK8" s="320">
        <v>4.2680000000000003E-2</v>
      </c>
      <c r="DL8" s="320">
        <v>4.2680000000000003E-2</v>
      </c>
      <c r="DM8" s="320">
        <v>4.2680000000000003E-2</v>
      </c>
      <c r="DN8" s="320">
        <v>4.2680000000000003E-2</v>
      </c>
      <c r="DO8" s="320">
        <v>6.5579999999999999E-2</v>
      </c>
      <c r="DP8" s="320">
        <v>6.5579999999999999E-2</v>
      </c>
      <c r="DQ8" s="320">
        <v>6.5579999999999999E-2</v>
      </c>
      <c r="DR8" s="320">
        <v>6.5579999999999999E-2</v>
      </c>
      <c r="DS8" s="320">
        <v>4.2680000000000003E-2</v>
      </c>
      <c r="DT8" s="320">
        <v>4.2680000000000003E-2</v>
      </c>
      <c r="DU8" s="320">
        <v>4.2680000000000003E-2</v>
      </c>
      <c r="DV8" s="320">
        <v>4.2680000000000003E-2</v>
      </c>
      <c r="DW8" s="320">
        <v>4.2680000000000003E-2</v>
      </c>
      <c r="DX8" s="320">
        <v>4.2680000000000003E-2</v>
      </c>
      <c r="DY8" s="343">
        <v>4.2680000000000003E-2</v>
      </c>
      <c r="DZ8" s="320">
        <v>4.2680000000000003E-2</v>
      </c>
      <c r="EA8" s="320">
        <v>6.5579999999999999E-2</v>
      </c>
      <c r="EB8" s="320">
        <v>6.5579999999999999E-2</v>
      </c>
      <c r="EC8" s="320">
        <v>6.5579999999999999E-2</v>
      </c>
      <c r="ED8" s="320">
        <v>6.5579999999999999E-2</v>
      </c>
      <c r="EE8" s="320">
        <v>4.2680000000000003E-2</v>
      </c>
      <c r="EF8" s="320">
        <v>4.2680000000000003E-2</v>
      </c>
      <c r="EG8" s="320">
        <v>4.2680000000000003E-2</v>
      </c>
      <c r="EH8" s="320">
        <v>4.2680000000000003E-2</v>
      </c>
      <c r="EI8" s="320">
        <v>4.2680000000000003E-2</v>
      </c>
      <c r="EJ8" s="320">
        <v>4.2680000000000003E-2</v>
      </c>
      <c r="EK8" s="320">
        <v>4.2680000000000003E-2</v>
      </c>
      <c r="EL8" s="320">
        <v>4.2680000000000003E-2</v>
      </c>
      <c r="EM8" s="320">
        <v>6.5579999999999999E-2</v>
      </c>
      <c r="EN8" s="320">
        <v>6.5579999999999999E-2</v>
      </c>
      <c r="EO8" s="320">
        <v>6.5579999999999999E-2</v>
      </c>
      <c r="EP8" s="320">
        <v>6.5579999999999999E-2</v>
      </c>
      <c r="EQ8" s="320">
        <v>4.2680000000000003E-2</v>
      </c>
      <c r="ER8" s="320">
        <v>4.2680000000000003E-2</v>
      </c>
      <c r="ES8" s="320">
        <v>4.2680000000000003E-2</v>
      </c>
      <c r="ET8" s="320">
        <v>4.2680000000000003E-2</v>
      </c>
      <c r="EU8" s="320">
        <v>4.2680000000000003E-2</v>
      </c>
      <c r="EV8" s="320">
        <v>4.2680000000000003E-2</v>
      </c>
      <c r="EW8" s="320">
        <v>4.2680000000000003E-2</v>
      </c>
      <c r="EX8" s="320">
        <v>4.2680000000000003E-2</v>
      </c>
      <c r="EY8" s="320">
        <v>6.5579999999999999E-2</v>
      </c>
      <c r="EZ8" s="320">
        <v>6.5579999999999999E-2</v>
      </c>
      <c r="FA8" s="320">
        <v>6.5579999999999999E-2</v>
      </c>
      <c r="FB8" s="320">
        <v>6.5579999999999999E-2</v>
      </c>
      <c r="FC8" s="320">
        <v>4.2680000000000003E-2</v>
      </c>
      <c r="FD8" s="320">
        <v>4.2680000000000003E-2</v>
      </c>
      <c r="FE8" s="320">
        <v>4.2680000000000003E-2</v>
      </c>
      <c r="FF8" s="320">
        <v>4.2680000000000003E-2</v>
      </c>
      <c r="FG8" s="320">
        <v>4.2680000000000003E-2</v>
      </c>
      <c r="FH8" s="320">
        <v>4.2680000000000003E-2</v>
      </c>
      <c r="FI8" s="320">
        <v>4.2680000000000003E-2</v>
      </c>
      <c r="FJ8" s="320">
        <v>4.2680000000000003E-2</v>
      </c>
      <c r="FK8" s="320">
        <v>6.5579999999999999E-2</v>
      </c>
      <c r="FL8" s="320">
        <v>6.5579999999999999E-2</v>
      </c>
      <c r="FM8" s="320">
        <v>6.5579999999999999E-2</v>
      </c>
      <c r="FN8" s="320">
        <v>6.5579999999999999E-2</v>
      </c>
      <c r="FO8" s="320">
        <v>4.2680000000000003E-2</v>
      </c>
      <c r="FP8" s="320">
        <v>4.2680000000000003E-2</v>
      </c>
      <c r="FQ8" s="320">
        <v>4.2680000000000003E-2</v>
      </c>
      <c r="FR8" s="320">
        <v>4.2680000000000003E-2</v>
      </c>
      <c r="FS8" s="320">
        <v>4.2680000000000003E-2</v>
      </c>
      <c r="FT8" s="320">
        <v>4.2680000000000003E-2</v>
      </c>
      <c r="FU8" s="320">
        <v>4.2680000000000003E-2</v>
      </c>
      <c r="FV8" s="320">
        <v>4.2680000000000003E-2</v>
      </c>
      <c r="FW8" s="320">
        <v>6.5579999999999999E-2</v>
      </c>
      <c r="FX8" s="320">
        <v>6.5579999999999999E-2</v>
      </c>
      <c r="FY8" s="320">
        <v>6.5579999999999999E-2</v>
      </c>
      <c r="FZ8" s="320">
        <v>6.5579999999999999E-2</v>
      </c>
      <c r="GA8" s="320">
        <v>4.2680000000000003E-2</v>
      </c>
      <c r="GB8" s="320">
        <v>4.2680000000000003E-2</v>
      </c>
      <c r="GC8" s="320">
        <v>4.2680000000000003E-2</v>
      </c>
      <c r="GD8" s="320">
        <v>4.2680000000000003E-2</v>
      </c>
      <c r="GE8" s="320">
        <v>4.2680000000000003E-2</v>
      </c>
      <c r="GF8" s="320">
        <v>4.2680000000000003E-2</v>
      </c>
      <c r="GG8" s="139">
        <v>4.2680000000000003E-2</v>
      </c>
      <c r="GH8" s="139">
        <v>4.2680000000000003E-2</v>
      </c>
      <c r="GI8" s="139">
        <v>6.5579999999999999E-2</v>
      </c>
      <c r="GJ8" s="320">
        <v>6.5579999999999999E-2</v>
      </c>
      <c r="GK8" s="320">
        <v>6.5579999999999999E-2</v>
      </c>
      <c r="GL8" s="320">
        <v>6.5579999999999999E-2</v>
      </c>
      <c r="GM8" s="320">
        <v>4.2680000000000003E-2</v>
      </c>
      <c r="GN8" s="320">
        <v>4.2680000000000003E-2</v>
      </c>
      <c r="GO8" s="320">
        <v>4.2680000000000003E-2</v>
      </c>
      <c r="GP8" s="320">
        <v>4.2680000000000003E-2</v>
      </c>
      <c r="GQ8" s="320">
        <v>4.2680000000000003E-2</v>
      </c>
      <c r="GR8" s="320">
        <v>4.2680000000000003E-2</v>
      </c>
      <c r="GS8" s="139">
        <v>4.2680000000000003E-2</v>
      </c>
      <c r="GT8" s="139">
        <v>4.2680000000000003E-2</v>
      </c>
      <c r="GU8" s="139">
        <v>6.5579999999999999E-2</v>
      </c>
      <c r="GV8" s="139">
        <v>6.5579999999999999E-2</v>
      </c>
      <c r="GW8" s="139">
        <v>6.5579999999999999E-2</v>
      </c>
      <c r="GX8" s="139">
        <v>6.5579999999999999E-2</v>
      </c>
      <c r="GY8" s="320">
        <v>4.2680000000000003E-2</v>
      </c>
      <c r="GZ8" s="320">
        <v>4.2680000000000003E-2</v>
      </c>
      <c r="HA8" s="139">
        <v>4.2680000000000003E-2</v>
      </c>
      <c r="HB8" s="320">
        <v>4.2680000000000003E-2</v>
      </c>
      <c r="HC8" s="320">
        <v>4.2680000000000003E-2</v>
      </c>
      <c r="HD8" s="320">
        <v>4.2680000000000003E-2</v>
      </c>
      <c r="HE8" s="320">
        <v>4.2680000000000003E-2</v>
      </c>
      <c r="HF8" s="139">
        <v>4.2680000000000003E-2</v>
      </c>
      <c r="HG8" s="139">
        <v>6.5579999999999999E-2</v>
      </c>
      <c r="HH8" s="139">
        <v>6.5579999999999999E-2</v>
      </c>
      <c r="HI8" s="139">
        <v>6.5579999999999999E-2</v>
      </c>
      <c r="HJ8" s="139">
        <v>6.5579999999999999E-2</v>
      </c>
      <c r="HK8" s="320">
        <v>4.2680000000000003E-2</v>
      </c>
      <c r="HL8" s="320">
        <v>4.2680000000000003E-2</v>
      </c>
      <c r="HM8" s="320">
        <v>4.2680000000000003E-2</v>
      </c>
      <c r="HN8" s="320">
        <v>4.2680000000000003E-2</v>
      </c>
      <c r="HO8" s="320">
        <v>4.2680000000000003E-2</v>
      </c>
      <c r="HP8" s="320">
        <v>4.2680000000000003E-2</v>
      </c>
      <c r="HQ8" s="320">
        <v>4.2680000000000003E-2</v>
      </c>
      <c r="HR8" s="139">
        <v>4.2680000000000003E-2</v>
      </c>
      <c r="HS8" s="139">
        <v>6.5579999999999999E-2</v>
      </c>
      <c r="HT8" s="320"/>
      <c r="HU8" s="320"/>
      <c r="HV8" s="320"/>
      <c r="HW8" s="320"/>
      <c r="HX8" s="320"/>
      <c r="HY8" s="320"/>
      <c r="HZ8" s="320"/>
      <c r="IA8" s="320"/>
      <c r="IB8" s="320"/>
      <c r="IC8" s="320"/>
      <c r="ID8" s="320"/>
      <c r="IE8" s="320"/>
    </row>
    <row r="9" spans="1:239">
      <c r="A9" s="2" t="s">
        <v>187</v>
      </c>
      <c r="B9" s="365" t="s">
        <v>132</v>
      </c>
      <c r="C9" s="316"/>
      <c r="D9" s="316"/>
      <c r="E9" s="316"/>
      <c r="F9" s="316"/>
      <c r="G9" s="316"/>
      <c r="H9" s="316"/>
      <c r="I9" s="316"/>
      <c r="J9" s="316"/>
      <c r="K9" s="316"/>
      <c r="L9" s="316"/>
      <c r="M9" s="316"/>
      <c r="N9" s="316"/>
      <c r="O9" s="318"/>
      <c r="P9" s="318"/>
      <c r="Q9" s="318"/>
      <c r="R9" s="318"/>
      <c r="S9" s="318"/>
      <c r="T9" s="318"/>
      <c r="U9" s="318"/>
      <c r="V9" s="318"/>
      <c r="W9" s="318"/>
      <c r="X9" s="318"/>
      <c r="Y9" s="318"/>
      <c r="Z9" s="318"/>
      <c r="AA9" s="318"/>
      <c r="AB9" s="318"/>
      <c r="AC9" s="318"/>
      <c r="AD9" s="318"/>
      <c r="AE9" s="318"/>
      <c r="AF9" s="318"/>
      <c r="AG9" s="318"/>
      <c r="AH9" s="318"/>
      <c r="AI9" s="318"/>
      <c r="AJ9" s="318"/>
      <c r="AK9" s="318"/>
      <c r="AL9" s="318"/>
      <c r="AM9" s="318"/>
      <c r="AN9" s="318"/>
      <c r="AO9" s="318"/>
      <c r="AP9" s="318"/>
      <c r="AQ9" s="318"/>
      <c r="AR9" s="318"/>
      <c r="AS9" s="318"/>
      <c r="AT9" s="318"/>
      <c r="AU9" s="318"/>
      <c r="AV9" s="318"/>
      <c r="AW9" s="318"/>
      <c r="AX9" s="318"/>
      <c r="AY9" s="318"/>
      <c r="AZ9" s="318"/>
      <c r="BA9" s="318"/>
      <c r="BB9" s="318"/>
      <c r="BC9" s="318"/>
      <c r="BD9" s="318"/>
      <c r="BE9" s="318"/>
      <c r="BF9" s="318"/>
      <c r="BG9" s="318"/>
      <c r="BH9" s="318"/>
      <c r="BI9" s="318"/>
      <c r="BJ9" s="318"/>
      <c r="BK9" s="318"/>
      <c r="BL9" s="318"/>
      <c r="BM9" s="318"/>
      <c r="BN9" s="318"/>
      <c r="BO9" s="318"/>
      <c r="BP9" s="318"/>
      <c r="BQ9" s="318"/>
      <c r="BR9" s="318"/>
      <c r="BS9" s="318"/>
      <c r="BT9" s="318"/>
      <c r="BU9" s="318"/>
      <c r="BV9" s="318"/>
      <c r="BW9" s="318"/>
      <c r="BX9" s="318"/>
      <c r="BY9" s="318"/>
      <c r="BZ9" s="318"/>
      <c r="CA9" s="318"/>
      <c r="CB9" s="318"/>
      <c r="CC9" s="318"/>
      <c r="CD9" s="318"/>
      <c r="CE9" s="366"/>
      <c r="CF9" s="366"/>
      <c r="CG9" s="366"/>
      <c r="CH9" s="366"/>
      <c r="CI9" s="367">
        <v>0</v>
      </c>
      <c r="CJ9" s="320">
        <v>3.5799999999999998E-3</v>
      </c>
      <c r="CK9" s="320">
        <v>3.5799999999999998E-3</v>
      </c>
      <c r="CL9" s="320">
        <v>3.5799999999999998E-3</v>
      </c>
      <c r="CM9" s="320">
        <v>3.5799999999999998E-3</v>
      </c>
      <c r="CN9" s="320">
        <v>3.5799999999999998E-3</v>
      </c>
      <c r="CO9" s="320">
        <v>3.5799999999999998E-3</v>
      </c>
      <c r="CP9" s="320">
        <v>3.5799999999999998E-3</v>
      </c>
      <c r="CQ9" s="320">
        <v>3.5799999999999998E-3</v>
      </c>
      <c r="CR9" s="320">
        <v>6.6100000000000048E-3</v>
      </c>
      <c r="CS9" s="320">
        <v>6.6100000000000048E-3</v>
      </c>
      <c r="CT9" s="320">
        <v>6.6100000000000048E-3</v>
      </c>
      <c r="CU9" s="320">
        <v>6.6099999999999978E-3</v>
      </c>
      <c r="CV9" s="320">
        <v>6.6099999999999978E-3</v>
      </c>
      <c r="CW9" s="320">
        <v>6.6099999999999978E-3</v>
      </c>
      <c r="CX9" s="320">
        <v>6.6099999999999978E-3</v>
      </c>
      <c r="CY9" s="320">
        <v>6.6099999999999978E-3</v>
      </c>
      <c r="CZ9" s="320">
        <v>6.6099999999999978E-3</v>
      </c>
      <c r="DA9" s="320">
        <v>6.6099999999999978E-3</v>
      </c>
      <c r="DB9" s="320">
        <v>6.6099999999999978E-3</v>
      </c>
      <c r="DC9" s="320">
        <v>6.6100000000000048E-3</v>
      </c>
      <c r="DD9" s="320">
        <v>6.6100000000000048E-3</v>
      </c>
      <c r="DE9" s="320">
        <v>6.6100000000000048E-3</v>
      </c>
      <c r="DF9" s="320">
        <v>6.6100000000000048E-3</v>
      </c>
      <c r="DG9" s="320">
        <v>6.6099999999999978E-3</v>
      </c>
      <c r="DH9" s="320">
        <v>6.6099999999999978E-3</v>
      </c>
      <c r="DI9" s="320">
        <v>6.6099999999999978E-3</v>
      </c>
      <c r="DJ9" s="320">
        <v>6.6099999999999978E-3</v>
      </c>
      <c r="DK9" s="320">
        <v>6.6099999999999978E-3</v>
      </c>
      <c r="DL9" s="320">
        <v>6.6099999999999978E-3</v>
      </c>
      <c r="DM9" s="320">
        <v>6.6099999999999978E-3</v>
      </c>
      <c r="DN9" s="320">
        <v>6.6099999999999978E-3</v>
      </c>
      <c r="DO9" s="320">
        <v>6.6100000000000048E-3</v>
      </c>
      <c r="DP9" s="320">
        <v>6.6100000000000048E-3</v>
      </c>
      <c r="DQ9" s="320">
        <v>6.6100000000000048E-3</v>
      </c>
      <c r="DR9" s="320">
        <v>6.6100000000000048E-3</v>
      </c>
      <c r="DS9" s="320">
        <v>6.6099999999999978E-3</v>
      </c>
      <c r="DT9" s="320">
        <v>6.6099999999999978E-3</v>
      </c>
      <c r="DU9" s="320">
        <v>6.6099999999999978E-3</v>
      </c>
      <c r="DV9" s="320">
        <v>6.6099999999999978E-3</v>
      </c>
      <c r="DW9" s="320">
        <v>6.6099999999999978E-3</v>
      </c>
      <c r="DX9" s="320">
        <v>6.6099999999999978E-3</v>
      </c>
      <c r="DY9" s="343">
        <v>5.2600000000000008E-3</v>
      </c>
      <c r="DZ9" s="320">
        <v>5.2600000000000008E-3</v>
      </c>
      <c r="EA9" s="320">
        <v>5.7800000000000074E-3</v>
      </c>
      <c r="EB9" s="320">
        <v>1.3120000000000007E-2</v>
      </c>
      <c r="EC9" s="320">
        <v>1.3120000000000007E-2</v>
      </c>
      <c r="ED9" s="320">
        <v>1.3120000000000007E-2</v>
      </c>
      <c r="EE9" s="320">
        <v>1.1719999999999994E-2</v>
      </c>
      <c r="EF9" s="320">
        <v>1.1719999999999994E-2</v>
      </c>
      <c r="EG9" s="320">
        <v>1.1719999999999994E-2</v>
      </c>
      <c r="EH9" s="320">
        <v>1.1719999999999994E-2</v>
      </c>
      <c r="EI9" s="320">
        <v>1.1719999999999994E-2</v>
      </c>
      <c r="EJ9" s="320">
        <v>1.1719999999999994E-2</v>
      </c>
      <c r="EK9" s="320">
        <v>1.1719999999999994E-2</v>
      </c>
      <c r="EL9" s="320">
        <v>1.1719999999999994E-2</v>
      </c>
      <c r="EM9" s="320">
        <v>1.3120000000000007E-2</v>
      </c>
      <c r="EN9" s="320">
        <v>1.3509999999999994E-2</v>
      </c>
      <c r="EO9" s="320">
        <v>1.3509999999999994E-2</v>
      </c>
      <c r="EP9" s="320">
        <v>1.3509999999999994E-2</v>
      </c>
      <c r="EQ9" s="320">
        <v>1.0959999999999998E-2</v>
      </c>
      <c r="ER9" s="320">
        <v>1.0959999999999998E-2</v>
      </c>
      <c r="ES9" s="320">
        <v>1.0959999999999998E-2</v>
      </c>
      <c r="ET9" s="320">
        <v>1.0959999999999998E-2</v>
      </c>
      <c r="EU9" s="320">
        <v>1.0959999999999998E-2</v>
      </c>
      <c r="EV9" s="320">
        <v>1.0959999999999998E-2</v>
      </c>
      <c r="EW9" s="320">
        <v>1.0959999999999998E-2</v>
      </c>
      <c r="EX9" s="320">
        <v>1.0959999999999998E-2</v>
      </c>
      <c r="EY9" s="320">
        <v>1.3509999999999994E-2</v>
      </c>
      <c r="EZ9" s="320">
        <v>1.4149999999999996E-2</v>
      </c>
      <c r="FA9" s="320">
        <v>1.4149999999999996E-2</v>
      </c>
      <c r="FB9" s="320">
        <v>1.4149999999999996E-2</v>
      </c>
      <c r="FC9" s="320">
        <v>1.099E-2</v>
      </c>
      <c r="FD9" s="320">
        <v>1.099E-2</v>
      </c>
      <c r="FE9" s="320">
        <v>1.099E-2</v>
      </c>
      <c r="FF9" s="320">
        <v>1.099E-2</v>
      </c>
      <c r="FG9" s="320">
        <v>1.099E-2</v>
      </c>
      <c r="FH9" s="320">
        <v>1.099E-2</v>
      </c>
      <c r="FI9" s="320">
        <v>1.099E-2</v>
      </c>
      <c r="FJ9" s="320">
        <v>1.099E-2</v>
      </c>
      <c r="FK9" s="320">
        <v>1.4149999999999996E-2</v>
      </c>
      <c r="FL9" s="320">
        <v>1.6299999999999995E-2</v>
      </c>
      <c r="FM9" s="320">
        <v>1.6299999999999995E-2</v>
      </c>
      <c r="FN9" s="320">
        <v>1.6299999999999995E-2</v>
      </c>
      <c r="FO9" s="320">
        <v>1.2159999999999997E-2</v>
      </c>
      <c r="FP9" s="320">
        <v>1.2159999999999997E-2</v>
      </c>
      <c r="FQ9" s="320">
        <v>1.2159999999999997E-2</v>
      </c>
      <c r="FR9" s="320">
        <v>1.2159999999999997E-2</v>
      </c>
      <c r="FS9" s="320">
        <v>1.2159999999999997E-2</v>
      </c>
      <c r="FT9" s="320">
        <v>1.2159999999999997E-2</v>
      </c>
      <c r="FU9" s="320">
        <v>1.2159999999999997E-2</v>
      </c>
      <c r="FV9" s="320">
        <v>1.2159999999999997E-2</v>
      </c>
      <c r="FW9" s="320">
        <v>1.6299999999999999E-2</v>
      </c>
      <c r="FX9" s="320">
        <v>1.6299999999999999E-2</v>
      </c>
      <c r="FY9" s="320">
        <v>1.6299999999999999E-2</v>
      </c>
      <c r="FZ9" s="320">
        <v>1.6299999999999999E-2</v>
      </c>
      <c r="GA9" s="320">
        <v>1.2159999999999997E-2</v>
      </c>
      <c r="GB9" s="320">
        <v>1.2159999999999997E-2</v>
      </c>
      <c r="GC9" s="320">
        <v>1.2159999999999997E-2</v>
      </c>
      <c r="GD9" s="320">
        <v>1.2159999999999997E-2</v>
      </c>
      <c r="GE9" s="320">
        <v>1.2159999999999997E-2</v>
      </c>
      <c r="GF9" s="320">
        <v>1.2159999999999997E-2</v>
      </c>
      <c r="GG9" s="139">
        <v>1.2159999999999997E-2</v>
      </c>
      <c r="GH9" s="139">
        <v>1.2159999999999997E-2</v>
      </c>
      <c r="GI9" s="139">
        <v>1.6299999999999999E-2</v>
      </c>
      <c r="GJ9" s="320">
        <v>1.6299999999999999E-2</v>
      </c>
      <c r="GK9" s="320">
        <v>1.6299999999999999E-2</v>
      </c>
      <c r="GL9" s="320">
        <v>1.6299999999999999E-2</v>
      </c>
      <c r="GM9" s="320">
        <v>1.2159999999999997E-2</v>
      </c>
      <c r="GN9" s="320">
        <v>1.2159999999999997E-2</v>
      </c>
      <c r="GO9" s="320">
        <v>1.2159999999999997E-2</v>
      </c>
      <c r="GP9" s="320">
        <v>1.2159999999999997E-2</v>
      </c>
      <c r="GQ9" s="320">
        <v>1.2159999999999997E-2</v>
      </c>
      <c r="GR9" s="320">
        <v>1.2159999999999997E-2</v>
      </c>
      <c r="GS9" s="139">
        <v>1.2159999999999997E-2</v>
      </c>
      <c r="GT9" s="139">
        <v>1.2159999999999997E-2</v>
      </c>
      <c r="GU9" s="139">
        <v>1.6299999999999999E-2</v>
      </c>
      <c r="GV9" s="139">
        <v>1.6299999999999999E-2</v>
      </c>
      <c r="GW9" s="139">
        <v>1.6299999999999999E-2</v>
      </c>
      <c r="GX9" s="139">
        <v>1.6299999999999999E-2</v>
      </c>
      <c r="GY9" s="320">
        <v>1.2159999999999997E-2</v>
      </c>
      <c r="GZ9" s="320">
        <v>1.2159999999999997E-2</v>
      </c>
      <c r="HA9" s="139">
        <v>1.2159999999999997E-2</v>
      </c>
      <c r="HB9" s="320">
        <v>1.2159999999999997E-2</v>
      </c>
      <c r="HC9" s="320">
        <v>1.2159999999999997E-2</v>
      </c>
      <c r="HD9" s="320">
        <v>1.2159999999999997E-2</v>
      </c>
      <c r="HE9" s="320">
        <v>1.2159999999999997E-2</v>
      </c>
      <c r="HF9" s="139">
        <v>1.2159999999999997E-2</v>
      </c>
      <c r="HG9" s="139">
        <v>1.6299999999999999E-2</v>
      </c>
      <c r="HH9" s="139">
        <v>1.6299999999999999E-2</v>
      </c>
      <c r="HI9" s="139">
        <v>1.6299999999999999E-2</v>
      </c>
      <c r="HJ9" s="139">
        <v>1.6299999999999999E-2</v>
      </c>
      <c r="HK9" s="320">
        <v>1.2159999999999997E-2</v>
      </c>
      <c r="HL9" s="320">
        <v>1.2159999999999997E-2</v>
      </c>
      <c r="HM9" s="320">
        <v>1.2159999999999997E-2</v>
      </c>
      <c r="HN9" s="320">
        <v>1.2159999999999997E-2</v>
      </c>
      <c r="HO9" s="320">
        <v>1.2159999999999997E-2</v>
      </c>
      <c r="HP9" s="320">
        <v>1.2159999999999997E-2</v>
      </c>
      <c r="HQ9" s="320">
        <v>1.2159999999999997E-2</v>
      </c>
      <c r="HR9" s="139">
        <v>1.2159999999999997E-2</v>
      </c>
      <c r="HS9" s="139">
        <v>1.6299999999999999E-2</v>
      </c>
    </row>
    <row r="10" spans="1:239" s="320" customFormat="1">
      <c r="B10" s="15" t="s">
        <v>133</v>
      </c>
      <c r="O10" s="323">
        <f t="shared" ref="O10:AT10" si="0">+O9+O8</f>
        <v>6.794E-2</v>
      </c>
      <c r="P10" s="323">
        <f t="shared" si="0"/>
        <v>6.794E-2</v>
      </c>
      <c r="Q10" s="323">
        <f t="shared" si="0"/>
        <v>6.794E-2</v>
      </c>
      <c r="R10" s="323">
        <f t="shared" si="0"/>
        <v>6.794E-2</v>
      </c>
      <c r="S10" s="323">
        <f t="shared" si="0"/>
        <v>6.794E-2</v>
      </c>
      <c r="T10" s="323">
        <f t="shared" si="0"/>
        <v>6.794E-2</v>
      </c>
      <c r="U10" s="323">
        <f t="shared" si="0"/>
        <v>6.794E-2</v>
      </c>
      <c r="V10" s="323">
        <f t="shared" si="0"/>
        <v>6.794E-2</v>
      </c>
      <c r="W10" s="323">
        <f t="shared" si="0"/>
        <v>6.794E-2</v>
      </c>
      <c r="X10" s="323">
        <f t="shared" si="0"/>
        <v>6.794E-2</v>
      </c>
      <c r="Y10" s="323">
        <f t="shared" si="0"/>
        <v>6.794E-2</v>
      </c>
      <c r="Z10" s="323">
        <f t="shared" si="0"/>
        <v>6.794E-2</v>
      </c>
      <c r="AA10" s="323">
        <f t="shared" si="0"/>
        <v>6.794E-2</v>
      </c>
      <c r="AB10" s="323">
        <f t="shared" si="0"/>
        <v>6.794E-2</v>
      </c>
      <c r="AC10" s="323">
        <f t="shared" si="0"/>
        <v>6.794E-2</v>
      </c>
      <c r="AD10" s="323">
        <f t="shared" si="0"/>
        <v>6.794E-2</v>
      </c>
      <c r="AE10" s="323">
        <f t="shared" si="0"/>
        <v>6.794E-2</v>
      </c>
      <c r="AF10" s="323">
        <f t="shared" si="0"/>
        <v>6.794E-2</v>
      </c>
      <c r="AG10" s="323">
        <f t="shared" si="0"/>
        <v>6.794E-2</v>
      </c>
      <c r="AH10" s="323">
        <f t="shared" si="0"/>
        <v>6.794E-2</v>
      </c>
      <c r="AI10" s="323">
        <f t="shared" si="0"/>
        <v>6.794E-2</v>
      </c>
      <c r="AJ10" s="323">
        <f t="shared" si="0"/>
        <v>6.794E-2</v>
      </c>
      <c r="AK10" s="323">
        <f t="shared" si="0"/>
        <v>6.794E-2</v>
      </c>
      <c r="AL10" s="323">
        <f t="shared" si="0"/>
        <v>6.794E-2</v>
      </c>
      <c r="AM10" s="323">
        <f t="shared" si="0"/>
        <v>6.794E-2</v>
      </c>
      <c r="AN10" s="323">
        <f t="shared" si="0"/>
        <v>6.794E-2</v>
      </c>
      <c r="AO10" s="323">
        <f t="shared" si="0"/>
        <v>6.794E-2</v>
      </c>
      <c r="AP10" s="323">
        <f t="shared" si="0"/>
        <v>6.794E-2</v>
      </c>
      <c r="AQ10" s="323">
        <f t="shared" si="0"/>
        <v>6.794E-2</v>
      </c>
      <c r="AR10" s="323">
        <f t="shared" si="0"/>
        <v>6.794E-2</v>
      </c>
      <c r="AS10" s="323">
        <f t="shared" si="0"/>
        <v>6.794E-2</v>
      </c>
      <c r="AT10" s="323">
        <f t="shared" si="0"/>
        <v>6.794E-2</v>
      </c>
      <c r="AU10" s="323">
        <f t="shared" ref="AU10:BZ10" si="1">+AU9+AU8</f>
        <v>6.794E-2</v>
      </c>
      <c r="AV10" s="323">
        <f t="shared" si="1"/>
        <v>6.5579999999999999E-2</v>
      </c>
      <c r="AW10" s="323">
        <f t="shared" si="1"/>
        <v>6.5579999999999999E-2</v>
      </c>
      <c r="AX10" s="323">
        <f t="shared" si="1"/>
        <v>6.5579999999999999E-2</v>
      </c>
      <c r="AY10" s="323">
        <f t="shared" si="1"/>
        <v>4.2680000000000003E-2</v>
      </c>
      <c r="AZ10" s="323">
        <f t="shared" si="1"/>
        <v>4.2680000000000003E-2</v>
      </c>
      <c r="BA10" s="323">
        <f t="shared" si="1"/>
        <v>4.2680000000000003E-2</v>
      </c>
      <c r="BB10" s="323">
        <f t="shared" si="1"/>
        <v>4.2680000000000003E-2</v>
      </c>
      <c r="BC10" s="323">
        <f t="shared" si="1"/>
        <v>4.2680000000000003E-2</v>
      </c>
      <c r="BD10" s="323">
        <f t="shared" si="1"/>
        <v>4.2680000000000003E-2</v>
      </c>
      <c r="BE10" s="323">
        <f t="shared" si="1"/>
        <v>4.2680000000000003E-2</v>
      </c>
      <c r="BF10" s="323">
        <f t="shared" si="1"/>
        <v>4.2680000000000003E-2</v>
      </c>
      <c r="BG10" s="323">
        <f t="shared" si="1"/>
        <v>6.5579999999999999E-2</v>
      </c>
      <c r="BH10" s="323">
        <f t="shared" si="1"/>
        <v>6.5579999999999999E-2</v>
      </c>
      <c r="BI10" s="323">
        <f t="shared" si="1"/>
        <v>6.5579999999999999E-2</v>
      </c>
      <c r="BJ10" s="323">
        <f t="shared" si="1"/>
        <v>6.5579999999999999E-2</v>
      </c>
      <c r="BK10" s="323">
        <f t="shared" si="1"/>
        <v>4.2680000000000003E-2</v>
      </c>
      <c r="BL10" s="323">
        <f t="shared" si="1"/>
        <v>4.2680000000000003E-2</v>
      </c>
      <c r="BM10" s="323">
        <f t="shared" si="1"/>
        <v>4.2680000000000003E-2</v>
      </c>
      <c r="BN10" s="323">
        <f t="shared" si="1"/>
        <v>4.2680000000000003E-2</v>
      </c>
      <c r="BO10" s="323">
        <f t="shared" si="1"/>
        <v>4.2680000000000003E-2</v>
      </c>
      <c r="BP10" s="323">
        <f t="shared" si="1"/>
        <v>4.2680000000000003E-2</v>
      </c>
      <c r="BQ10" s="323">
        <f t="shared" si="1"/>
        <v>4.2680000000000003E-2</v>
      </c>
      <c r="BR10" s="323">
        <f t="shared" si="1"/>
        <v>4.2680000000000003E-2</v>
      </c>
      <c r="BS10" s="323">
        <f t="shared" si="1"/>
        <v>6.5579999999999999E-2</v>
      </c>
      <c r="BT10" s="323">
        <f t="shared" si="1"/>
        <v>6.5579999999999999E-2</v>
      </c>
      <c r="BU10" s="323">
        <f t="shared" si="1"/>
        <v>6.5579999999999999E-2</v>
      </c>
      <c r="BV10" s="323">
        <f t="shared" si="1"/>
        <v>6.5579999999999999E-2</v>
      </c>
      <c r="BW10" s="323">
        <f t="shared" si="1"/>
        <v>4.2680000000000003E-2</v>
      </c>
      <c r="BX10" s="323">
        <f t="shared" si="1"/>
        <v>4.2680000000000003E-2</v>
      </c>
      <c r="BY10" s="323">
        <f t="shared" si="1"/>
        <v>4.2680000000000003E-2</v>
      </c>
      <c r="BZ10" s="323">
        <f t="shared" si="1"/>
        <v>4.2680000000000003E-2</v>
      </c>
      <c r="CA10" s="323">
        <f t="shared" ref="CA10:DF10" si="2">+CA9+CA8</f>
        <v>4.2680000000000003E-2</v>
      </c>
      <c r="CB10" s="323">
        <f t="shared" si="2"/>
        <v>4.2680000000000003E-2</v>
      </c>
      <c r="CC10" s="323">
        <f t="shared" si="2"/>
        <v>4.2680000000000003E-2</v>
      </c>
      <c r="CD10" s="323">
        <f t="shared" si="2"/>
        <v>4.2680000000000003E-2</v>
      </c>
      <c r="CE10" s="323">
        <f t="shared" si="2"/>
        <v>4.2680000000000003E-2</v>
      </c>
      <c r="CF10" s="323">
        <f t="shared" si="2"/>
        <v>6.5579999999999999E-2</v>
      </c>
      <c r="CG10" s="323">
        <f t="shared" si="2"/>
        <v>6.5579999999999999E-2</v>
      </c>
      <c r="CH10" s="323">
        <f t="shared" si="2"/>
        <v>6.5579999999999999E-2</v>
      </c>
      <c r="CI10" s="323">
        <f t="shared" si="2"/>
        <v>4.2680000000000003E-2</v>
      </c>
      <c r="CJ10" s="323">
        <f t="shared" si="2"/>
        <v>4.6260000000000003E-2</v>
      </c>
      <c r="CK10" s="323">
        <f t="shared" si="2"/>
        <v>4.6260000000000003E-2</v>
      </c>
      <c r="CL10" s="323">
        <f t="shared" si="2"/>
        <v>4.6260000000000003E-2</v>
      </c>
      <c r="CM10" s="323">
        <f t="shared" si="2"/>
        <v>4.6260000000000003E-2</v>
      </c>
      <c r="CN10" s="323">
        <f t="shared" si="2"/>
        <v>4.6260000000000003E-2</v>
      </c>
      <c r="CO10" s="323">
        <f t="shared" si="2"/>
        <v>4.6260000000000003E-2</v>
      </c>
      <c r="CP10" s="323">
        <f t="shared" si="2"/>
        <v>4.6260000000000003E-2</v>
      </c>
      <c r="CQ10" s="323">
        <f t="shared" si="2"/>
        <v>6.9159999999999999E-2</v>
      </c>
      <c r="CR10" s="323">
        <f t="shared" si="2"/>
        <v>7.2190000000000004E-2</v>
      </c>
      <c r="CS10" s="323">
        <f t="shared" si="2"/>
        <v>7.2190000000000004E-2</v>
      </c>
      <c r="CT10" s="323">
        <f t="shared" si="2"/>
        <v>7.2190000000000004E-2</v>
      </c>
      <c r="CU10" s="323">
        <f t="shared" si="2"/>
        <v>4.929E-2</v>
      </c>
      <c r="CV10" s="323">
        <f t="shared" si="2"/>
        <v>4.929E-2</v>
      </c>
      <c r="CW10" s="323">
        <f t="shared" si="2"/>
        <v>4.929E-2</v>
      </c>
      <c r="CX10" s="323">
        <f t="shared" si="2"/>
        <v>4.929E-2</v>
      </c>
      <c r="CY10" s="323">
        <f t="shared" si="2"/>
        <v>4.929E-2</v>
      </c>
      <c r="CZ10" s="323">
        <f t="shared" si="2"/>
        <v>4.929E-2</v>
      </c>
      <c r="DA10" s="323">
        <f t="shared" si="2"/>
        <v>4.929E-2</v>
      </c>
      <c r="DB10" s="323">
        <f t="shared" si="2"/>
        <v>4.929E-2</v>
      </c>
      <c r="DC10" s="323">
        <f t="shared" si="2"/>
        <v>7.2190000000000004E-2</v>
      </c>
      <c r="DD10" s="323">
        <f t="shared" si="2"/>
        <v>7.2190000000000004E-2</v>
      </c>
      <c r="DE10" s="323">
        <f t="shared" si="2"/>
        <v>7.2190000000000004E-2</v>
      </c>
      <c r="DF10" s="323">
        <f t="shared" si="2"/>
        <v>7.2190000000000004E-2</v>
      </c>
      <c r="DG10" s="323">
        <f t="shared" ref="DG10:EL10" si="3">+DG9+DG8</f>
        <v>4.929E-2</v>
      </c>
      <c r="DH10" s="323">
        <f t="shared" si="3"/>
        <v>4.929E-2</v>
      </c>
      <c r="DI10" s="323">
        <f t="shared" si="3"/>
        <v>4.929E-2</v>
      </c>
      <c r="DJ10" s="323">
        <f t="shared" si="3"/>
        <v>4.929E-2</v>
      </c>
      <c r="DK10" s="323">
        <f t="shared" si="3"/>
        <v>4.929E-2</v>
      </c>
      <c r="DL10" s="323">
        <f t="shared" si="3"/>
        <v>4.929E-2</v>
      </c>
      <c r="DM10" s="323">
        <f t="shared" si="3"/>
        <v>4.929E-2</v>
      </c>
      <c r="DN10" s="323">
        <f t="shared" si="3"/>
        <v>4.929E-2</v>
      </c>
      <c r="DO10" s="323">
        <f t="shared" si="3"/>
        <v>7.2190000000000004E-2</v>
      </c>
      <c r="DP10" s="323">
        <f t="shared" si="3"/>
        <v>7.2190000000000004E-2</v>
      </c>
      <c r="DQ10" s="323">
        <f t="shared" si="3"/>
        <v>7.2190000000000004E-2</v>
      </c>
      <c r="DR10" s="323">
        <f t="shared" si="3"/>
        <v>7.2190000000000004E-2</v>
      </c>
      <c r="DS10" s="323">
        <f t="shared" si="3"/>
        <v>4.929E-2</v>
      </c>
      <c r="DT10" s="323">
        <f t="shared" si="3"/>
        <v>4.929E-2</v>
      </c>
      <c r="DU10" s="323">
        <f t="shared" si="3"/>
        <v>4.929E-2</v>
      </c>
      <c r="DV10" s="323">
        <f t="shared" si="3"/>
        <v>4.929E-2</v>
      </c>
      <c r="DW10" s="323">
        <f t="shared" si="3"/>
        <v>4.929E-2</v>
      </c>
      <c r="DX10" s="323">
        <f t="shared" si="3"/>
        <v>4.929E-2</v>
      </c>
      <c r="DY10" s="397">
        <f t="shared" si="3"/>
        <v>4.7940000000000003E-2</v>
      </c>
      <c r="DZ10" s="323">
        <f t="shared" si="3"/>
        <v>4.7940000000000003E-2</v>
      </c>
      <c r="EA10" s="323">
        <f t="shared" si="3"/>
        <v>7.1360000000000007E-2</v>
      </c>
      <c r="EB10" s="323">
        <f t="shared" si="3"/>
        <v>7.8700000000000006E-2</v>
      </c>
      <c r="EC10" s="323">
        <f t="shared" si="3"/>
        <v>7.8700000000000006E-2</v>
      </c>
      <c r="ED10" s="323">
        <f t="shared" si="3"/>
        <v>7.8700000000000006E-2</v>
      </c>
      <c r="EE10" s="323">
        <f t="shared" si="3"/>
        <v>5.4399999999999997E-2</v>
      </c>
      <c r="EF10" s="323">
        <f t="shared" si="3"/>
        <v>5.4399999999999997E-2</v>
      </c>
      <c r="EG10" s="323">
        <f t="shared" si="3"/>
        <v>5.4399999999999997E-2</v>
      </c>
      <c r="EH10" s="323">
        <f t="shared" si="3"/>
        <v>5.4399999999999997E-2</v>
      </c>
      <c r="EI10" s="323">
        <f t="shared" si="3"/>
        <v>5.4399999999999997E-2</v>
      </c>
      <c r="EJ10" s="323">
        <f t="shared" si="3"/>
        <v>5.4399999999999997E-2</v>
      </c>
      <c r="EK10" s="323">
        <f t="shared" si="3"/>
        <v>5.4399999999999997E-2</v>
      </c>
      <c r="EL10" s="323">
        <f t="shared" si="3"/>
        <v>5.4399999999999997E-2</v>
      </c>
      <c r="EM10" s="323">
        <f t="shared" ref="EM10:FR10" si="4">+EM9+EM8</f>
        <v>7.8700000000000006E-2</v>
      </c>
      <c r="EN10" s="323">
        <f t="shared" si="4"/>
        <v>7.9089999999999994E-2</v>
      </c>
      <c r="EO10" s="323">
        <f t="shared" si="4"/>
        <v>7.9089999999999994E-2</v>
      </c>
      <c r="EP10" s="323">
        <f t="shared" si="4"/>
        <v>7.9089999999999994E-2</v>
      </c>
      <c r="EQ10" s="323">
        <f t="shared" si="4"/>
        <v>5.364E-2</v>
      </c>
      <c r="ER10" s="323">
        <f t="shared" si="4"/>
        <v>5.364E-2</v>
      </c>
      <c r="ES10" s="323">
        <f t="shared" si="4"/>
        <v>5.364E-2</v>
      </c>
      <c r="ET10" s="323">
        <f t="shared" si="4"/>
        <v>5.364E-2</v>
      </c>
      <c r="EU10" s="323">
        <f t="shared" si="4"/>
        <v>5.364E-2</v>
      </c>
      <c r="EV10" s="323">
        <f t="shared" si="4"/>
        <v>5.364E-2</v>
      </c>
      <c r="EW10" s="323">
        <f t="shared" si="4"/>
        <v>5.364E-2</v>
      </c>
      <c r="EX10" s="323">
        <f t="shared" si="4"/>
        <v>5.364E-2</v>
      </c>
      <c r="EY10" s="323">
        <f t="shared" si="4"/>
        <v>7.9089999999999994E-2</v>
      </c>
      <c r="EZ10" s="323">
        <f t="shared" si="4"/>
        <v>7.9729999999999995E-2</v>
      </c>
      <c r="FA10" s="323">
        <f t="shared" si="4"/>
        <v>7.9729999999999995E-2</v>
      </c>
      <c r="FB10" s="323">
        <f t="shared" si="4"/>
        <v>7.9729999999999995E-2</v>
      </c>
      <c r="FC10" s="323">
        <f t="shared" si="4"/>
        <v>5.3670000000000002E-2</v>
      </c>
      <c r="FD10" s="323">
        <f t="shared" si="4"/>
        <v>5.3670000000000002E-2</v>
      </c>
      <c r="FE10" s="323">
        <f t="shared" si="4"/>
        <v>5.3670000000000002E-2</v>
      </c>
      <c r="FF10" s="323">
        <f t="shared" si="4"/>
        <v>5.3670000000000002E-2</v>
      </c>
      <c r="FG10" s="323">
        <f t="shared" si="4"/>
        <v>5.3670000000000002E-2</v>
      </c>
      <c r="FH10" s="323">
        <f t="shared" si="4"/>
        <v>5.3670000000000002E-2</v>
      </c>
      <c r="FI10" s="323">
        <f t="shared" si="4"/>
        <v>5.3670000000000002E-2</v>
      </c>
      <c r="FJ10" s="323">
        <f t="shared" si="4"/>
        <v>5.3670000000000002E-2</v>
      </c>
      <c r="FK10" s="323">
        <f t="shared" si="4"/>
        <v>7.9729999999999995E-2</v>
      </c>
      <c r="FL10" s="323">
        <f t="shared" si="4"/>
        <v>8.1879999999999994E-2</v>
      </c>
      <c r="FM10" s="323">
        <f t="shared" si="4"/>
        <v>8.1879999999999994E-2</v>
      </c>
      <c r="FN10" s="323">
        <f t="shared" si="4"/>
        <v>8.1879999999999994E-2</v>
      </c>
      <c r="FO10" s="323">
        <f t="shared" si="4"/>
        <v>5.484E-2</v>
      </c>
      <c r="FP10" s="323">
        <f t="shared" si="4"/>
        <v>5.484E-2</v>
      </c>
      <c r="FQ10" s="323">
        <f t="shared" si="4"/>
        <v>5.484E-2</v>
      </c>
      <c r="FR10" s="323">
        <f t="shared" si="4"/>
        <v>5.484E-2</v>
      </c>
      <c r="FS10" s="323">
        <f t="shared" ref="FS10:FV10" si="5">+FS9+FS8</f>
        <v>5.484E-2</v>
      </c>
      <c r="FT10" s="323">
        <f t="shared" si="5"/>
        <v>5.484E-2</v>
      </c>
      <c r="FU10" s="323">
        <f t="shared" si="5"/>
        <v>5.484E-2</v>
      </c>
      <c r="FV10" s="323">
        <f t="shared" si="5"/>
        <v>5.484E-2</v>
      </c>
      <c r="FW10" s="323">
        <v>8.1879999999999994E-2</v>
      </c>
      <c r="FX10" s="323">
        <f t="shared" ref="FX10:GC10" si="6">+FX9+FX8</f>
        <v>8.1879999999999994E-2</v>
      </c>
      <c r="FY10" s="323">
        <f>+FY9+FY8</f>
        <v>8.1879999999999994E-2</v>
      </c>
      <c r="FZ10" s="323">
        <f>+FZ9+FZ8</f>
        <v>8.1879999999999994E-2</v>
      </c>
      <c r="GA10" s="323">
        <f t="shared" si="6"/>
        <v>5.484E-2</v>
      </c>
      <c r="GB10" s="323">
        <f t="shared" si="6"/>
        <v>5.484E-2</v>
      </c>
      <c r="GC10" s="323">
        <f t="shared" si="6"/>
        <v>5.484E-2</v>
      </c>
      <c r="GD10" s="323">
        <f t="shared" ref="GD10:GK10" si="7">+GD9+GD8</f>
        <v>5.484E-2</v>
      </c>
      <c r="GE10" s="323">
        <f t="shared" si="7"/>
        <v>5.484E-2</v>
      </c>
      <c r="GF10" s="323">
        <f t="shared" si="7"/>
        <v>5.484E-2</v>
      </c>
      <c r="GG10" s="323">
        <f t="shared" si="7"/>
        <v>5.484E-2</v>
      </c>
      <c r="GH10" s="323">
        <f t="shared" si="7"/>
        <v>5.484E-2</v>
      </c>
      <c r="GI10" s="323">
        <f t="shared" si="7"/>
        <v>8.1879999999999994E-2</v>
      </c>
      <c r="GJ10" s="323">
        <f t="shared" si="7"/>
        <v>8.1879999999999994E-2</v>
      </c>
      <c r="GK10" s="323">
        <f t="shared" si="7"/>
        <v>8.1879999999999994E-2</v>
      </c>
      <c r="GL10" s="323">
        <f>+GL9+GL8</f>
        <v>8.1879999999999994E-2</v>
      </c>
      <c r="GM10" s="323">
        <f t="shared" ref="GM10:GU10" si="8">+GM9+GM8</f>
        <v>5.484E-2</v>
      </c>
      <c r="GN10" s="323">
        <f t="shared" si="8"/>
        <v>5.484E-2</v>
      </c>
      <c r="GO10" s="323">
        <f t="shared" si="8"/>
        <v>5.484E-2</v>
      </c>
      <c r="GP10" s="323">
        <f t="shared" si="8"/>
        <v>5.484E-2</v>
      </c>
      <c r="GQ10" s="323">
        <f t="shared" si="8"/>
        <v>5.484E-2</v>
      </c>
      <c r="GR10" s="323">
        <f t="shared" si="8"/>
        <v>5.484E-2</v>
      </c>
      <c r="GS10" s="323">
        <f t="shared" si="8"/>
        <v>5.484E-2</v>
      </c>
      <c r="GT10" s="323">
        <f t="shared" si="8"/>
        <v>5.484E-2</v>
      </c>
      <c r="GU10" s="323">
        <f t="shared" si="8"/>
        <v>8.1879999999999994E-2</v>
      </c>
      <c r="GV10" s="323">
        <f t="shared" ref="GV10:GX10" si="9">+GV9+GV8</f>
        <v>8.1879999999999994E-2</v>
      </c>
      <c r="GW10" s="323">
        <f t="shared" si="9"/>
        <v>8.1879999999999994E-2</v>
      </c>
      <c r="GX10" s="323">
        <f t="shared" si="9"/>
        <v>8.1879999999999994E-2</v>
      </c>
      <c r="GY10" s="323">
        <f t="shared" ref="GY10:HG10" si="10">+GY9+GY8</f>
        <v>5.484E-2</v>
      </c>
      <c r="GZ10" s="323">
        <f t="shared" si="10"/>
        <v>5.484E-2</v>
      </c>
      <c r="HA10" s="323">
        <f t="shared" si="10"/>
        <v>5.484E-2</v>
      </c>
      <c r="HB10" s="323">
        <f t="shared" si="10"/>
        <v>5.484E-2</v>
      </c>
      <c r="HC10" s="323">
        <f t="shared" si="10"/>
        <v>5.484E-2</v>
      </c>
      <c r="HD10" s="323">
        <f t="shared" si="10"/>
        <v>5.484E-2</v>
      </c>
      <c r="HE10" s="323">
        <f t="shared" si="10"/>
        <v>5.484E-2</v>
      </c>
      <c r="HF10" s="323">
        <f t="shared" si="10"/>
        <v>5.484E-2</v>
      </c>
      <c r="HG10" s="323">
        <f t="shared" si="10"/>
        <v>8.1879999999999994E-2</v>
      </c>
      <c r="HH10" s="323">
        <f t="shared" ref="HH10:HJ10" si="11">+HH9+HH8</f>
        <v>8.1879999999999994E-2</v>
      </c>
      <c r="HI10" s="323">
        <f t="shared" si="11"/>
        <v>8.1879999999999994E-2</v>
      </c>
      <c r="HJ10" s="323">
        <f t="shared" si="11"/>
        <v>8.1879999999999994E-2</v>
      </c>
      <c r="HK10" s="323">
        <f t="shared" ref="HK10:HM10" si="12">+HK9+HK8</f>
        <v>5.484E-2</v>
      </c>
      <c r="HL10" s="323">
        <f t="shared" si="12"/>
        <v>5.484E-2</v>
      </c>
      <c r="HM10" s="323">
        <f t="shared" si="12"/>
        <v>5.484E-2</v>
      </c>
      <c r="HN10" s="323">
        <f t="shared" ref="HN10:HS10" si="13">+HN9+HN8</f>
        <v>5.484E-2</v>
      </c>
      <c r="HO10" s="323">
        <f t="shared" si="13"/>
        <v>5.484E-2</v>
      </c>
      <c r="HP10" s="323">
        <f t="shared" si="13"/>
        <v>5.484E-2</v>
      </c>
      <c r="HQ10" s="323">
        <f t="shared" si="13"/>
        <v>5.484E-2</v>
      </c>
      <c r="HR10" s="323">
        <f t="shared" si="13"/>
        <v>5.484E-2</v>
      </c>
      <c r="HS10" s="323">
        <f t="shared" si="13"/>
        <v>8.1879999999999994E-2</v>
      </c>
    </row>
    <row r="11" spans="1:239" s="320" customFormat="1" ht="18" customHeight="1">
      <c r="B11" s="319" t="s">
        <v>193</v>
      </c>
      <c r="DY11" s="368"/>
      <c r="DZ11" s="369"/>
      <c r="EA11" s="369"/>
      <c r="EB11" s="369"/>
      <c r="EC11" s="369"/>
      <c r="ED11" s="369"/>
      <c r="EE11" s="369"/>
      <c r="EF11" s="369"/>
      <c r="EG11" s="369"/>
      <c r="EH11" s="369"/>
      <c r="EI11" s="369"/>
      <c r="EJ11" s="369"/>
      <c r="EK11" s="369"/>
      <c r="EL11" s="369"/>
      <c r="EM11" s="369"/>
      <c r="EN11" s="369"/>
      <c r="EO11" s="369"/>
      <c r="EP11" s="369"/>
      <c r="EQ11" s="369"/>
      <c r="ER11" s="369"/>
      <c r="ES11" s="369"/>
      <c r="ET11" s="369"/>
      <c r="EU11" s="369"/>
      <c r="EV11" s="369"/>
      <c r="EW11" s="369"/>
      <c r="EX11" s="369"/>
      <c r="EY11" s="369"/>
      <c r="EZ11" s="369"/>
      <c r="FA11" s="369"/>
      <c r="FB11" s="369"/>
      <c r="FC11" s="369"/>
      <c r="FD11" s="369"/>
      <c r="FE11" s="369"/>
      <c r="FF11" s="369"/>
      <c r="FG11" s="369"/>
      <c r="FH11" s="369"/>
      <c r="FI11" s="590"/>
      <c r="FJ11" s="590"/>
      <c r="FK11" s="590"/>
      <c r="FL11" s="590"/>
      <c r="FM11" s="590"/>
      <c r="FN11" s="590"/>
      <c r="FO11" s="590"/>
      <c r="FP11" s="590"/>
      <c r="FQ11" s="590"/>
      <c r="FR11" s="590"/>
      <c r="FS11" s="590"/>
      <c r="FT11" s="590"/>
      <c r="FU11" s="590"/>
      <c r="FV11" s="590"/>
      <c r="FW11" s="590"/>
      <c r="FX11" s="169"/>
      <c r="FY11" s="329"/>
    </row>
    <row r="12" spans="1:239" s="328" customFormat="1">
      <c r="A12" s="143"/>
      <c r="B12" s="392" t="s">
        <v>197</v>
      </c>
      <c r="C12" s="328">
        <v>2.9399999999999999E-2</v>
      </c>
      <c r="D12" s="328">
        <v>2.9399999999999999E-2</v>
      </c>
      <c r="E12" s="328">
        <v>2.9399999999999999E-2</v>
      </c>
      <c r="F12" s="328">
        <v>2.9399999999999999E-2</v>
      </c>
      <c r="G12" s="328">
        <v>2.9399999999999999E-2</v>
      </c>
      <c r="H12" s="328">
        <v>2.9399999999999999E-2</v>
      </c>
      <c r="I12" s="328">
        <v>2.9399999999999999E-2</v>
      </c>
      <c r="J12" s="328">
        <v>2.9399999999999999E-2</v>
      </c>
      <c r="K12" s="328">
        <v>2.9399999999999999E-2</v>
      </c>
      <c r="L12" s="328">
        <v>2.9399999999999999E-2</v>
      </c>
      <c r="M12" s="328">
        <v>2.9399999999999999E-2</v>
      </c>
      <c r="N12" s="328">
        <v>2.9399999999999999E-2</v>
      </c>
      <c r="O12" s="329">
        <f>+'Rate Case Res R1'!O20</f>
        <v>3.04E-2</v>
      </c>
      <c r="P12" s="329">
        <f>+'Rate Case Res R1'!P20</f>
        <v>3.04E-2</v>
      </c>
      <c r="Q12" s="329">
        <f>+'Rate Case Res R1'!Q20</f>
        <v>3.04E-2</v>
      </c>
      <c r="R12" s="329">
        <f>+'Rate Case Res R1'!R20</f>
        <v>3.1399999999999997E-2</v>
      </c>
      <c r="S12" s="329">
        <f>+'Rate Case Res R1'!S20</f>
        <v>3.1399999999999997E-2</v>
      </c>
      <c r="T12" s="329">
        <f>+'Rate Case Res R1'!T20</f>
        <v>3.1399999999999997E-2</v>
      </c>
      <c r="U12" s="329">
        <f>+'Rate Case Res R1'!U20</f>
        <v>3.2399999999999998E-2</v>
      </c>
      <c r="V12" s="329">
        <f>+'Rate Case Res R1'!V20</f>
        <v>3.2399999999999998E-2</v>
      </c>
      <c r="W12" s="329">
        <f>+'Rate Case Res R1'!W20</f>
        <v>3.2399999999999998E-2</v>
      </c>
      <c r="X12" s="329">
        <f>+'Rate Case Res R1'!X20</f>
        <v>3.3399999999999999E-2</v>
      </c>
      <c r="Y12" s="329">
        <f>+'Rate Case Res R1'!Y20</f>
        <v>3.3399999999999999E-2</v>
      </c>
      <c r="Z12" s="329">
        <f>+'Rate Case Res R1'!Z20</f>
        <v>3.3399999999999999E-2</v>
      </c>
      <c r="AA12" s="329">
        <f>+'Rate Case Res R1'!AA20</f>
        <v>3.44E-2</v>
      </c>
      <c r="AB12" s="329">
        <f>+'Rate Case Res R1'!AB20</f>
        <v>3.44E-2</v>
      </c>
      <c r="AC12" s="329">
        <f>+'Rate Case Res R1'!AC20</f>
        <v>3.44E-2</v>
      </c>
      <c r="AD12" s="329">
        <f>+'Rate Case Res R1'!AD20</f>
        <v>3.5400000000000001E-2</v>
      </c>
      <c r="AE12" s="329">
        <f>+'Rate Case Res R1'!AE20</f>
        <v>3.5400000000000001E-2</v>
      </c>
      <c r="AF12" s="329">
        <f>+'Rate Case Res R1'!AF20</f>
        <v>3.5400000000000001E-2</v>
      </c>
      <c r="AG12" s="329">
        <f>+'Rate Case Res R1'!AG20</f>
        <v>3.6400000000000002E-2</v>
      </c>
      <c r="AH12" s="329">
        <f>+'Rate Case Res R1'!AH20</f>
        <v>3.8899999999999997E-2</v>
      </c>
      <c r="AI12" s="329">
        <f>+'Rate Case Res R1'!AI20</f>
        <v>3.8899999999999997E-2</v>
      </c>
      <c r="AJ12" s="329">
        <f>+'Rate Case Res R1'!AJ20</f>
        <v>4.24E-2</v>
      </c>
      <c r="AK12" s="329">
        <f>+'Rate Case Res R1'!AK20</f>
        <v>4.24E-2</v>
      </c>
      <c r="AL12" s="329">
        <f>+'Rate Case Res R1'!AL20</f>
        <v>4.24E-2</v>
      </c>
      <c r="AM12" s="329">
        <f>+'Rate Case Res R1'!AM20</f>
        <v>4.3400000000000001E-2</v>
      </c>
      <c r="AN12" s="329">
        <f>+'Rate Case Res R1'!AN20</f>
        <v>4.3400000000000001E-2</v>
      </c>
      <c r="AO12" s="329">
        <f>+'Rate Case Res R1'!AO20</f>
        <v>4.3400000000000001E-2</v>
      </c>
      <c r="AP12" s="329">
        <f>+'Rate Case Res R1'!AP20</f>
        <v>4.4400000000000002E-2</v>
      </c>
      <c r="AQ12" s="329">
        <f>+'Rate Case Res R1'!AQ20</f>
        <v>4.4400000000000002E-2</v>
      </c>
      <c r="AR12" s="329">
        <f>+'Rate Case Res R1'!AR20</f>
        <v>4.4400000000000002E-2</v>
      </c>
      <c r="AS12" s="329">
        <f>+'Rate Case Res R1'!AS20</f>
        <v>4.5400000000000003E-2</v>
      </c>
      <c r="AT12" s="329">
        <f>+'Rate Case Res R1'!AT20</f>
        <v>4.5400000000000003E-2</v>
      </c>
      <c r="AU12" s="329">
        <f>+'Rate Case Res R1'!AU20</f>
        <v>4.5400000000000003E-2</v>
      </c>
      <c r="AV12" s="329">
        <f>+'Rate Case Res R1'!AV20</f>
        <v>4.8899999999999999E-2</v>
      </c>
      <c r="AW12" s="329">
        <f>+'Rate Case Res R1'!AW20</f>
        <v>4.8899999999999999E-2</v>
      </c>
      <c r="AX12" s="329">
        <f>+'Rate Case Res R1'!AX20</f>
        <v>4.8899999999999999E-2</v>
      </c>
      <c r="AY12" s="329">
        <f>+'Rate Case Res R1'!AY20</f>
        <v>4.99E-2</v>
      </c>
      <c r="AZ12" s="329">
        <f>+'Rate Case Res R1'!AZ20</f>
        <v>4.99E-2</v>
      </c>
      <c r="BA12" s="329">
        <f>+'Rate Case Res R1'!BA20</f>
        <v>4.99E-2</v>
      </c>
      <c r="BB12" s="329">
        <f>+'Rate Case Res R1'!BB20</f>
        <v>5.0900000000000001E-2</v>
      </c>
      <c r="BC12" s="329">
        <f>+'Rate Case Res R1'!BC20</f>
        <v>5.0900000000000001E-2</v>
      </c>
      <c r="BD12" s="329">
        <f>+'Rate Case Res R1'!BD20</f>
        <v>5.0900000000000001E-2</v>
      </c>
      <c r="BE12" s="329">
        <f>+'Rate Case Res R1'!BE20</f>
        <v>5.0900000000000001E-2</v>
      </c>
      <c r="BF12" s="329">
        <f>+'Rate Case Res R1'!BF20</f>
        <v>5.0900000000000001E-2</v>
      </c>
      <c r="BG12" s="329">
        <f>+'Rate Case Res R1'!BG20</f>
        <v>5.0900000000000001E-2</v>
      </c>
      <c r="BH12" s="329">
        <f>+'Rate Case Res R1'!BH20</f>
        <v>5.6899999999999999E-2</v>
      </c>
      <c r="BI12" s="329">
        <f>+'Rate Case Res R1'!BI20</f>
        <v>5.6899999999999999E-2</v>
      </c>
      <c r="BJ12" s="329">
        <f>+'Rate Case Res R1'!BJ20</f>
        <v>5.6899999999999999E-2</v>
      </c>
      <c r="BK12" s="329">
        <f>+'Rate Case Res R1'!BK20</f>
        <v>5.6899999999999999E-2</v>
      </c>
      <c r="BL12" s="329">
        <f>+'Rate Case Res R1'!BL20</f>
        <v>5.6899999999999999E-2</v>
      </c>
      <c r="BM12" s="329">
        <f>+'Rate Case Res R1'!BM20</f>
        <v>5.6899999999999999E-2</v>
      </c>
      <c r="BN12" s="329">
        <f>+'Rate Case Res R1'!BN20</f>
        <v>5.6899999999999999E-2</v>
      </c>
      <c r="BO12" s="329">
        <f>+'Rate Case Res R1'!BO20</f>
        <v>5.6899999999999999E-2</v>
      </c>
      <c r="BP12" s="329">
        <f>+'Rate Case Res R1'!BP20</f>
        <v>5.6899999999999999E-2</v>
      </c>
      <c r="BQ12" s="329">
        <f>+'Rate Case Res R1'!BQ20</f>
        <v>5.6899999999999999E-2</v>
      </c>
      <c r="BR12" s="329">
        <f>+'Rate Case Res R1'!BR20</f>
        <v>5.6899999999999999E-2</v>
      </c>
      <c r="BS12" s="329">
        <f>+'Rate Case Res R1'!BS20</f>
        <v>5.6899999999999999E-2</v>
      </c>
      <c r="BT12" s="329">
        <f>+'Rate Case Res R1'!BT20</f>
        <v>5.6899999999999999E-2</v>
      </c>
      <c r="BU12" s="329">
        <f>+'Rate Case Res R1'!BU20</f>
        <v>5.6899999999999999E-2</v>
      </c>
      <c r="BV12" s="329">
        <f>+'Rate Case Res R1'!BV20</f>
        <v>5.6899999999999999E-2</v>
      </c>
      <c r="BW12" s="329">
        <f>+'Rate Case Res R1'!BW20</f>
        <v>5.6899999999999999E-2</v>
      </c>
      <c r="BX12" s="329">
        <f>+'Rate Case Res R1'!BX20</f>
        <v>5.6899999999999999E-2</v>
      </c>
      <c r="BY12" s="329">
        <f>+'Rate Case Res R1'!BY20</f>
        <v>5.6899999999999999E-2</v>
      </c>
      <c r="BZ12" s="329">
        <f>+'Rate Case Res R1'!BZ20</f>
        <v>5.6899999999999999E-2</v>
      </c>
      <c r="CA12" s="329">
        <f>+'Rate Case Res R1'!CA20</f>
        <v>5.6899999999999999E-2</v>
      </c>
      <c r="CB12" s="329">
        <f>+'Rate Case Res R1'!CB20</f>
        <v>5.6899999999999999E-2</v>
      </c>
      <c r="CC12" s="329">
        <f>+'Rate Case Res R1'!CC20</f>
        <v>5.6899999999999999E-2</v>
      </c>
      <c r="CD12" s="329">
        <f>+'Rate Case Res R1'!CD20</f>
        <v>5.6899999999999999E-2</v>
      </c>
      <c r="CE12" s="329">
        <f>+'Rate Case Res R1'!CE20</f>
        <v>5.6899999999999999E-2</v>
      </c>
      <c r="CF12" s="329">
        <f>+'Rate Case Res R1'!CF20</f>
        <v>5.6899999999999999E-2</v>
      </c>
      <c r="CG12" s="329">
        <f>+'Rate Case Res R1'!CG20</f>
        <v>5.6899999999999999E-2</v>
      </c>
      <c r="CH12" s="329">
        <f>+'Rate Case Res R1'!CH20</f>
        <v>5.6899999999999999E-2</v>
      </c>
      <c r="CI12" s="329">
        <f>+'Rate Case Res R1'!CI20</f>
        <v>5.6899999999999999E-2</v>
      </c>
      <c r="CJ12" s="329">
        <f>+'Rate Case Res R1'!CJ20</f>
        <v>5.6899999999999999E-2</v>
      </c>
      <c r="CK12" s="329">
        <f>+'Rate Case Res R1'!CK20</f>
        <v>5.6899999999999999E-2</v>
      </c>
      <c r="CL12" s="329">
        <f>+'Rate Case Res R1'!CL20</f>
        <v>5.6899999999999999E-2</v>
      </c>
      <c r="CM12" s="329">
        <f>+'Rate Case Res R1'!CM20</f>
        <v>5.6899999999999999E-2</v>
      </c>
      <c r="CN12" s="329">
        <f>+'Rate Case Res R1'!CN20</f>
        <v>5.6899999999999999E-2</v>
      </c>
      <c r="CO12" s="329">
        <f>+'Rate Case Res R1'!CO20</f>
        <v>5.6899999999999999E-2</v>
      </c>
      <c r="CP12" s="329">
        <f>+'Rate Case Res R1'!CP20</f>
        <v>5.6899999999999999E-2</v>
      </c>
      <c r="CQ12" s="329">
        <f>+'Rate Case Res R1'!CQ20</f>
        <v>5.6899999999999999E-2</v>
      </c>
      <c r="CR12" s="329">
        <f>+'Rate Case Res R1'!CR20</f>
        <v>5.6899999999999999E-2</v>
      </c>
      <c r="CS12" s="329">
        <f>+'Rate Case Res R1'!CS20</f>
        <v>5.6899999999999999E-2</v>
      </c>
      <c r="CT12" s="329">
        <f>+'Rate Case Res R1'!CT20</f>
        <v>5.6899999999999999E-2</v>
      </c>
      <c r="CU12" s="329">
        <f>+'Rate Case Res R1'!CU20</f>
        <v>5.6899999999999999E-2</v>
      </c>
      <c r="CV12" s="329">
        <f>+'Rate Case Res R1'!CV20</f>
        <v>5.6899999999999999E-2</v>
      </c>
      <c r="CW12" s="329">
        <f>+'Rate Case Res R1'!CW20</f>
        <v>5.6899999999999999E-2</v>
      </c>
      <c r="CX12" s="329">
        <f>+'Rate Case Res R1'!CX20</f>
        <v>5.6899999999999999E-2</v>
      </c>
      <c r="CY12" s="329">
        <f>+'Rate Case Res R1'!CY20</f>
        <v>5.6899999999999999E-2</v>
      </c>
      <c r="CZ12" s="329">
        <f>+'Rate Case Res R1'!CZ20</f>
        <v>5.6899999999999999E-2</v>
      </c>
      <c r="DA12" s="329">
        <f>+'Rate Case Res R1'!DA20</f>
        <v>5.6899999999999999E-2</v>
      </c>
      <c r="DB12" s="329">
        <f>+'Rate Case Res R1'!DB20</f>
        <v>5.6899999999999999E-2</v>
      </c>
      <c r="DC12" s="329">
        <f>+'Rate Case Res R1'!DC20</f>
        <v>5.6899999999999999E-2</v>
      </c>
      <c r="DD12" s="329">
        <f>+'Rate Case Res R1'!DD20</f>
        <v>5.6899999999999999E-2</v>
      </c>
      <c r="DE12" s="329">
        <f>+'Rate Case Res R1'!DE20</f>
        <v>5.6899999999999999E-2</v>
      </c>
      <c r="DF12" s="329">
        <f>+'Rate Case Res R1'!DF20</f>
        <v>5.6899999999999999E-2</v>
      </c>
      <c r="DG12" s="329">
        <f>+'Rate Case Res R1'!DG20</f>
        <v>5.6899999999999999E-2</v>
      </c>
      <c r="DH12" s="329">
        <f>+'Rate Case Res R1'!DH20</f>
        <v>5.6899999999999999E-2</v>
      </c>
      <c r="DI12" s="329">
        <f>+'Rate Case Res R1'!DI20</f>
        <v>5.6899999999999999E-2</v>
      </c>
      <c r="DJ12" s="329">
        <f>+'Rate Case Res R1'!DJ20</f>
        <v>5.6899999999999999E-2</v>
      </c>
      <c r="DK12" s="329">
        <f>+'Rate Case Res R1'!DK20</f>
        <v>5.6899999999999999E-2</v>
      </c>
      <c r="DL12" s="329">
        <f>+'Rate Case Res R1'!DL20</f>
        <v>5.6899999999999999E-2</v>
      </c>
      <c r="DM12" s="329">
        <f>+'Rate Case Res R1'!DM20</f>
        <v>5.6899999999999999E-2</v>
      </c>
      <c r="DN12" s="329">
        <f>+'Rate Case Res R1'!DN20</f>
        <v>5.6899999999999999E-2</v>
      </c>
      <c r="DO12" s="329">
        <f>+'Rate Case Res R1'!DO20</f>
        <v>5.6899999999999999E-2</v>
      </c>
      <c r="DP12" s="329">
        <f>+'Rate Case Res R1'!DP20</f>
        <v>5.6899999999999999E-2</v>
      </c>
      <c r="DQ12" s="329">
        <f>+'Rate Case Res R1'!DQ20</f>
        <v>5.6899999999999999E-2</v>
      </c>
      <c r="DR12" s="329">
        <f>+'Rate Case Res R1'!DR20</f>
        <v>5.6899999999999999E-2</v>
      </c>
      <c r="DS12" s="329">
        <f>+'Rate Case Res R1'!DS20</f>
        <v>5.6899999999999999E-2</v>
      </c>
      <c r="DT12" s="329">
        <f>+'Rate Case Res R1'!DT20</f>
        <v>5.6899999999999999E-2</v>
      </c>
      <c r="DU12" s="329">
        <f>+'Rate Case Res R1'!DU20</f>
        <v>5.6899999999999999E-2</v>
      </c>
      <c r="DV12" s="329">
        <f>+'Rate Case Res R1'!DV20</f>
        <v>5.6899999999999999E-2</v>
      </c>
      <c r="DW12" s="329">
        <f>+'Rate Case Res R1'!DW20</f>
        <v>5.6899999999999999E-2</v>
      </c>
      <c r="DX12" s="329">
        <f>+'Rate Case Res R1'!DX20</f>
        <v>5.6899999999999999E-2</v>
      </c>
      <c r="DY12" s="400">
        <f>+'Residential (R1)'!DY20</f>
        <v>5.6899999999999999E-2</v>
      </c>
      <c r="DZ12" s="329">
        <f>+'Residential (R1)'!DZ20</f>
        <v>5.6899999999999999E-2</v>
      </c>
      <c r="EA12" s="329">
        <f>+'Residential (R1)'!EA20</f>
        <v>5.6899999999999999E-2</v>
      </c>
      <c r="EB12" s="329">
        <f>+'Residential (R1)'!EB20</f>
        <v>5.6899999999999999E-2</v>
      </c>
      <c r="EC12" s="329">
        <f>+'Residential (R1)'!EC20</f>
        <v>5.6899999999999999E-2</v>
      </c>
      <c r="ED12" s="329">
        <f>+'Residential (R1)'!ED20</f>
        <v>5.6899999999999999E-2</v>
      </c>
      <c r="EE12" s="329">
        <f>+'Residential (R1)'!EE20</f>
        <v>5.6899999999999999E-2</v>
      </c>
      <c r="EF12" s="329">
        <f>+'Residential (R1)'!EF20</f>
        <v>5.6899999999999999E-2</v>
      </c>
      <c r="EG12" s="329">
        <f>+'Residential (R1)'!EG20</f>
        <v>5.6899999999999999E-2</v>
      </c>
      <c r="EH12" s="329">
        <f>+'Residential (R1)'!EH20</f>
        <v>5.6899999999999999E-2</v>
      </c>
      <c r="EI12" s="329">
        <f>+'Residential (R1)'!EI20</f>
        <v>5.6899999999999999E-2</v>
      </c>
      <c r="EJ12" s="329">
        <f>+'Residential (R1)'!EJ20</f>
        <v>5.6899999999999999E-2</v>
      </c>
      <c r="EK12" s="329">
        <f>+'Residential (R1)'!EK20</f>
        <v>5.6899999999999999E-2</v>
      </c>
      <c r="EL12" s="329">
        <f>+'Residential (R1)'!EL20</f>
        <v>5.6899999999999999E-2</v>
      </c>
      <c r="EM12" s="329">
        <f>+'Residential (R1)'!EM20</f>
        <v>5.6899999999999999E-2</v>
      </c>
      <c r="EN12" s="329">
        <f>+'Residential (R1)'!EN20</f>
        <v>5.6899999999999999E-2</v>
      </c>
      <c r="EO12" s="329">
        <f>+'Residential (R1)'!EO20</f>
        <v>5.6899999999999999E-2</v>
      </c>
      <c r="EP12" s="329">
        <f>+'Residential (R1)'!EP20</f>
        <v>5.6899999999999999E-2</v>
      </c>
      <c r="EQ12" s="329">
        <f>+'Residential (R1)'!EQ20</f>
        <v>5.6899999999999999E-2</v>
      </c>
      <c r="ER12" s="329">
        <f>+'Residential (R1)'!ER20</f>
        <v>5.6899999999999999E-2</v>
      </c>
      <c r="ES12" s="329">
        <f>+'Residential (R1)'!ES20</f>
        <v>5.6899999999999999E-2</v>
      </c>
      <c r="ET12" s="329">
        <f>+'Residential (R1)'!ET20</f>
        <v>5.6899999999999999E-2</v>
      </c>
      <c r="EU12" s="329">
        <f>+'Residential (R1)'!EU20</f>
        <v>5.6899999999999999E-2</v>
      </c>
      <c r="EV12" s="329">
        <f>+'Residential (R1)'!EV20</f>
        <v>5.6899999999999999E-2</v>
      </c>
      <c r="EW12" s="329">
        <f>+'Residential (R1)'!EW20</f>
        <v>5.6899999999999999E-2</v>
      </c>
      <c r="EX12" s="329">
        <f>+'Residential (R1)'!EX20</f>
        <v>5.6899999999999999E-2</v>
      </c>
      <c r="EY12" s="329">
        <f>+'Residential (R1)'!EY20</f>
        <v>5.6899999999999999E-2</v>
      </c>
      <c r="EZ12" s="329">
        <f>+'Residential (R1)'!EZ20</f>
        <v>5.6899999999999999E-2</v>
      </c>
      <c r="FA12" s="329">
        <f>+'Residential (R1)'!FA20</f>
        <v>5.6899999999999999E-2</v>
      </c>
      <c r="FB12" s="329">
        <f>+'Residential (R1)'!FB20</f>
        <v>5.6899999999999999E-2</v>
      </c>
      <c r="FC12" s="329">
        <f>+'Residential (R1)'!FC20</f>
        <v>5.6899999999999999E-2</v>
      </c>
      <c r="FD12" s="329">
        <f>+'Residential (R1)'!FD20</f>
        <v>5.6899999999999999E-2</v>
      </c>
      <c r="FE12" s="329">
        <f>+'Residential (R1)'!FE20</f>
        <v>5.6899999999999999E-2</v>
      </c>
      <c r="FF12" s="329">
        <f>+'Residential (R1)'!FF20</f>
        <v>5.6899999999999999E-2</v>
      </c>
      <c r="FG12" s="329">
        <f>+'Residential (R1)'!FG20</f>
        <v>5.6899999999999999E-2</v>
      </c>
      <c r="FH12" s="329">
        <f>+'Residential (R1)'!FH20</f>
        <v>5.6899999999999999E-2</v>
      </c>
      <c r="FI12" s="329">
        <f>+'Residential (R1)'!FI20</f>
        <v>5.6899999999999999E-2</v>
      </c>
      <c r="FJ12" s="329">
        <f>+'Residential (R1)'!FJ20</f>
        <v>5.6899999999999999E-2</v>
      </c>
      <c r="FK12" s="329">
        <f>+'Residential (R1)'!FK20</f>
        <v>5.6899999999999999E-2</v>
      </c>
      <c r="FL12" s="329">
        <f>+'Residential (R1)'!FL20</f>
        <v>5.6899999999999999E-2</v>
      </c>
      <c r="FM12" s="329">
        <f>+'Residential (R1)'!FM20</f>
        <v>5.6899999999999999E-2</v>
      </c>
      <c r="FN12" s="329">
        <f>+'Residential (R1)'!FN20</f>
        <v>5.6899999999999999E-2</v>
      </c>
      <c r="FO12" s="329">
        <f>+'Residential (R1)'!FO20</f>
        <v>5.6899999999999999E-2</v>
      </c>
      <c r="FP12" s="329">
        <f>+'Residential (R1)'!FP20</f>
        <v>5.6899999999999999E-2</v>
      </c>
      <c r="FQ12" s="329">
        <f>+'Residential (R1)'!FQ20</f>
        <v>5.6899999999999999E-2</v>
      </c>
      <c r="FR12" s="329">
        <f>+'Residential (R1)'!FR20</f>
        <v>5.6899999999999999E-2</v>
      </c>
      <c r="FS12" s="329">
        <f>+'Residential (R1)'!FS20</f>
        <v>5.6899999999999999E-2</v>
      </c>
      <c r="FT12" s="329">
        <f>+'Residential (R1)'!FT20</f>
        <v>5.6899999999999999E-2</v>
      </c>
      <c r="FU12" s="329">
        <f>+'Residential (R1)'!FU20</f>
        <v>5.6899999999999999E-2</v>
      </c>
      <c r="FV12" s="329">
        <f>+'Residential (R1)'!FV20</f>
        <v>5.6899999999999999E-2</v>
      </c>
      <c r="FW12" s="329">
        <f>+'Residential (R1)'!FW20</f>
        <v>5.6899999999999999E-2</v>
      </c>
      <c r="FX12" s="591">
        <f>+'Residential (R1)'!FX20</f>
        <v>5.6899999999999999E-2</v>
      </c>
      <c r="FY12" s="591">
        <f>+'Residential (R1)'!FY20</f>
        <v>5.6899999999999999E-2</v>
      </c>
      <c r="FZ12" s="591">
        <f>+'Residential (R1)'!FZ20</f>
        <v>5.6899999999999999E-2</v>
      </c>
      <c r="GA12" s="591">
        <f>+'Residential (R1)'!GA20</f>
        <v>5.6899999999999999E-2</v>
      </c>
      <c r="GB12" s="591">
        <f>+'Residential (R1)'!GB20</f>
        <v>5.6899999999999999E-2</v>
      </c>
      <c r="GC12" s="591">
        <f>+'Residential (R1)'!GC20</f>
        <v>5.6899999999999999E-2</v>
      </c>
      <c r="GD12" s="591">
        <f>+'Residential (R1)'!GD20</f>
        <v>5.6899999999999999E-2</v>
      </c>
      <c r="GE12" s="591">
        <f>+'Residential (R1)'!GE20</f>
        <v>5.6899999999999999E-2</v>
      </c>
      <c r="GF12" s="591">
        <f>+'Residential (R1)'!GF20</f>
        <v>5.6899999999999999E-2</v>
      </c>
      <c r="GG12" s="591">
        <f>+'Residential (R1)'!GG20</f>
        <v>5.6899999999999999E-2</v>
      </c>
      <c r="GH12" s="591">
        <f>+'Residential (R1)'!GH20</f>
        <v>5.6899999999999999E-2</v>
      </c>
      <c r="GI12" s="591">
        <f>+'Residential (R1)'!GI20</f>
        <v>5.6899999999999999E-2</v>
      </c>
      <c r="GJ12" s="591">
        <f>+'Residential (R1)'!GJ20</f>
        <v>5.6899999999999999E-2</v>
      </c>
      <c r="GK12" s="591">
        <f>+'Residential (R1)'!GK20</f>
        <v>5.6899999999999999E-2</v>
      </c>
      <c r="GL12" s="591">
        <f>+'Residential (R1)'!GL20</f>
        <v>5.6899999999999999E-2</v>
      </c>
      <c r="GM12" s="591">
        <f>+'Residential (R1)'!GM20</f>
        <v>5.6899999999999999E-2</v>
      </c>
      <c r="GN12" s="591">
        <f>+'Residential (R1)'!GN20</f>
        <v>5.6899999999999999E-2</v>
      </c>
      <c r="GO12" s="591">
        <f>+'Residential (R1)'!GO20</f>
        <v>5.6899999999999999E-2</v>
      </c>
      <c r="GP12" s="591">
        <f>+'Residential (R1)'!GP20</f>
        <v>5.6899999999999999E-2</v>
      </c>
      <c r="GQ12" s="591">
        <f>+'Residential (R1)'!GQ20</f>
        <v>5.6899999999999999E-2</v>
      </c>
      <c r="GR12" s="591">
        <f>+'Residential (R1)'!GR20</f>
        <v>5.6899999999999999E-2</v>
      </c>
      <c r="GS12" s="591">
        <f>+'Residential (R1)'!GS20</f>
        <v>5.6899999999999999E-2</v>
      </c>
      <c r="GT12" s="591">
        <f>+'Residential (R1)'!GT20</f>
        <v>5.6899999999999999E-2</v>
      </c>
      <c r="GU12" s="591">
        <f>+'Residential (R1)'!GU20</f>
        <v>5.6899999999999999E-2</v>
      </c>
      <c r="GV12" s="591">
        <f>+'Residential (R1)'!GV20</f>
        <v>5.6899999999999999E-2</v>
      </c>
      <c r="GW12" s="591">
        <f>+'Residential (R1)'!GW20</f>
        <v>5.6899999999999999E-2</v>
      </c>
      <c r="GX12" s="591">
        <f>+'Residential (R1)'!GX20</f>
        <v>5.6899999999999999E-2</v>
      </c>
      <c r="GY12" s="591">
        <f>+'Residential (R1)'!GY20</f>
        <v>5.6899999999999999E-2</v>
      </c>
      <c r="GZ12" s="591">
        <f>+'Residential (R1)'!GZ20</f>
        <v>5.6899999999999999E-2</v>
      </c>
      <c r="HA12" s="591">
        <f>+'Residential (R1)'!HA20</f>
        <v>5.6899999999999999E-2</v>
      </c>
      <c r="HB12" s="591">
        <f>+'Residential (R1)'!HB20</f>
        <v>5.6899999999999999E-2</v>
      </c>
      <c r="HC12" s="591">
        <f>+'Residential (R1)'!HC20</f>
        <v>5.6899999999999999E-2</v>
      </c>
      <c r="HD12" s="591">
        <f>+'Residential (R1)'!HD20</f>
        <v>5.6899999999999999E-2</v>
      </c>
      <c r="HE12" s="591">
        <f>+'Residential (R1)'!HE20</f>
        <v>5.6899999999999999E-2</v>
      </c>
      <c r="HF12" s="591">
        <f>+'Residential (R1)'!HF20</f>
        <v>5.6899999999999999E-2</v>
      </c>
      <c r="HG12" s="591">
        <f>+'Residential (R1)'!HG20</f>
        <v>5.6899999999999999E-2</v>
      </c>
      <c r="HH12" s="591">
        <f>+'Residential (R1)'!HH20</f>
        <v>5.6899999999999999E-2</v>
      </c>
      <c r="HI12" s="591">
        <f>+'Residential (R1)'!HI20</f>
        <v>5.6899999999999999E-2</v>
      </c>
      <c r="HJ12" s="591">
        <f>+'Residential (R1)'!HJ20</f>
        <v>5.6899999999999999E-2</v>
      </c>
      <c r="HK12" s="591">
        <f>+'Residential (R1)'!HK20</f>
        <v>5.6899999999999999E-2</v>
      </c>
      <c r="HL12" s="591">
        <f>+'Residential (R1)'!HL20</f>
        <v>5.6899999999999999E-2</v>
      </c>
      <c r="HM12" s="591">
        <f>+'Residential (R1)'!HM20</f>
        <v>5.6899999999999999E-2</v>
      </c>
      <c r="HN12" s="591">
        <f>+'Residential (R1)'!HN20</f>
        <v>5.6899999999999999E-2</v>
      </c>
      <c r="HO12" s="591">
        <f>+'Residential (R1)'!HO20</f>
        <v>5.6899999999999999E-2</v>
      </c>
      <c r="HP12" s="591">
        <f>+'Residential (R1)'!HP20</f>
        <v>5.6899999999999999E-2</v>
      </c>
      <c r="HQ12" s="591">
        <f>+'Residential (R1)'!HQ20</f>
        <v>5.6899999999999999E-2</v>
      </c>
      <c r="HR12" s="591">
        <f>+'Residential (R1)'!HR20</f>
        <v>5.6899999999999999E-2</v>
      </c>
      <c r="HS12" s="591">
        <f>+'Residential (R1)'!HS20</f>
        <v>5.6899999999999999E-2</v>
      </c>
    </row>
    <row r="13" spans="1:239" s="143" customFormat="1">
      <c r="B13" s="392" t="s">
        <v>124</v>
      </c>
      <c r="C13" s="326"/>
      <c r="D13" s="326"/>
      <c r="E13" s="326"/>
      <c r="F13" s="326"/>
      <c r="G13" s="326"/>
      <c r="H13" s="326"/>
      <c r="I13" s="326"/>
      <c r="J13" s="326"/>
      <c r="K13" s="326"/>
      <c r="L13" s="326"/>
      <c r="M13" s="326"/>
      <c r="N13" s="326"/>
      <c r="O13" s="326"/>
      <c r="P13" s="326"/>
      <c r="Q13" s="326"/>
      <c r="R13" s="326"/>
      <c r="S13" s="326"/>
      <c r="T13" s="326"/>
      <c r="U13" s="326"/>
      <c r="V13" s="326"/>
      <c r="W13" s="326"/>
      <c r="X13" s="326"/>
      <c r="Y13" s="326"/>
      <c r="Z13" s="326"/>
      <c r="AA13" s="326"/>
      <c r="AB13" s="326"/>
      <c r="AC13" s="326"/>
      <c r="AD13" s="326"/>
      <c r="AE13" s="326"/>
      <c r="AF13" s="326"/>
      <c r="AG13" s="326"/>
      <c r="AH13" s="326"/>
      <c r="AI13" s="326"/>
      <c r="AJ13" s="326"/>
      <c r="AK13" s="326"/>
      <c r="AL13" s="326"/>
      <c r="AM13" s="326"/>
      <c r="AN13" s="326"/>
      <c r="AO13" s="326"/>
      <c r="AP13" s="326"/>
      <c r="AQ13" s="326"/>
      <c r="AR13" s="326"/>
      <c r="AS13" s="326"/>
      <c r="AT13" s="326"/>
      <c r="AU13" s="326"/>
      <c r="AV13" s="326"/>
      <c r="AW13" s="326"/>
      <c r="AX13" s="326"/>
      <c r="AY13" s="326"/>
      <c r="AZ13" s="326"/>
      <c r="BA13" s="326"/>
      <c r="BB13" s="326"/>
      <c r="BC13" s="326"/>
      <c r="BD13" s="326"/>
      <c r="BE13" s="326"/>
      <c r="BF13" s="326"/>
      <c r="BG13" s="326"/>
      <c r="BH13" s="326"/>
      <c r="BI13" s="326"/>
      <c r="BJ13" s="326"/>
      <c r="BK13" s="326"/>
      <c r="BL13" s="326"/>
      <c r="BM13" s="326"/>
      <c r="BN13" s="331"/>
      <c r="BO13" s="331"/>
      <c r="BP13" s="331"/>
      <c r="BQ13" s="331"/>
      <c r="BR13" s="331"/>
      <c r="BS13" s="331"/>
      <c r="BT13" s="331"/>
      <c r="BU13" s="331"/>
      <c r="BV13" s="331"/>
      <c r="BW13" s="331"/>
      <c r="BX13" s="331"/>
      <c r="BY13" s="331"/>
      <c r="BZ13" s="331"/>
      <c r="CA13" s="331"/>
      <c r="CB13" s="331"/>
      <c r="CC13" s="331"/>
      <c r="CD13" s="331"/>
      <c r="CE13" s="331"/>
      <c r="CF13" s="331"/>
      <c r="CG13" s="331"/>
      <c r="CH13" s="331"/>
      <c r="CI13" s="331"/>
      <c r="CJ13" s="331"/>
      <c r="CK13" s="331"/>
      <c r="CL13" s="331"/>
      <c r="CM13" s="331"/>
      <c r="CN13" s="331"/>
      <c r="CO13" s="331"/>
      <c r="CP13" s="331"/>
      <c r="CQ13" s="331"/>
      <c r="CR13" s="331"/>
      <c r="CS13" s="331"/>
      <c r="CT13" s="331"/>
      <c r="CU13" s="331"/>
      <c r="CV13" s="331"/>
      <c r="CW13" s="331"/>
      <c r="CX13" s="331"/>
      <c r="CY13" s="331"/>
      <c r="CZ13" s="331"/>
      <c r="DA13" s="331"/>
      <c r="DB13" s="331"/>
      <c r="DC13" s="331"/>
      <c r="DD13" s="331"/>
      <c r="DE13" s="331"/>
      <c r="DF13" s="331"/>
      <c r="DG13" s="331"/>
      <c r="DH13" s="331"/>
      <c r="DI13" s="331"/>
      <c r="DJ13" s="331"/>
      <c r="DK13" s="331"/>
      <c r="DL13" s="331"/>
      <c r="DM13" s="331"/>
      <c r="DN13" s="331"/>
      <c r="DO13" s="331"/>
      <c r="DP13" s="331"/>
      <c r="DQ13" s="331"/>
      <c r="DR13" s="331"/>
      <c r="DS13" s="331"/>
      <c r="DY13" s="21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69"/>
      <c r="FY13" s="329"/>
      <c r="FZ13" s="320"/>
    </row>
    <row r="14" spans="1:239" s="332" customFormat="1">
      <c r="A14" s="143"/>
      <c r="B14" s="395" t="s">
        <v>188</v>
      </c>
      <c r="BB14" s="332">
        <v>0</v>
      </c>
      <c r="CJ14" s="333">
        <f>+'Rate Case Res R1'!CJ25</f>
        <v>-3.3400000000000001E-3</v>
      </c>
      <c r="CK14" s="333">
        <f>+'Rate Case Res R1'!CK25</f>
        <v>-3.3400000000000001E-3</v>
      </c>
      <c r="CL14" s="333">
        <f>+'Rate Case Res R1'!CL25</f>
        <v>-2.6900000000000001E-3</v>
      </c>
      <c r="CM14" s="333">
        <f>+'Rate Case Res R1'!CM25</f>
        <v>-2.6900000000000001E-3</v>
      </c>
      <c r="CN14" s="333">
        <f>+'Rate Case Res R1'!CN25</f>
        <v>-2.6900000000000001E-3</v>
      </c>
      <c r="CO14" s="333">
        <f>+'Rate Case Res R1'!CO25</f>
        <v>-2.99E-3</v>
      </c>
      <c r="CP14" s="333">
        <f>+'Rate Case Res R1'!CP25</f>
        <v>-2.99E-3</v>
      </c>
      <c r="CQ14" s="333">
        <f>+'Rate Case Res R1'!CQ25</f>
        <v>-2.99E-3</v>
      </c>
      <c r="CR14" s="333">
        <f>+'Rate Case Res R1'!CR25</f>
        <v>-2.5300000000000001E-3</v>
      </c>
      <c r="CS14" s="333">
        <f>+'Rate Case Res R1'!CS25</f>
        <v>-2.5300000000000001E-3</v>
      </c>
      <c r="CT14" s="333">
        <f>+'Rate Case Res R1'!CT25</f>
        <v>-2.5300000000000001E-3</v>
      </c>
      <c r="CU14" s="333">
        <f>+'Rate Case Res R1'!CU25</f>
        <v>9.8999999999999999E-4</v>
      </c>
      <c r="CV14" s="333">
        <f>+'Rate Case Res R1'!CV25</f>
        <v>9.8999999999999999E-4</v>
      </c>
      <c r="CW14" s="333">
        <f>+'Rate Case Res R1'!CW25</f>
        <v>9.8999999999999999E-4</v>
      </c>
      <c r="CX14" s="333">
        <f>+'Rate Case Res R1'!CX25</f>
        <v>3.5799999999999998E-3</v>
      </c>
      <c r="CY14" s="333">
        <f>+'Rate Case Res R1'!CY25</f>
        <v>3.5799999999999998E-3</v>
      </c>
      <c r="CZ14" s="333">
        <f>+'Rate Case Res R1'!CZ25</f>
        <v>3.5799999999999998E-3</v>
      </c>
      <c r="DA14" s="333">
        <f>+'Rate Case Res R1'!DA25</f>
        <v>5.3200000000000001E-3</v>
      </c>
      <c r="DB14" s="333">
        <f>+'Rate Case Res R1'!DB25</f>
        <v>5.3200000000000001E-3</v>
      </c>
      <c r="DC14" s="333">
        <f>+'Rate Case Res R1'!DC25</f>
        <v>5.3200000000000001E-3</v>
      </c>
      <c r="DD14" s="333">
        <f>+'Rate Case Res R1'!DD25</f>
        <v>1.0529999999999999E-2</v>
      </c>
      <c r="DE14" s="333">
        <f>+'Rate Case Res R1'!DE25</f>
        <v>1.0529999999999999E-2</v>
      </c>
      <c r="DF14" s="333">
        <f>+'Rate Case Res R1'!DF25</f>
        <v>1.0529999999999999E-2</v>
      </c>
      <c r="DG14" s="333">
        <f>+'Rate Case Res R1'!DG25</f>
        <v>1.2290000000000001E-2</v>
      </c>
      <c r="DH14" s="333">
        <f>+'Rate Case Res R1'!DH25</f>
        <v>1.2290000000000001E-2</v>
      </c>
      <c r="DI14" s="333">
        <f>+'Rate Case Res R1'!DI25</f>
        <v>1.2290000000000001E-2</v>
      </c>
      <c r="DJ14" s="333">
        <f>+'Rate Case Res R1'!DJ25</f>
        <v>8.2199999999999999E-3</v>
      </c>
      <c r="DK14" s="333">
        <f>+'Rate Case Res R1'!DK25</f>
        <v>8.2199999999999999E-3</v>
      </c>
      <c r="DL14" s="333">
        <f>+'Rate Case Res R1'!DL25</f>
        <v>8.2199999999999999E-3</v>
      </c>
      <c r="DM14" s="333">
        <f>+'Rate Case Res R1'!DM25</f>
        <v>7.3299999999999997E-3</v>
      </c>
      <c r="DN14" s="333">
        <f>+'Rate Case Res R1'!DN25</f>
        <v>7.3299999999999997E-3</v>
      </c>
      <c r="DO14" s="333">
        <f>+'Rate Case Res R1'!DO25</f>
        <v>7.3299999999999997E-3</v>
      </c>
      <c r="DP14" s="333">
        <f>+'Rate Case Res R1'!DP25</f>
        <v>5.11E-3</v>
      </c>
      <c r="DQ14" s="333">
        <f>+'Rate Case Res R1'!DQ25</f>
        <v>5.11E-3</v>
      </c>
      <c r="DR14" s="333">
        <f>+'Rate Case Res R1'!DR25</f>
        <v>5.11E-3</v>
      </c>
      <c r="DS14" s="333">
        <f>+'Rate Case Res R1'!DS25</f>
        <v>3.2799999999999999E-3</v>
      </c>
      <c r="DT14" s="333">
        <f>+'Rate Case Res R1'!DT25</f>
        <v>3.2799999999999999E-3</v>
      </c>
      <c r="DU14" s="333">
        <f>+'Rate Case Res R1'!DU25</f>
        <v>3.2799999999999999E-3</v>
      </c>
      <c r="DV14" s="333">
        <f>+'Rate Case Res R1'!DV25</f>
        <v>-3.1199999999999999E-3</v>
      </c>
      <c r="DW14" s="333">
        <f>+'Rate Case Res R1'!DW25</f>
        <v>-3.1199999999999999E-3</v>
      </c>
      <c r="DX14" s="333">
        <f>+'Rate Case Res R1'!DX25</f>
        <v>-3.1199999999999999E-3</v>
      </c>
      <c r="DY14" s="398">
        <f>+XXXX!DY25</f>
        <v>0</v>
      </c>
      <c r="DZ14" s="333">
        <f>+'Residential (R1)'!DZ25</f>
        <v>-9.8099999999999993E-3</v>
      </c>
      <c r="EA14" s="333">
        <f>+'Residential (R1)'!EA25</f>
        <v>-9.8099999999999993E-3</v>
      </c>
      <c r="EB14" s="333">
        <f>+'Residential (R1)'!EB25</f>
        <v>-1.3350000000000001E-2</v>
      </c>
      <c r="EC14" s="333">
        <f>+'Residential (R1)'!EC25</f>
        <v>-1.3350000000000001E-2</v>
      </c>
      <c r="ED14" s="333">
        <f>+'Residential (R1)'!ED25</f>
        <v>-1.3350000000000001E-2</v>
      </c>
      <c r="EE14" s="333">
        <f>+'Residential (R1)'!EE25</f>
        <v>-1.247E-2</v>
      </c>
      <c r="EF14" s="333">
        <f>+'Residential (R1)'!EF25</f>
        <v>-1.247E-2</v>
      </c>
      <c r="EG14" s="333">
        <f>+'Residential (R1)'!EG25</f>
        <v>-1.247E-2</v>
      </c>
      <c r="EH14" s="333">
        <f>+'Residential (R1)'!EH25</f>
        <v>-6.8399999999999997E-3</v>
      </c>
      <c r="EI14" s="333">
        <f>+'Residential (R1)'!EI25</f>
        <v>-6.8399999999999997E-3</v>
      </c>
      <c r="EJ14" s="333">
        <f>+'Residential (R1)'!EJ25</f>
        <v>-6.8399999999999997E-3</v>
      </c>
      <c r="EK14" s="333">
        <f>+'Residential (R1)'!EK25</f>
        <v>-5.1500000000000001E-3</v>
      </c>
      <c r="EL14" s="333">
        <f>+'Residential (R1)'!EL25</f>
        <v>-5.1500000000000001E-3</v>
      </c>
      <c r="EM14" s="333">
        <f>+'Residential (R1)'!EM25</f>
        <v>-5.1500000000000001E-3</v>
      </c>
      <c r="EN14" s="333">
        <f>+'Residential (R1)'!EN25</f>
        <v>-7.79E-3</v>
      </c>
      <c r="EO14" s="333">
        <f>+'Residential (R1)'!EO25</f>
        <v>-7.79E-3</v>
      </c>
      <c r="EP14" s="333">
        <f>+'Residential (R1)'!EP25</f>
        <v>-7.79E-3</v>
      </c>
      <c r="EQ14" s="333">
        <f>+'Residential (R1)'!EQ25</f>
        <v>-4.0099999999999997E-3</v>
      </c>
      <c r="ER14" s="333">
        <f>+'Residential (R1)'!ER25</f>
        <v>-4.0099999999999997E-3</v>
      </c>
      <c r="ES14" s="333">
        <f>+'Residential (R1)'!ES25</f>
        <v>-4.0099999999999997E-3</v>
      </c>
      <c r="ET14" s="333">
        <f>+'Residential (R1)'!ET25</f>
        <v>-5.0000000000000001E-4</v>
      </c>
      <c r="EU14" s="333">
        <f>+'Residential (R1)'!EU25</f>
        <v>-5.0000000000000001E-4</v>
      </c>
      <c r="EV14" s="333">
        <f>+'Residential (R1)'!EV25</f>
        <v>-5.0000000000000001E-4</v>
      </c>
      <c r="EW14" s="333">
        <f>+'Residential (R1)'!EW25</f>
        <v>6.0999999999999997E-4</v>
      </c>
      <c r="EX14" s="333">
        <f>+'Residential (R1)'!EX25</f>
        <v>6.0999999999999997E-4</v>
      </c>
      <c r="EY14" s="333">
        <f>+'Residential (R1)'!EY25</f>
        <v>6.0999999999999997E-4</v>
      </c>
      <c r="EZ14" s="333">
        <f>+'Residential (R1)'!EZ25</f>
        <v>1.32E-3</v>
      </c>
      <c r="FA14" s="333">
        <f>+'Residential (R1)'!FA25</f>
        <v>1.32E-3</v>
      </c>
      <c r="FB14" s="333">
        <f>+'Residential (R1)'!FB25</f>
        <v>1.32E-3</v>
      </c>
      <c r="FC14" s="333">
        <f>+'Residential (R1)'!FC25</f>
        <v>-1.5499999999999999E-3</v>
      </c>
      <c r="FD14" s="333">
        <f>+'Residential (R1)'!FD25</f>
        <v>-1.5499999999999999E-3</v>
      </c>
      <c r="FE14" s="333">
        <f>+'Residential (R1)'!FE25</f>
        <v>-1.5499999999999999E-3</v>
      </c>
      <c r="FF14" s="333">
        <f>+'Residential (R1)'!FF25</f>
        <v>1.8000000000000001E-4</v>
      </c>
      <c r="FG14" s="333">
        <f>+'Residential (R1)'!FG25</f>
        <v>1.8000000000000001E-4</v>
      </c>
      <c r="FH14" s="333">
        <f>+'Residential (R1)'!FH25</f>
        <v>1.8000000000000001E-4</v>
      </c>
      <c r="FI14" s="333">
        <f>+'Residential (R1)'!FI25</f>
        <v>1.5399999999999999E-3</v>
      </c>
      <c r="FJ14" s="333">
        <f>+'Residential (R1)'!FJ25</f>
        <v>1.5399999999999999E-3</v>
      </c>
      <c r="FK14" s="333">
        <f>+'Residential (R1)'!FK25</f>
        <v>1.5399999999999999E-3</v>
      </c>
      <c r="FL14" s="333">
        <f>+'Residential (R1)'!FL25</f>
        <v>1.56E-3</v>
      </c>
      <c r="FM14" s="333">
        <f>+'Residential (R1)'!FM25</f>
        <v>1.56E-3</v>
      </c>
      <c r="FN14" s="333">
        <f>+'Residential (R1)'!FN25</f>
        <v>1.56E-3</v>
      </c>
      <c r="FO14" s="333">
        <f>+'Residential (R1)'!FO25</f>
        <v>-2.2200000000000002E-3</v>
      </c>
      <c r="FP14" s="333">
        <f>+'Residential (R1)'!FP25</f>
        <v>-2.2200000000000002E-3</v>
      </c>
      <c r="FQ14" s="333">
        <f>+'Residential (R1)'!FQ25</f>
        <v>-2.2200000000000002E-3</v>
      </c>
      <c r="FR14" s="333">
        <f>+'Residential (R1)'!FR25</f>
        <v>-4.3800000000000002E-3</v>
      </c>
      <c r="FS14" s="333">
        <f>+'Residential (R1)'!FS25</f>
        <v>-4.3800000000000002E-3</v>
      </c>
      <c r="FT14" s="333">
        <f>+'Residential (R1)'!FT25</f>
        <v>-4.3800000000000002E-3</v>
      </c>
      <c r="FU14" s="329">
        <f>'Residential (R1)'!FU25</f>
        <v>-8.3899999999999999E-3</v>
      </c>
      <c r="FV14" s="329">
        <f>'Residential (R1)'!FV25</f>
        <v>-8.3899999999999999E-3</v>
      </c>
      <c r="FW14" s="329">
        <f>'Residential (R1)'!FW25</f>
        <v>-8.3899999999999999E-3</v>
      </c>
      <c r="FX14" s="329">
        <f>'Residential (R1)'!FX25</f>
        <v>-1.008E-2</v>
      </c>
      <c r="FY14" s="329">
        <f>'Residential (R1)'!FY25</f>
        <v>-1.008E-2</v>
      </c>
      <c r="FZ14" s="329">
        <f>'Residential (R1)'!FZ25</f>
        <v>-1.008E-2</v>
      </c>
      <c r="GA14" s="329">
        <f>'Residential (R1)'!GA25</f>
        <v>-1.0670000000000001E-2</v>
      </c>
      <c r="GB14" s="329">
        <f>'Residential (R1)'!GB25</f>
        <v>-1.0670000000000001E-2</v>
      </c>
      <c r="GC14" s="329">
        <f>'Residential (R1)'!GC25</f>
        <v>-1.0670000000000001E-2</v>
      </c>
      <c r="GD14" s="329">
        <f>'Residential (R1)'!GD25</f>
        <v>-9.0500000000000008E-3</v>
      </c>
      <c r="GE14" s="329">
        <f>'Residential (R1)'!GE25</f>
        <v>-9.0500000000000008E-3</v>
      </c>
      <c r="GF14" s="329">
        <f>'Residential (R1)'!GF25</f>
        <v>-9.0500000000000008E-3</v>
      </c>
      <c r="GG14" s="329">
        <f>'Residential (R1)'!GG25</f>
        <v>-9.6699999999999998E-3</v>
      </c>
      <c r="GH14" s="329">
        <f>'Residential (R1)'!GH25</f>
        <v>-9.6699999999999998E-3</v>
      </c>
      <c r="GI14" s="329">
        <f>'Residential (R1)'!GI25</f>
        <v>-9.6699999999999998E-3</v>
      </c>
      <c r="GJ14" s="329">
        <f>'Residential (R1)'!GJ25</f>
        <v>-8.0000000000000002E-3</v>
      </c>
      <c r="GK14" s="329">
        <f>'Residential (R1)'!GK25</f>
        <v>-8.0000000000000002E-3</v>
      </c>
      <c r="GL14" s="329">
        <f>'Residential (R1)'!GL25</f>
        <v>-8.0000000000000002E-3</v>
      </c>
      <c r="GM14" s="329">
        <f>'Residential (R1)'!GM25</f>
        <v>-6.4999999999999997E-3</v>
      </c>
      <c r="GN14" s="329">
        <f>'Residential (R1)'!GN25</f>
        <v>-6.4999999999999997E-3</v>
      </c>
      <c r="GO14" s="329">
        <f>'Residential (R1)'!GO25</f>
        <v>-6.4999999999999997E-3</v>
      </c>
      <c r="GP14" s="329">
        <f>'Residential (R1)'!GP25</f>
        <v>1.49E-3</v>
      </c>
      <c r="GQ14" s="329">
        <f>'Residential (R1)'!GQ25</f>
        <v>1.49E-3</v>
      </c>
      <c r="GR14" s="329">
        <f>'Residential (R1)'!GR25</f>
        <v>1.49E-3</v>
      </c>
      <c r="GS14" s="329">
        <f>'Residential (R1)'!GS25</f>
        <v>7.5000000000000002E-4</v>
      </c>
      <c r="GT14" s="329">
        <f>'Residential (R1)'!GT25</f>
        <v>7.5000000000000002E-4</v>
      </c>
      <c r="GU14" s="329">
        <f>'Residential (R1)'!GU25</f>
        <v>7.5000000000000002E-4</v>
      </c>
      <c r="GV14" s="329">
        <f>'Residential (R1)'!GV25</f>
        <v>2.5200000000000001E-3</v>
      </c>
      <c r="GW14" s="329">
        <f>'Residential (R1)'!GW25</f>
        <v>2.5200000000000001E-3</v>
      </c>
      <c r="GX14" s="329">
        <f>'Residential (R1)'!GX25</f>
        <v>2.5200000000000001E-3</v>
      </c>
      <c r="GY14" s="329">
        <f>'Residential (R1)'!GY25</f>
        <v>1.1520000000000001E-2</v>
      </c>
      <c r="GZ14" s="329">
        <f>'Residential (R1)'!GZ25</f>
        <v>1.1520000000000001E-2</v>
      </c>
      <c r="HA14" s="329">
        <f>'Residential (R1)'!HA25</f>
        <v>1.1520000000000001E-2</v>
      </c>
      <c r="HB14" s="329">
        <f>'Residential (R1)'!HB25</f>
        <v>6.5799999999999999E-3</v>
      </c>
      <c r="HC14" s="329">
        <f>'Residential (R1)'!HC25</f>
        <v>6.5799999999999999E-3</v>
      </c>
      <c r="HD14" s="329">
        <f>'Residential (R1)'!HD25</f>
        <v>6.5799999999999999E-3</v>
      </c>
      <c r="HE14" s="329">
        <f>'Residential (R1)'!HE25</f>
        <v>8.4899999999999993E-3</v>
      </c>
      <c r="HF14" s="329">
        <f>'Residential (R1)'!HF25</f>
        <v>8.4899999999999993E-3</v>
      </c>
      <c r="HG14" s="329">
        <f>'Residential (R1)'!HG25</f>
        <v>8.4899999999999993E-3</v>
      </c>
      <c r="HH14" s="329">
        <f>'Residential (R1)'!HH25</f>
        <v>1.149E-2</v>
      </c>
      <c r="HI14" s="329">
        <f>'Residential (R1)'!HI25</f>
        <v>1.149E-2</v>
      </c>
      <c r="HJ14" s="329">
        <f>'Residential (R1)'!HJ25</f>
        <v>1.149E-2</v>
      </c>
      <c r="HK14" s="329">
        <f>'Residential (R1)'!HK25</f>
        <v>1.082E-2</v>
      </c>
      <c r="HL14" s="329">
        <f>'Residential (R1)'!HL25</f>
        <v>1.082E-2</v>
      </c>
      <c r="HM14" s="329">
        <f>'Residential (R1)'!HM25</f>
        <v>1.082E-2</v>
      </c>
      <c r="HN14" s="329">
        <f>'Residential (R1)'!HN25</f>
        <v>2.5500000000000002E-3</v>
      </c>
      <c r="HO14" s="329">
        <f>'Residential (R1)'!HO25</f>
        <v>2.5500000000000002E-3</v>
      </c>
      <c r="HP14" s="329">
        <f>'Residential (R1)'!HP25</f>
        <v>2.5500000000000002E-3</v>
      </c>
      <c r="HQ14" s="329">
        <f>'Residential (R1)'!HQ25</f>
        <v>-3.5400000000000002E-3</v>
      </c>
      <c r="HR14" s="329">
        <f>'Residential (R1)'!HR25</f>
        <v>-3.5400000000000002E-3</v>
      </c>
      <c r="HS14" s="329">
        <f>'Residential (R1)'!HS25</f>
        <v>-3.5400000000000002E-3</v>
      </c>
    </row>
    <row r="15" spans="1:239" s="334" customFormat="1">
      <c r="A15" s="143"/>
      <c r="B15" s="395" t="s">
        <v>196</v>
      </c>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c r="AS15" s="332"/>
      <c r="AT15" s="332"/>
      <c r="AU15" s="332"/>
      <c r="AV15" s="332"/>
      <c r="AW15" s="332"/>
      <c r="AX15" s="332"/>
      <c r="AY15" s="332"/>
      <c r="AZ15" s="332"/>
      <c r="BA15" s="332"/>
      <c r="BB15" s="332">
        <v>0</v>
      </c>
      <c r="BC15" s="332"/>
      <c r="BD15" s="332"/>
      <c r="BE15" s="332"/>
      <c r="BF15" s="332"/>
      <c r="BG15" s="332"/>
      <c r="BH15" s="332"/>
      <c r="BI15" s="332"/>
      <c r="BJ15" s="332"/>
      <c r="BK15" s="332"/>
      <c r="BL15" s="332"/>
      <c r="BM15" s="332"/>
      <c r="BN15" s="332"/>
      <c r="BO15" s="332"/>
      <c r="BP15" s="332"/>
      <c r="BQ15" s="332"/>
      <c r="BR15" s="332"/>
      <c r="BS15" s="332"/>
      <c r="BT15" s="332"/>
      <c r="BU15" s="332"/>
      <c r="BV15" s="332"/>
      <c r="BW15" s="332"/>
      <c r="BX15" s="332"/>
      <c r="BY15" s="332"/>
      <c r="BZ15" s="332"/>
      <c r="CA15" s="332"/>
      <c r="CB15" s="332"/>
      <c r="CC15" s="332"/>
      <c r="CD15" s="332"/>
      <c r="CE15" s="332"/>
      <c r="CF15" s="332"/>
      <c r="CG15" s="332"/>
      <c r="CH15" s="332"/>
      <c r="CI15" s="332"/>
      <c r="CJ15" s="333">
        <f>+'Rate Case Res R1'!CJ26</f>
        <v>-2.3000000000000001E-4</v>
      </c>
      <c r="CK15" s="333">
        <f>+'Rate Case Res R1'!CK26</f>
        <v>-2.3000000000000001E-4</v>
      </c>
      <c r="CL15" s="333">
        <f>+'Rate Case Res R1'!CL26</f>
        <v>-5.9999999999999995E-4</v>
      </c>
      <c r="CM15" s="333">
        <f>+'Rate Case Res R1'!CM26</f>
        <v>-5.9999999999999995E-4</v>
      </c>
      <c r="CN15" s="333">
        <f>+'Rate Case Res R1'!CN26</f>
        <v>-5.9999999999999995E-4</v>
      </c>
      <c r="CO15" s="333">
        <f>+'Rate Case Res R1'!CO26</f>
        <v>6.4999999999999997E-4</v>
      </c>
      <c r="CP15" s="333">
        <f>+'Rate Case Res R1'!CP26</f>
        <v>6.4999999999999997E-4</v>
      </c>
      <c r="CQ15" s="333">
        <f>+'Rate Case Res R1'!CQ26</f>
        <v>6.4999999999999997E-4</v>
      </c>
      <c r="CR15" s="333">
        <f>+'Rate Case Res R1'!CR26</f>
        <v>1.6900000000000001E-3</v>
      </c>
      <c r="CS15" s="333">
        <f>+'Rate Case Res R1'!CS26</f>
        <v>1.6900000000000001E-3</v>
      </c>
      <c r="CT15" s="333">
        <f>+'Rate Case Res R1'!CT26</f>
        <v>1.6900000000000001E-3</v>
      </c>
      <c r="CU15" s="333">
        <f>+'Rate Case Res R1'!CU26</f>
        <v>1.9499999999999999E-3</v>
      </c>
      <c r="CV15" s="333">
        <f>+'Rate Case Res R1'!CV26</f>
        <v>1.9499999999999999E-3</v>
      </c>
      <c r="CW15" s="333">
        <f>+'Rate Case Res R1'!CW26</f>
        <v>1.9499999999999999E-3</v>
      </c>
      <c r="CX15" s="333">
        <f>+'Rate Case Res R1'!CX26</f>
        <v>5.0000000000000001E-4</v>
      </c>
      <c r="CY15" s="333">
        <f>+'Rate Case Res R1'!CY26</f>
        <v>5.0000000000000001E-4</v>
      </c>
      <c r="CZ15" s="333">
        <f>+'Rate Case Res R1'!CZ26</f>
        <v>5.0000000000000001E-4</v>
      </c>
      <c r="DA15" s="333">
        <f>+'Rate Case Res R1'!DA26</f>
        <v>4.4999999999999999E-4</v>
      </c>
      <c r="DB15" s="333">
        <f>+'Rate Case Res R1'!DB26</f>
        <v>4.4999999999999999E-4</v>
      </c>
      <c r="DC15" s="333">
        <f>+'Rate Case Res R1'!DC26</f>
        <v>4.4999999999999999E-4</v>
      </c>
      <c r="DD15" s="333">
        <f>+'Rate Case Res R1'!DD26</f>
        <v>-1.3500000000000001E-3</v>
      </c>
      <c r="DE15" s="333">
        <f>+'Rate Case Res R1'!DE26</f>
        <v>-1.3500000000000001E-3</v>
      </c>
      <c r="DF15" s="333">
        <f>+'Rate Case Res R1'!DF26</f>
        <v>-1.3500000000000001E-3</v>
      </c>
      <c r="DG15" s="333">
        <f>+'Rate Case Res R1'!DG26</f>
        <v>-4.4000000000000002E-4</v>
      </c>
      <c r="DH15" s="333">
        <f>+'Rate Case Res R1'!DH26</f>
        <v>-4.4000000000000002E-4</v>
      </c>
      <c r="DI15" s="333">
        <f>+'Rate Case Res R1'!DI26</f>
        <v>-4.4000000000000002E-4</v>
      </c>
      <c r="DJ15" s="333">
        <f>+'Rate Case Res R1'!DJ26</f>
        <v>8.0999999999999996E-4</v>
      </c>
      <c r="DK15" s="333">
        <f>+'Rate Case Res R1'!DK26</f>
        <v>8.0999999999999996E-4</v>
      </c>
      <c r="DL15" s="333">
        <f>+'Rate Case Res R1'!DL26</f>
        <v>8.0999999999999996E-4</v>
      </c>
      <c r="DM15" s="333">
        <f>+'Rate Case Res R1'!DM26</f>
        <v>8.0000000000000004E-4</v>
      </c>
      <c r="DN15" s="333">
        <f>+'Rate Case Res R1'!DN26</f>
        <v>8.0000000000000004E-4</v>
      </c>
      <c r="DO15" s="333">
        <f>+'Rate Case Res R1'!DO26</f>
        <v>8.0000000000000004E-4</v>
      </c>
      <c r="DP15" s="333">
        <f>+'Rate Case Res R1'!DP26</f>
        <v>6.8999999999999997E-4</v>
      </c>
      <c r="DQ15" s="333">
        <f>+'Rate Case Res R1'!DQ26</f>
        <v>6.8999999999999997E-4</v>
      </c>
      <c r="DR15" s="333">
        <f>+'Rate Case Res R1'!DR26</f>
        <v>6.8999999999999997E-4</v>
      </c>
      <c r="DS15" s="333">
        <f>+'Rate Case Res R1'!DS26</f>
        <v>1.83E-3</v>
      </c>
      <c r="DT15" s="333">
        <f>+'Rate Case Res R1'!DT26</f>
        <v>1.83E-3</v>
      </c>
      <c r="DU15" s="333">
        <f>+'Rate Case Res R1'!DU26</f>
        <v>1.83E-3</v>
      </c>
      <c r="DV15" s="333">
        <f>+'Rate Case Res R1'!DV26</f>
        <v>2.5300000000000001E-3</v>
      </c>
      <c r="DW15" s="333">
        <f>+'Rate Case Res R1'!DW26</f>
        <v>2.5300000000000001E-3</v>
      </c>
      <c r="DX15" s="333">
        <f>+'Rate Case Res R1'!DX26</f>
        <v>2.5300000000000001E-3</v>
      </c>
      <c r="DY15" s="398">
        <f>+XXXX!DY26</f>
        <v>0</v>
      </c>
      <c r="DZ15" s="333">
        <f>+'Residential (R1)'!DZ26</f>
        <v>3.13E-3</v>
      </c>
      <c r="EA15" s="333">
        <f>+'Residential (R1)'!EA26</f>
        <v>3.13E-3</v>
      </c>
      <c r="EB15" s="333">
        <f>+'Residential (R1)'!EB26</f>
        <v>3.32E-3</v>
      </c>
      <c r="EC15" s="333">
        <f>+'Residential (R1)'!EC26</f>
        <v>3.32E-3</v>
      </c>
      <c r="ED15" s="333">
        <f>+'Residential (R1)'!ED26</f>
        <v>3.32E-3</v>
      </c>
      <c r="EE15" s="333">
        <f>+'Residential (R1)'!EE26</f>
        <v>4.15E-3</v>
      </c>
      <c r="EF15" s="333">
        <f>+'Residential (R1)'!EF26</f>
        <v>4.15E-3</v>
      </c>
      <c r="EG15" s="333">
        <f>+'Residential (R1)'!EG26</f>
        <v>4.15E-3</v>
      </c>
      <c r="EH15" s="333">
        <f>+'Residential (R1)'!EH26</f>
        <v>4.4400000000000004E-3</v>
      </c>
      <c r="EI15" s="333">
        <f>+'Residential (R1)'!EI26</f>
        <v>4.4400000000000004E-3</v>
      </c>
      <c r="EJ15" s="333">
        <f>+'Residential (R1)'!EJ26</f>
        <v>4.4400000000000004E-3</v>
      </c>
      <c r="EK15" s="333">
        <f>+'Residential (R1)'!EK26</f>
        <v>4.4200000000000003E-3</v>
      </c>
      <c r="EL15" s="333">
        <f>+'Residential (R1)'!EL26</f>
        <v>4.4200000000000003E-3</v>
      </c>
      <c r="EM15" s="333">
        <f>+'Residential (R1)'!EM26</f>
        <v>4.4200000000000003E-3</v>
      </c>
      <c r="EN15" s="333">
        <f>+'Residential (R1)'!EN26</f>
        <v>4.3600000000000002E-3</v>
      </c>
      <c r="EO15" s="333">
        <f>+'Residential (R1)'!EO26</f>
        <v>4.3600000000000002E-3</v>
      </c>
      <c r="EP15" s="333">
        <f>+'Residential (R1)'!EP26</f>
        <v>4.3600000000000002E-3</v>
      </c>
      <c r="EQ15" s="333">
        <f>+'Residential (R1)'!EQ26</f>
        <v>4.4299999999999999E-3</v>
      </c>
      <c r="ER15" s="333">
        <f>+'Residential (R1)'!ER26</f>
        <v>4.4299999999999999E-3</v>
      </c>
      <c r="ES15" s="333">
        <f>+'Residential (R1)'!ES26</f>
        <v>4.4299999999999999E-3</v>
      </c>
      <c r="ET15" s="333">
        <f>+'Residential (R1)'!ET26</f>
        <v>3.7799999999999999E-3</v>
      </c>
      <c r="EU15" s="333">
        <f>+'Residential (R1)'!EU26</f>
        <v>3.7799999999999999E-3</v>
      </c>
      <c r="EV15" s="333">
        <f>+'Residential (R1)'!EV26</f>
        <v>3.7799999999999999E-3</v>
      </c>
      <c r="EW15" s="333">
        <f>+'Residential (R1)'!EW26</f>
        <v>4.1700000000000001E-3</v>
      </c>
      <c r="EX15" s="333">
        <f>+'Residential (R1)'!EX26</f>
        <v>4.1700000000000001E-3</v>
      </c>
      <c r="EY15" s="333">
        <f>+'Residential (R1)'!EY26</f>
        <v>4.1700000000000001E-3</v>
      </c>
      <c r="EZ15" s="333">
        <f>+'Residential (R1)'!EZ26</f>
        <v>4.7400000000000003E-3</v>
      </c>
      <c r="FA15" s="333">
        <f>+'Residential (R1)'!FA26</f>
        <v>4.7400000000000003E-3</v>
      </c>
      <c r="FB15" s="333">
        <f>+'Residential (R1)'!FB26</f>
        <v>4.7400000000000003E-3</v>
      </c>
      <c r="FC15" s="333">
        <f>+'Residential (R1)'!FC26</f>
        <v>5.1500000000000001E-3</v>
      </c>
      <c r="FD15" s="333">
        <f>+'Residential (R1)'!FD26</f>
        <v>5.1500000000000001E-3</v>
      </c>
      <c r="FE15" s="333">
        <f>+'Residential (R1)'!FE26</f>
        <v>5.1500000000000001E-3</v>
      </c>
      <c r="FF15" s="333">
        <f>+'Residential (R1)'!FF26</f>
        <v>5.3499999999999997E-3</v>
      </c>
      <c r="FG15" s="333">
        <f>+'Residential (R1)'!FG26</f>
        <v>5.3499999999999997E-3</v>
      </c>
      <c r="FH15" s="333">
        <f>+'Residential (R1)'!FH26</f>
        <v>5.3499999999999997E-3</v>
      </c>
      <c r="FI15" s="333">
        <f>+'Residential (R1)'!FI26</f>
        <v>5.3899999999999998E-3</v>
      </c>
      <c r="FJ15" s="333">
        <f>+'Residential (R1)'!FJ26</f>
        <v>5.3899999999999998E-3</v>
      </c>
      <c r="FK15" s="333">
        <f>+'Residential (R1)'!FK26</f>
        <v>5.3899999999999998E-3</v>
      </c>
      <c r="FL15" s="333">
        <f>+'Residential (R1)'!FL26</f>
        <v>5.8999999999999999E-3</v>
      </c>
      <c r="FM15" s="333">
        <f>+'Residential (R1)'!FM26</f>
        <v>5.8999999999999999E-3</v>
      </c>
      <c r="FN15" s="333">
        <f>+'Residential (R1)'!FN26</f>
        <v>5.8999999999999999E-3</v>
      </c>
      <c r="FO15" s="333">
        <f>+'Residential (R1)'!FO26</f>
        <v>7.8399999999999997E-3</v>
      </c>
      <c r="FP15" s="333">
        <f>+'Residential (R1)'!FP26</f>
        <v>7.8399999999999997E-3</v>
      </c>
      <c r="FQ15" s="333">
        <f>+'Residential (R1)'!FQ26</f>
        <v>7.8399999999999997E-3</v>
      </c>
      <c r="FR15" s="333">
        <f>+'Residential (R1)'!FR26</f>
        <v>8.2900000000000005E-3</v>
      </c>
      <c r="FS15" s="333">
        <f>+'Residential (R1)'!FS26</f>
        <v>8.2900000000000005E-3</v>
      </c>
      <c r="FT15" s="333">
        <f>+'Residential (R1)'!FT26</f>
        <v>8.2900000000000005E-3</v>
      </c>
      <c r="FU15" s="333">
        <f>'Residential (R1)'!FU26</f>
        <v>8.1099999999999992E-3</v>
      </c>
      <c r="FV15" s="333">
        <f>'Residential (R1)'!FV26</f>
        <v>8.1099999999999992E-3</v>
      </c>
      <c r="FW15" s="333">
        <f>'Residential (R1)'!FW26</f>
        <v>8.1099999999999992E-3</v>
      </c>
      <c r="FX15" s="333">
        <f>'Residential (R1)'!FX26</f>
        <v>1.0290000000000001E-2</v>
      </c>
      <c r="FY15" s="333">
        <f>'Residential (R1)'!FY26</f>
        <v>1.0290000000000001E-2</v>
      </c>
      <c r="FZ15" s="333">
        <f>'Residential (R1)'!FZ26</f>
        <v>1.0290000000000001E-2</v>
      </c>
      <c r="GA15" s="333">
        <f>'Residential (R1)'!GA26</f>
        <v>9.3799999999999994E-3</v>
      </c>
      <c r="GB15" s="333">
        <f>'Residential (R1)'!GB26</f>
        <v>9.3799999999999994E-3</v>
      </c>
      <c r="GC15" s="333">
        <f>'Residential (R1)'!GC26</f>
        <v>9.3799999999999994E-3</v>
      </c>
      <c r="GD15" s="333">
        <f>'Residential (R1)'!GD26</f>
        <v>8.8800000000000007E-3</v>
      </c>
      <c r="GE15" s="333">
        <f>'Residential (R1)'!GE26</f>
        <v>8.8800000000000007E-3</v>
      </c>
      <c r="GF15" s="333">
        <f>'Residential (R1)'!GF26</f>
        <v>8.8800000000000007E-3</v>
      </c>
      <c r="GG15" s="333">
        <f>'Residential (R1)'!GG26</f>
        <v>8.5599999999999999E-3</v>
      </c>
      <c r="GH15" s="333">
        <f>'Residential (R1)'!GH26</f>
        <v>8.5599999999999999E-3</v>
      </c>
      <c r="GI15" s="333">
        <f>'Residential (R1)'!GI26</f>
        <v>8.5599999999999999E-3</v>
      </c>
      <c r="GJ15" s="333">
        <f>'Residential (R1)'!GJ26</f>
        <v>8.5599999999999999E-3</v>
      </c>
      <c r="GK15" s="333">
        <f>'Residential (R1)'!GK26</f>
        <v>8.5599999999999999E-3</v>
      </c>
      <c r="GL15" s="333">
        <f>'Residential (R1)'!GL26</f>
        <v>8.5599999999999999E-3</v>
      </c>
      <c r="GM15" s="333">
        <f>'Residential (R1)'!GM26</f>
        <v>9.2300000000000004E-3</v>
      </c>
      <c r="GN15" s="333">
        <f>'Residential (R1)'!GN26</f>
        <v>9.2300000000000004E-3</v>
      </c>
      <c r="GO15" s="333">
        <f>'Residential (R1)'!GO26</f>
        <v>9.2300000000000004E-3</v>
      </c>
      <c r="GP15" s="333">
        <f>'Residential (R1)'!GP26</f>
        <v>1.001E-2</v>
      </c>
      <c r="GQ15" s="333">
        <f>'Residential (R1)'!GQ26</f>
        <v>1.001E-2</v>
      </c>
      <c r="GR15" s="333">
        <f>'Residential (R1)'!GR26</f>
        <v>1.001E-2</v>
      </c>
      <c r="GS15" s="333">
        <f>'Residential (R1)'!GS26</f>
        <v>9.8600000000000007E-3</v>
      </c>
      <c r="GT15" s="333">
        <f>'Residential (R1)'!GT26</f>
        <v>9.8600000000000007E-3</v>
      </c>
      <c r="GU15" s="333">
        <f>'Residential (R1)'!GU26</f>
        <v>9.8600000000000007E-3</v>
      </c>
      <c r="GV15" s="333">
        <f>'Residential (R1)'!GV26</f>
        <v>9.1699999999999993E-3</v>
      </c>
      <c r="GW15" s="333">
        <f>'Residential (R1)'!GW26</f>
        <v>9.1699999999999993E-3</v>
      </c>
      <c r="GX15" s="333">
        <f>'Residential (R1)'!GX26</f>
        <v>9.1699999999999993E-3</v>
      </c>
      <c r="GY15" s="333">
        <f>'Residential (R1)'!GY26</f>
        <v>1.017E-2</v>
      </c>
      <c r="GZ15" s="333">
        <f>'Residential (R1)'!GZ26</f>
        <v>1.017E-2</v>
      </c>
      <c r="HA15" s="333">
        <f>'Residential (R1)'!HA26</f>
        <v>1.017E-2</v>
      </c>
      <c r="HB15" s="333">
        <f>'Residential (R1)'!HB26</f>
        <v>1.035E-2</v>
      </c>
      <c r="HC15" s="333">
        <f>'Residential (R1)'!HC26</f>
        <v>1.035E-2</v>
      </c>
      <c r="HD15" s="333">
        <f>'Residential (R1)'!HD26</f>
        <v>1.035E-2</v>
      </c>
      <c r="HE15" s="333">
        <f>'Residential (R1)'!HE26</f>
        <v>1.065E-2</v>
      </c>
      <c r="HF15" s="333">
        <f>'Residential (R1)'!HF26</f>
        <v>1.065E-2</v>
      </c>
      <c r="HG15" s="333">
        <f>'Residential (R1)'!HG26</f>
        <v>1.065E-2</v>
      </c>
      <c r="HH15" s="333">
        <f>'Residential (R1)'!HH26</f>
        <v>1.1039999999999999E-2</v>
      </c>
      <c r="HI15" s="333">
        <f>'Residential (R1)'!HI26</f>
        <v>1.1039999999999999E-2</v>
      </c>
      <c r="HJ15" s="333">
        <f>'Residential (R1)'!HJ26</f>
        <v>1.1039999999999999E-2</v>
      </c>
      <c r="HK15" s="333">
        <f>'Residential (R1)'!HK26</f>
        <v>1.1010000000000001E-2</v>
      </c>
      <c r="HL15" s="333">
        <f>'Residential (R1)'!HL26</f>
        <v>1.1010000000000001E-2</v>
      </c>
      <c r="HM15" s="333">
        <f>'Residential (R1)'!HM26</f>
        <v>1.1010000000000001E-2</v>
      </c>
      <c r="HN15" s="333">
        <f>'Residential (R1)'!HN26</f>
        <v>1.23E-2</v>
      </c>
      <c r="HO15" s="333">
        <f>'Residential (R1)'!HO26</f>
        <v>1.23E-2</v>
      </c>
      <c r="HP15" s="333">
        <f>'Residential (R1)'!HP26</f>
        <v>1.23E-2</v>
      </c>
      <c r="HQ15" s="333">
        <f>'Residential (R1)'!HQ26</f>
        <v>1.196E-2</v>
      </c>
      <c r="HR15" s="333">
        <f>'Residential (R1)'!HR26</f>
        <v>1.196E-2</v>
      </c>
      <c r="HS15" s="333">
        <f>'Residential (R1)'!HS26</f>
        <v>1.196E-2</v>
      </c>
    </row>
    <row r="16" spans="1:239" s="334" customFormat="1">
      <c r="A16" s="143"/>
      <c r="B16" s="395" t="s">
        <v>195</v>
      </c>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c r="AX16" s="332"/>
      <c r="AY16" s="332"/>
      <c r="AZ16" s="332"/>
      <c r="BA16" s="332"/>
      <c r="BB16" s="332">
        <v>0</v>
      </c>
      <c r="BC16" s="332"/>
      <c r="BD16" s="332"/>
      <c r="BE16" s="332"/>
      <c r="BF16" s="332"/>
      <c r="BG16" s="332"/>
      <c r="BH16" s="332"/>
      <c r="BI16" s="332"/>
      <c r="BJ16" s="332"/>
      <c r="BK16" s="332"/>
      <c r="BL16" s="332"/>
      <c r="BM16" s="332"/>
      <c r="BN16" s="332"/>
      <c r="BO16" s="332"/>
      <c r="BP16" s="332"/>
      <c r="BQ16" s="332"/>
      <c r="BR16" s="332"/>
      <c r="BS16" s="332"/>
      <c r="BT16" s="332"/>
      <c r="BU16" s="332"/>
      <c r="BV16" s="332"/>
      <c r="BW16" s="332"/>
      <c r="BX16" s="332"/>
      <c r="BY16" s="332"/>
      <c r="BZ16" s="332"/>
      <c r="CA16" s="332"/>
      <c r="CB16" s="332"/>
      <c r="CC16" s="332"/>
      <c r="CD16" s="332"/>
      <c r="CE16" s="332"/>
      <c r="CF16" s="332"/>
      <c r="CG16" s="332"/>
      <c r="CH16" s="332"/>
      <c r="CI16" s="332"/>
      <c r="CJ16" s="333">
        <f>+'Rate Case Res R1'!CJ27</f>
        <v>4.3200000000000001E-3</v>
      </c>
      <c r="CK16" s="333">
        <f>+'Rate Case Res R1'!CK27</f>
        <v>4.3200000000000001E-3</v>
      </c>
      <c r="CL16" s="333">
        <f>+'Rate Case Res R1'!CL27</f>
        <v>4.4600000000000004E-3</v>
      </c>
      <c r="CM16" s="333">
        <f>+'Rate Case Res R1'!CM27</f>
        <v>4.4600000000000004E-3</v>
      </c>
      <c r="CN16" s="333">
        <f>+'Rate Case Res R1'!CN27</f>
        <v>4.4600000000000004E-3</v>
      </c>
      <c r="CO16" s="333">
        <f>+'Rate Case Res R1'!CO27</f>
        <v>3.98E-3</v>
      </c>
      <c r="CP16" s="333">
        <f>+'Rate Case Res R1'!CP27</f>
        <v>3.98E-3</v>
      </c>
      <c r="CQ16" s="333">
        <f>+'Rate Case Res R1'!CQ27</f>
        <v>3.98E-3</v>
      </c>
      <c r="CR16" s="333">
        <f>+'Rate Case Res R1'!CR27</f>
        <v>4.8399999999999997E-3</v>
      </c>
      <c r="CS16" s="333">
        <f>+'Rate Case Res R1'!CS27</f>
        <v>4.8399999999999997E-3</v>
      </c>
      <c r="CT16" s="333">
        <f>+'Rate Case Res R1'!CT27</f>
        <v>4.8399999999999997E-3</v>
      </c>
      <c r="CU16" s="333">
        <f>+'Rate Case Res R1'!CU27</f>
        <v>1.92E-3</v>
      </c>
      <c r="CV16" s="333">
        <f>+'Rate Case Res R1'!CV27</f>
        <v>1.92E-3</v>
      </c>
      <c r="CW16" s="333">
        <f>+'Rate Case Res R1'!CW27</f>
        <v>1.92E-3</v>
      </c>
      <c r="CX16" s="333">
        <f>+'Rate Case Res R1'!CX27</f>
        <v>3.6000000000000002E-4</v>
      </c>
      <c r="CY16" s="333">
        <f>+'Rate Case Res R1'!CY27</f>
        <v>3.6000000000000002E-4</v>
      </c>
      <c r="CZ16" s="333">
        <f>+'Rate Case Res R1'!CZ27</f>
        <v>3.6000000000000002E-4</v>
      </c>
      <c r="DA16" s="333">
        <f>+'Rate Case Res R1'!DA27</f>
        <v>-6.7000000000000002E-4</v>
      </c>
      <c r="DB16" s="333">
        <f>+'Rate Case Res R1'!DB27</f>
        <v>-6.7000000000000002E-4</v>
      </c>
      <c r="DC16" s="333">
        <f>+'Rate Case Res R1'!DC27</f>
        <v>-6.7000000000000002E-4</v>
      </c>
      <c r="DD16" s="333">
        <f>+'Rate Case Res R1'!DD27</f>
        <v>1.82E-3</v>
      </c>
      <c r="DE16" s="333">
        <f>+'Rate Case Res R1'!DE27</f>
        <v>1.82E-3</v>
      </c>
      <c r="DF16" s="333">
        <f>+'Rate Case Res R1'!DF27</f>
        <v>1.82E-3</v>
      </c>
      <c r="DG16" s="333">
        <f>+'Rate Case Res R1'!DG27</f>
        <v>2.7499999999999998E-3</v>
      </c>
      <c r="DH16" s="333">
        <f>+'Rate Case Res R1'!DH27</f>
        <v>2.7499999999999998E-3</v>
      </c>
      <c r="DI16" s="333">
        <f>+'Rate Case Res R1'!DI27</f>
        <v>2.7499999999999998E-3</v>
      </c>
      <c r="DJ16" s="333">
        <f>+'Rate Case Res R1'!DJ27</f>
        <v>1.99E-3</v>
      </c>
      <c r="DK16" s="333">
        <f>+'Rate Case Res R1'!DK27</f>
        <v>1.99E-3</v>
      </c>
      <c r="DL16" s="333">
        <f>+'Rate Case Res R1'!DL27</f>
        <v>1.99E-3</v>
      </c>
      <c r="DM16" s="333">
        <f>+'Rate Case Res R1'!DM27</f>
        <v>3.7499999999999999E-3</v>
      </c>
      <c r="DN16" s="333">
        <f>+'Rate Case Res R1'!DN27</f>
        <v>3.7499999999999999E-3</v>
      </c>
      <c r="DO16" s="333">
        <f>+'Rate Case Res R1'!DO27</f>
        <v>3.7499999999999999E-3</v>
      </c>
      <c r="DP16" s="333">
        <f>+'Rate Case Res R1'!DP27</f>
        <v>5.6100000000000004E-3</v>
      </c>
      <c r="DQ16" s="333">
        <f>+'Rate Case Res R1'!DQ27</f>
        <v>5.6100000000000004E-3</v>
      </c>
      <c r="DR16" s="333">
        <f>+'Rate Case Res R1'!DR27</f>
        <v>5.6100000000000004E-3</v>
      </c>
      <c r="DS16" s="333">
        <f>+'Rate Case Res R1'!DS27</f>
        <v>8.1099999999999992E-3</v>
      </c>
      <c r="DT16" s="333">
        <f>+'Rate Case Res R1'!DT27</f>
        <v>8.1099999999999992E-3</v>
      </c>
      <c r="DU16" s="333">
        <f>+'Rate Case Res R1'!DU27</f>
        <v>8.1099999999999992E-3</v>
      </c>
      <c r="DV16" s="333">
        <f>+'Rate Case Res R1'!DV27</f>
        <v>8.5699999999999995E-3</v>
      </c>
      <c r="DW16" s="333">
        <f>+'Rate Case Res R1'!DW27</f>
        <v>8.5699999999999995E-3</v>
      </c>
      <c r="DX16" s="333">
        <f>+'Rate Case Res R1'!DX27</f>
        <v>8.5699999999999995E-3</v>
      </c>
      <c r="DY16" s="398">
        <f>+XXXX!DY27</f>
        <v>0</v>
      </c>
      <c r="DZ16" s="333">
        <f>+'Residential (R1)'!DZ27</f>
        <v>8.8400000000000006E-3</v>
      </c>
      <c r="EA16" s="333">
        <f>+'Residential (R1)'!EA27</f>
        <v>8.8400000000000006E-3</v>
      </c>
      <c r="EB16" s="333">
        <f>+'Residential (R1)'!EB27</f>
        <v>8.8599999999999998E-3</v>
      </c>
      <c r="EC16" s="333">
        <f>+'Residential (R1)'!EC27</f>
        <v>8.8599999999999998E-3</v>
      </c>
      <c r="ED16" s="333">
        <f>+'Residential (R1)'!ED27</f>
        <v>8.8599999999999998E-3</v>
      </c>
      <c r="EE16" s="333">
        <f>+'Residential (R1)'!EE27</f>
        <v>1.068E-2</v>
      </c>
      <c r="EF16" s="333">
        <f>+'Residential (R1)'!EF27</f>
        <v>1.068E-2</v>
      </c>
      <c r="EG16" s="333">
        <f>+'Residential (R1)'!EG27</f>
        <v>1.068E-2</v>
      </c>
      <c r="EH16" s="333">
        <f>+'Residential (R1)'!EH27</f>
        <v>9.7900000000000001E-3</v>
      </c>
      <c r="EI16" s="333">
        <f>+'Residential (R1)'!EI27</f>
        <v>9.7900000000000001E-3</v>
      </c>
      <c r="EJ16" s="333">
        <f>+'Residential (R1)'!EJ27</f>
        <v>9.7900000000000001E-3</v>
      </c>
      <c r="EK16" s="333">
        <f>+'Residential (R1)'!EK27</f>
        <v>1.0319999999999999E-2</v>
      </c>
      <c r="EL16" s="333">
        <f>+'Residential (R1)'!EL27</f>
        <v>1.0319999999999999E-2</v>
      </c>
      <c r="EM16" s="333">
        <f>+'Residential (R1)'!EM27</f>
        <v>1.0319999999999999E-2</v>
      </c>
      <c r="EN16" s="333">
        <f>+'Residential (R1)'!EN27</f>
        <v>1.183E-2</v>
      </c>
      <c r="EO16" s="333">
        <f>+'Residential (R1)'!EO27</f>
        <v>1.183E-2</v>
      </c>
      <c r="EP16" s="333">
        <f>+'Residential (R1)'!EP27</f>
        <v>1.183E-2</v>
      </c>
      <c r="EQ16" s="333">
        <f>+'Residential (R1)'!EQ27</f>
        <v>1.2880000000000001E-2</v>
      </c>
      <c r="ER16" s="333">
        <f>+'Residential (R1)'!ER27</f>
        <v>1.2880000000000001E-2</v>
      </c>
      <c r="ES16" s="333">
        <f>+'Residential (R1)'!ES27</f>
        <v>1.2880000000000001E-2</v>
      </c>
      <c r="ET16" s="333">
        <f>+'Residential (R1)'!ET27</f>
        <v>1.222E-2</v>
      </c>
      <c r="EU16" s="333">
        <f>+'Residential (R1)'!EU27</f>
        <v>1.222E-2</v>
      </c>
      <c r="EV16" s="333">
        <f>+'Residential (R1)'!EV27</f>
        <v>1.222E-2</v>
      </c>
      <c r="EW16" s="333">
        <f>+'Residential (R1)'!EW27</f>
        <v>1.188E-2</v>
      </c>
      <c r="EX16" s="333">
        <f>+'Residential (R1)'!EX27</f>
        <v>1.188E-2</v>
      </c>
      <c r="EY16" s="333">
        <f>+'Residential (R1)'!EY27</f>
        <v>1.188E-2</v>
      </c>
      <c r="EZ16" s="333">
        <f>+'Residential (R1)'!EZ27</f>
        <v>1.413E-2</v>
      </c>
      <c r="FA16" s="333">
        <f>+'Residential (R1)'!FA27</f>
        <v>1.413E-2</v>
      </c>
      <c r="FB16" s="333">
        <f>+'Residential (R1)'!FB27</f>
        <v>1.413E-2</v>
      </c>
      <c r="FC16" s="333">
        <f>+'Residential (R1)'!FC27</f>
        <v>1.7430000000000001E-2</v>
      </c>
      <c r="FD16" s="333">
        <f>+'Residential (R1)'!FD27</f>
        <v>1.7430000000000001E-2</v>
      </c>
      <c r="FE16" s="333">
        <f>+'Residential (R1)'!FE27</f>
        <v>1.7430000000000001E-2</v>
      </c>
      <c r="FF16" s="333">
        <f>+'Residential (R1)'!FF27</f>
        <v>1.813E-2</v>
      </c>
      <c r="FG16" s="333">
        <f>+'Residential (R1)'!FG27</f>
        <v>1.813E-2</v>
      </c>
      <c r="FH16" s="333">
        <f>+'Residential (R1)'!FH27</f>
        <v>1.813E-2</v>
      </c>
      <c r="FI16" s="333">
        <f>+'Residential (R1)'!FI27</f>
        <v>2.085E-2</v>
      </c>
      <c r="FJ16" s="333">
        <f>+'Residential (R1)'!FJ27</f>
        <v>2.085E-2</v>
      </c>
      <c r="FK16" s="333">
        <f>+'Residential (R1)'!FK27</f>
        <v>2.085E-2</v>
      </c>
      <c r="FL16" s="333">
        <f>+'Residential (R1)'!FL27</f>
        <v>2.0299999999999999E-2</v>
      </c>
      <c r="FM16" s="333">
        <f>+'Residential (R1)'!FM27</f>
        <v>2.0299999999999999E-2</v>
      </c>
      <c r="FN16" s="333">
        <f>+'Residential (R1)'!FN27</f>
        <v>2.0299999999999999E-2</v>
      </c>
      <c r="FO16" s="333">
        <f>+'Residential (R1)'!FO27</f>
        <v>2.1860000000000001E-2</v>
      </c>
      <c r="FP16" s="333">
        <f>+'Residential (R1)'!FP27</f>
        <v>2.1860000000000001E-2</v>
      </c>
      <c r="FQ16" s="333">
        <f>+'Residential (R1)'!FQ27</f>
        <v>2.1860000000000001E-2</v>
      </c>
      <c r="FR16" s="333">
        <f>+'Residential (R1)'!FR27</f>
        <v>2.3269999999999999E-2</v>
      </c>
      <c r="FS16" s="333">
        <f>+'Residential (R1)'!FS27</f>
        <v>2.3269999999999999E-2</v>
      </c>
      <c r="FT16" s="333">
        <f>+'Residential (R1)'!FT27</f>
        <v>2.3269999999999999E-2</v>
      </c>
      <c r="FU16" s="333">
        <f>'Residential (R1)'!FU27</f>
        <v>2.453E-2</v>
      </c>
      <c r="FV16" s="333">
        <f>'Residential (R1)'!FV27</f>
        <v>2.453E-2</v>
      </c>
      <c r="FW16" s="333">
        <f>'Residential (R1)'!FW27</f>
        <v>2.453E-2</v>
      </c>
      <c r="FX16" s="333">
        <f>'Residential (R1)'!FX27</f>
        <v>2.7550000000000002E-2</v>
      </c>
      <c r="FY16" s="333">
        <f>'Residential (R1)'!FY27</f>
        <v>2.7550000000000002E-2</v>
      </c>
      <c r="FZ16" s="333">
        <f>'Residential (R1)'!FZ27</f>
        <v>2.7550000000000002E-2</v>
      </c>
      <c r="GA16" s="333">
        <f>'Residential (R1)'!GA27</f>
        <v>3.0009999999999998E-2</v>
      </c>
      <c r="GB16" s="333">
        <f>'Residential (R1)'!GB27</f>
        <v>3.0009999999999998E-2</v>
      </c>
      <c r="GC16" s="333">
        <f>'Residential (R1)'!GC27</f>
        <v>3.0009999999999998E-2</v>
      </c>
      <c r="GD16" s="333">
        <f>'Residential (R1)'!GD27</f>
        <v>2.8299999999999999E-2</v>
      </c>
      <c r="GE16" s="333">
        <f>'Residential (R1)'!GE27</f>
        <v>2.8299999999999999E-2</v>
      </c>
      <c r="GF16" s="333">
        <f>'Residential (R1)'!GF27</f>
        <v>2.8299999999999999E-2</v>
      </c>
      <c r="GG16" s="333">
        <f>'Residential (R1)'!GG27</f>
        <v>2.724E-2</v>
      </c>
      <c r="GH16" s="333">
        <f>'Residential (R1)'!GH27</f>
        <v>2.724E-2</v>
      </c>
      <c r="GI16" s="333">
        <f>'Residential (R1)'!GI27</f>
        <v>2.724E-2</v>
      </c>
      <c r="GJ16" s="333">
        <f>'Residential (R1)'!GJ27</f>
        <v>2.776E-2</v>
      </c>
      <c r="GK16" s="333">
        <f>'Residential (R1)'!GK27</f>
        <v>2.776E-2</v>
      </c>
      <c r="GL16" s="333">
        <f>'Residential (R1)'!GL27</f>
        <v>2.776E-2</v>
      </c>
      <c r="GM16" s="333">
        <f>'Residential (R1)'!GM27</f>
        <v>2.8920000000000001E-2</v>
      </c>
      <c r="GN16" s="333">
        <f>'Residential (R1)'!GN27</f>
        <v>2.8920000000000001E-2</v>
      </c>
      <c r="GO16" s="333">
        <f>'Residential (R1)'!GO27</f>
        <v>2.8920000000000001E-2</v>
      </c>
      <c r="GP16" s="333">
        <f>'Residential (R1)'!GP27</f>
        <v>2.9159999999999998E-2</v>
      </c>
      <c r="GQ16" s="333">
        <f>'Residential (R1)'!GQ27</f>
        <v>2.9159999999999998E-2</v>
      </c>
      <c r="GR16" s="333">
        <f>'Residential (R1)'!GR27</f>
        <v>2.9159999999999998E-2</v>
      </c>
      <c r="GS16" s="333">
        <f>'Residential (R1)'!GS27</f>
        <v>2.8920000000000001E-2</v>
      </c>
      <c r="GT16" s="333">
        <f>'Residential (R1)'!GT27</f>
        <v>2.8920000000000001E-2</v>
      </c>
      <c r="GU16" s="333">
        <f>'Residential (R1)'!GU27</f>
        <v>2.8920000000000001E-2</v>
      </c>
      <c r="GV16" s="333">
        <f>'Residential (R1)'!GV27</f>
        <v>2.7320000000000001E-2</v>
      </c>
      <c r="GW16" s="333">
        <f>'Residential (R1)'!GW27</f>
        <v>2.7320000000000001E-2</v>
      </c>
      <c r="GX16" s="333">
        <f>'Residential (R1)'!GX27</f>
        <v>2.7320000000000001E-2</v>
      </c>
      <c r="GY16" s="333">
        <f>'Residential (R1)'!GY27</f>
        <v>2.7449999999999999E-2</v>
      </c>
      <c r="GZ16" s="333">
        <f>'Residential (R1)'!GZ27</f>
        <v>2.7449999999999999E-2</v>
      </c>
      <c r="HA16" s="333">
        <f>'Residential (R1)'!HA27</f>
        <v>2.7449999999999999E-2</v>
      </c>
      <c r="HB16" s="333">
        <f>'Residential (R1)'!HB27</f>
        <v>2.886E-2</v>
      </c>
      <c r="HC16" s="333">
        <f>'Residential (R1)'!HC27</f>
        <v>2.886E-2</v>
      </c>
      <c r="HD16" s="333">
        <f>'Residential (R1)'!HD27</f>
        <v>2.886E-2</v>
      </c>
      <c r="HE16" s="333">
        <f>'Residential (R1)'!HE27</f>
        <v>2.7650000000000001E-2</v>
      </c>
      <c r="HF16" s="333">
        <f>'Residential (R1)'!HF27</f>
        <v>2.7650000000000001E-2</v>
      </c>
      <c r="HG16" s="333">
        <f>'Residential (R1)'!HG27</f>
        <v>2.7650000000000001E-2</v>
      </c>
      <c r="HH16" s="333">
        <f>'Residential (R1)'!HH27</f>
        <v>2.4080000000000001E-2</v>
      </c>
      <c r="HI16" s="333">
        <f>'Residential (R1)'!HI27</f>
        <v>2.4080000000000001E-2</v>
      </c>
      <c r="HJ16" s="333">
        <f>'Residential (R1)'!HJ27</f>
        <v>2.4080000000000001E-2</v>
      </c>
      <c r="HK16" s="333">
        <f>'Residential (R1)'!HK27</f>
        <v>2.3400000000000001E-2</v>
      </c>
      <c r="HL16" s="333">
        <f>'Residential (R1)'!HL27</f>
        <v>2.3400000000000001E-2</v>
      </c>
      <c r="HM16" s="333">
        <f>'Residential (R1)'!HM27</f>
        <v>2.3400000000000001E-2</v>
      </c>
      <c r="HN16" s="333">
        <f>'Residential (R1)'!HN27</f>
        <v>2.436E-2</v>
      </c>
      <c r="HO16" s="333">
        <f>'Residential (R1)'!HO27</f>
        <v>2.436E-2</v>
      </c>
      <c r="HP16" s="333">
        <f>'Residential (R1)'!HP27</f>
        <v>2.436E-2</v>
      </c>
      <c r="HQ16" s="333">
        <f>'Residential (R1)'!HQ27</f>
        <v>2.682E-2</v>
      </c>
      <c r="HR16" s="333">
        <f>'Residential (R1)'!HR27</f>
        <v>2.682E-2</v>
      </c>
      <c r="HS16" s="333">
        <f>'Residential (R1)'!HS27</f>
        <v>2.682E-2</v>
      </c>
    </row>
    <row r="17" spans="1:227" s="334" customFormat="1">
      <c r="A17" s="143"/>
      <c r="B17" s="395" t="s">
        <v>224</v>
      </c>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U17" s="332"/>
      <c r="AV17" s="332"/>
      <c r="AW17" s="332"/>
      <c r="AX17" s="332"/>
      <c r="AY17" s="332"/>
      <c r="AZ17" s="332"/>
      <c r="BA17" s="332"/>
      <c r="BB17" s="332">
        <v>0</v>
      </c>
      <c r="BC17" s="332"/>
      <c r="BD17" s="332"/>
      <c r="BE17" s="332"/>
      <c r="BF17" s="332"/>
      <c r="BG17" s="332"/>
      <c r="BH17" s="332"/>
      <c r="BI17" s="332"/>
      <c r="BJ17" s="332"/>
      <c r="BK17" s="332"/>
      <c r="BL17" s="332"/>
      <c r="BM17" s="332"/>
      <c r="BN17" s="332"/>
      <c r="BO17" s="332"/>
      <c r="BP17" s="332"/>
      <c r="BQ17" s="332"/>
      <c r="BR17" s="332"/>
      <c r="BS17" s="332"/>
      <c r="BT17" s="332"/>
      <c r="BU17" s="332"/>
      <c r="BV17" s="332"/>
      <c r="BW17" s="332"/>
      <c r="BX17" s="332"/>
      <c r="BY17" s="332"/>
      <c r="BZ17" s="332"/>
      <c r="CA17" s="332"/>
      <c r="CB17" s="332"/>
      <c r="CC17" s="332"/>
      <c r="CD17" s="332"/>
      <c r="CE17" s="332"/>
      <c r="CF17" s="332"/>
      <c r="CG17" s="332"/>
      <c r="CH17" s="332"/>
      <c r="CI17" s="332"/>
      <c r="CJ17" s="333"/>
      <c r="CK17" s="333"/>
      <c r="CL17" s="333"/>
      <c r="CM17" s="333"/>
      <c r="CN17" s="333"/>
      <c r="CO17" s="333"/>
      <c r="CP17" s="333"/>
      <c r="CQ17" s="333"/>
      <c r="CR17" s="333"/>
      <c r="CS17" s="333"/>
      <c r="CT17" s="333"/>
      <c r="CU17" s="333"/>
      <c r="CV17" s="333"/>
      <c r="CW17" s="333"/>
      <c r="CX17" s="333"/>
      <c r="CY17" s="333"/>
      <c r="CZ17" s="333"/>
      <c r="DA17" s="333"/>
      <c r="DB17" s="333"/>
      <c r="DC17" s="333"/>
      <c r="DD17" s="333"/>
      <c r="DE17" s="333"/>
      <c r="DF17" s="333"/>
      <c r="DG17" s="333"/>
      <c r="DH17" s="333"/>
      <c r="DI17" s="333"/>
      <c r="DJ17" s="333"/>
      <c r="DK17" s="333"/>
      <c r="DL17" s="333"/>
      <c r="DM17" s="333"/>
      <c r="DN17" s="333"/>
      <c r="DO17" s="333"/>
      <c r="DP17" s="333"/>
      <c r="DQ17" s="333"/>
      <c r="DR17" s="333"/>
      <c r="DS17" s="333"/>
      <c r="DT17" s="333"/>
      <c r="DU17" s="333"/>
      <c r="DV17" s="333"/>
      <c r="DW17" s="333"/>
      <c r="DX17" s="333"/>
      <c r="DY17" s="491">
        <v>0</v>
      </c>
      <c r="DZ17" s="321">
        <v>0</v>
      </c>
      <c r="EA17" s="490">
        <v>0</v>
      </c>
      <c r="EB17" s="321">
        <v>2.2699999999999999E-3</v>
      </c>
      <c r="EC17" s="321">
        <v>2.2699999999999999E-3</v>
      </c>
      <c r="ED17" s="321">
        <v>2.2699999999999999E-3</v>
      </c>
      <c r="EE17" s="321">
        <v>2.2699999999999999E-3</v>
      </c>
      <c r="EF17" s="321">
        <v>2.2699999999999999E-3</v>
      </c>
      <c r="EG17" s="321">
        <v>2.2699999999999999E-3</v>
      </c>
      <c r="EH17" s="321">
        <v>2.2699999999999999E-3</v>
      </c>
      <c r="EI17" s="321">
        <v>2.2699999999999999E-3</v>
      </c>
      <c r="EJ17" s="321">
        <v>2.2699999999999999E-3</v>
      </c>
      <c r="EK17" s="321">
        <v>2.2699999999999999E-3</v>
      </c>
      <c r="EL17" s="321">
        <v>2.2699999999999999E-3</v>
      </c>
      <c r="EM17" s="321">
        <v>2.2699999999999999E-3</v>
      </c>
      <c r="EN17" s="321">
        <v>2.9999999999999997E-4</v>
      </c>
      <c r="EO17" s="321">
        <v>2.9999999999999997E-4</v>
      </c>
      <c r="EP17" s="321">
        <v>2.9999999999999997E-4</v>
      </c>
      <c r="EQ17" s="321">
        <v>2.9999999999999997E-4</v>
      </c>
      <c r="ER17" s="321">
        <v>2.9999999999999997E-4</v>
      </c>
      <c r="ES17" s="321">
        <v>2.9999999999999997E-4</v>
      </c>
      <c r="ET17" s="321">
        <v>2.9999999999999997E-4</v>
      </c>
      <c r="EU17" s="321">
        <v>2.9999999999999997E-4</v>
      </c>
      <c r="EV17" s="321">
        <v>2.9999999999999997E-4</v>
      </c>
      <c r="EW17" s="321">
        <v>2.9999999999999997E-4</v>
      </c>
      <c r="EX17" s="321">
        <v>2.9999999999999997E-4</v>
      </c>
      <c r="EY17" s="321">
        <v>2.9999999999999997E-4</v>
      </c>
      <c r="EZ17" s="568">
        <v>2.5799999999999998E-3</v>
      </c>
      <c r="FA17" s="568">
        <v>2.5799999999999998E-3</v>
      </c>
      <c r="FB17" s="568">
        <v>2.5799999999999998E-3</v>
      </c>
      <c r="FC17" s="568">
        <v>2.5799999999999998E-3</v>
      </c>
      <c r="FD17" s="568">
        <v>2.5799999999999998E-3</v>
      </c>
      <c r="FE17" s="568">
        <v>2.5799999999999998E-3</v>
      </c>
      <c r="FF17" s="568">
        <v>2.5799999999999998E-3</v>
      </c>
      <c r="FG17" s="568">
        <v>2.5799999999999998E-3</v>
      </c>
      <c r="FH17" s="568">
        <v>2.5799999999999998E-3</v>
      </c>
      <c r="FI17" s="601">
        <v>2.5799999999999998E-3</v>
      </c>
      <c r="FJ17" s="601">
        <v>2.5799999999999998E-3</v>
      </c>
      <c r="FK17" s="601">
        <v>2.5799999999999998E-3</v>
      </c>
      <c r="FL17" s="602">
        <v>2.8E-3</v>
      </c>
      <c r="FM17" s="602">
        <v>2.8E-3</v>
      </c>
      <c r="FN17" s="602">
        <v>2.8E-3</v>
      </c>
      <c r="FO17" s="602">
        <v>2.8E-3</v>
      </c>
      <c r="FP17" s="602">
        <v>2.8E-3</v>
      </c>
      <c r="FQ17" s="602">
        <v>2.8E-3</v>
      </c>
      <c r="FR17" s="602">
        <v>2.8E-3</v>
      </c>
      <c r="FS17" s="602">
        <v>2.8E-3</v>
      </c>
      <c r="FT17" s="602">
        <v>2.8E-3</v>
      </c>
      <c r="FU17" s="602">
        <v>2.8E-3</v>
      </c>
      <c r="FV17" s="602">
        <v>2.8E-3</v>
      </c>
      <c r="FW17" s="602">
        <v>2.8E-3</v>
      </c>
      <c r="FX17" s="602">
        <v>4.4200000000000003E-3</v>
      </c>
      <c r="FY17" s="602">
        <v>4.4200000000000003E-3</v>
      </c>
      <c r="FZ17" s="602">
        <v>4.4200000000000003E-3</v>
      </c>
      <c r="GA17" s="602">
        <v>4.4200000000000003E-3</v>
      </c>
      <c r="GB17" s="602">
        <v>4.4200000000000003E-3</v>
      </c>
      <c r="GC17" s="602">
        <v>4.4200000000000003E-3</v>
      </c>
      <c r="GD17" s="602">
        <v>4.4200000000000003E-3</v>
      </c>
      <c r="GE17" s="602">
        <v>4.4200000000000003E-3</v>
      </c>
      <c r="GF17" s="602">
        <v>4.4200000000000003E-3</v>
      </c>
      <c r="GG17" s="602">
        <v>4.4200000000000003E-3</v>
      </c>
      <c r="GH17" s="602">
        <v>4.4200000000000003E-3</v>
      </c>
      <c r="GI17" s="602">
        <v>4.4200000000000003E-3</v>
      </c>
      <c r="GJ17" s="602">
        <v>8.2400000000000008E-3</v>
      </c>
      <c r="GK17" s="602">
        <v>8.2400000000000008E-3</v>
      </c>
      <c r="GL17" s="602">
        <v>8.2400000000000008E-3</v>
      </c>
      <c r="GM17" s="602">
        <v>8.2400000000000008E-3</v>
      </c>
      <c r="GN17" s="602">
        <v>8.2400000000000008E-3</v>
      </c>
      <c r="GO17" s="602">
        <v>8.2400000000000008E-3</v>
      </c>
      <c r="GP17" s="602">
        <v>8.2400000000000008E-3</v>
      </c>
      <c r="GQ17" s="602">
        <v>8.2400000000000008E-3</v>
      </c>
      <c r="GR17" s="602">
        <v>8.2400000000000008E-3</v>
      </c>
      <c r="GS17" s="602">
        <v>8.2400000000000008E-3</v>
      </c>
      <c r="GT17" s="602">
        <v>8.2400000000000008E-3</v>
      </c>
      <c r="GU17" s="602">
        <v>8.2400000000000008E-3</v>
      </c>
      <c r="GV17" s="602">
        <v>3.9899999999999996E-3</v>
      </c>
      <c r="GW17" s="602">
        <v>3.9899999999999996E-3</v>
      </c>
      <c r="GX17" s="602">
        <v>3.9899999999999996E-3</v>
      </c>
      <c r="GY17" s="602">
        <v>3.9899999999999996E-3</v>
      </c>
      <c r="GZ17" s="602">
        <v>3.9899999999999996E-3</v>
      </c>
      <c r="HA17" s="602">
        <v>3.9899999999999996E-3</v>
      </c>
      <c r="HB17" s="602">
        <v>3.9899999999999996E-3</v>
      </c>
      <c r="HC17" s="602">
        <v>3.9899999999999996E-3</v>
      </c>
      <c r="HD17" s="602">
        <v>3.9899999999999996E-3</v>
      </c>
      <c r="HE17" s="602">
        <v>3.9899999999999996E-3</v>
      </c>
      <c r="HF17" s="602">
        <v>3.9899999999999996E-3</v>
      </c>
      <c r="HG17" s="602">
        <v>3.9899999999999996E-3</v>
      </c>
      <c r="HH17" s="602">
        <v>1.8149999999999999E-2</v>
      </c>
      <c r="HI17" s="602">
        <v>1.8149999999999999E-2</v>
      </c>
      <c r="HJ17" s="602">
        <v>1.8149999999999999E-2</v>
      </c>
      <c r="HK17" s="602">
        <v>1.8149999999999999E-2</v>
      </c>
      <c r="HL17" s="602">
        <v>1.8149999999999999E-2</v>
      </c>
      <c r="HM17" s="602">
        <v>1.8149999999999999E-2</v>
      </c>
      <c r="HN17" s="602">
        <v>1.8149999999999999E-2</v>
      </c>
      <c r="HO17" s="602">
        <v>1.8149999999999999E-2</v>
      </c>
      <c r="HP17" s="602">
        <v>1.8149999999999999E-2</v>
      </c>
      <c r="HQ17" s="602">
        <v>1.8149999999999999E-2</v>
      </c>
      <c r="HR17" s="602">
        <v>1.8149999999999999E-2</v>
      </c>
      <c r="HS17" s="602">
        <v>1.8149999999999999E-2</v>
      </c>
    </row>
    <row r="18" spans="1:227" s="143" customFormat="1">
      <c r="B18" s="395" t="s">
        <v>122</v>
      </c>
      <c r="BB18" s="335">
        <f>SUM(BB14:BB17)</f>
        <v>0</v>
      </c>
      <c r="BC18" s="335">
        <f t="shared" ref="BC18:CI18" si="14">SUM(BC14:BC17)</f>
        <v>0</v>
      </c>
      <c r="BD18" s="335">
        <f t="shared" si="14"/>
        <v>0</v>
      </c>
      <c r="BE18" s="335">
        <f t="shared" si="14"/>
        <v>0</v>
      </c>
      <c r="BF18" s="335">
        <f t="shared" si="14"/>
        <v>0</v>
      </c>
      <c r="BG18" s="335">
        <f t="shared" si="14"/>
        <v>0</v>
      </c>
      <c r="BH18" s="335">
        <f t="shared" si="14"/>
        <v>0</v>
      </c>
      <c r="BI18" s="335">
        <f t="shared" si="14"/>
        <v>0</v>
      </c>
      <c r="BJ18" s="335">
        <f t="shared" si="14"/>
        <v>0</v>
      </c>
      <c r="BK18" s="335">
        <f t="shared" si="14"/>
        <v>0</v>
      </c>
      <c r="BL18" s="335">
        <f t="shared" si="14"/>
        <v>0</v>
      </c>
      <c r="BM18" s="335">
        <f t="shared" si="14"/>
        <v>0</v>
      </c>
      <c r="BN18" s="335">
        <f t="shared" si="14"/>
        <v>0</v>
      </c>
      <c r="BO18" s="335">
        <f t="shared" si="14"/>
        <v>0</v>
      </c>
      <c r="BP18" s="335">
        <f t="shared" si="14"/>
        <v>0</v>
      </c>
      <c r="BQ18" s="335">
        <f t="shared" si="14"/>
        <v>0</v>
      </c>
      <c r="BR18" s="335">
        <f t="shared" si="14"/>
        <v>0</v>
      </c>
      <c r="BS18" s="335">
        <f t="shared" si="14"/>
        <v>0</v>
      </c>
      <c r="BT18" s="335">
        <f t="shared" si="14"/>
        <v>0</v>
      </c>
      <c r="BU18" s="335">
        <f t="shared" si="14"/>
        <v>0</v>
      </c>
      <c r="BV18" s="335">
        <f t="shared" si="14"/>
        <v>0</v>
      </c>
      <c r="BW18" s="335">
        <f t="shared" si="14"/>
        <v>0</v>
      </c>
      <c r="BX18" s="335">
        <f t="shared" si="14"/>
        <v>0</v>
      </c>
      <c r="BY18" s="335">
        <f t="shared" si="14"/>
        <v>0</v>
      </c>
      <c r="BZ18" s="335">
        <f t="shared" si="14"/>
        <v>0</v>
      </c>
      <c r="CA18" s="335">
        <f t="shared" si="14"/>
        <v>0</v>
      </c>
      <c r="CB18" s="335">
        <f t="shared" si="14"/>
        <v>0</v>
      </c>
      <c r="CC18" s="335">
        <f t="shared" si="14"/>
        <v>0</v>
      </c>
      <c r="CD18" s="335">
        <f t="shared" si="14"/>
        <v>0</v>
      </c>
      <c r="CE18" s="335">
        <f t="shared" si="14"/>
        <v>0</v>
      </c>
      <c r="CF18" s="335">
        <f t="shared" si="14"/>
        <v>0</v>
      </c>
      <c r="CG18" s="335">
        <f t="shared" si="14"/>
        <v>0</v>
      </c>
      <c r="CH18" s="335">
        <f t="shared" si="14"/>
        <v>0</v>
      </c>
      <c r="CI18" s="335">
        <f t="shared" si="14"/>
        <v>0</v>
      </c>
      <c r="CJ18" s="330">
        <f t="shared" ref="CJ18:DX18" si="15">SUM(CJ14:CJ17)</f>
        <v>7.499999999999998E-4</v>
      </c>
      <c r="CK18" s="330">
        <f t="shared" si="15"/>
        <v>7.499999999999998E-4</v>
      </c>
      <c r="CL18" s="330">
        <f t="shared" si="15"/>
        <v>1.1700000000000005E-3</v>
      </c>
      <c r="CM18" s="330">
        <f t="shared" si="15"/>
        <v>1.1700000000000005E-3</v>
      </c>
      <c r="CN18" s="330">
        <f t="shared" si="15"/>
        <v>1.1700000000000005E-3</v>
      </c>
      <c r="CO18" s="330">
        <f t="shared" si="15"/>
        <v>1.64E-3</v>
      </c>
      <c r="CP18" s="330">
        <f t="shared" si="15"/>
        <v>1.64E-3</v>
      </c>
      <c r="CQ18" s="330">
        <f t="shared" si="15"/>
        <v>1.64E-3</v>
      </c>
      <c r="CR18" s="330">
        <f t="shared" si="15"/>
        <v>4.0000000000000001E-3</v>
      </c>
      <c r="CS18" s="330">
        <f t="shared" si="15"/>
        <v>4.0000000000000001E-3</v>
      </c>
      <c r="CT18" s="330">
        <f t="shared" si="15"/>
        <v>4.0000000000000001E-3</v>
      </c>
      <c r="CU18" s="330">
        <f t="shared" si="15"/>
        <v>4.8599999999999997E-3</v>
      </c>
      <c r="CV18" s="330">
        <f t="shared" si="15"/>
        <v>4.8599999999999997E-3</v>
      </c>
      <c r="CW18" s="330">
        <f t="shared" si="15"/>
        <v>4.8599999999999997E-3</v>
      </c>
      <c r="CX18" s="330">
        <f t="shared" si="15"/>
        <v>4.4400000000000004E-3</v>
      </c>
      <c r="CY18" s="330">
        <f t="shared" si="15"/>
        <v>4.4400000000000004E-3</v>
      </c>
      <c r="CZ18" s="330">
        <f t="shared" si="15"/>
        <v>4.4400000000000004E-3</v>
      </c>
      <c r="DA18" s="330">
        <f t="shared" si="15"/>
        <v>5.1000000000000004E-3</v>
      </c>
      <c r="DB18" s="330">
        <f t="shared" si="15"/>
        <v>5.1000000000000004E-3</v>
      </c>
      <c r="DC18" s="330">
        <f t="shared" si="15"/>
        <v>5.1000000000000004E-3</v>
      </c>
      <c r="DD18" s="330">
        <f t="shared" si="15"/>
        <v>1.0999999999999999E-2</v>
      </c>
      <c r="DE18" s="330">
        <f t="shared" si="15"/>
        <v>1.0999999999999999E-2</v>
      </c>
      <c r="DF18" s="330">
        <f t="shared" si="15"/>
        <v>1.0999999999999999E-2</v>
      </c>
      <c r="DG18" s="330">
        <f t="shared" si="15"/>
        <v>1.4600000000000002E-2</v>
      </c>
      <c r="DH18" s="330">
        <f t="shared" si="15"/>
        <v>1.4600000000000002E-2</v>
      </c>
      <c r="DI18" s="330">
        <f t="shared" si="15"/>
        <v>1.4600000000000002E-2</v>
      </c>
      <c r="DJ18" s="330">
        <f t="shared" si="15"/>
        <v>1.102E-2</v>
      </c>
      <c r="DK18" s="330">
        <f t="shared" si="15"/>
        <v>1.102E-2</v>
      </c>
      <c r="DL18" s="330">
        <f t="shared" si="15"/>
        <v>1.102E-2</v>
      </c>
      <c r="DM18" s="330">
        <f t="shared" si="15"/>
        <v>1.188E-2</v>
      </c>
      <c r="DN18" s="330">
        <f t="shared" si="15"/>
        <v>1.188E-2</v>
      </c>
      <c r="DO18" s="330">
        <f t="shared" si="15"/>
        <v>1.188E-2</v>
      </c>
      <c r="DP18" s="330">
        <f t="shared" si="15"/>
        <v>1.141E-2</v>
      </c>
      <c r="DQ18" s="330">
        <f t="shared" si="15"/>
        <v>1.141E-2</v>
      </c>
      <c r="DR18" s="330">
        <f t="shared" si="15"/>
        <v>1.141E-2</v>
      </c>
      <c r="DS18" s="330">
        <f t="shared" si="15"/>
        <v>1.3219999999999999E-2</v>
      </c>
      <c r="DT18" s="330">
        <f t="shared" si="15"/>
        <v>1.3219999999999999E-2</v>
      </c>
      <c r="DU18" s="330">
        <f t="shared" si="15"/>
        <v>1.3219999999999999E-2</v>
      </c>
      <c r="DV18" s="330">
        <f t="shared" si="15"/>
        <v>7.9799999999999992E-3</v>
      </c>
      <c r="DW18" s="330">
        <f t="shared" si="15"/>
        <v>7.9799999999999992E-3</v>
      </c>
      <c r="DX18" s="330">
        <f t="shared" si="15"/>
        <v>7.9799999999999992E-3</v>
      </c>
      <c r="DY18" s="336">
        <f>SUM(DY14:DY17)</f>
        <v>0</v>
      </c>
      <c r="DZ18" s="337">
        <f t="shared" ref="DZ18:FS18" si="16">SUM(DZ14:DZ17)</f>
        <v>2.1600000000000013E-3</v>
      </c>
      <c r="EA18" s="337">
        <f t="shared" si="16"/>
        <v>2.1600000000000013E-3</v>
      </c>
      <c r="EB18" s="337">
        <f t="shared" si="16"/>
        <v>1.099999999999999E-3</v>
      </c>
      <c r="EC18" s="337">
        <f t="shared" si="16"/>
        <v>1.099999999999999E-3</v>
      </c>
      <c r="ED18" s="337">
        <f t="shared" si="16"/>
        <v>1.099999999999999E-3</v>
      </c>
      <c r="EE18" s="337">
        <f t="shared" si="16"/>
        <v>4.6299999999999987E-3</v>
      </c>
      <c r="EF18" s="337">
        <f t="shared" si="16"/>
        <v>4.6299999999999987E-3</v>
      </c>
      <c r="EG18" s="337">
        <f t="shared" si="16"/>
        <v>4.6299999999999987E-3</v>
      </c>
      <c r="EH18" s="337">
        <f t="shared" si="16"/>
        <v>9.6600000000000002E-3</v>
      </c>
      <c r="EI18" s="337">
        <f t="shared" si="16"/>
        <v>9.6600000000000002E-3</v>
      </c>
      <c r="EJ18" s="337">
        <f t="shared" si="16"/>
        <v>9.6600000000000002E-3</v>
      </c>
      <c r="EK18" s="337">
        <f t="shared" si="16"/>
        <v>1.1859999999999999E-2</v>
      </c>
      <c r="EL18" s="337">
        <f t="shared" si="16"/>
        <v>1.1859999999999999E-2</v>
      </c>
      <c r="EM18" s="337">
        <f t="shared" si="16"/>
        <v>1.1859999999999999E-2</v>
      </c>
      <c r="EN18" s="337">
        <f t="shared" si="16"/>
        <v>8.7000000000000011E-3</v>
      </c>
      <c r="EO18" s="337">
        <f t="shared" si="16"/>
        <v>8.7000000000000011E-3</v>
      </c>
      <c r="EP18" s="337">
        <f t="shared" si="16"/>
        <v>8.7000000000000011E-3</v>
      </c>
      <c r="EQ18" s="337">
        <f t="shared" si="16"/>
        <v>1.3600000000000001E-2</v>
      </c>
      <c r="ER18" s="337">
        <f t="shared" si="16"/>
        <v>1.3600000000000001E-2</v>
      </c>
      <c r="ES18" s="337">
        <f t="shared" si="16"/>
        <v>1.3600000000000001E-2</v>
      </c>
      <c r="ET18" s="337">
        <f t="shared" si="16"/>
        <v>1.5800000000000002E-2</v>
      </c>
      <c r="EU18" s="337">
        <f t="shared" si="16"/>
        <v>1.5800000000000002E-2</v>
      </c>
      <c r="EV18" s="337">
        <f t="shared" si="16"/>
        <v>1.5800000000000002E-2</v>
      </c>
      <c r="EW18" s="337">
        <f t="shared" si="16"/>
        <v>1.6960000000000003E-2</v>
      </c>
      <c r="EX18" s="337">
        <f t="shared" si="16"/>
        <v>1.6960000000000003E-2</v>
      </c>
      <c r="EY18" s="337">
        <f t="shared" si="16"/>
        <v>1.6960000000000003E-2</v>
      </c>
      <c r="EZ18" s="337">
        <f t="shared" si="16"/>
        <v>2.2769999999999999E-2</v>
      </c>
      <c r="FA18" s="337">
        <f t="shared" si="16"/>
        <v>2.2769999999999999E-2</v>
      </c>
      <c r="FB18" s="337">
        <f t="shared" si="16"/>
        <v>2.2769999999999999E-2</v>
      </c>
      <c r="FC18" s="337">
        <f t="shared" si="16"/>
        <v>2.3609999999999999E-2</v>
      </c>
      <c r="FD18" s="337">
        <f t="shared" si="16"/>
        <v>2.3609999999999999E-2</v>
      </c>
      <c r="FE18" s="337">
        <f t="shared" si="16"/>
        <v>2.3609999999999999E-2</v>
      </c>
      <c r="FF18" s="337">
        <f t="shared" si="16"/>
        <v>2.6239999999999999E-2</v>
      </c>
      <c r="FG18" s="337">
        <f t="shared" si="16"/>
        <v>2.6239999999999999E-2</v>
      </c>
      <c r="FH18" s="337">
        <f t="shared" si="16"/>
        <v>2.6239999999999999E-2</v>
      </c>
      <c r="FI18" s="340">
        <f t="shared" si="16"/>
        <v>3.0359999999999998E-2</v>
      </c>
      <c r="FJ18" s="340">
        <f t="shared" si="16"/>
        <v>3.0359999999999998E-2</v>
      </c>
      <c r="FK18" s="340">
        <f t="shared" si="16"/>
        <v>3.0359999999999998E-2</v>
      </c>
      <c r="FL18" s="340">
        <f t="shared" si="16"/>
        <v>3.056E-2</v>
      </c>
      <c r="FM18" s="340">
        <f t="shared" si="16"/>
        <v>3.056E-2</v>
      </c>
      <c r="FN18" s="340">
        <f t="shared" si="16"/>
        <v>3.056E-2</v>
      </c>
      <c r="FO18" s="340">
        <f t="shared" si="16"/>
        <v>3.0280000000000001E-2</v>
      </c>
      <c r="FP18" s="340">
        <f t="shared" si="16"/>
        <v>3.0280000000000001E-2</v>
      </c>
      <c r="FQ18" s="340">
        <f t="shared" si="16"/>
        <v>3.0280000000000001E-2</v>
      </c>
      <c r="FR18" s="340">
        <f t="shared" si="16"/>
        <v>2.998E-2</v>
      </c>
      <c r="FS18" s="340">
        <f t="shared" si="16"/>
        <v>2.998E-2</v>
      </c>
      <c r="FT18" s="340">
        <f>SUM(FT14:FT17)</f>
        <v>2.998E-2</v>
      </c>
      <c r="FU18" s="592">
        <f>SUM(FU14:FU17)</f>
        <v>2.7050000000000001E-2</v>
      </c>
      <c r="FV18" s="592">
        <f>SUM(FV14:FV17)</f>
        <v>2.7050000000000001E-2</v>
      </c>
      <c r="FW18" s="592">
        <f>SUM(FW14:FW17)</f>
        <v>2.7050000000000001E-2</v>
      </c>
      <c r="FX18" s="591">
        <f t="shared" ref="FX18:GC18" si="17">SUM(FX14:FX17)</f>
        <v>3.218E-2</v>
      </c>
      <c r="FY18" s="591">
        <f t="shared" si="17"/>
        <v>3.218E-2</v>
      </c>
      <c r="FZ18" s="591">
        <f t="shared" si="17"/>
        <v>3.218E-2</v>
      </c>
      <c r="GA18" s="591">
        <f t="shared" si="17"/>
        <v>3.3139999999999996E-2</v>
      </c>
      <c r="GB18" s="591">
        <f t="shared" si="17"/>
        <v>3.3139999999999996E-2</v>
      </c>
      <c r="GC18" s="591">
        <f t="shared" si="17"/>
        <v>3.3139999999999996E-2</v>
      </c>
      <c r="GD18" s="591">
        <f t="shared" ref="GD18:GI18" si="18">SUM(GD14:GD17)</f>
        <v>3.2549999999999996E-2</v>
      </c>
      <c r="GE18" s="591">
        <f t="shared" si="18"/>
        <v>3.2549999999999996E-2</v>
      </c>
      <c r="GF18" s="591">
        <f t="shared" si="18"/>
        <v>3.2549999999999996E-2</v>
      </c>
      <c r="GG18" s="591">
        <f t="shared" si="18"/>
        <v>3.0550000000000001E-2</v>
      </c>
      <c r="GH18" s="591">
        <f t="shared" si="18"/>
        <v>3.0550000000000001E-2</v>
      </c>
      <c r="GI18" s="591">
        <f t="shared" si="18"/>
        <v>3.0550000000000001E-2</v>
      </c>
      <c r="GJ18" s="591">
        <f t="shared" ref="GJ18:GL18" si="19">SUM(GJ14:GJ17)</f>
        <v>3.6559999999999995E-2</v>
      </c>
      <c r="GK18" s="591">
        <f t="shared" si="19"/>
        <v>3.6559999999999995E-2</v>
      </c>
      <c r="GL18" s="591">
        <f t="shared" si="19"/>
        <v>3.6559999999999995E-2</v>
      </c>
      <c r="GM18" s="591">
        <f t="shared" ref="GM18:GU18" si="20">SUM(GM14:GM17)</f>
        <v>3.9890000000000009E-2</v>
      </c>
      <c r="GN18" s="591">
        <f t="shared" si="20"/>
        <v>3.9890000000000009E-2</v>
      </c>
      <c r="GO18" s="591">
        <f t="shared" si="20"/>
        <v>3.9890000000000009E-2</v>
      </c>
      <c r="GP18" s="591">
        <f t="shared" si="20"/>
        <v>4.8899999999999999E-2</v>
      </c>
      <c r="GQ18" s="591">
        <f t="shared" si="20"/>
        <v>4.8899999999999999E-2</v>
      </c>
      <c r="GR18" s="591">
        <f t="shared" si="20"/>
        <v>4.8899999999999999E-2</v>
      </c>
      <c r="GS18" s="591">
        <f t="shared" si="20"/>
        <v>4.7770000000000007E-2</v>
      </c>
      <c r="GT18" s="591">
        <f t="shared" si="20"/>
        <v>4.7770000000000007E-2</v>
      </c>
      <c r="GU18" s="591">
        <f t="shared" si="20"/>
        <v>4.7770000000000007E-2</v>
      </c>
      <c r="GV18" s="591">
        <f t="shared" ref="GV18:GX18" si="21">SUM(GV14:GV17)</f>
        <v>4.3000000000000003E-2</v>
      </c>
      <c r="GW18" s="591">
        <f t="shared" si="21"/>
        <v>4.3000000000000003E-2</v>
      </c>
      <c r="GX18" s="591">
        <f t="shared" si="21"/>
        <v>4.3000000000000003E-2</v>
      </c>
      <c r="GY18" s="591">
        <f t="shared" ref="GY18:HJ18" si="22">SUM(GY14:GY17)</f>
        <v>5.3130000000000004E-2</v>
      </c>
      <c r="GZ18" s="591">
        <f t="shared" si="22"/>
        <v>5.3130000000000004E-2</v>
      </c>
      <c r="HA18" s="591">
        <f t="shared" si="22"/>
        <v>5.3130000000000004E-2</v>
      </c>
      <c r="HB18" s="591">
        <f t="shared" si="22"/>
        <v>4.9779999999999998E-2</v>
      </c>
      <c r="HC18" s="591">
        <f t="shared" si="22"/>
        <v>4.9779999999999998E-2</v>
      </c>
      <c r="HD18" s="591">
        <f t="shared" si="22"/>
        <v>4.9779999999999998E-2</v>
      </c>
      <c r="HE18" s="591">
        <f t="shared" si="22"/>
        <v>5.0779999999999999E-2</v>
      </c>
      <c r="HF18" s="591">
        <f t="shared" si="22"/>
        <v>5.0779999999999999E-2</v>
      </c>
      <c r="HG18" s="591">
        <f t="shared" si="22"/>
        <v>5.0779999999999999E-2</v>
      </c>
      <c r="HH18" s="591">
        <f t="shared" si="22"/>
        <v>6.4759999999999998E-2</v>
      </c>
      <c r="HI18" s="591">
        <f t="shared" si="22"/>
        <v>6.4759999999999998E-2</v>
      </c>
      <c r="HJ18" s="591">
        <f t="shared" si="22"/>
        <v>6.4759999999999998E-2</v>
      </c>
      <c r="HK18" s="591">
        <f t="shared" ref="HK18:HM18" si="23">SUM(HK14:HK17)</f>
        <v>6.3380000000000006E-2</v>
      </c>
      <c r="HL18" s="591">
        <f t="shared" si="23"/>
        <v>6.3380000000000006E-2</v>
      </c>
      <c r="HM18" s="591">
        <f t="shared" si="23"/>
        <v>6.3380000000000006E-2</v>
      </c>
      <c r="HN18" s="591">
        <f t="shared" ref="HN18:HS18" si="24">SUM(HN14:HN17)</f>
        <v>5.7360000000000001E-2</v>
      </c>
      <c r="HO18" s="591">
        <f t="shared" si="24"/>
        <v>5.7360000000000001E-2</v>
      </c>
      <c r="HP18" s="591">
        <f t="shared" si="24"/>
        <v>5.7360000000000001E-2</v>
      </c>
      <c r="HQ18" s="591">
        <f t="shared" si="24"/>
        <v>5.339E-2</v>
      </c>
      <c r="HR18" s="591">
        <f t="shared" si="24"/>
        <v>5.339E-2</v>
      </c>
      <c r="HS18" s="591">
        <f t="shared" si="24"/>
        <v>5.339E-2</v>
      </c>
    </row>
    <row r="19" spans="1:227" s="143" customFormat="1" ht="5.25" customHeight="1">
      <c r="B19" s="395"/>
      <c r="BN19" s="331"/>
      <c r="BO19" s="331"/>
      <c r="BP19" s="331"/>
      <c r="BQ19" s="331"/>
      <c r="BR19" s="331"/>
      <c r="BS19" s="331"/>
      <c r="BT19" s="331"/>
      <c r="BU19" s="331"/>
      <c r="BV19" s="331"/>
      <c r="BW19" s="331"/>
      <c r="BX19" s="331"/>
      <c r="BY19" s="331"/>
      <c r="BZ19" s="331"/>
      <c r="CA19" s="331"/>
      <c r="CB19" s="331"/>
      <c r="CC19" s="331"/>
      <c r="CD19" s="331"/>
      <c r="CE19" s="331"/>
      <c r="CF19" s="331"/>
      <c r="CG19" s="331"/>
      <c r="CH19" s="331"/>
      <c r="CI19" s="338"/>
      <c r="CJ19" s="331"/>
      <c r="CK19" s="331"/>
      <c r="CL19" s="203"/>
      <c r="CM19" s="203"/>
      <c r="CN19" s="203"/>
      <c r="CO19" s="203"/>
      <c r="CP19" s="203"/>
      <c r="CQ19" s="203"/>
      <c r="CR19" s="203"/>
      <c r="CS19" s="203"/>
      <c r="CT19" s="203"/>
      <c r="CU19" s="203"/>
      <c r="CV19" s="203"/>
      <c r="CW19" s="203"/>
      <c r="CX19" s="203"/>
      <c r="CY19" s="203"/>
      <c r="CZ19" s="203"/>
      <c r="DA19" s="203"/>
      <c r="DB19" s="203"/>
      <c r="DC19" s="203"/>
      <c r="DD19" s="203"/>
      <c r="DE19" s="203"/>
      <c r="DF19" s="203"/>
      <c r="DG19" s="203"/>
      <c r="DH19" s="203"/>
      <c r="DI19" s="203"/>
      <c r="DJ19" s="203"/>
      <c r="DK19" s="203"/>
      <c r="DL19" s="203"/>
      <c r="DM19" s="203"/>
      <c r="DN19" s="203"/>
      <c r="DO19" s="203"/>
      <c r="DP19" s="203"/>
      <c r="DQ19" s="203"/>
      <c r="DR19" s="203"/>
      <c r="DS19" s="203"/>
      <c r="DT19" s="203"/>
      <c r="DU19" s="203"/>
      <c r="DV19" s="203"/>
      <c r="DW19" s="203"/>
      <c r="DX19" s="203"/>
      <c r="DY19" s="339"/>
      <c r="DZ19" s="340"/>
      <c r="EA19" s="340"/>
      <c r="EB19" s="340"/>
      <c r="EC19" s="340"/>
      <c r="ED19" s="340"/>
      <c r="EE19" s="340"/>
      <c r="EF19" s="340"/>
      <c r="EG19" s="340"/>
      <c r="EH19" s="340"/>
      <c r="EI19" s="340"/>
      <c r="EJ19" s="340"/>
      <c r="EK19" s="340"/>
      <c r="EL19" s="340"/>
      <c r="EM19" s="340"/>
      <c r="EN19" s="340"/>
      <c r="EO19" s="340"/>
      <c r="EP19" s="340"/>
      <c r="EQ19" s="340"/>
      <c r="ER19" s="340"/>
      <c r="ES19" s="340"/>
      <c r="ET19" s="340"/>
      <c r="EU19" s="340"/>
      <c r="EV19" s="340"/>
      <c r="EW19" s="340"/>
      <c r="EX19" s="340"/>
      <c r="EY19" s="340"/>
      <c r="EZ19" s="340"/>
      <c r="FA19" s="340"/>
      <c r="FB19" s="340"/>
      <c r="FC19" s="340"/>
      <c r="FD19" s="340"/>
      <c r="FE19" s="340"/>
      <c r="FF19" s="340"/>
      <c r="FG19" s="340"/>
      <c r="FH19" s="340"/>
      <c r="FI19" s="340"/>
      <c r="FJ19" s="340"/>
      <c r="FK19" s="340"/>
      <c r="FL19" s="340"/>
      <c r="FM19" s="340"/>
      <c r="FN19" s="340"/>
      <c r="FO19" s="340"/>
      <c r="FP19" s="340"/>
      <c r="FQ19" s="340"/>
      <c r="FR19" s="340"/>
      <c r="FS19" s="340"/>
      <c r="FT19" s="340"/>
      <c r="FU19" s="340"/>
      <c r="FV19" s="340"/>
      <c r="FW19" s="340"/>
      <c r="FX19" s="340"/>
      <c r="FY19" s="340"/>
      <c r="FZ19" s="340"/>
      <c r="GA19" s="340"/>
      <c r="GB19" s="340"/>
      <c r="GC19" s="340"/>
      <c r="GD19" s="340"/>
      <c r="GE19" s="340"/>
      <c r="GF19" s="340"/>
      <c r="GG19" s="340"/>
      <c r="GH19" s="340"/>
      <c r="GI19" s="340"/>
      <c r="GJ19" s="340"/>
      <c r="GK19" s="340"/>
      <c r="GL19" s="340"/>
      <c r="GM19" s="340"/>
      <c r="GN19" s="340"/>
      <c r="GO19" s="340"/>
      <c r="GP19" s="340"/>
      <c r="GQ19" s="340"/>
      <c r="GR19" s="340"/>
      <c r="GS19" s="340"/>
      <c r="GT19" s="340"/>
      <c r="GU19" s="340"/>
      <c r="GV19" s="340"/>
      <c r="GW19" s="340"/>
      <c r="GX19" s="340"/>
      <c r="GY19" s="340"/>
      <c r="GZ19" s="340"/>
      <c r="HA19" s="340"/>
      <c r="HB19" s="340"/>
      <c r="HC19" s="340"/>
      <c r="HD19" s="340"/>
      <c r="HE19" s="340"/>
      <c r="HF19" s="340"/>
      <c r="HG19" s="340"/>
      <c r="HK19" s="340"/>
      <c r="HL19" s="340"/>
      <c r="HM19" s="340"/>
      <c r="HN19" s="340"/>
      <c r="HO19" s="340"/>
      <c r="HP19" s="340"/>
      <c r="HQ19" s="340"/>
      <c r="HR19" s="340"/>
      <c r="HS19" s="340"/>
    </row>
    <row r="20" spans="1:227" s="320" customFormat="1" ht="13.5" customHeight="1">
      <c r="A20" s="324"/>
      <c r="B20" s="396" t="s">
        <v>134</v>
      </c>
      <c r="C20" s="341">
        <f t="shared" ref="C20:AH20" si="25">+C18+C12</f>
        <v>2.9399999999999999E-2</v>
      </c>
      <c r="D20" s="341">
        <f t="shared" si="25"/>
        <v>2.9399999999999999E-2</v>
      </c>
      <c r="E20" s="341">
        <f t="shared" si="25"/>
        <v>2.9399999999999999E-2</v>
      </c>
      <c r="F20" s="341">
        <f t="shared" si="25"/>
        <v>2.9399999999999999E-2</v>
      </c>
      <c r="G20" s="341">
        <f t="shared" si="25"/>
        <v>2.9399999999999999E-2</v>
      </c>
      <c r="H20" s="341">
        <f t="shared" si="25"/>
        <v>2.9399999999999999E-2</v>
      </c>
      <c r="I20" s="341">
        <f t="shared" si="25"/>
        <v>2.9399999999999999E-2</v>
      </c>
      <c r="J20" s="341">
        <f t="shared" si="25"/>
        <v>2.9399999999999999E-2</v>
      </c>
      <c r="K20" s="341">
        <f t="shared" si="25"/>
        <v>2.9399999999999999E-2</v>
      </c>
      <c r="L20" s="341">
        <f t="shared" si="25"/>
        <v>2.9399999999999999E-2</v>
      </c>
      <c r="M20" s="341">
        <f t="shared" si="25"/>
        <v>2.9399999999999999E-2</v>
      </c>
      <c r="N20" s="341">
        <f t="shared" si="25"/>
        <v>2.9399999999999999E-2</v>
      </c>
      <c r="O20" s="341">
        <f t="shared" si="25"/>
        <v>3.04E-2</v>
      </c>
      <c r="P20" s="341">
        <f t="shared" si="25"/>
        <v>3.04E-2</v>
      </c>
      <c r="Q20" s="341">
        <f t="shared" si="25"/>
        <v>3.04E-2</v>
      </c>
      <c r="R20" s="341">
        <f t="shared" si="25"/>
        <v>3.1399999999999997E-2</v>
      </c>
      <c r="S20" s="341">
        <f t="shared" si="25"/>
        <v>3.1399999999999997E-2</v>
      </c>
      <c r="T20" s="341">
        <f t="shared" si="25"/>
        <v>3.1399999999999997E-2</v>
      </c>
      <c r="U20" s="341">
        <f t="shared" si="25"/>
        <v>3.2399999999999998E-2</v>
      </c>
      <c r="V20" s="341">
        <f t="shared" si="25"/>
        <v>3.2399999999999998E-2</v>
      </c>
      <c r="W20" s="341">
        <f t="shared" si="25"/>
        <v>3.2399999999999998E-2</v>
      </c>
      <c r="X20" s="341">
        <f t="shared" si="25"/>
        <v>3.3399999999999999E-2</v>
      </c>
      <c r="Y20" s="341">
        <f t="shared" si="25"/>
        <v>3.3399999999999999E-2</v>
      </c>
      <c r="Z20" s="341">
        <f t="shared" si="25"/>
        <v>3.3399999999999999E-2</v>
      </c>
      <c r="AA20" s="341">
        <f t="shared" si="25"/>
        <v>3.44E-2</v>
      </c>
      <c r="AB20" s="341">
        <f t="shared" si="25"/>
        <v>3.44E-2</v>
      </c>
      <c r="AC20" s="341">
        <f t="shared" si="25"/>
        <v>3.44E-2</v>
      </c>
      <c r="AD20" s="341">
        <f t="shared" si="25"/>
        <v>3.5400000000000001E-2</v>
      </c>
      <c r="AE20" s="341">
        <f t="shared" si="25"/>
        <v>3.5400000000000001E-2</v>
      </c>
      <c r="AF20" s="341">
        <f t="shared" si="25"/>
        <v>3.5400000000000001E-2</v>
      </c>
      <c r="AG20" s="341">
        <f t="shared" si="25"/>
        <v>3.6400000000000002E-2</v>
      </c>
      <c r="AH20" s="341">
        <f t="shared" si="25"/>
        <v>3.8899999999999997E-2</v>
      </c>
      <c r="AI20" s="341">
        <f t="shared" ref="AI20:BN20" si="26">+AI18+AI12</f>
        <v>3.8899999999999997E-2</v>
      </c>
      <c r="AJ20" s="341">
        <f t="shared" si="26"/>
        <v>4.24E-2</v>
      </c>
      <c r="AK20" s="341">
        <f t="shared" si="26"/>
        <v>4.24E-2</v>
      </c>
      <c r="AL20" s="341">
        <f t="shared" si="26"/>
        <v>4.24E-2</v>
      </c>
      <c r="AM20" s="341">
        <f t="shared" si="26"/>
        <v>4.3400000000000001E-2</v>
      </c>
      <c r="AN20" s="341">
        <f t="shared" si="26"/>
        <v>4.3400000000000001E-2</v>
      </c>
      <c r="AO20" s="341">
        <f t="shared" si="26"/>
        <v>4.3400000000000001E-2</v>
      </c>
      <c r="AP20" s="341">
        <f t="shared" si="26"/>
        <v>4.4400000000000002E-2</v>
      </c>
      <c r="AQ20" s="341">
        <f t="shared" si="26"/>
        <v>4.4400000000000002E-2</v>
      </c>
      <c r="AR20" s="341">
        <f t="shared" si="26"/>
        <v>4.4400000000000002E-2</v>
      </c>
      <c r="AS20" s="341">
        <f t="shared" si="26"/>
        <v>4.5400000000000003E-2</v>
      </c>
      <c r="AT20" s="341">
        <f t="shared" si="26"/>
        <v>4.5400000000000003E-2</v>
      </c>
      <c r="AU20" s="341">
        <f t="shared" si="26"/>
        <v>4.5400000000000003E-2</v>
      </c>
      <c r="AV20" s="341">
        <f t="shared" si="26"/>
        <v>4.8899999999999999E-2</v>
      </c>
      <c r="AW20" s="341">
        <f t="shared" si="26"/>
        <v>4.8899999999999999E-2</v>
      </c>
      <c r="AX20" s="341">
        <f t="shared" si="26"/>
        <v>4.8899999999999999E-2</v>
      </c>
      <c r="AY20" s="341">
        <f t="shared" si="26"/>
        <v>4.99E-2</v>
      </c>
      <c r="AZ20" s="341">
        <f t="shared" si="26"/>
        <v>4.99E-2</v>
      </c>
      <c r="BA20" s="341">
        <f t="shared" si="26"/>
        <v>4.99E-2</v>
      </c>
      <c r="BB20" s="341">
        <f t="shared" si="26"/>
        <v>5.0900000000000001E-2</v>
      </c>
      <c r="BC20" s="341">
        <f t="shared" si="26"/>
        <v>5.0900000000000001E-2</v>
      </c>
      <c r="BD20" s="341">
        <f t="shared" si="26"/>
        <v>5.0900000000000001E-2</v>
      </c>
      <c r="BE20" s="341">
        <f t="shared" si="26"/>
        <v>5.0900000000000001E-2</v>
      </c>
      <c r="BF20" s="341">
        <f t="shared" si="26"/>
        <v>5.0900000000000001E-2</v>
      </c>
      <c r="BG20" s="341">
        <f t="shared" si="26"/>
        <v>5.0900000000000001E-2</v>
      </c>
      <c r="BH20" s="341">
        <f t="shared" si="26"/>
        <v>5.6899999999999999E-2</v>
      </c>
      <c r="BI20" s="341">
        <f t="shared" si="26"/>
        <v>5.6899999999999999E-2</v>
      </c>
      <c r="BJ20" s="341">
        <f t="shared" si="26"/>
        <v>5.6899999999999999E-2</v>
      </c>
      <c r="BK20" s="341">
        <f t="shared" si="26"/>
        <v>5.6899999999999999E-2</v>
      </c>
      <c r="BL20" s="341">
        <f t="shared" si="26"/>
        <v>5.6899999999999999E-2</v>
      </c>
      <c r="BM20" s="341">
        <f t="shared" si="26"/>
        <v>5.6899999999999999E-2</v>
      </c>
      <c r="BN20" s="341">
        <f t="shared" si="26"/>
        <v>5.6899999999999999E-2</v>
      </c>
      <c r="BO20" s="341">
        <f t="shared" ref="BO20:CT20" si="27">+BO18+BO12</f>
        <v>5.6899999999999999E-2</v>
      </c>
      <c r="BP20" s="341">
        <f t="shared" si="27"/>
        <v>5.6899999999999999E-2</v>
      </c>
      <c r="BQ20" s="341">
        <f t="shared" si="27"/>
        <v>5.6899999999999999E-2</v>
      </c>
      <c r="BR20" s="341">
        <f t="shared" si="27"/>
        <v>5.6899999999999999E-2</v>
      </c>
      <c r="BS20" s="341">
        <f t="shared" si="27"/>
        <v>5.6899999999999999E-2</v>
      </c>
      <c r="BT20" s="341">
        <f t="shared" si="27"/>
        <v>5.6899999999999999E-2</v>
      </c>
      <c r="BU20" s="341">
        <f t="shared" si="27"/>
        <v>5.6899999999999999E-2</v>
      </c>
      <c r="BV20" s="341">
        <f t="shared" si="27"/>
        <v>5.6899999999999999E-2</v>
      </c>
      <c r="BW20" s="341">
        <f t="shared" si="27"/>
        <v>5.6899999999999999E-2</v>
      </c>
      <c r="BX20" s="341">
        <f t="shared" si="27"/>
        <v>5.6899999999999999E-2</v>
      </c>
      <c r="BY20" s="341">
        <f t="shared" si="27"/>
        <v>5.6899999999999999E-2</v>
      </c>
      <c r="BZ20" s="341">
        <f t="shared" si="27"/>
        <v>5.6899999999999999E-2</v>
      </c>
      <c r="CA20" s="341">
        <f t="shared" si="27"/>
        <v>5.6899999999999999E-2</v>
      </c>
      <c r="CB20" s="341">
        <f t="shared" si="27"/>
        <v>5.6899999999999999E-2</v>
      </c>
      <c r="CC20" s="341">
        <f t="shared" si="27"/>
        <v>5.6899999999999999E-2</v>
      </c>
      <c r="CD20" s="341">
        <f t="shared" si="27"/>
        <v>5.6899999999999999E-2</v>
      </c>
      <c r="CE20" s="341">
        <f t="shared" si="27"/>
        <v>5.6899999999999999E-2</v>
      </c>
      <c r="CF20" s="341">
        <f t="shared" si="27"/>
        <v>5.6899999999999999E-2</v>
      </c>
      <c r="CG20" s="341">
        <f t="shared" si="27"/>
        <v>5.6899999999999999E-2</v>
      </c>
      <c r="CH20" s="341">
        <f t="shared" si="27"/>
        <v>5.6899999999999999E-2</v>
      </c>
      <c r="CI20" s="341">
        <f t="shared" si="27"/>
        <v>5.6899999999999999E-2</v>
      </c>
      <c r="CJ20" s="341">
        <f t="shared" si="27"/>
        <v>5.765E-2</v>
      </c>
      <c r="CK20" s="341">
        <f t="shared" si="27"/>
        <v>5.765E-2</v>
      </c>
      <c r="CL20" s="341">
        <f t="shared" si="27"/>
        <v>5.8069999999999997E-2</v>
      </c>
      <c r="CM20" s="341">
        <f t="shared" si="27"/>
        <v>5.8069999999999997E-2</v>
      </c>
      <c r="CN20" s="341">
        <f t="shared" si="27"/>
        <v>5.8069999999999997E-2</v>
      </c>
      <c r="CO20" s="341">
        <f t="shared" si="27"/>
        <v>5.8540000000000002E-2</v>
      </c>
      <c r="CP20" s="341">
        <f t="shared" si="27"/>
        <v>5.8540000000000002E-2</v>
      </c>
      <c r="CQ20" s="341">
        <f t="shared" si="27"/>
        <v>5.8540000000000002E-2</v>
      </c>
      <c r="CR20" s="341">
        <f t="shared" si="27"/>
        <v>6.0899999999999996E-2</v>
      </c>
      <c r="CS20" s="341">
        <f t="shared" si="27"/>
        <v>6.0899999999999996E-2</v>
      </c>
      <c r="CT20" s="341">
        <f t="shared" si="27"/>
        <v>6.0899999999999996E-2</v>
      </c>
      <c r="CU20" s="341">
        <f t="shared" ref="CU20:DZ20" si="28">+CU18+CU12</f>
        <v>6.1759999999999995E-2</v>
      </c>
      <c r="CV20" s="341">
        <f t="shared" si="28"/>
        <v>6.1759999999999995E-2</v>
      </c>
      <c r="CW20" s="341">
        <f t="shared" si="28"/>
        <v>6.1759999999999995E-2</v>
      </c>
      <c r="CX20" s="341">
        <f t="shared" si="28"/>
        <v>6.1339999999999999E-2</v>
      </c>
      <c r="CY20" s="341">
        <f t="shared" si="28"/>
        <v>6.1339999999999999E-2</v>
      </c>
      <c r="CZ20" s="341">
        <f t="shared" si="28"/>
        <v>6.1339999999999999E-2</v>
      </c>
      <c r="DA20" s="341">
        <f t="shared" si="28"/>
        <v>6.2E-2</v>
      </c>
      <c r="DB20" s="341">
        <f t="shared" si="28"/>
        <v>6.2E-2</v>
      </c>
      <c r="DC20" s="341">
        <f t="shared" si="28"/>
        <v>6.2E-2</v>
      </c>
      <c r="DD20" s="341">
        <f t="shared" si="28"/>
        <v>6.7900000000000002E-2</v>
      </c>
      <c r="DE20" s="341">
        <f t="shared" si="28"/>
        <v>6.7900000000000002E-2</v>
      </c>
      <c r="DF20" s="341">
        <f t="shared" si="28"/>
        <v>6.7900000000000002E-2</v>
      </c>
      <c r="DG20" s="341">
        <f t="shared" si="28"/>
        <v>7.1500000000000008E-2</v>
      </c>
      <c r="DH20" s="341">
        <f t="shared" si="28"/>
        <v>7.1500000000000008E-2</v>
      </c>
      <c r="DI20" s="341">
        <f t="shared" si="28"/>
        <v>7.1500000000000008E-2</v>
      </c>
      <c r="DJ20" s="341">
        <f t="shared" si="28"/>
        <v>6.7919999999999994E-2</v>
      </c>
      <c r="DK20" s="341">
        <f t="shared" si="28"/>
        <v>6.7919999999999994E-2</v>
      </c>
      <c r="DL20" s="341">
        <f t="shared" si="28"/>
        <v>6.7919999999999994E-2</v>
      </c>
      <c r="DM20" s="341">
        <f t="shared" si="28"/>
        <v>6.8779999999999994E-2</v>
      </c>
      <c r="DN20" s="341">
        <f t="shared" si="28"/>
        <v>6.8779999999999994E-2</v>
      </c>
      <c r="DO20" s="341">
        <f t="shared" si="28"/>
        <v>6.8779999999999994E-2</v>
      </c>
      <c r="DP20" s="341">
        <f t="shared" si="28"/>
        <v>6.8309999999999996E-2</v>
      </c>
      <c r="DQ20" s="341">
        <f t="shared" si="28"/>
        <v>6.8309999999999996E-2</v>
      </c>
      <c r="DR20" s="341">
        <f t="shared" si="28"/>
        <v>6.8309999999999996E-2</v>
      </c>
      <c r="DS20" s="341">
        <f t="shared" si="28"/>
        <v>7.0120000000000002E-2</v>
      </c>
      <c r="DT20" s="341">
        <f t="shared" si="28"/>
        <v>7.0120000000000002E-2</v>
      </c>
      <c r="DU20" s="341">
        <f t="shared" si="28"/>
        <v>7.0120000000000002E-2</v>
      </c>
      <c r="DV20" s="341">
        <f t="shared" si="28"/>
        <v>6.4879999999999993E-2</v>
      </c>
      <c r="DW20" s="341">
        <f t="shared" si="28"/>
        <v>6.4879999999999993E-2</v>
      </c>
      <c r="DX20" s="341">
        <f t="shared" si="28"/>
        <v>6.4879999999999993E-2</v>
      </c>
      <c r="DY20" s="401">
        <f t="shared" si="28"/>
        <v>5.6899999999999999E-2</v>
      </c>
      <c r="DZ20" s="341">
        <f t="shared" si="28"/>
        <v>5.9060000000000001E-2</v>
      </c>
      <c r="EA20" s="341">
        <f t="shared" ref="EA20:FF20" si="29">+EA18+EA12</f>
        <v>5.9060000000000001E-2</v>
      </c>
      <c r="EB20" s="341">
        <f t="shared" si="29"/>
        <v>5.7999999999999996E-2</v>
      </c>
      <c r="EC20" s="341">
        <f t="shared" si="29"/>
        <v>5.7999999999999996E-2</v>
      </c>
      <c r="ED20" s="341">
        <f t="shared" si="29"/>
        <v>5.7999999999999996E-2</v>
      </c>
      <c r="EE20" s="341">
        <f t="shared" si="29"/>
        <v>6.1530000000000001E-2</v>
      </c>
      <c r="EF20" s="341">
        <f t="shared" si="29"/>
        <v>6.1530000000000001E-2</v>
      </c>
      <c r="EG20" s="341">
        <f t="shared" si="29"/>
        <v>6.1530000000000001E-2</v>
      </c>
      <c r="EH20" s="341">
        <f t="shared" si="29"/>
        <v>6.6559999999999994E-2</v>
      </c>
      <c r="EI20" s="341">
        <f t="shared" si="29"/>
        <v>6.6559999999999994E-2</v>
      </c>
      <c r="EJ20" s="341">
        <f t="shared" si="29"/>
        <v>6.6559999999999994E-2</v>
      </c>
      <c r="EK20" s="341">
        <f t="shared" si="29"/>
        <v>6.8760000000000002E-2</v>
      </c>
      <c r="EL20" s="341">
        <f t="shared" si="29"/>
        <v>6.8760000000000002E-2</v>
      </c>
      <c r="EM20" s="341">
        <f t="shared" si="29"/>
        <v>6.8760000000000002E-2</v>
      </c>
      <c r="EN20" s="341">
        <f t="shared" si="29"/>
        <v>6.5600000000000006E-2</v>
      </c>
      <c r="EO20" s="341">
        <f t="shared" si="29"/>
        <v>6.5600000000000006E-2</v>
      </c>
      <c r="EP20" s="341">
        <f t="shared" si="29"/>
        <v>6.5600000000000006E-2</v>
      </c>
      <c r="EQ20" s="341">
        <f t="shared" si="29"/>
        <v>7.0500000000000007E-2</v>
      </c>
      <c r="ER20" s="341">
        <f t="shared" si="29"/>
        <v>7.0500000000000007E-2</v>
      </c>
      <c r="ES20" s="341">
        <f t="shared" si="29"/>
        <v>7.0500000000000007E-2</v>
      </c>
      <c r="ET20" s="341">
        <f t="shared" si="29"/>
        <v>7.2700000000000001E-2</v>
      </c>
      <c r="EU20" s="341">
        <f t="shared" si="29"/>
        <v>7.2700000000000001E-2</v>
      </c>
      <c r="EV20" s="341">
        <f t="shared" si="29"/>
        <v>7.2700000000000001E-2</v>
      </c>
      <c r="EW20" s="341">
        <f t="shared" si="29"/>
        <v>7.3860000000000009E-2</v>
      </c>
      <c r="EX20" s="341">
        <f t="shared" si="29"/>
        <v>7.3860000000000009E-2</v>
      </c>
      <c r="EY20" s="341">
        <f t="shared" si="29"/>
        <v>7.3860000000000009E-2</v>
      </c>
      <c r="EZ20" s="341">
        <f t="shared" si="29"/>
        <v>7.9669999999999991E-2</v>
      </c>
      <c r="FA20" s="341">
        <f t="shared" si="29"/>
        <v>7.9669999999999991E-2</v>
      </c>
      <c r="FB20" s="341">
        <f t="shared" si="29"/>
        <v>7.9669999999999991E-2</v>
      </c>
      <c r="FC20" s="341">
        <f t="shared" si="29"/>
        <v>8.0509999999999998E-2</v>
      </c>
      <c r="FD20" s="341">
        <f t="shared" si="29"/>
        <v>8.0509999999999998E-2</v>
      </c>
      <c r="FE20" s="341">
        <f t="shared" si="29"/>
        <v>8.0509999999999998E-2</v>
      </c>
      <c r="FF20" s="341">
        <f t="shared" si="29"/>
        <v>8.3139999999999992E-2</v>
      </c>
      <c r="FG20" s="341">
        <f t="shared" ref="FG20:FX20" si="30">+FG18+FG12</f>
        <v>8.3139999999999992E-2</v>
      </c>
      <c r="FH20" s="341">
        <f t="shared" si="30"/>
        <v>8.3139999999999992E-2</v>
      </c>
      <c r="FI20" s="341">
        <f t="shared" si="30"/>
        <v>8.7260000000000004E-2</v>
      </c>
      <c r="FJ20" s="341">
        <f t="shared" si="30"/>
        <v>8.7260000000000004E-2</v>
      </c>
      <c r="FK20" s="341">
        <f t="shared" si="30"/>
        <v>8.7260000000000004E-2</v>
      </c>
      <c r="FL20" s="341">
        <f t="shared" si="30"/>
        <v>8.7459999999999996E-2</v>
      </c>
      <c r="FM20" s="341">
        <f t="shared" si="30"/>
        <v>8.7459999999999996E-2</v>
      </c>
      <c r="FN20" s="341">
        <f t="shared" si="30"/>
        <v>8.7459999999999996E-2</v>
      </c>
      <c r="FO20" s="341">
        <f t="shared" si="30"/>
        <v>8.7180000000000007E-2</v>
      </c>
      <c r="FP20" s="341">
        <f t="shared" si="30"/>
        <v>8.7180000000000007E-2</v>
      </c>
      <c r="FQ20" s="341">
        <f t="shared" si="30"/>
        <v>8.7180000000000007E-2</v>
      </c>
      <c r="FR20" s="341">
        <f t="shared" si="30"/>
        <v>8.6879999999999999E-2</v>
      </c>
      <c r="FS20" s="341">
        <f t="shared" si="30"/>
        <v>8.6879999999999999E-2</v>
      </c>
      <c r="FT20" s="341">
        <f t="shared" si="30"/>
        <v>8.6879999999999999E-2</v>
      </c>
      <c r="FU20" s="341">
        <f t="shared" si="30"/>
        <v>8.3949999999999997E-2</v>
      </c>
      <c r="FV20" s="341">
        <f t="shared" si="30"/>
        <v>8.3949999999999997E-2</v>
      </c>
      <c r="FW20" s="341">
        <f t="shared" si="30"/>
        <v>8.3949999999999997E-2</v>
      </c>
      <c r="FX20" s="341">
        <f t="shared" si="30"/>
        <v>8.9079999999999993E-2</v>
      </c>
      <c r="FY20" s="341">
        <f t="shared" ref="FY20:GI20" si="31">+FY18+FY12</f>
        <v>8.9079999999999993E-2</v>
      </c>
      <c r="FZ20" s="341">
        <f t="shared" si="31"/>
        <v>8.9079999999999993E-2</v>
      </c>
      <c r="GA20" s="341">
        <f t="shared" si="31"/>
        <v>9.0039999999999995E-2</v>
      </c>
      <c r="GB20" s="341">
        <f t="shared" si="31"/>
        <v>9.0039999999999995E-2</v>
      </c>
      <c r="GC20" s="341">
        <f t="shared" si="31"/>
        <v>9.0039999999999995E-2</v>
      </c>
      <c r="GD20" s="341">
        <f t="shared" si="31"/>
        <v>8.9450000000000002E-2</v>
      </c>
      <c r="GE20" s="341">
        <f t="shared" si="31"/>
        <v>8.9450000000000002E-2</v>
      </c>
      <c r="GF20" s="341">
        <f t="shared" si="31"/>
        <v>8.9450000000000002E-2</v>
      </c>
      <c r="GG20" s="341">
        <f t="shared" si="31"/>
        <v>8.745E-2</v>
      </c>
      <c r="GH20" s="341">
        <f t="shared" si="31"/>
        <v>8.745E-2</v>
      </c>
      <c r="GI20" s="341">
        <f t="shared" si="31"/>
        <v>8.745E-2</v>
      </c>
      <c r="GJ20" s="341">
        <f t="shared" ref="GJ20:GL20" si="32">+GJ18+GJ12</f>
        <v>9.3459999999999988E-2</v>
      </c>
      <c r="GK20" s="341">
        <f t="shared" si="32"/>
        <v>9.3459999999999988E-2</v>
      </c>
      <c r="GL20" s="341">
        <f t="shared" si="32"/>
        <v>9.3459999999999988E-2</v>
      </c>
      <c r="GM20" s="341">
        <f t="shared" ref="GM20:GU20" si="33">+GM18+GM12</f>
        <v>9.6790000000000015E-2</v>
      </c>
      <c r="GN20" s="341">
        <f t="shared" si="33"/>
        <v>9.6790000000000015E-2</v>
      </c>
      <c r="GO20" s="341">
        <f t="shared" si="33"/>
        <v>9.6790000000000015E-2</v>
      </c>
      <c r="GP20" s="341">
        <f t="shared" si="33"/>
        <v>0.10580000000000001</v>
      </c>
      <c r="GQ20" s="341">
        <f t="shared" si="33"/>
        <v>0.10580000000000001</v>
      </c>
      <c r="GR20" s="341">
        <f t="shared" si="33"/>
        <v>0.10580000000000001</v>
      </c>
      <c r="GS20" s="341">
        <f t="shared" si="33"/>
        <v>0.10467000000000001</v>
      </c>
      <c r="GT20" s="341">
        <f t="shared" si="33"/>
        <v>0.10467000000000001</v>
      </c>
      <c r="GU20" s="341">
        <f t="shared" si="33"/>
        <v>0.10467000000000001</v>
      </c>
      <c r="GV20" s="341">
        <f t="shared" ref="GV20:GX20" si="34">+GV18+GV12</f>
        <v>9.9900000000000003E-2</v>
      </c>
      <c r="GW20" s="341">
        <f t="shared" si="34"/>
        <v>9.9900000000000003E-2</v>
      </c>
      <c r="GX20" s="341">
        <f t="shared" si="34"/>
        <v>9.9900000000000003E-2</v>
      </c>
      <c r="GY20" s="341">
        <f t="shared" ref="GY20:HJ20" si="35">+GY18+GY12</f>
        <v>0.11003</v>
      </c>
      <c r="GZ20" s="341">
        <f t="shared" si="35"/>
        <v>0.11003</v>
      </c>
      <c r="HA20" s="341">
        <f t="shared" si="35"/>
        <v>0.11003</v>
      </c>
      <c r="HB20" s="341">
        <f t="shared" si="35"/>
        <v>0.10668</v>
      </c>
      <c r="HC20" s="341">
        <f t="shared" si="35"/>
        <v>0.10668</v>
      </c>
      <c r="HD20" s="341">
        <f t="shared" si="35"/>
        <v>0.10668</v>
      </c>
      <c r="HE20" s="341">
        <f t="shared" si="35"/>
        <v>0.10768</v>
      </c>
      <c r="HF20" s="341">
        <f t="shared" si="35"/>
        <v>0.10768</v>
      </c>
      <c r="HG20" s="341">
        <f t="shared" si="35"/>
        <v>0.10768</v>
      </c>
      <c r="HH20" s="341">
        <f t="shared" si="35"/>
        <v>0.12165999999999999</v>
      </c>
      <c r="HI20" s="341">
        <f t="shared" si="35"/>
        <v>0.12165999999999999</v>
      </c>
      <c r="HJ20" s="341">
        <f t="shared" si="35"/>
        <v>0.12165999999999999</v>
      </c>
      <c r="HK20" s="341">
        <f t="shared" ref="HK20:HM20" si="36">+HK18+HK12</f>
        <v>0.12028</v>
      </c>
      <c r="HL20" s="341">
        <f t="shared" si="36"/>
        <v>0.12028</v>
      </c>
      <c r="HM20" s="341">
        <f t="shared" si="36"/>
        <v>0.12028</v>
      </c>
      <c r="HN20" s="341">
        <f t="shared" ref="HN20:HS20" si="37">+HN18+HN12</f>
        <v>0.11426</v>
      </c>
      <c r="HO20" s="341">
        <f t="shared" si="37"/>
        <v>0.11426</v>
      </c>
      <c r="HP20" s="341">
        <f t="shared" si="37"/>
        <v>0.11426</v>
      </c>
      <c r="HQ20" s="341">
        <f t="shared" si="37"/>
        <v>0.11029</v>
      </c>
      <c r="HR20" s="341">
        <f t="shared" si="37"/>
        <v>0.11029</v>
      </c>
      <c r="HS20" s="341">
        <f t="shared" si="37"/>
        <v>0.11029</v>
      </c>
    </row>
    <row r="21" spans="1:227" s="320" customFormat="1" ht="6.75" customHeight="1">
      <c r="A21" s="324"/>
      <c r="B21" s="316"/>
      <c r="C21" s="324"/>
      <c r="D21" s="324"/>
      <c r="E21" s="324"/>
      <c r="F21" s="324"/>
      <c r="G21" s="324"/>
      <c r="H21" s="324"/>
      <c r="I21" s="324"/>
      <c r="J21" s="324"/>
      <c r="K21" s="324"/>
      <c r="L21" s="324"/>
      <c r="M21" s="324"/>
      <c r="N21" s="324"/>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1"/>
      <c r="AT21" s="341"/>
      <c r="AU21" s="341"/>
      <c r="AV21" s="341"/>
      <c r="AW21" s="341"/>
      <c r="AX21" s="341"/>
      <c r="AY21" s="370"/>
      <c r="AZ21" s="370"/>
      <c r="BA21" s="370"/>
      <c r="BB21" s="370"/>
      <c r="BC21" s="370"/>
      <c r="BD21" s="370"/>
      <c r="BE21" s="370"/>
      <c r="BF21" s="370"/>
      <c r="BG21" s="370"/>
      <c r="BH21" s="370"/>
      <c r="BI21" s="370"/>
      <c r="BJ21" s="370"/>
      <c r="BK21" s="370"/>
      <c r="BL21" s="370"/>
      <c r="BM21" s="370"/>
      <c r="BN21" s="370"/>
      <c r="BO21" s="370"/>
      <c r="BP21" s="370"/>
      <c r="BQ21" s="370"/>
      <c r="BR21" s="370"/>
      <c r="BS21" s="370"/>
      <c r="BT21" s="370"/>
      <c r="BU21" s="370"/>
      <c r="BV21" s="370"/>
      <c r="BW21" s="370"/>
      <c r="BX21" s="370"/>
      <c r="BY21" s="370"/>
      <c r="BZ21" s="370"/>
      <c r="CA21" s="370"/>
      <c r="CB21" s="370"/>
      <c r="CC21" s="370"/>
      <c r="CD21" s="370"/>
      <c r="CE21" s="370"/>
      <c r="CF21" s="370"/>
      <c r="CG21" s="370"/>
      <c r="CH21" s="370"/>
      <c r="CI21" s="370"/>
      <c r="CJ21" s="370"/>
      <c r="CK21" s="370"/>
      <c r="CL21" s="370"/>
      <c r="CM21" s="370"/>
      <c r="CN21" s="370"/>
      <c r="CO21" s="370"/>
      <c r="CP21" s="370"/>
      <c r="CQ21" s="370"/>
      <c r="CR21" s="370"/>
      <c r="CS21" s="370"/>
      <c r="CT21" s="370"/>
      <c r="CU21" s="370"/>
      <c r="CV21" s="370"/>
      <c r="CW21" s="370"/>
      <c r="CX21" s="370"/>
      <c r="CY21" s="370"/>
      <c r="CZ21" s="370"/>
      <c r="DA21" s="370"/>
      <c r="DB21" s="370"/>
      <c r="DC21" s="370"/>
      <c r="DD21" s="370"/>
      <c r="DE21" s="370"/>
      <c r="DF21" s="370"/>
      <c r="DG21" s="370"/>
      <c r="DH21" s="370"/>
      <c r="DI21" s="370"/>
      <c r="DJ21" s="370"/>
      <c r="DK21" s="370"/>
      <c r="DL21" s="370"/>
      <c r="DM21" s="370"/>
      <c r="DN21" s="370"/>
      <c r="DO21" s="370"/>
      <c r="DP21" s="370"/>
      <c r="DQ21" s="370"/>
      <c r="DR21" s="370"/>
      <c r="DS21" s="370"/>
      <c r="DT21" s="370"/>
      <c r="DU21" s="370"/>
      <c r="DV21" s="370"/>
      <c r="DW21" s="370"/>
      <c r="DX21" s="370"/>
      <c r="DY21" s="399"/>
      <c r="DZ21" s="370"/>
      <c r="EA21" s="370"/>
      <c r="EB21" s="370"/>
      <c r="EC21" s="370"/>
      <c r="ED21" s="370"/>
      <c r="EE21" s="370"/>
      <c r="EF21" s="370"/>
      <c r="EG21" s="370"/>
      <c r="EH21" s="370"/>
      <c r="EI21" s="370"/>
      <c r="EJ21" s="370"/>
      <c r="EK21" s="370"/>
      <c r="EL21" s="370"/>
      <c r="EM21" s="370"/>
      <c r="EN21" s="370"/>
      <c r="EO21" s="370"/>
      <c r="EP21" s="370"/>
      <c r="EQ21" s="370"/>
      <c r="ER21" s="370"/>
      <c r="ES21" s="370"/>
      <c r="ET21" s="370"/>
      <c r="EU21" s="370"/>
      <c r="EV21" s="370"/>
      <c r="EW21" s="370"/>
      <c r="EX21" s="370"/>
      <c r="EY21" s="370"/>
      <c r="EZ21" s="370"/>
      <c r="FA21" s="370"/>
      <c r="FB21" s="370"/>
      <c r="FC21" s="370"/>
      <c r="FD21" s="370"/>
      <c r="FE21" s="370"/>
      <c r="FF21" s="370"/>
      <c r="FG21" s="370"/>
      <c r="FH21" s="370"/>
      <c r="FI21" s="370"/>
      <c r="FJ21" s="370"/>
      <c r="FK21" s="370"/>
      <c r="FL21" s="370"/>
      <c r="FM21" s="370"/>
      <c r="FN21" s="370"/>
      <c r="FO21" s="370"/>
      <c r="FP21" s="370"/>
      <c r="FQ21" s="370"/>
      <c r="FR21" s="370"/>
      <c r="FS21" s="370"/>
      <c r="FT21" s="370"/>
      <c r="FU21" s="370"/>
      <c r="FV21" s="370"/>
      <c r="FW21" s="370"/>
      <c r="FX21" s="370"/>
      <c r="FY21" s="370"/>
      <c r="FZ21" s="370"/>
      <c r="GA21" s="370"/>
      <c r="GB21" s="370"/>
      <c r="GC21" s="370"/>
      <c r="GD21" s="370"/>
      <c r="GE21" s="370"/>
      <c r="GF21" s="370"/>
      <c r="GG21" s="370"/>
      <c r="GH21" s="370"/>
      <c r="GI21" s="370"/>
      <c r="GJ21" s="370"/>
      <c r="GK21" s="370"/>
      <c r="GL21" s="370"/>
      <c r="GM21" s="370"/>
      <c r="GN21" s="370"/>
      <c r="GO21" s="370"/>
      <c r="GP21" s="370"/>
      <c r="GQ21" s="370"/>
      <c r="GR21" s="370"/>
      <c r="GS21" s="370"/>
      <c r="GT21" s="370"/>
      <c r="GU21" s="370"/>
      <c r="GV21" s="370"/>
      <c r="GW21" s="370"/>
      <c r="GX21" s="370"/>
      <c r="GY21" s="370"/>
      <c r="GZ21" s="370"/>
      <c r="HA21" s="370"/>
      <c r="HB21" s="370"/>
      <c r="HC21" s="370"/>
      <c r="HD21" s="370"/>
      <c r="HE21" s="370"/>
      <c r="HF21" s="370"/>
      <c r="HG21" s="370"/>
      <c r="HH21" s="370"/>
      <c r="HI21" s="370"/>
      <c r="HJ21" s="370"/>
      <c r="HK21" s="370"/>
      <c r="HL21" s="370"/>
      <c r="HM21" s="370"/>
      <c r="HN21" s="370"/>
      <c r="HO21" s="370"/>
      <c r="HP21" s="370"/>
      <c r="HQ21" s="370"/>
      <c r="HR21" s="370"/>
      <c r="HS21" s="370"/>
    </row>
    <row r="22" spans="1:227" s="320" customFormat="1" ht="13.5" customHeight="1">
      <c r="A22" s="324"/>
      <c r="B22" s="314" t="s">
        <v>136</v>
      </c>
      <c r="C22" s="324"/>
      <c r="D22" s="324"/>
      <c r="E22" s="324"/>
      <c r="F22" s="324"/>
      <c r="G22" s="324"/>
      <c r="H22" s="324"/>
      <c r="I22" s="324"/>
      <c r="J22" s="324"/>
      <c r="K22" s="324"/>
      <c r="L22" s="324"/>
      <c r="M22" s="324"/>
      <c r="N22" s="324"/>
      <c r="O22" s="371">
        <f t="shared" ref="O22:AT22" si="38">O20+O10</f>
        <v>9.8339999999999997E-2</v>
      </c>
      <c r="P22" s="371">
        <f t="shared" si="38"/>
        <v>9.8339999999999997E-2</v>
      </c>
      <c r="Q22" s="371">
        <f t="shared" si="38"/>
        <v>9.8339999999999997E-2</v>
      </c>
      <c r="R22" s="371">
        <f t="shared" si="38"/>
        <v>9.9339999999999998E-2</v>
      </c>
      <c r="S22" s="371">
        <f t="shared" si="38"/>
        <v>9.9339999999999998E-2</v>
      </c>
      <c r="T22" s="371">
        <f t="shared" si="38"/>
        <v>9.9339999999999998E-2</v>
      </c>
      <c r="U22" s="371">
        <f t="shared" si="38"/>
        <v>0.10034</v>
      </c>
      <c r="V22" s="371">
        <f t="shared" si="38"/>
        <v>0.10034</v>
      </c>
      <c r="W22" s="371">
        <f t="shared" si="38"/>
        <v>0.10034</v>
      </c>
      <c r="X22" s="371">
        <f t="shared" si="38"/>
        <v>0.10134</v>
      </c>
      <c r="Y22" s="371">
        <f t="shared" si="38"/>
        <v>0.10134</v>
      </c>
      <c r="Z22" s="371">
        <f t="shared" si="38"/>
        <v>0.10134</v>
      </c>
      <c r="AA22" s="371">
        <f t="shared" si="38"/>
        <v>0.10234</v>
      </c>
      <c r="AB22" s="371">
        <f t="shared" si="38"/>
        <v>0.10234</v>
      </c>
      <c r="AC22" s="371">
        <f t="shared" si="38"/>
        <v>0.10234</v>
      </c>
      <c r="AD22" s="371">
        <f t="shared" si="38"/>
        <v>0.10334</v>
      </c>
      <c r="AE22" s="371">
        <f t="shared" si="38"/>
        <v>0.10334</v>
      </c>
      <c r="AF22" s="371">
        <f t="shared" si="38"/>
        <v>0.10334</v>
      </c>
      <c r="AG22" s="371">
        <f t="shared" si="38"/>
        <v>0.10434</v>
      </c>
      <c r="AH22" s="371">
        <f t="shared" si="38"/>
        <v>0.10683999999999999</v>
      </c>
      <c r="AI22" s="371">
        <f t="shared" si="38"/>
        <v>0.10683999999999999</v>
      </c>
      <c r="AJ22" s="371">
        <f t="shared" si="38"/>
        <v>0.11033999999999999</v>
      </c>
      <c r="AK22" s="371">
        <f t="shared" si="38"/>
        <v>0.11033999999999999</v>
      </c>
      <c r="AL22" s="371">
        <f t="shared" si="38"/>
        <v>0.11033999999999999</v>
      </c>
      <c r="AM22" s="371">
        <f t="shared" si="38"/>
        <v>0.11133999999999999</v>
      </c>
      <c r="AN22" s="371">
        <f t="shared" si="38"/>
        <v>0.11133999999999999</v>
      </c>
      <c r="AO22" s="371">
        <f t="shared" si="38"/>
        <v>0.11133999999999999</v>
      </c>
      <c r="AP22" s="371">
        <f t="shared" si="38"/>
        <v>0.11234</v>
      </c>
      <c r="AQ22" s="371">
        <f t="shared" si="38"/>
        <v>0.11234</v>
      </c>
      <c r="AR22" s="371">
        <f t="shared" si="38"/>
        <v>0.11234</v>
      </c>
      <c r="AS22" s="371">
        <f t="shared" si="38"/>
        <v>0.11334</v>
      </c>
      <c r="AT22" s="371">
        <f t="shared" si="38"/>
        <v>0.11334</v>
      </c>
      <c r="AU22" s="371">
        <f t="shared" ref="AU22:BZ22" si="39">AU20+AU10</f>
        <v>0.11334</v>
      </c>
      <c r="AV22" s="371">
        <f t="shared" si="39"/>
        <v>0.11448</v>
      </c>
      <c r="AW22" s="371">
        <f t="shared" si="39"/>
        <v>0.11448</v>
      </c>
      <c r="AX22" s="371">
        <f t="shared" si="39"/>
        <v>0.11448</v>
      </c>
      <c r="AY22" s="371">
        <f t="shared" si="39"/>
        <v>9.2579999999999996E-2</v>
      </c>
      <c r="AZ22" s="371">
        <f t="shared" si="39"/>
        <v>9.2579999999999996E-2</v>
      </c>
      <c r="BA22" s="371">
        <f t="shared" si="39"/>
        <v>9.2579999999999996E-2</v>
      </c>
      <c r="BB22" s="371">
        <f t="shared" si="39"/>
        <v>9.3579999999999997E-2</v>
      </c>
      <c r="BC22" s="371">
        <f t="shared" si="39"/>
        <v>9.3579999999999997E-2</v>
      </c>
      <c r="BD22" s="371">
        <f t="shared" si="39"/>
        <v>9.3579999999999997E-2</v>
      </c>
      <c r="BE22" s="371">
        <f t="shared" si="39"/>
        <v>9.3579999999999997E-2</v>
      </c>
      <c r="BF22" s="371">
        <f t="shared" si="39"/>
        <v>9.3579999999999997E-2</v>
      </c>
      <c r="BG22" s="371">
        <f t="shared" si="39"/>
        <v>0.11648</v>
      </c>
      <c r="BH22" s="371">
        <f t="shared" si="39"/>
        <v>0.12248000000000001</v>
      </c>
      <c r="BI22" s="371">
        <f t="shared" si="39"/>
        <v>0.12248000000000001</v>
      </c>
      <c r="BJ22" s="371">
        <f t="shared" si="39"/>
        <v>0.12248000000000001</v>
      </c>
      <c r="BK22" s="371">
        <f t="shared" si="39"/>
        <v>9.9580000000000002E-2</v>
      </c>
      <c r="BL22" s="371">
        <f t="shared" si="39"/>
        <v>9.9580000000000002E-2</v>
      </c>
      <c r="BM22" s="371">
        <f t="shared" si="39"/>
        <v>9.9580000000000002E-2</v>
      </c>
      <c r="BN22" s="371">
        <f t="shared" si="39"/>
        <v>9.9580000000000002E-2</v>
      </c>
      <c r="BO22" s="371">
        <f t="shared" si="39"/>
        <v>9.9580000000000002E-2</v>
      </c>
      <c r="BP22" s="371">
        <f t="shared" si="39"/>
        <v>9.9580000000000002E-2</v>
      </c>
      <c r="BQ22" s="371">
        <f t="shared" si="39"/>
        <v>9.9580000000000002E-2</v>
      </c>
      <c r="BR22" s="371">
        <f t="shared" si="39"/>
        <v>9.9580000000000002E-2</v>
      </c>
      <c r="BS22" s="371">
        <f t="shared" si="39"/>
        <v>0.12248000000000001</v>
      </c>
      <c r="BT22" s="371">
        <f t="shared" si="39"/>
        <v>0.12248000000000001</v>
      </c>
      <c r="BU22" s="371">
        <f t="shared" si="39"/>
        <v>0.12248000000000001</v>
      </c>
      <c r="BV22" s="371">
        <f t="shared" si="39"/>
        <v>0.12248000000000001</v>
      </c>
      <c r="BW22" s="371">
        <f t="shared" si="39"/>
        <v>9.9580000000000002E-2</v>
      </c>
      <c r="BX22" s="371">
        <f t="shared" si="39"/>
        <v>9.9580000000000002E-2</v>
      </c>
      <c r="BY22" s="371">
        <f t="shared" si="39"/>
        <v>9.9580000000000002E-2</v>
      </c>
      <c r="BZ22" s="371">
        <f t="shared" si="39"/>
        <v>9.9580000000000002E-2</v>
      </c>
      <c r="CA22" s="371">
        <f t="shared" ref="CA22:DF22" si="40">CA20+CA10</f>
        <v>9.9580000000000002E-2</v>
      </c>
      <c r="CB22" s="371">
        <f t="shared" si="40"/>
        <v>9.9580000000000002E-2</v>
      </c>
      <c r="CC22" s="371">
        <f t="shared" si="40"/>
        <v>9.9580000000000002E-2</v>
      </c>
      <c r="CD22" s="371">
        <f t="shared" si="40"/>
        <v>9.9580000000000002E-2</v>
      </c>
      <c r="CE22" s="371">
        <f t="shared" si="40"/>
        <v>9.9580000000000002E-2</v>
      </c>
      <c r="CF22" s="371">
        <f t="shared" si="40"/>
        <v>0.12248000000000001</v>
      </c>
      <c r="CG22" s="371">
        <f t="shared" si="40"/>
        <v>0.12248000000000001</v>
      </c>
      <c r="CH22" s="371">
        <f t="shared" si="40"/>
        <v>0.12248000000000001</v>
      </c>
      <c r="CI22" s="371">
        <f t="shared" si="40"/>
        <v>9.9580000000000002E-2</v>
      </c>
      <c r="CJ22" s="371">
        <f t="shared" si="40"/>
        <v>0.10391</v>
      </c>
      <c r="CK22" s="371">
        <f t="shared" si="40"/>
        <v>0.10391</v>
      </c>
      <c r="CL22" s="371">
        <f t="shared" si="40"/>
        <v>0.10433000000000001</v>
      </c>
      <c r="CM22" s="371">
        <f t="shared" si="40"/>
        <v>0.10433000000000001</v>
      </c>
      <c r="CN22" s="371">
        <f t="shared" si="40"/>
        <v>0.10433000000000001</v>
      </c>
      <c r="CO22" s="371">
        <f t="shared" si="40"/>
        <v>0.1048</v>
      </c>
      <c r="CP22" s="371">
        <f t="shared" si="40"/>
        <v>0.1048</v>
      </c>
      <c r="CQ22" s="371">
        <f t="shared" si="40"/>
        <v>0.12770000000000001</v>
      </c>
      <c r="CR22" s="371">
        <f t="shared" si="40"/>
        <v>0.13308999999999999</v>
      </c>
      <c r="CS22" s="371">
        <f t="shared" si="40"/>
        <v>0.13308999999999999</v>
      </c>
      <c r="CT22" s="371">
        <f t="shared" si="40"/>
        <v>0.13308999999999999</v>
      </c>
      <c r="CU22" s="371">
        <f t="shared" si="40"/>
        <v>0.11105</v>
      </c>
      <c r="CV22" s="371">
        <f t="shared" si="40"/>
        <v>0.11105</v>
      </c>
      <c r="CW22" s="371">
        <f t="shared" si="40"/>
        <v>0.11105</v>
      </c>
      <c r="CX22" s="371">
        <f t="shared" si="40"/>
        <v>0.11063000000000001</v>
      </c>
      <c r="CY22" s="371">
        <f t="shared" si="40"/>
        <v>0.11063000000000001</v>
      </c>
      <c r="CZ22" s="371">
        <f t="shared" si="40"/>
        <v>0.11063000000000001</v>
      </c>
      <c r="DA22" s="371">
        <f t="shared" si="40"/>
        <v>0.11129</v>
      </c>
      <c r="DB22" s="371">
        <f t="shared" si="40"/>
        <v>0.11129</v>
      </c>
      <c r="DC22" s="371">
        <f t="shared" si="40"/>
        <v>0.13419</v>
      </c>
      <c r="DD22" s="371">
        <f t="shared" si="40"/>
        <v>0.14008999999999999</v>
      </c>
      <c r="DE22" s="371">
        <f t="shared" si="40"/>
        <v>0.14008999999999999</v>
      </c>
      <c r="DF22" s="371">
        <f t="shared" si="40"/>
        <v>0.14008999999999999</v>
      </c>
      <c r="DG22" s="371">
        <f t="shared" ref="DG22:EL22" si="41">DG20+DG10</f>
        <v>0.12079000000000001</v>
      </c>
      <c r="DH22" s="371">
        <f t="shared" si="41"/>
        <v>0.12079000000000001</v>
      </c>
      <c r="DI22" s="371">
        <f t="shared" si="41"/>
        <v>0.12079000000000001</v>
      </c>
      <c r="DJ22" s="371">
        <f t="shared" si="41"/>
        <v>0.11720999999999999</v>
      </c>
      <c r="DK22" s="371">
        <f t="shared" si="41"/>
        <v>0.11720999999999999</v>
      </c>
      <c r="DL22" s="371">
        <f t="shared" si="41"/>
        <v>0.11720999999999999</v>
      </c>
      <c r="DM22" s="371">
        <f t="shared" si="41"/>
        <v>0.11806999999999999</v>
      </c>
      <c r="DN22" s="371">
        <f t="shared" si="41"/>
        <v>0.11806999999999999</v>
      </c>
      <c r="DO22" s="371">
        <f t="shared" si="41"/>
        <v>0.14096999999999998</v>
      </c>
      <c r="DP22" s="371">
        <f t="shared" si="41"/>
        <v>0.14050000000000001</v>
      </c>
      <c r="DQ22" s="371">
        <f t="shared" si="41"/>
        <v>0.14050000000000001</v>
      </c>
      <c r="DR22" s="371">
        <f t="shared" si="41"/>
        <v>0.14050000000000001</v>
      </c>
      <c r="DS22" s="371">
        <f t="shared" si="41"/>
        <v>0.11941</v>
      </c>
      <c r="DT22" s="371">
        <f t="shared" si="41"/>
        <v>0.11941</v>
      </c>
      <c r="DU22" s="371">
        <f t="shared" si="41"/>
        <v>0.11941</v>
      </c>
      <c r="DV22" s="371">
        <f t="shared" si="41"/>
        <v>0.11416999999999999</v>
      </c>
      <c r="DW22" s="371">
        <f t="shared" si="41"/>
        <v>0.11416999999999999</v>
      </c>
      <c r="DX22" s="371">
        <f t="shared" si="41"/>
        <v>0.11416999999999999</v>
      </c>
      <c r="DY22" s="402">
        <f t="shared" si="41"/>
        <v>0.10484</v>
      </c>
      <c r="DZ22" s="371">
        <f t="shared" si="41"/>
        <v>0.10700000000000001</v>
      </c>
      <c r="EA22" s="371">
        <f t="shared" si="41"/>
        <v>0.13042000000000001</v>
      </c>
      <c r="EB22" s="371">
        <f t="shared" si="41"/>
        <v>0.13669999999999999</v>
      </c>
      <c r="EC22" s="371">
        <f t="shared" si="41"/>
        <v>0.13669999999999999</v>
      </c>
      <c r="ED22" s="371">
        <f t="shared" si="41"/>
        <v>0.13669999999999999</v>
      </c>
      <c r="EE22" s="371">
        <f t="shared" si="41"/>
        <v>0.11593000000000001</v>
      </c>
      <c r="EF22" s="371">
        <f t="shared" si="41"/>
        <v>0.11593000000000001</v>
      </c>
      <c r="EG22" s="371">
        <f t="shared" si="41"/>
        <v>0.11593000000000001</v>
      </c>
      <c r="EH22" s="371">
        <f t="shared" si="41"/>
        <v>0.12095999999999998</v>
      </c>
      <c r="EI22" s="371">
        <f t="shared" si="41"/>
        <v>0.12095999999999998</v>
      </c>
      <c r="EJ22" s="371">
        <f t="shared" si="41"/>
        <v>0.12095999999999998</v>
      </c>
      <c r="EK22" s="371">
        <f t="shared" si="41"/>
        <v>0.12315999999999999</v>
      </c>
      <c r="EL22" s="371">
        <f t="shared" si="41"/>
        <v>0.12315999999999999</v>
      </c>
      <c r="EM22" s="371">
        <f t="shared" ref="EM22:FX22" si="42">EM20+EM10</f>
        <v>0.14746000000000001</v>
      </c>
      <c r="EN22" s="371">
        <f t="shared" si="42"/>
        <v>0.14468999999999999</v>
      </c>
      <c r="EO22" s="371">
        <f t="shared" si="42"/>
        <v>0.14468999999999999</v>
      </c>
      <c r="EP22" s="371">
        <f t="shared" si="42"/>
        <v>0.14468999999999999</v>
      </c>
      <c r="EQ22" s="371">
        <f t="shared" si="42"/>
        <v>0.12414</v>
      </c>
      <c r="ER22" s="371">
        <f t="shared" si="42"/>
        <v>0.12414</v>
      </c>
      <c r="ES22" s="371">
        <f t="shared" si="42"/>
        <v>0.12414</v>
      </c>
      <c r="ET22" s="371">
        <f t="shared" si="42"/>
        <v>0.12634000000000001</v>
      </c>
      <c r="EU22" s="371">
        <f t="shared" si="42"/>
        <v>0.12634000000000001</v>
      </c>
      <c r="EV22" s="371">
        <f t="shared" si="42"/>
        <v>0.12634000000000001</v>
      </c>
      <c r="EW22" s="371">
        <f t="shared" si="42"/>
        <v>0.1275</v>
      </c>
      <c r="EX22" s="371">
        <f t="shared" si="42"/>
        <v>0.1275</v>
      </c>
      <c r="EY22" s="371">
        <f t="shared" si="42"/>
        <v>0.15295</v>
      </c>
      <c r="EZ22" s="371">
        <f t="shared" si="42"/>
        <v>0.15939999999999999</v>
      </c>
      <c r="FA22" s="371">
        <f t="shared" si="42"/>
        <v>0.15939999999999999</v>
      </c>
      <c r="FB22" s="371">
        <f t="shared" si="42"/>
        <v>0.15939999999999999</v>
      </c>
      <c r="FC22" s="371">
        <f t="shared" si="42"/>
        <v>0.13417999999999999</v>
      </c>
      <c r="FD22" s="371">
        <f t="shared" si="42"/>
        <v>0.13417999999999999</v>
      </c>
      <c r="FE22" s="371">
        <f t="shared" si="42"/>
        <v>0.13417999999999999</v>
      </c>
      <c r="FF22" s="371">
        <f t="shared" si="42"/>
        <v>0.13680999999999999</v>
      </c>
      <c r="FG22" s="371">
        <f t="shared" si="42"/>
        <v>0.13680999999999999</v>
      </c>
      <c r="FH22" s="371">
        <f t="shared" si="42"/>
        <v>0.13680999999999999</v>
      </c>
      <c r="FI22" s="371">
        <f t="shared" si="42"/>
        <v>0.14093</v>
      </c>
      <c r="FJ22" s="371">
        <f t="shared" si="42"/>
        <v>0.14093</v>
      </c>
      <c r="FK22" s="371">
        <f t="shared" si="42"/>
        <v>0.16699</v>
      </c>
      <c r="FL22" s="371">
        <f t="shared" si="42"/>
        <v>0.16933999999999999</v>
      </c>
      <c r="FM22" s="371">
        <f t="shared" si="42"/>
        <v>0.16933999999999999</v>
      </c>
      <c r="FN22" s="371">
        <f t="shared" si="42"/>
        <v>0.16933999999999999</v>
      </c>
      <c r="FO22" s="371">
        <f t="shared" si="42"/>
        <v>0.14202000000000001</v>
      </c>
      <c r="FP22" s="371">
        <f t="shared" si="42"/>
        <v>0.14202000000000001</v>
      </c>
      <c r="FQ22" s="371">
        <f t="shared" si="42"/>
        <v>0.14202000000000001</v>
      </c>
      <c r="FR22" s="371">
        <f t="shared" si="42"/>
        <v>0.14172000000000001</v>
      </c>
      <c r="FS22" s="371">
        <f t="shared" si="42"/>
        <v>0.14172000000000001</v>
      </c>
      <c r="FT22" s="371">
        <f t="shared" si="42"/>
        <v>0.14172000000000001</v>
      </c>
      <c r="FU22" s="371">
        <f t="shared" si="42"/>
        <v>0.13879</v>
      </c>
      <c r="FV22" s="371">
        <f t="shared" si="42"/>
        <v>0.13879</v>
      </c>
      <c r="FW22" s="371">
        <f t="shared" si="42"/>
        <v>0.16582999999999998</v>
      </c>
      <c r="FX22" s="371">
        <f t="shared" si="42"/>
        <v>0.17096</v>
      </c>
      <c r="FY22" s="371">
        <f t="shared" ref="FY22:GI22" si="43">FY20+FY10</f>
        <v>0.17096</v>
      </c>
      <c r="FZ22" s="371">
        <f t="shared" si="43"/>
        <v>0.17096</v>
      </c>
      <c r="GA22" s="371">
        <f t="shared" si="43"/>
        <v>0.14488000000000001</v>
      </c>
      <c r="GB22" s="371">
        <f t="shared" si="43"/>
        <v>0.14488000000000001</v>
      </c>
      <c r="GC22" s="371">
        <f t="shared" si="43"/>
        <v>0.14488000000000001</v>
      </c>
      <c r="GD22" s="371">
        <f t="shared" si="43"/>
        <v>0.14429</v>
      </c>
      <c r="GE22" s="371">
        <f t="shared" si="43"/>
        <v>0.14429</v>
      </c>
      <c r="GF22" s="371">
        <f t="shared" si="43"/>
        <v>0.14429</v>
      </c>
      <c r="GG22" s="371">
        <f t="shared" si="43"/>
        <v>0.14229</v>
      </c>
      <c r="GH22" s="371">
        <f t="shared" si="43"/>
        <v>0.14229</v>
      </c>
      <c r="GI22" s="371">
        <f t="shared" si="43"/>
        <v>0.16932999999999998</v>
      </c>
      <c r="GJ22" s="371">
        <f t="shared" ref="GJ22:GL22" si="44">GJ20+GJ10</f>
        <v>0.17534</v>
      </c>
      <c r="GK22" s="371">
        <f t="shared" si="44"/>
        <v>0.17534</v>
      </c>
      <c r="GL22" s="371">
        <f t="shared" si="44"/>
        <v>0.17534</v>
      </c>
      <c r="GM22" s="371">
        <f t="shared" ref="GM22:GU22" si="45">GM20+GM10</f>
        <v>0.15163000000000001</v>
      </c>
      <c r="GN22" s="371">
        <f t="shared" si="45"/>
        <v>0.15163000000000001</v>
      </c>
      <c r="GO22" s="371">
        <f t="shared" si="45"/>
        <v>0.15163000000000001</v>
      </c>
      <c r="GP22" s="371">
        <f t="shared" si="45"/>
        <v>0.16064000000000001</v>
      </c>
      <c r="GQ22" s="371">
        <f t="shared" si="45"/>
        <v>0.16064000000000001</v>
      </c>
      <c r="GR22" s="371">
        <f t="shared" si="45"/>
        <v>0.16064000000000001</v>
      </c>
      <c r="GS22" s="371">
        <f t="shared" si="45"/>
        <v>0.15951000000000001</v>
      </c>
      <c r="GT22" s="371">
        <f t="shared" si="45"/>
        <v>0.15951000000000001</v>
      </c>
      <c r="GU22" s="371">
        <f t="shared" si="45"/>
        <v>0.18654999999999999</v>
      </c>
      <c r="GV22" s="371">
        <f t="shared" ref="GV22:GX22" si="46">GV20+GV10</f>
        <v>0.18178</v>
      </c>
      <c r="GW22" s="371">
        <f t="shared" si="46"/>
        <v>0.18178</v>
      </c>
      <c r="GX22" s="371">
        <f t="shared" si="46"/>
        <v>0.18178</v>
      </c>
      <c r="GY22" s="371">
        <f t="shared" ref="GY22:HG22" si="47">GY20+GY10</f>
        <v>0.16487000000000002</v>
      </c>
      <c r="GZ22" s="371">
        <f t="shared" si="47"/>
        <v>0.16487000000000002</v>
      </c>
      <c r="HA22" s="371">
        <f t="shared" si="47"/>
        <v>0.16487000000000002</v>
      </c>
      <c r="HB22" s="371">
        <f t="shared" si="47"/>
        <v>0.16152</v>
      </c>
      <c r="HC22" s="371">
        <f t="shared" si="47"/>
        <v>0.16152</v>
      </c>
      <c r="HD22" s="371">
        <f t="shared" si="47"/>
        <v>0.16152</v>
      </c>
      <c r="HE22" s="371">
        <f t="shared" si="47"/>
        <v>0.16252</v>
      </c>
      <c r="HF22" s="371">
        <f t="shared" si="47"/>
        <v>0.16252</v>
      </c>
      <c r="HG22" s="371">
        <f t="shared" si="47"/>
        <v>0.18956000000000001</v>
      </c>
      <c r="HH22" s="371">
        <f t="shared" ref="HH22:HM22" si="48">HH20+HH10</f>
        <v>0.20354</v>
      </c>
      <c r="HI22" s="371">
        <f t="shared" si="48"/>
        <v>0.20354</v>
      </c>
      <c r="HJ22" s="371">
        <f t="shared" si="48"/>
        <v>0.20354</v>
      </c>
      <c r="HK22" s="371">
        <f t="shared" si="48"/>
        <v>0.17512</v>
      </c>
      <c r="HL22" s="371">
        <f t="shared" si="48"/>
        <v>0.17512</v>
      </c>
      <c r="HM22" s="371">
        <f t="shared" si="48"/>
        <v>0.17512</v>
      </c>
      <c r="HN22" s="371">
        <f t="shared" ref="HN22:HS22" si="49">HN20+HN10</f>
        <v>0.1691</v>
      </c>
      <c r="HO22" s="371">
        <f t="shared" si="49"/>
        <v>0.1691</v>
      </c>
      <c r="HP22" s="371">
        <f t="shared" si="49"/>
        <v>0.1691</v>
      </c>
      <c r="HQ22" s="371">
        <f t="shared" si="49"/>
        <v>0.16513</v>
      </c>
      <c r="HR22" s="371">
        <f t="shared" si="49"/>
        <v>0.16513</v>
      </c>
      <c r="HS22" s="371">
        <f t="shared" si="49"/>
        <v>0.19217000000000001</v>
      </c>
    </row>
    <row r="23" spans="1:227" s="320" customFormat="1" ht="6.75" customHeight="1">
      <c r="A23" s="324"/>
      <c r="B23" s="356"/>
      <c r="C23" s="372"/>
      <c r="D23" s="372"/>
      <c r="E23" s="372"/>
      <c r="F23" s="372"/>
      <c r="G23" s="372"/>
      <c r="H23" s="372"/>
      <c r="I23" s="372"/>
      <c r="J23" s="372"/>
      <c r="K23" s="372"/>
      <c r="L23" s="372"/>
      <c r="M23" s="372"/>
      <c r="N23" s="372"/>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3"/>
      <c r="AT23" s="373"/>
      <c r="AU23" s="373"/>
      <c r="AV23" s="373"/>
      <c r="AW23" s="373"/>
      <c r="AX23" s="373"/>
      <c r="AY23" s="373"/>
      <c r="AZ23" s="373"/>
      <c r="BA23" s="373"/>
      <c r="BB23" s="373"/>
      <c r="BC23" s="373"/>
      <c r="BD23" s="373"/>
      <c r="BE23" s="373"/>
      <c r="BF23" s="373"/>
      <c r="BG23" s="373"/>
      <c r="BH23" s="373"/>
      <c r="BI23" s="373"/>
      <c r="BJ23" s="373"/>
      <c r="BK23" s="373"/>
      <c r="BL23" s="373"/>
      <c r="BM23" s="373"/>
      <c r="BN23" s="373"/>
      <c r="BO23" s="373"/>
      <c r="BP23" s="373"/>
      <c r="BQ23" s="373"/>
      <c r="BR23" s="373"/>
      <c r="BS23" s="373"/>
      <c r="BT23" s="373"/>
      <c r="BU23" s="373"/>
      <c r="BV23" s="373"/>
      <c r="BW23" s="373"/>
      <c r="BX23" s="373"/>
      <c r="BY23" s="373"/>
      <c r="BZ23" s="373"/>
      <c r="CA23" s="373"/>
      <c r="CB23" s="373"/>
      <c r="CC23" s="373"/>
      <c r="CD23" s="373"/>
      <c r="CE23" s="373"/>
      <c r="CF23" s="373"/>
      <c r="CG23" s="373"/>
      <c r="CH23" s="373"/>
      <c r="CI23" s="373"/>
      <c r="CJ23" s="373"/>
      <c r="CK23" s="373"/>
      <c r="CL23" s="373"/>
      <c r="CM23" s="373"/>
      <c r="CN23" s="373"/>
      <c r="CO23" s="373"/>
      <c r="CP23" s="373"/>
      <c r="CQ23" s="373"/>
      <c r="CR23" s="373"/>
      <c r="CS23" s="373"/>
      <c r="CT23" s="373"/>
      <c r="CU23" s="373"/>
      <c r="CV23" s="373"/>
      <c r="CW23" s="373"/>
      <c r="CX23" s="373"/>
      <c r="CY23" s="373"/>
      <c r="CZ23" s="373"/>
      <c r="DA23" s="373"/>
      <c r="DB23" s="373"/>
      <c r="DC23" s="373"/>
      <c r="DD23" s="373"/>
      <c r="DE23" s="373"/>
      <c r="DF23" s="373"/>
      <c r="DG23" s="373"/>
      <c r="DH23" s="373"/>
      <c r="DI23" s="373"/>
      <c r="DJ23" s="373"/>
      <c r="DK23" s="373"/>
      <c r="DL23" s="373"/>
      <c r="DM23" s="373"/>
      <c r="DN23" s="373"/>
      <c r="DO23" s="373"/>
      <c r="DP23" s="373"/>
      <c r="DQ23" s="373"/>
      <c r="DR23" s="373"/>
      <c r="DS23" s="373"/>
      <c r="DT23" s="373"/>
      <c r="DU23" s="373"/>
      <c r="DV23" s="373"/>
      <c r="DW23" s="373"/>
      <c r="DX23" s="373"/>
      <c r="DY23" s="374"/>
      <c r="DZ23" s="373"/>
      <c r="EA23" s="373"/>
      <c r="EB23" s="373"/>
      <c r="EC23" s="373"/>
      <c r="ED23" s="373"/>
      <c r="EE23" s="373"/>
      <c r="EF23" s="373"/>
      <c r="EG23" s="373"/>
      <c r="EH23" s="373"/>
      <c r="EI23" s="373"/>
      <c r="EJ23" s="373"/>
      <c r="EK23" s="373"/>
      <c r="EL23" s="373"/>
      <c r="EM23" s="373"/>
      <c r="EN23" s="373"/>
      <c r="EO23" s="373"/>
      <c r="EP23" s="373"/>
      <c r="EQ23" s="373"/>
      <c r="ER23" s="373"/>
      <c r="ES23" s="373"/>
      <c r="ET23" s="373"/>
      <c r="EU23" s="373"/>
      <c r="EV23" s="373"/>
      <c r="EW23" s="373"/>
      <c r="EX23" s="373"/>
      <c r="EY23" s="373"/>
      <c r="EZ23" s="373"/>
      <c r="FA23" s="373"/>
      <c r="FB23" s="373"/>
      <c r="FC23" s="373"/>
      <c r="FD23" s="373"/>
      <c r="FE23" s="373"/>
      <c r="FF23" s="373"/>
      <c r="FG23" s="373"/>
      <c r="FH23" s="373"/>
      <c r="FI23" s="373"/>
      <c r="FJ23" s="373"/>
      <c r="FK23" s="373"/>
      <c r="FL23" s="373"/>
      <c r="FM23" s="373"/>
      <c r="FN23" s="373"/>
      <c r="FO23" s="373"/>
      <c r="FP23" s="373"/>
      <c r="FQ23" s="373"/>
      <c r="FR23" s="373"/>
      <c r="FS23" s="373"/>
      <c r="FT23" s="373"/>
      <c r="FU23" s="373"/>
      <c r="FV23" s="373"/>
      <c r="FW23" s="373"/>
      <c r="FX23" s="169"/>
    </row>
    <row r="24" spans="1:227" s="320" customFormat="1" ht="6.75" customHeight="1">
      <c r="A24" s="324"/>
      <c r="B24" s="314"/>
      <c r="C24" s="324"/>
      <c r="D24" s="324"/>
      <c r="E24" s="324"/>
      <c r="F24" s="324"/>
      <c r="G24" s="324"/>
      <c r="H24" s="324"/>
      <c r="I24" s="324"/>
      <c r="J24" s="324"/>
      <c r="K24" s="324"/>
      <c r="L24" s="324"/>
      <c r="M24" s="324"/>
      <c r="N24" s="324"/>
      <c r="O24" s="375"/>
      <c r="P24" s="375"/>
      <c r="Q24" s="375"/>
      <c r="R24" s="375"/>
      <c r="S24" s="375"/>
      <c r="T24" s="375"/>
      <c r="U24" s="375"/>
      <c r="V24" s="375"/>
      <c r="W24" s="375"/>
      <c r="X24" s="375"/>
      <c r="Y24" s="375"/>
      <c r="Z24" s="375"/>
      <c r="AA24" s="375"/>
      <c r="AB24" s="375"/>
      <c r="AC24" s="375"/>
      <c r="AD24" s="375"/>
      <c r="AE24" s="375"/>
      <c r="AF24" s="375"/>
      <c r="AG24" s="375"/>
      <c r="AH24" s="375"/>
      <c r="AI24" s="375"/>
      <c r="AJ24" s="375"/>
      <c r="AK24" s="375"/>
      <c r="AL24" s="375"/>
      <c r="AM24" s="375"/>
      <c r="AN24" s="375"/>
      <c r="AO24" s="375"/>
      <c r="AP24" s="375"/>
      <c r="AQ24" s="375"/>
      <c r="AR24" s="375"/>
      <c r="AS24" s="375"/>
      <c r="AT24" s="375"/>
      <c r="AU24" s="375"/>
      <c r="AV24" s="375"/>
      <c r="AW24" s="375"/>
      <c r="AX24" s="375"/>
      <c r="AY24" s="375"/>
      <c r="AZ24" s="375"/>
      <c r="BA24" s="375"/>
      <c r="BB24" s="375"/>
      <c r="BC24" s="375"/>
      <c r="BD24" s="375"/>
      <c r="BE24" s="375"/>
      <c r="BF24" s="375"/>
      <c r="BG24" s="375"/>
      <c r="BH24" s="375"/>
      <c r="BI24" s="375"/>
      <c r="BJ24" s="375"/>
      <c r="BK24" s="375"/>
      <c r="BL24" s="375"/>
      <c r="BM24" s="375"/>
      <c r="BN24" s="375"/>
      <c r="BO24" s="375"/>
      <c r="BP24" s="375"/>
      <c r="BQ24" s="375"/>
      <c r="BR24" s="375"/>
      <c r="BS24" s="375"/>
      <c r="BT24" s="375"/>
      <c r="BU24" s="375"/>
      <c r="BV24" s="375"/>
      <c r="BW24" s="375"/>
      <c r="BX24" s="375"/>
      <c r="BY24" s="375"/>
      <c r="BZ24" s="375"/>
      <c r="CA24" s="375"/>
      <c r="CB24" s="375"/>
      <c r="CC24" s="375"/>
      <c r="CD24" s="375"/>
      <c r="CE24" s="375"/>
      <c r="CF24" s="375"/>
      <c r="CG24" s="375"/>
      <c r="CH24" s="375"/>
      <c r="CI24" s="375"/>
      <c r="CJ24" s="375"/>
      <c r="CK24" s="375"/>
      <c r="CL24" s="375"/>
      <c r="CM24" s="375"/>
      <c r="CN24" s="375"/>
      <c r="CO24" s="375"/>
      <c r="CP24" s="375"/>
      <c r="CQ24" s="375"/>
      <c r="CR24" s="375"/>
      <c r="CS24" s="375"/>
      <c r="CT24" s="375"/>
      <c r="CU24" s="375"/>
      <c r="CV24" s="375"/>
      <c r="CW24" s="375"/>
      <c r="CX24" s="375"/>
      <c r="CY24" s="375"/>
      <c r="CZ24" s="375"/>
      <c r="DA24" s="375"/>
      <c r="DB24" s="375"/>
      <c r="DC24" s="375"/>
      <c r="DD24" s="375"/>
      <c r="DE24" s="375"/>
      <c r="DF24" s="375"/>
      <c r="DG24" s="375"/>
      <c r="DH24" s="375"/>
      <c r="DI24" s="375"/>
      <c r="DJ24" s="375"/>
      <c r="DK24" s="375"/>
      <c r="DL24" s="375"/>
      <c r="DM24" s="375"/>
      <c r="DN24" s="375"/>
      <c r="DO24" s="375"/>
      <c r="DP24" s="375"/>
      <c r="DQ24" s="375"/>
      <c r="DR24" s="375"/>
      <c r="DS24" s="375"/>
      <c r="DT24" s="375"/>
      <c r="DU24" s="375"/>
      <c r="DV24" s="375"/>
      <c r="DW24" s="375"/>
      <c r="DX24" s="375"/>
      <c r="DY24" s="376"/>
      <c r="DZ24" s="375"/>
      <c r="EA24" s="375"/>
      <c r="EB24" s="375"/>
      <c r="EC24" s="375"/>
      <c r="ED24" s="375"/>
      <c r="EE24" s="375"/>
      <c r="EF24" s="375"/>
      <c r="EG24" s="375"/>
      <c r="EH24" s="375"/>
      <c r="EI24" s="375"/>
      <c r="EJ24" s="375"/>
      <c r="EK24" s="375"/>
      <c r="EL24" s="375"/>
      <c r="EM24" s="375"/>
      <c r="EN24" s="375"/>
      <c r="EO24" s="375"/>
      <c r="EP24" s="375"/>
      <c r="EQ24" s="375"/>
      <c r="ER24" s="375"/>
      <c r="ES24" s="375"/>
      <c r="ET24" s="375"/>
      <c r="EU24" s="375"/>
      <c r="EV24" s="375"/>
      <c r="EW24" s="375"/>
      <c r="EX24" s="375"/>
      <c r="EY24" s="375"/>
      <c r="EZ24" s="375"/>
      <c r="FA24" s="375"/>
      <c r="FB24" s="375"/>
      <c r="FC24" s="375"/>
      <c r="FD24" s="375"/>
      <c r="FE24" s="375"/>
      <c r="FF24" s="375"/>
      <c r="FG24" s="375"/>
      <c r="FH24" s="375"/>
      <c r="FI24" s="375"/>
      <c r="FJ24" s="375"/>
      <c r="FK24" s="375"/>
      <c r="FL24" s="375"/>
      <c r="FM24" s="375"/>
      <c r="FN24" s="375"/>
      <c r="FO24" s="375"/>
      <c r="FP24" s="375"/>
      <c r="FQ24" s="375"/>
      <c r="FR24" s="375"/>
      <c r="FS24" s="375"/>
      <c r="FT24" s="375"/>
      <c r="FU24" s="375"/>
      <c r="FV24" s="375"/>
      <c r="FW24" s="375"/>
      <c r="FX24" s="169"/>
    </row>
    <row r="25" spans="1:227" s="5" customFormat="1">
      <c r="B25" s="314" t="s">
        <v>46</v>
      </c>
      <c r="C25" s="314"/>
      <c r="D25" s="314"/>
      <c r="E25" s="314"/>
      <c r="F25" s="314"/>
      <c r="G25" s="314"/>
      <c r="H25" s="314"/>
      <c r="I25" s="314"/>
      <c r="J25" s="314"/>
      <c r="K25" s="314"/>
      <c r="L25" s="314"/>
      <c r="M25" s="314"/>
      <c r="N25" s="314"/>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205"/>
      <c r="CI25" s="205"/>
      <c r="CJ25" s="205"/>
      <c r="CK25" s="169"/>
      <c r="CL25" s="169"/>
      <c r="CM25" s="169"/>
      <c r="CN25" s="169"/>
      <c r="CO25" s="169"/>
      <c r="CP25" s="169"/>
      <c r="CQ25" s="169"/>
      <c r="CR25" s="169"/>
      <c r="CS25" s="169"/>
      <c r="CT25" s="169"/>
      <c r="CU25" s="169"/>
      <c r="CV25" s="169"/>
      <c r="CW25" s="169"/>
      <c r="CX25" s="169"/>
      <c r="CY25" s="169"/>
      <c r="CZ25" s="169"/>
      <c r="DA25" s="169"/>
      <c r="DB25" s="169"/>
      <c r="DC25" s="169"/>
      <c r="DD25" s="169"/>
      <c r="DE25" s="169"/>
      <c r="DF25" s="169"/>
      <c r="DG25" s="169"/>
      <c r="DH25" s="169"/>
      <c r="DI25" s="169"/>
      <c r="DJ25" s="169"/>
      <c r="DK25" s="169"/>
      <c r="DL25" s="169"/>
      <c r="DM25" s="169"/>
      <c r="DN25" s="169"/>
      <c r="DO25" s="169"/>
      <c r="DP25" s="169"/>
      <c r="DQ25" s="169"/>
      <c r="DR25" s="169"/>
      <c r="DS25" s="169"/>
      <c r="DT25" s="169"/>
      <c r="DU25" s="169"/>
      <c r="DV25" s="169"/>
      <c r="DW25" s="169"/>
      <c r="DX25" s="169"/>
      <c r="DY25" s="377"/>
      <c r="DZ25" s="169"/>
      <c r="EA25" s="169"/>
      <c r="EB25" s="169"/>
      <c r="EC25" s="169"/>
      <c r="ED25" s="169"/>
      <c r="EE25" s="169"/>
      <c r="EF25" s="169"/>
      <c r="EG25" s="169"/>
      <c r="EH25" s="169"/>
      <c r="EI25" s="169"/>
      <c r="EJ25" s="169"/>
      <c r="EK25" s="169"/>
      <c r="EL25" s="169"/>
      <c r="EM25" s="169"/>
      <c r="EN25" s="169"/>
      <c r="EO25" s="169"/>
      <c r="EP25" s="169"/>
      <c r="EQ25" s="169"/>
      <c r="ER25" s="169"/>
      <c r="ES25" s="169"/>
      <c r="ET25" s="169"/>
      <c r="EU25" s="169"/>
      <c r="EV25" s="169"/>
      <c r="EW25" s="169"/>
      <c r="EX25" s="169"/>
      <c r="EY25" s="169"/>
      <c r="EZ25" s="169"/>
      <c r="FA25" s="169"/>
      <c r="FB25" s="169"/>
      <c r="FC25" s="169"/>
      <c r="FD25" s="169"/>
      <c r="FE25" s="169"/>
      <c r="FF25" s="169"/>
      <c r="FG25" s="169"/>
      <c r="FH25" s="169"/>
      <c r="FI25" s="169"/>
      <c r="FJ25" s="169"/>
      <c r="FK25" s="169"/>
      <c r="FL25" s="169"/>
      <c r="FM25" s="169"/>
      <c r="FN25" s="169"/>
      <c r="FO25" s="169"/>
      <c r="FP25" s="169"/>
      <c r="FQ25" s="169"/>
      <c r="FR25" s="169"/>
      <c r="FS25" s="169"/>
      <c r="FT25" s="169"/>
      <c r="FU25" s="169"/>
      <c r="FV25" s="169"/>
      <c r="FW25" s="169"/>
      <c r="FX25" s="169"/>
    </row>
    <row r="26" spans="1:227">
      <c r="B26" s="316" t="s">
        <v>117</v>
      </c>
      <c r="C26" s="319"/>
      <c r="D26" s="319"/>
      <c r="E26" s="319"/>
      <c r="F26" s="319"/>
      <c r="G26" s="319"/>
      <c r="H26" s="319"/>
      <c r="I26" s="319"/>
      <c r="J26" s="319"/>
      <c r="K26" s="319"/>
      <c r="L26" s="319"/>
      <c r="M26" s="319"/>
      <c r="N26" s="319"/>
      <c r="O26" s="315">
        <v>4</v>
      </c>
      <c r="P26" s="315">
        <v>4</v>
      </c>
      <c r="Q26" s="315">
        <v>4</v>
      </c>
      <c r="R26" s="315">
        <v>4</v>
      </c>
      <c r="S26" s="315">
        <v>4</v>
      </c>
      <c r="T26" s="315">
        <v>4</v>
      </c>
      <c r="U26" s="315">
        <v>4</v>
      </c>
      <c r="V26" s="315">
        <v>4</v>
      </c>
      <c r="W26" s="315">
        <v>4</v>
      </c>
      <c r="X26" s="315">
        <v>4</v>
      </c>
      <c r="Y26" s="315">
        <v>4</v>
      </c>
      <c r="Z26" s="315">
        <v>4</v>
      </c>
      <c r="AA26" s="315">
        <v>4</v>
      </c>
      <c r="AB26" s="315">
        <v>4</v>
      </c>
      <c r="AC26" s="315">
        <v>4</v>
      </c>
      <c r="AD26" s="315">
        <v>4</v>
      </c>
      <c r="AE26" s="315">
        <v>4</v>
      </c>
      <c r="AF26" s="315">
        <v>4</v>
      </c>
      <c r="AG26" s="315">
        <v>4</v>
      </c>
      <c r="AH26" s="315">
        <v>4</v>
      </c>
      <c r="AI26" s="315">
        <v>4</v>
      </c>
      <c r="AJ26" s="315">
        <v>4</v>
      </c>
      <c r="AK26" s="315">
        <v>4</v>
      </c>
      <c r="AL26" s="315">
        <v>4</v>
      </c>
      <c r="AM26" s="315">
        <v>4</v>
      </c>
      <c r="AN26" s="315">
        <v>4</v>
      </c>
      <c r="AO26" s="315">
        <v>4</v>
      </c>
      <c r="AP26" s="315">
        <v>4</v>
      </c>
      <c r="AQ26" s="315">
        <v>4</v>
      </c>
      <c r="AR26" s="315">
        <v>4</v>
      </c>
      <c r="AS26" s="315">
        <v>4</v>
      </c>
      <c r="AT26" s="315">
        <v>4</v>
      </c>
      <c r="AU26" s="315">
        <v>6.5</v>
      </c>
      <c r="AV26" s="315">
        <v>6.5</v>
      </c>
      <c r="AW26" s="315">
        <v>6.5</v>
      </c>
      <c r="AX26" s="315">
        <v>6.5</v>
      </c>
      <c r="AY26" s="315">
        <v>6.5</v>
      </c>
      <c r="AZ26" s="315">
        <v>6.5</v>
      </c>
      <c r="BA26" s="315">
        <v>6.5</v>
      </c>
      <c r="BB26" s="315">
        <v>6.5</v>
      </c>
      <c r="BC26" s="315">
        <v>6.5</v>
      </c>
      <c r="BD26" s="315">
        <v>6.5</v>
      </c>
      <c r="BE26" s="315">
        <v>6.5</v>
      </c>
      <c r="BF26" s="315">
        <v>6.5</v>
      </c>
      <c r="BG26" s="315">
        <v>6.5</v>
      </c>
      <c r="BH26" s="315">
        <v>6.5</v>
      </c>
      <c r="BI26" s="315">
        <v>6.5</v>
      </c>
      <c r="BJ26" s="315">
        <v>6.5</v>
      </c>
      <c r="BK26" s="315">
        <v>6.5</v>
      </c>
      <c r="BL26" s="315">
        <v>6.5</v>
      </c>
      <c r="BM26" s="315">
        <v>6.5</v>
      </c>
      <c r="BN26" s="315">
        <v>6.5</v>
      </c>
      <c r="BO26" s="315">
        <v>6.5</v>
      </c>
      <c r="BP26" s="315">
        <v>6.5</v>
      </c>
      <c r="BQ26" s="315">
        <v>6.5</v>
      </c>
      <c r="BR26" s="315">
        <v>6.5</v>
      </c>
      <c r="BS26" s="315">
        <v>6.5</v>
      </c>
      <c r="BT26" s="315">
        <v>6.5</v>
      </c>
      <c r="BU26" s="315">
        <v>6.5</v>
      </c>
      <c r="BV26" s="315">
        <v>6.5</v>
      </c>
      <c r="BW26" s="315">
        <v>6.5</v>
      </c>
      <c r="BX26" s="315">
        <v>6.5</v>
      </c>
      <c r="BY26" s="315">
        <v>6.5</v>
      </c>
      <c r="BZ26" s="315">
        <v>6.5</v>
      </c>
      <c r="CA26" s="315">
        <v>6.5</v>
      </c>
      <c r="CB26" s="315">
        <v>6.5</v>
      </c>
      <c r="CC26" s="315">
        <v>6.5</v>
      </c>
      <c r="CD26" s="315">
        <v>6.5</v>
      </c>
      <c r="CE26" s="315">
        <v>6.5</v>
      </c>
      <c r="CF26" s="315">
        <v>6.5</v>
      </c>
      <c r="CG26" s="315">
        <v>6.5</v>
      </c>
      <c r="CH26" s="315">
        <v>6.5</v>
      </c>
      <c r="CI26" s="315">
        <v>6.5</v>
      </c>
      <c r="CJ26" s="315">
        <v>6.5</v>
      </c>
      <c r="CK26" s="315">
        <v>6.5</v>
      </c>
      <c r="CL26" s="315">
        <v>6.5</v>
      </c>
      <c r="CM26" s="315">
        <v>6.5</v>
      </c>
      <c r="CN26" s="315">
        <v>6.5</v>
      </c>
      <c r="CO26" s="315">
        <v>6.5</v>
      </c>
      <c r="CP26" s="315">
        <v>6.5</v>
      </c>
      <c r="CQ26" s="315">
        <v>6.5</v>
      </c>
      <c r="CR26" s="315">
        <v>6.5</v>
      </c>
      <c r="CS26" s="315">
        <v>6.5</v>
      </c>
      <c r="CT26" s="315">
        <v>6.5</v>
      </c>
      <c r="CU26" s="315">
        <v>6.5</v>
      </c>
      <c r="CV26" s="315">
        <v>6.5</v>
      </c>
      <c r="CW26" s="315">
        <v>6.5</v>
      </c>
      <c r="CX26" s="315">
        <v>6.5</v>
      </c>
      <c r="CY26" s="315">
        <v>6.5</v>
      </c>
      <c r="CZ26" s="315">
        <v>6.5</v>
      </c>
      <c r="DA26" s="315">
        <v>6.5</v>
      </c>
      <c r="DB26" s="315">
        <v>6.5</v>
      </c>
      <c r="DC26" s="315">
        <v>6.5</v>
      </c>
      <c r="DD26" s="315">
        <v>6.5</v>
      </c>
      <c r="DE26" s="315">
        <v>6.5</v>
      </c>
      <c r="DF26" s="315">
        <v>6.5</v>
      </c>
      <c r="DG26" s="315">
        <v>6.5</v>
      </c>
      <c r="DH26" s="315">
        <v>6.5</v>
      </c>
      <c r="DI26" s="315">
        <v>6.5</v>
      </c>
      <c r="DJ26" s="315">
        <v>6.5</v>
      </c>
      <c r="DK26" s="315">
        <v>6.5</v>
      </c>
      <c r="DL26" s="315">
        <v>6.5</v>
      </c>
      <c r="DM26" s="315">
        <v>6.5</v>
      </c>
      <c r="DN26" s="315">
        <v>6.5</v>
      </c>
      <c r="DO26" s="315">
        <v>6.5</v>
      </c>
      <c r="DP26" s="315">
        <v>6.5</v>
      </c>
      <c r="DQ26" s="315">
        <v>6.5</v>
      </c>
      <c r="DR26" s="315">
        <v>6.5</v>
      </c>
      <c r="DS26" s="315">
        <v>6.5</v>
      </c>
      <c r="DT26" s="315">
        <v>6.5</v>
      </c>
      <c r="DU26" s="315">
        <v>6.5</v>
      </c>
      <c r="DV26" s="315">
        <v>6.5</v>
      </c>
      <c r="DW26" s="315">
        <v>6.5</v>
      </c>
      <c r="DX26" s="315">
        <v>6.5</v>
      </c>
      <c r="DY26" s="378">
        <v>6.5</v>
      </c>
      <c r="DZ26" s="315">
        <v>6.5</v>
      </c>
      <c r="EA26" s="315">
        <v>6.5</v>
      </c>
      <c r="EB26" s="315">
        <v>6.5</v>
      </c>
      <c r="EC26" s="315">
        <v>6.5</v>
      </c>
      <c r="ED26" s="315">
        <v>6.5</v>
      </c>
      <c r="EE26" s="315">
        <v>6.5</v>
      </c>
      <c r="EF26" s="315">
        <v>6.5</v>
      </c>
      <c r="EG26" s="315">
        <v>6.5</v>
      </c>
      <c r="EH26" s="315">
        <v>6.5</v>
      </c>
      <c r="EI26" s="315">
        <v>6.5</v>
      </c>
      <c r="EJ26" s="315">
        <v>6.5</v>
      </c>
      <c r="EK26" s="315">
        <v>6.5</v>
      </c>
      <c r="EL26" s="315">
        <v>6.5</v>
      </c>
      <c r="EM26" s="315">
        <v>6.5</v>
      </c>
      <c r="EN26" s="315">
        <v>6.5</v>
      </c>
      <c r="EO26" s="315">
        <v>6.5</v>
      </c>
      <c r="EP26" s="315">
        <v>6.5</v>
      </c>
      <c r="EQ26" s="315">
        <v>6.5</v>
      </c>
      <c r="ER26" s="315">
        <v>6.5</v>
      </c>
      <c r="ES26" s="315">
        <v>6.5</v>
      </c>
      <c r="ET26" s="315">
        <v>6.5</v>
      </c>
      <c r="EU26" s="315">
        <v>6.5</v>
      </c>
      <c r="EV26" s="315">
        <v>6.5</v>
      </c>
      <c r="EW26" s="315">
        <v>6.5</v>
      </c>
      <c r="EX26" s="315">
        <v>6.5</v>
      </c>
      <c r="EY26" s="315">
        <v>6.5</v>
      </c>
      <c r="EZ26" s="315">
        <v>6.5</v>
      </c>
      <c r="FA26" s="315">
        <v>6.5</v>
      </c>
      <c r="FB26" s="315">
        <v>6.5</v>
      </c>
      <c r="FC26" s="315">
        <v>6.5</v>
      </c>
      <c r="FD26" s="315">
        <v>6.5</v>
      </c>
      <c r="FE26" s="315">
        <v>6.5</v>
      </c>
      <c r="FF26" s="315">
        <v>6.5</v>
      </c>
      <c r="FG26" s="315">
        <v>6.5</v>
      </c>
      <c r="FH26" s="315">
        <v>6.5</v>
      </c>
      <c r="FI26" s="315">
        <v>6.5</v>
      </c>
      <c r="FJ26" s="315">
        <v>6.5</v>
      </c>
      <c r="FK26" s="315">
        <v>6.5</v>
      </c>
      <c r="FL26" s="315">
        <v>6.5</v>
      </c>
      <c r="FM26" s="315">
        <v>6.5</v>
      </c>
      <c r="FN26" s="315">
        <v>6.5</v>
      </c>
      <c r="FO26" s="315">
        <v>6.5</v>
      </c>
      <c r="FP26" s="315">
        <v>6.5</v>
      </c>
      <c r="FQ26" s="315">
        <v>6.5</v>
      </c>
      <c r="FR26" s="315">
        <v>6.5</v>
      </c>
      <c r="FS26" s="315">
        <v>6.5</v>
      </c>
      <c r="FT26" s="315">
        <v>6.5</v>
      </c>
      <c r="FU26" s="315">
        <v>6.5</v>
      </c>
      <c r="FV26" s="315">
        <v>6.5</v>
      </c>
      <c r="FW26" s="315">
        <v>6.5</v>
      </c>
      <c r="FX26" s="315">
        <v>6.5</v>
      </c>
      <c r="FY26" s="315">
        <v>6.5</v>
      </c>
      <c r="FZ26" s="315">
        <v>6.5</v>
      </c>
      <c r="GA26" s="315">
        <v>6.5</v>
      </c>
      <c r="GB26" s="315">
        <v>6.5</v>
      </c>
      <c r="GC26" s="315">
        <v>6.5</v>
      </c>
      <c r="GD26" s="315">
        <v>6.5</v>
      </c>
      <c r="GE26" s="315">
        <v>6.5</v>
      </c>
      <c r="GF26" s="315">
        <v>6.5</v>
      </c>
      <c r="GG26" s="315">
        <v>6.5</v>
      </c>
      <c r="GH26" s="315">
        <v>6.5</v>
      </c>
      <c r="GI26" s="315">
        <v>6.5</v>
      </c>
      <c r="GJ26" s="315">
        <v>6.5</v>
      </c>
      <c r="GK26" s="315">
        <v>6.5</v>
      </c>
      <c r="GL26" s="315">
        <v>6.5</v>
      </c>
      <c r="GM26" s="315">
        <v>6.5</v>
      </c>
      <c r="GN26" s="315">
        <v>6.5</v>
      </c>
      <c r="GO26" s="315">
        <v>6.5</v>
      </c>
      <c r="GP26" s="315">
        <v>6.5</v>
      </c>
      <c r="GQ26" s="315">
        <v>6.5</v>
      </c>
      <c r="GR26" s="315">
        <v>6.5</v>
      </c>
      <c r="GS26" s="315">
        <v>6.5</v>
      </c>
      <c r="GT26" s="315">
        <v>6.5</v>
      </c>
      <c r="GU26" s="315">
        <v>6.5</v>
      </c>
      <c r="GV26" s="315">
        <v>6.5</v>
      </c>
      <c r="GW26" s="315">
        <v>6.5</v>
      </c>
      <c r="GX26" s="315">
        <v>6.5</v>
      </c>
      <c r="GY26" s="315">
        <v>6.5</v>
      </c>
      <c r="GZ26" s="315">
        <v>6.5</v>
      </c>
      <c r="HA26" s="315">
        <v>6.5</v>
      </c>
      <c r="HB26" s="315">
        <v>6.5</v>
      </c>
      <c r="HC26" s="315">
        <v>6.5</v>
      </c>
      <c r="HD26" s="315">
        <v>6.5</v>
      </c>
      <c r="HE26" s="315">
        <v>6.5</v>
      </c>
      <c r="HF26" s="315">
        <v>6.5</v>
      </c>
      <c r="HG26" s="315">
        <v>6.5</v>
      </c>
      <c r="HH26" s="315">
        <v>6.5</v>
      </c>
      <c r="HI26" s="315">
        <v>6.5</v>
      </c>
      <c r="HJ26" s="315">
        <v>6.5</v>
      </c>
      <c r="HK26" s="315">
        <v>6.5</v>
      </c>
      <c r="HL26" s="315">
        <v>6.5</v>
      </c>
      <c r="HM26" s="315">
        <v>6.5</v>
      </c>
      <c r="HN26" s="315">
        <v>6.5</v>
      </c>
      <c r="HO26" s="315">
        <v>6.5</v>
      </c>
      <c r="HP26" s="315">
        <v>6.5</v>
      </c>
      <c r="HQ26" s="315">
        <v>6.5</v>
      </c>
      <c r="HR26" s="315">
        <v>6.5</v>
      </c>
      <c r="HS26" s="315">
        <v>6.5</v>
      </c>
    </row>
    <row r="27" spans="1:227" s="5" customFormat="1">
      <c r="B27" s="316" t="s">
        <v>118</v>
      </c>
      <c r="C27" s="314"/>
      <c r="D27" s="314"/>
      <c r="E27" s="314"/>
      <c r="F27" s="314"/>
      <c r="G27" s="314"/>
      <c r="H27" s="314"/>
      <c r="I27" s="314"/>
      <c r="J27" s="314"/>
      <c r="K27" s="314"/>
      <c r="L27" s="314"/>
      <c r="M27" s="314"/>
      <c r="N27" s="314"/>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205"/>
      <c r="CI27" s="205"/>
      <c r="CJ27" s="205"/>
      <c r="CK27" s="169"/>
      <c r="CL27" s="169"/>
      <c r="CM27" s="169"/>
      <c r="CN27" s="169"/>
      <c r="CO27" s="169"/>
      <c r="CP27" s="169"/>
      <c r="CQ27" s="169"/>
      <c r="CR27" s="169"/>
      <c r="CS27" s="169"/>
      <c r="CT27" s="169"/>
      <c r="CU27" s="169"/>
      <c r="CV27" s="169"/>
      <c r="CW27" s="169"/>
      <c r="CX27" s="169"/>
      <c r="CY27" s="169"/>
      <c r="CZ27" s="169"/>
      <c r="DA27" s="169"/>
      <c r="DB27" s="169"/>
      <c r="DC27" s="169"/>
      <c r="DD27" s="169"/>
      <c r="DE27" s="169"/>
      <c r="DF27" s="169"/>
      <c r="DG27" s="169"/>
      <c r="DH27" s="169"/>
      <c r="DI27" s="169"/>
      <c r="DJ27" s="169"/>
      <c r="DK27" s="169"/>
      <c r="DL27" s="169"/>
      <c r="DM27" s="169"/>
      <c r="DN27" s="169"/>
      <c r="DO27" s="169"/>
      <c r="DP27" s="169"/>
      <c r="DQ27" s="169"/>
      <c r="DR27" s="169"/>
      <c r="DS27" s="169"/>
      <c r="DT27" s="169"/>
      <c r="DU27" s="169"/>
      <c r="DV27" s="169"/>
      <c r="DW27" s="169"/>
      <c r="DX27" s="169">
        <v>0</v>
      </c>
      <c r="DY27" s="379">
        <v>0.5</v>
      </c>
      <c r="DZ27" s="380">
        <v>0.5</v>
      </c>
      <c r="EA27" s="380">
        <v>0.5</v>
      </c>
      <c r="EB27" s="380">
        <v>0.5</v>
      </c>
      <c r="EC27" s="380">
        <v>0.5</v>
      </c>
      <c r="ED27" s="380">
        <v>0.5</v>
      </c>
      <c r="EE27" s="380">
        <v>0.5</v>
      </c>
      <c r="EF27" s="380">
        <v>0.5</v>
      </c>
      <c r="EG27" s="380">
        <v>0.5</v>
      </c>
      <c r="EH27" s="380">
        <v>0.5</v>
      </c>
      <c r="EI27" s="380">
        <v>0.5</v>
      </c>
      <c r="EJ27" s="380">
        <v>0.5</v>
      </c>
      <c r="EK27" s="380">
        <v>0.5</v>
      </c>
      <c r="EL27" s="380">
        <v>0.5</v>
      </c>
      <c r="EM27" s="380">
        <v>0.5</v>
      </c>
      <c r="EN27" s="380">
        <v>0.5</v>
      </c>
      <c r="EO27" s="380">
        <v>0.5</v>
      </c>
      <c r="EP27" s="380">
        <v>0.5</v>
      </c>
      <c r="EQ27" s="380">
        <v>0.5</v>
      </c>
      <c r="ER27" s="380">
        <v>0.5</v>
      </c>
      <c r="ES27" s="380">
        <v>0.5</v>
      </c>
      <c r="ET27" s="380">
        <v>0.5</v>
      </c>
      <c r="EU27" s="380">
        <v>0.5</v>
      </c>
      <c r="EV27" s="380">
        <v>0.5</v>
      </c>
      <c r="EW27" s="380">
        <v>0.5</v>
      </c>
      <c r="EX27" s="380">
        <v>0.5</v>
      </c>
      <c r="EY27" s="380">
        <v>0.5</v>
      </c>
      <c r="EZ27" s="380">
        <v>0.5</v>
      </c>
      <c r="FA27" s="380">
        <v>0.5</v>
      </c>
      <c r="FB27" s="380">
        <v>0.5</v>
      </c>
      <c r="FC27" s="380">
        <v>0.5</v>
      </c>
      <c r="FD27" s="380">
        <v>0.5</v>
      </c>
      <c r="FE27" s="380">
        <v>0.5</v>
      </c>
      <c r="FF27" s="380">
        <v>0.5</v>
      </c>
      <c r="FG27" s="380">
        <v>0.5</v>
      </c>
      <c r="FH27" s="380">
        <v>0.5</v>
      </c>
      <c r="FI27" s="380">
        <v>0.5</v>
      </c>
      <c r="FJ27" s="380">
        <v>0.5</v>
      </c>
      <c r="FK27" s="380">
        <v>0.5</v>
      </c>
      <c r="FL27" s="380">
        <v>0.5</v>
      </c>
      <c r="FM27" s="380">
        <v>0.5</v>
      </c>
      <c r="FN27" s="380">
        <v>0.5</v>
      </c>
      <c r="FO27" s="380">
        <v>0.5</v>
      </c>
      <c r="FP27" s="380">
        <v>0.5</v>
      </c>
      <c r="FQ27" s="380">
        <v>0.5</v>
      </c>
      <c r="FR27" s="380">
        <v>0.5</v>
      </c>
      <c r="FS27" s="380">
        <v>0.5</v>
      </c>
      <c r="FT27" s="380">
        <v>0.5</v>
      </c>
      <c r="FU27" s="380">
        <v>0.5</v>
      </c>
      <c r="FV27" s="380">
        <v>0.5</v>
      </c>
      <c r="FW27" s="380">
        <v>0.5</v>
      </c>
      <c r="FX27" s="380">
        <v>0.5</v>
      </c>
      <c r="FY27" s="380">
        <v>0.5</v>
      </c>
      <c r="FZ27" s="380">
        <v>0.5</v>
      </c>
      <c r="GA27" s="380">
        <v>0.5</v>
      </c>
      <c r="GB27" s="380">
        <v>0.5</v>
      </c>
      <c r="GC27" s="380">
        <v>0.5</v>
      </c>
      <c r="GD27" s="380">
        <v>0.5</v>
      </c>
      <c r="GE27" s="380">
        <v>0.5</v>
      </c>
      <c r="GF27" s="380">
        <v>0.5</v>
      </c>
      <c r="GG27" s="380">
        <v>0.5</v>
      </c>
      <c r="GH27" s="380">
        <v>0.5</v>
      </c>
      <c r="GI27" s="380">
        <v>0.5</v>
      </c>
      <c r="GJ27" s="380">
        <v>0.5</v>
      </c>
      <c r="GK27" s="380">
        <v>0.5</v>
      </c>
      <c r="GL27" s="380">
        <v>0.5</v>
      </c>
      <c r="GM27" s="380">
        <v>0.5</v>
      </c>
      <c r="GN27" s="380">
        <v>0.5</v>
      </c>
      <c r="GO27" s="380">
        <v>0.5</v>
      </c>
      <c r="GP27" s="380">
        <v>0.5</v>
      </c>
      <c r="GQ27" s="380">
        <v>0.5</v>
      </c>
      <c r="GR27" s="380">
        <v>0.5</v>
      </c>
      <c r="GS27" s="380">
        <v>0.5</v>
      </c>
      <c r="GT27" s="380">
        <v>0.5</v>
      </c>
      <c r="GU27" s="380">
        <v>0.5</v>
      </c>
      <c r="GV27" s="380">
        <v>0.5</v>
      </c>
      <c r="GW27" s="380">
        <v>0.5</v>
      </c>
      <c r="GX27" s="380">
        <v>0.5</v>
      </c>
      <c r="GY27" s="380">
        <v>0.5</v>
      </c>
      <c r="GZ27" s="380">
        <v>0.5</v>
      </c>
      <c r="HA27" s="380">
        <v>0.5</v>
      </c>
      <c r="HB27" s="380">
        <v>0.5</v>
      </c>
      <c r="HC27" s="380">
        <v>0.5</v>
      </c>
      <c r="HD27" s="380">
        <v>0.5</v>
      </c>
      <c r="HE27" s="380">
        <v>0.5</v>
      </c>
      <c r="HF27" s="380">
        <v>0.5</v>
      </c>
      <c r="HG27" s="380">
        <v>0.5</v>
      </c>
      <c r="HH27" s="380">
        <v>0.5</v>
      </c>
      <c r="HI27" s="380">
        <v>0.5</v>
      </c>
      <c r="HJ27" s="380">
        <v>0.5</v>
      </c>
      <c r="HK27" s="380">
        <v>0.5</v>
      </c>
      <c r="HL27" s="380">
        <v>0.5</v>
      </c>
      <c r="HM27" s="380">
        <v>0.5</v>
      </c>
      <c r="HN27" s="380">
        <v>0.5</v>
      </c>
      <c r="HO27" s="380">
        <v>0.5</v>
      </c>
      <c r="HP27" s="380">
        <v>0.5</v>
      </c>
      <c r="HQ27" s="380">
        <v>0.5</v>
      </c>
      <c r="HR27" s="380">
        <v>0.5</v>
      </c>
      <c r="HS27" s="380">
        <v>0.5</v>
      </c>
    </row>
    <row r="28" spans="1:227" s="315" customFormat="1">
      <c r="B28" s="316" t="s">
        <v>115</v>
      </c>
      <c r="C28" s="342"/>
      <c r="D28" s="342"/>
      <c r="E28" s="342"/>
      <c r="F28" s="342"/>
      <c r="G28" s="342"/>
      <c r="H28" s="342"/>
      <c r="I28" s="342"/>
      <c r="J28" s="342"/>
      <c r="K28" s="342"/>
      <c r="L28" s="342"/>
      <c r="M28" s="342"/>
      <c r="N28" s="342"/>
      <c r="O28" s="317">
        <f>+O27+O26</f>
        <v>4</v>
      </c>
      <c r="P28" s="317">
        <f t="shared" ref="P28:CA28" si="50">+P27+P26</f>
        <v>4</v>
      </c>
      <c r="Q28" s="317">
        <f t="shared" si="50"/>
        <v>4</v>
      </c>
      <c r="R28" s="317">
        <f t="shared" si="50"/>
        <v>4</v>
      </c>
      <c r="S28" s="317">
        <f t="shared" si="50"/>
        <v>4</v>
      </c>
      <c r="T28" s="317">
        <f t="shared" si="50"/>
        <v>4</v>
      </c>
      <c r="U28" s="317">
        <f t="shared" si="50"/>
        <v>4</v>
      </c>
      <c r="V28" s="317">
        <f t="shared" si="50"/>
        <v>4</v>
      </c>
      <c r="W28" s="317">
        <f t="shared" si="50"/>
        <v>4</v>
      </c>
      <c r="X28" s="317">
        <f t="shared" si="50"/>
        <v>4</v>
      </c>
      <c r="Y28" s="317">
        <f t="shared" si="50"/>
        <v>4</v>
      </c>
      <c r="Z28" s="317">
        <f t="shared" si="50"/>
        <v>4</v>
      </c>
      <c r="AA28" s="317">
        <f t="shared" si="50"/>
        <v>4</v>
      </c>
      <c r="AB28" s="317">
        <f t="shared" si="50"/>
        <v>4</v>
      </c>
      <c r="AC28" s="317">
        <f t="shared" si="50"/>
        <v>4</v>
      </c>
      <c r="AD28" s="317">
        <f t="shared" si="50"/>
        <v>4</v>
      </c>
      <c r="AE28" s="317">
        <f t="shared" si="50"/>
        <v>4</v>
      </c>
      <c r="AF28" s="317">
        <f t="shared" si="50"/>
        <v>4</v>
      </c>
      <c r="AG28" s="317">
        <f t="shared" si="50"/>
        <v>4</v>
      </c>
      <c r="AH28" s="317">
        <f t="shared" si="50"/>
        <v>4</v>
      </c>
      <c r="AI28" s="317">
        <f t="shared" si="50"/>
        <v>4</v>
      </c>
      <c r="AJ28" s="317">
        <f t="shared" si="50"/>
        <v>4</v>
      </c>
      <c r="AK28" s="317">
        <f t="shared" si="50"/>
        <v>4</v>
      </c>
      <c r="AL28" s="317">
        <f t="shared" si="50"/>
        <v>4</v>
      </c>
      <c r="AM28" s="317">
        <f t="shared" si="50"/>
        <v>4</v>
      </c>
      <c r="AN28" s="317">
        <f t="shared" si="50"/>
        <v>4</v>
      </c>
      <c r="AO28" s="317">
        <f t="shared" si="50"/>
        <v>4</v>
      </c>
      <c r="AP28" s="317">
        <f t="shared" si="50"/>
        <v>4</v>
      </c>
      <c r="AQ28" s="317">
        <f t="shared" si="50"/>
        <v>4</v>
      </c>
      <c r="AR28" s="317">
        <f t="shared" si="50"/>
        <v>4</v>
      </c>
      <c r="AS28" s="317">
        <f t="shared" si="50"/>
        <v>4</v>
      </c>
      <c r="AT28" s="317">
        <f t="shared" si="50"/>
        <v>4</v>
      </c>
      <c r="AU28" s="317">
        <f t="shared" si="50"/>
        <v>6.5</v>
      </c>
      <c r="AV28" s="317">
        <f t="shared" si="50"/>
        <v>6.5</v>
      </c>
      <c r="AW28" s="317">
        <f t="shared" si="50"/>
        <v>6.5</v>
      </c>
      <c r="AX28" s="317">
        <f t="shared" si="50"/>
        <v>6.5</v>
      </c>
      <c r="AY28" s="317">
        <f t="shared" si="50"/>
        <v>6.5</v>
      </c>
      <c r="AZ28" s="317">
        <f t="shared" si="50"/>
        <v>6.5</v>
      </c>
      <c r="BA28" s="317">
        <f t="shared" si="50"/>
        <v>6.5</v>
      </c>
      <c r="BB28" s="317">
        <f t="shared" si="50"/>
        <v>6.5</v>
      </c>
      <c r="BC28" s="317">
        <f t="shared" si="50"/>
        <v>6.5</v>
      </c>
      <c r="BD28" s="317">
        <f t="shared" si="50"/>
        <v>6.5</v>
      </c>
      <c r="BE28" s="317">
        <f t="shared" si="50"/>
        <v>6.5</v>
      </c>
      <c r="BF28" s="317">
        <f t="shared" si="50"/>
        <v>6.5</v>
      </c>
      <c r="BG28" s="317">
        <f t="shared" si="50"/>
        <v>6.5</v>
      </c>
      <c r="BH28" s="317">
        <f t="shared" si="50"/>
        <v>6.5</v>
      </c>
      <c r="BI28" s="317">
        <f t="shared" si="50"/>
        <v>6.5</v>
      </c>
      <c r="BJ28" s="317">
        <f t="shared" si="50"/>
        <v>6.5</v>
      </c>
      <c r="BK28" s="317">
        <f t="shared" si="50"/>
        <v>6.5</v>
      </c>
      <c r="BL28" s="317">
        <f t="shared" si="50"/>
        <v>6.5</v>
      </c>
      <c r="BM28" s="317">
        <f t="shared" si="50"/>
        <v>6.5</v>
      </c>
      <c r="BN28" s="317">
        <f t="shared" si="50"/>
        <v>6.5</v>
      </c>
      <c r="BO28" s="317">
        <f t="shared" si="50"/>
        <v>6.5</v>
      </c>
      <c r="BP28" s="317">
        <f t="shared" si="50"/>
        <v>6.5</v>
      </c>
      <c r="BQ28" s="317">
        <f t="shared" si="50"/>
        <v>6.5</v>
      </c>
      <c r="BR28" s="317">
        <f t="shared" si="50"/>
        <v>6.5</v>
      </c>
      <c r="BS28" s="317">
        <f t="shared" si="50"/>
        <v>6.5</v>
      </c>
      <c r="BT28" s="317">
        <f t="shared" si="50"/>
        <v>6.5</v>
      </c>
      <c r="BU28" s="317">
        <f t="shared" si="50"/>
        <v>6.5</v>
      </c>
      <c r="BV28" s="317">
        <f t="shared" si="50"/>
        <v>6.5</v>
      </c>
      <c r="BW28" s="317">
        <f t="shared" si="50"/>
        <v>6.5</v>
      </c>
      <c r="BX28" s="317">
        <f t="shared" si="50"/>
        <v>6.5</v>
      </c>
      <c r="BY28" s="317">
        <f t="shared" si="50"/>
        <v>6.5</v>
      </c>
      <c r="BZ28" s="317">
        <f t="shared" si="50"/>
        <v>6.5</v>
      </c>
      <c r="CA28" s="317">
        <f t="shared" si="50"/>
        <v>6.5</v>
      </c>
      <c r="CB28" s="317">
        <f t="shared" ref="CB28:EM28" si="51">+CB27+CB26</f>
        <v>6.5</v>
      </c>
      <c r="CC28" s="317">
        <f t="shared" si="51"/>
        <v>6.5</v>
      </c>
      <c r="CD28" s="317">
        <f t="shared" si="51"/>
        <v>6.5</v>
      </c>
      <c r="CE28" s="317">
        <f t="shared" si="51"/>
        <v>6.5</v>
      </c>
      <c r="CF28" s="317">
        <f t="shared" si="51"/>
        <v>6.5</v>
      </c>
      <c r="CG28" s="317">
        <f t="shared" si="51"/>
        <v>6.5</v>
      </c>
      <c r="CH28" s="317">
        <f t="shared" si="51"/>
        <v>6.5</v>
      </c>
      <c r="CI28" s="317">
        <f t="shared" si="51"/>
        <v>6.5</v>
      </c>
      <c r="CJ28" s="317">
        <f t="shared" si="51"/>
        <v>6.5</v>
      </c>
      <c r="CK28" s="317">
        <f t="shared" si="51"/>
        <v>6.5</v>
      </c>
      <c r="CL28" s="317">
        <f t="shared" si="51"/>
        <v>6.5</v>
      </c>
      <c r="CM28" s="317">
        <f t="shared" si="51"/>
        <v>6.5</v>
      </c>
      <c r="CN28" s="317">
        <f t="shared" si="51"/>
        <v>6.5</v>
      </c>
      <c r="CO28" s="317">
        <f t="shared" si="51"/>
        <v>6.5</v>
      </c>
      <c r="CP28" s="317">
        <f t="shared" si="51"/>
        <v>6.5</v>
      </c>
      <c r="CQ28" s="317">
        <f t="shared" si="51"/>
        <v>6.5</v>
      </c>
      <c r="CR28" s="317">
        <f t="shared" si="51"/>
        <v>6.5</v>
      </c>
      <c r="CS28" s="317">
        <f t="shared" si="51"/>
        <v>6.5</v>
      </c>
      <c r="CT28" s="317">
        <f t="shared" si="51"/>
        <v>6.5</v>
      </c>
      <c r="CU28" s="317">
        <f t="shared" si="51"/>
        <v>6.5</v>
      </c>
      <c r="CV28" s="317">
        <f t="shared" si="51"/>
        <v>6.5</v>
      </c>
      <c r="CW28" s="317">
        <f t="shared" si="51"/>
        <v>6.5</v>
      </c>
      <c r="CX28" s="317">
        <f t="shared" si="51"/>
        <v>6.5</v>
      </c>
      <c r="CY28" s="317">
        <f t="shared" si="51"/>
        <v>6.5</v>
      </c>
      <c r="CZ28" s="317">
        <f t="shared" si="51"/>
        <v>6.5</v>
      </c>
      <c r="DA28" s="317">
        <f t="shared" si="51"/>
        <v>6.5</v>
      </c>
      <c r="DB28" s="317">
        <f t="shared" si="51"/>
        <v>6.5</v>
      </c>
      <c r="DC28" s="317">
        <f t="shared" si="51"/>
        <v>6.5</v>
      </c>
      <c r="DD28" s="317">
        <f t="shared" si="51"/>
        <v>6.5</v>
      </c>
      <c r="DE28" s="317">
        <f t="shared" si="51"/>
        <v>6.5</v>
      </c>
      <c r="DF28" s="317">
        <f t="shared" si="51"/>
        <v>6.5</v>
      </c>
      <c r="DG28" s="317">
        <f t="shared" si="51"/>
        <v>6.5</v>
      </c>
      <c r="DH28" s="317">
        <f t="shared" si="51"/>
        <v>6.5</v>
      </c>
      <c r="DI28" s="317">
        <f t="shared" si="51"/>
        <v>6.5</v>
      </c>
      <c r="DJ28" s="317">
        <f t="shared" si="51"/>
        <v>6.5</v>
      </c>
      <c r="DK28" s="317">
        <f t="shared" si="51"/>
        <v>6.5</v>
      </c>
      <c r="DL28" s="317">
        <f t="shared" si="51"/>
        <v>6.5</v>
      </c>
      <c r="DM28" s="317">
        <f t="shared" si="51"/>
        <v>6.5</v>
      </c>
      <c r="DN28" s="317">
        <f t="shared" si="51"/>
        <v>6.5</v>
      </c>
      <c r="DO28" s="317">
        <f t="shared" si="51"/>
        <v>6.5</v>
      </c>
      <c r="DP28" s="317">
        <f t="shared" si="51"/>
        <v>6.5</v>
      </c>
      <c r="DQ28" s="317">
        <f t="shared" si="51"/>
        <v>6.5</v>
      </c>
      <c r="DR28" s="317">
        <f t="shared" si="51"/>
        <v>6.5</v>
      </c>
      <c r="DS28" s="317">
        <f t="shared" si="51"/>
        <v>6.5</v>
      </c>
      <c r="DT28" s="317">
        <f t="shared" si="51"/>
        <v>6.5</v>
      </c>
      <c r="DU28" s="317">
        <f t="shared" si="51"/>
        <v>6.5</v>
      </c>
      <c r="DV28" s="317">
        <f t="shared" si="51"/>
        <v>6.5</v>
      </c>
      <c r="DW28" s="317">
        <f t="shared" si="51"/>
        <v>6.5</v>
      </c>
      <c r="DX28" s="317">
        <f t="shared" si="51"/>
        <v>6.5</v>
      </c>
      <c r="DY28" s="387">
        <f t="shared" si="51"/>
        <v>7</v>
      </c>
      <c r="DZ28" s="317">
        <f t="shared" si="51"/>
        <v>7</v>
      </c>
      <c r="EA28" s="317">
        <f t="shared" si="51"/>
        <v>7</v>
      </c>
      <c r="EB28" s="317">
        <f t="shared" si="51"/>
        <v>7</v>
      </c>
      <c r="EC28" s="317">
        <f t="shared" si="51"/>
        <v>7</v>
      </c>
      <c r="ED28" s="317">
        <f t="shared" si="51"/>
        <v>7</v>
      </c>
      <c r="EE28" s="317">
        <f t="shared" si="51"/>
        <v>7</v>
      </c>
      <c r="EF28" s="317">
        <f t="shared" si="51"/>
        <v>7</v>
      </c>
      <c r="EG28" s="317">
        <f t="shared" si="51"/>
        <v>7</v>
      </c>
      <c r="EH28" s="317">
        <f t="shared" si="51"/>
        <v>7</v>
      </c>
      <c r="EI28" s="317">
        <f t="shared" si="51"/>
        <v>7</v>
      </c>
      <c r="EJ28" s="317">
        <f t="shared" si="51"/>
        <v>7</v>
      </c>
      <c r="EK28" s="317">
        <f t="shared" si="51"/>
        <v>7</v>
      </c>
      <c r="EL28" s="317">
        <f t="shared" si="51"/>
        <v>7</v>
      </c>
      <c r="EM28" s="317">
        <f t="shared" si="51"/>
        <v>7</v>
      </c>
      <c r="EN28" s="317">
        <f t="shared" ref="EN28:FW28" si="52">+EN27+EN26</f>
        <v>7</v>
      </c>
      <c r="EO28" s="317">
        <f t="shared" si="52"/>
        <v>7</v>
      </c>
      <c r="EP28" s="317">
        <f t="shared" si="52"/>
        <v>7</v>
      </c>
      <c r="EQ28" s="317">
        <f t="shared" si="52"/>
        <v>7</v>
      </c>
      <c r="ER28" s="317">
        <f t="shared" si="52"/>
        <v>7</v>
      </c>
      <c r="ES28" s="317">
        <f t="shared" si="52"/>
        <v>7</v>
      </c>
      <c r="ET28" s="317">
        <f t="shared" si="52"/>
        <v>7</v>
      </c>
      <c r="EU28" s="317">
        <f t="shared" si="52"/>
        <v>7</v>
      </c>
      <c r="EV28" s="317">
        <f t="shared" si="52"/>
        <v>7</v>
      </c>
      <c r="EW28" s="317">
        <f t="shared" si="52"/>
        <v>7</v>
      </c>
      <c r="EX28" s="317">
        <f t="shared" si="52"/>
        <v>7</v>
      </c>
      <c r="EY28" s="317">
        <f t="shared" si="52"/>
        <v>7</v>
      </c>
      <c r="EZ28" s="317">
        <f t="shared" si="52"/>
        <v>7</v>
      </c>
      <c r="FA28" s="317">
        <f t="shared" si="52"/>
        <v>7</v>
      </c>
      <c r="FB28" s="317">
        <f t="shared" si="52"/>
        <v>7</v>
      </c>
      <c r="FC28" s="317">
        <f t="shared" si="52"/>
        <v>7</v>
      </c>
      <c r="FD28" s="317">
        <f t="shared" si="52"/>
        <v>7</v>
      </c>
      <c r="FE28" s="317">
        <f t="shared" si="52"/>
        <v>7</v>
      </c>
      <c r="FF28" s="317">
        <f t="shared" si="52"/>
        <v>7</v>
      </c>
      <c r="FG28" s="317">
        <f t="shared" si="52"/>
        <v>7</v>
      </c>
      <c r="FH28" s="317">
        <f t="shared" si="52"/>
        <v>7</v>
      </c>
      <c r="FI28" s="317">
        <f t="shared" si="52"/>
        <v>7</v>
      </c>
      <c r="FJ28" s="317">
        <f t="shared" si="52"/>
        <v>7</v>
      </c>
      <c r="FK28" s="317">
        <f t="shared" si="52"/>
        <v>7</v>
      </c>
      <c r="FL28" s="317">
        <f t="shared" si="52"/>
        <v>7</v>
      </c>
      <c r="FM28" s="317">
        <f t="shared" si="52"/>
        <v>7</v>
      </c>
      <c r="FN28" s="317">
        <f t="shared" si="52"/>
        <v>7</v>
      </c>
      <c r="FO28" s="317">
        <f t="shared" si="52"/>
        <v>7</v>
      </c>
      <c r="FP28" s="317">
        <f t="shared" si="52"/>
        <v>7</v>
      </c>
      <c r="FQ28" s="317">
        <f t="shared" si="52"/>
        <v>7</v>
      </c>
      <c r="FR28" s="317">
        <f t="shared" si="52"/>
        <v>7</v>
      </c>
      <c r="FS28" s="317">
        <f t="shared" si="52"/>
        <v>7</v>
      </c>
      <c r="FT28" s="317">
        <f t="shared" si="52"/>
        <v>7</v>
      </c>
      <c r="FU28" s="317">
        <f t="shared" si="52"/>
        <v>7</v>
      </c>
      <c r="FV28" s="317">
        <f t="shared" si="52"/>
        <v>7</v>
      </c>
      <c r="FW28" s="605">
        <f t="shared" si="52"/>
        <v>7</v>
      </c>
      <c r="FX28" s="605">
        <f t="shared" ref="FX28:GC28" si="53">+FX27+FX26</f>
        <v>7</v>
      </c>
      <c r="FY28" s="605">
        <f t="shared" si="53"/>
        <v>7</v>
      </c>
      <c r="FZ28" s="605">
        <f t="shared" si="53"/>
        <v>7</v>
      </c>
      <c r="GA28" s="605">
        <f t="shared" si="53"/>
        <v>7</v>
      </c>
      <c r="GB28" s="605">
        <f t="shared" si="53"/>
        <v>7</v>
      </c>
      <c r="GC28" s="605">
        <f t="shared" si="53"/>
        <v>7</v>
      </c>
      <c r="GD28" s="605">
        <f t="shared" ref="GD28:GI28" si="54">+GD27+GD26</f>
        <v>7</v>
      </c>
      <c r="GE28" s="605">
        <f t="shared" si="54"/>
        <v>7</v>
      </c>
      <c r="GF28" s="605">
        <f t="shared" si="54"/>
        <v>7</v>
      </c>
      <c r="GG28" s="605">
        <f t="shared" si="54"/>
        <v>7</v>
      </c>
      <c r="GH28" s="605">
        <f t="shared" si="54"/>
        <v>7</v>
      </c>
      <c r="GI28" s="605">
        <f t="shared" si="54"/>
        <v>7</v>
      </c>
      <c r="GJ28" s="605">
        <f t="shared" ref="GJ28:GL28" si="55">+GJ27+GJ26</f>
        <v>7</v>
      </c>
      <c r="GK28" s="605">
        <f t="shared" si="55"/>
        <v>7</v>
      </c>
      <c r="GL28" s="605">
        <f t="shared" si="55"/>
        <v>7</v>
      </c>
      <c r="GM28" s="605">
        <f t="shared" ref="GM28:GU28" si="56">+GM27+GM26</f>
        <v>7</v>
      </c>
      <c r="GN28" s="605">
        <f t="shared" si="56"/>
        <v>7</v>
      </c>
      <c r="GO28" s="605">
        <f t="shared" si="56"/>
        <v>7</v>
      </c>
      <c r="GP28" s="605">
        <f t="shared" si="56"/>
        <v>7</v>
      </c>
      <c r="GQ28" s="605">
        <f t="shared" si="56"/>
        <v>7</v>
      </c>
      <c r="GR28" s="605">
        <f t="shared" si="56"/>
        <v>7</v>
      </c>
      <c r="GS28" s="605">
        <f t="shared" si="56"/>
        <v>7</v>
      </c>
      <c r="GT28" s="605">
        <f t="shared" si="56"/>
        <v>7</v>
      </c>
      <c r="GU28" s="605">
        <f t="shared" si="56"/>
        <v>7</v>
      </c>
      <c r="GV28" s="605">
        <f t="shared" ref="GV28:GX28" si="57">+GV27+GV26</f>
        <v>7</v>
      </c>
      <c r="GW28" s="605">
        <f t="shared" si="57"/>
        <v>7</v>
      </c>
      <c r="GX28" s="605">
        <f t="shared" si="57"/>
        <v>7</v>
      </c>
      <c r="GY28" s="605">
        <f t="shared" ref="GY28:HG28" si="58">+GY27+GY26</f>
        <v>7</v>
      </c>
      <c r="GZ28" s="605">
        <f t="shared" si="58"/>
        <v>7</v>
      </c>
      <c r="HA28" s="605">
        <f t="shared" si="58"/>
        <v>7</v>
      </c>
      <c r="HB28" s="605">
        <f t="shared" si="58"/>
        <v>7</v>
      </c>
      <c r="HC28" s="605">
        <f t="shared" si="58"/>
        <v>7</v>
      </c>
      <c r="HD28" s="605">
        <f t="shared" si="58"/>
        <v>7</v>
      </c>
      <c r="HE28" s="605">
        <f t="shared" si="58"/>
        <v>7</v>
      </c>
      <c r="HF28" s="605">
        <f t="shared" si="58"/>
        <v>7</v>
      </c>
      <c r="HG28" s="605">
        <f t="shared" si="58"/>
        <v>7</v>
      </c>
      <c r="HH28" s="605">
        <f t="shared" ref="HH28:HJ28" si="59">+HH27+HH26</f>
        <v>7</v>
      </c>
      <c r="HI28" s="605">
        <f t="shared" si="59"/>
        <v>7</v>
      </c>
      <c r="HJ28" s="605">
        <f t="shared" si="59"/>
        <v>7</v>
      </c>
      <c r="HK28" s="605">
        <f t="shared" ref="HK28:HM28" si="60">+HK27+HK26</f>
        <v>7</v>
      </c>
      <c r="HL28" s="605">
        <f t="shared" si="60"/>
        <v>7</v>
      </c>
      <c r="HM28" s="605">
        <f t="shared" si="60"/>
        <v>7</v>
      </c>
      <c r="HN28" s="605">
        <f t="shared" ref="HN28:HS28" si="61">+HN27+HN26</f>
        <v>7</v>
      </c>
      <c r="HO28" s="605">
        <f t="shared" si="61"/>
        <v>7</v>
      </c>
      <c r="HP28" s="605">
        <f t="shared" si="61"/>
        <v>7</v>
      </c>
      <c r="HQ28" s="605">
        <f t="shared" si="61"/>
        <v>7</v>
      </c>
      <c r="HR28" s="605">
        <f t="shared" si="61"/>
        <v>7</v>
      </c>
      <c r="HS28" s="605">
        <f t="shared" si="61"/>
        <v>7</v>
      </c>
    </row>
    <row r="29" spans="1:227" s="315" customFormat="1" ht="22.5" customHeight="1">
      <c r="B29" s="314" t="s">
        <v>194</v>
      </c>
      <c r="C29" s="342"/>
      <c r="D29" s="342"/>
      <c r="E29" s="342"/>
      <c r="F29" s="342"/>
      <c r="G29" s="342"/>
      <c r="H29" s="342"/>
      <c r="I29" s="342"/>
      <c r="J29" s="342"/>
      <c r="K29" s="342"/>
      <c r="L29" s="342"/>
      <c r="M29" s="342"/>
      <c r="N29" s="342"/>
      <c r="DY29" s="381"/>
      <c r="DZ29" s="382"/>
      <c r="EA29" s="382"/>
      <c r="EB29" s="382"/>
      <c r="EC29" s="382"/>
      <c r="ED29" s="382"/>
      <c r="EE29" s="382"/>
      <c r="EF29" s="382"/>
      <c r="EG29" s="382"/>
      <c r="EH29" s="382"/>
      <c r="EI29" s="382"/>
      <c r="EJ29" s="382"/>
      <c r="EK29" s="382"/>
      <c r="EL29" s="382"/>
      <c r="EM29" s="382"/>
      <c r="EN29" s="382"/>
      <c r="EO29" s="382"/>
      <c r="EP29" s="382"/>
      <c r="EQ29" s="382"/>
      <c r="ER29" s="382"/>
      <c r="ES29" s="382"/>
      <c r="ET29" s="382"/>
      <c r="EU29" s="382"/>
      <c r="EV29" s="382"/>
      <c r="EW29" s="382"/>
      <c r="EX29" s="382"/>
      <c r="EY29" s="382"/>
      <c r="EZ29" s="382"/>
      <c r="FA29" s="382"/>
      <c r="FB29" s="382"/>
      <c r="FC29" s="382"/>
      <c r="FD29" s="382"/>
      <c r="FE29" s="382"/>
      <c r="FF29" s="382"/>
      <c r="FG29" s="382"/>
      <c r="FH29" s="382"/>
      <c r="FI29" s="593"/>
      <c r="FJ29" s="593"/>
      <c r="FK29" s="593"/>
      <c r="FL29" s="593"/>
      <c r="FM29" s="593"/>
      <c r="FN29" s="593"/>
      <c r="FO29" s="593"/>
      <c r="FP29" s="593"/>
      <c r="FQ29" s="593"/>
      <c r="FR29" s="593"/>
      <c r="FS29" s="593"/>
      <c r="FT29" s="593"/>
      <c r="FU29" s="593"/>
      <c r="FV29" s="593"/>
      <c r="FW29" s="593"/>
      <c r="FX29" s="593"/>
      <c r="FY29" s="593"/>
      <c r="FZ29" s="593"/>
      <c r="GA29" s="593"/>
      <c r="GB29" s="593"/>
      <c r="GC29" s="593"/>
      <c r="GD29" s="593"/>
      <c r="GE29" s="593"/>
      <c r="GF29" s="593"/>
      <c r="GG29" s="593"/>
      <c r="GH29" s="593"/>
      <c r="GI29" s="593"/>
      <c r="GJ29" s="593"/>
      <c r="GK29" s="593"/>
      <c r="GL29" s="593"/>
      <c r="GM29" s="593"/>
      <c r="GN29" s="593"/>
      <c r="GO29" s="593"/>
      <c r="GP29" s="593"/>
      <c r="GQ29" s="593"/>
      <c r="GR29" s="593"/>
      <c r="GS29" s="593"/>
      <c r="GT29" s="593"/>
      <c r="GU29" s="593"/>
      <c r="GV29" s="593"/>
      <c r="GW29" s="593"/>
      <c r="GX29" s="593"/>
      <c r="GY29" s="593"/>
      <c r="GZ29" s="593"/>
      <c r="HA29" s="593"/>
      <c r="HB29" s="593"/>
      <c r="HC29" s="593"/>
      <c r="HD29" s="593"/>
      <c r="HE29" s="593"/>
      <c r="HF29" s="593"/>
      <c r="HG29" s="593"/>
      <c r="HH29" s="593"/>
      <c r="HI29" s="593"/>
      <c r="HJ29" s="593"/>
      <c r="HK29" s="593"/>
      <c r="HL29" s="593"/>
      <c r="HM29" s="593"/>
      <c r="HN29" s="593"/>
      <c r="HO29" s="593"/>
      <c r="HP29" s="593"/>
      <c r="HQ29" s="593"/>
      <c r="HR29" s="593"/>
      <c r="HS29" s="593"/>
    </row>
    <row r="30" spans="1:227">
      <c r="B30" s="316" t="s">
        <v>117</v>
      </c>
      <c r="C30" s="319"/>
      <c r="D30" s="319"/>
      <c r="E30" s="319"/>
      <c r="F30" s="319"/>
      <c r="G30" s="319"/>
      <c r="H30" s="319"/>
      <c r="I30" s="319"/>
      <c r="J30" s="319"/>
      <c r="K30" s="319"/>
      <c r="L30" s="319"/>
      <c r="M30" s="319"/>
      <c r="N30" s="319"/>
      <c r="O30" s="315">
        <v>2.25</v>
      </c>
      <c r="P30" s="315">
        <v>2.25</v>
      </c>
      <c r="Q30" s="315">
        <v>2.25</v>
      </c>
      <c r="R30" s="315">
        <v>2.25</v>
      </c>
      <c r="S30" s="315">
        <v>2.25</v>
      </c>
      <c r="T30" s="315">
        <v>2.25</v>
      </c>
      <c r="U30" s="315">
        <v>2.25</v>
      </c>
      <c r="V30" s="315">
        <v>2.25</v>
      </c>
      <c r="W30" s="315">
        <v>2.25</v>
      </c>
      <c r="X30" s="315">
        <v>2.25</v>
      </c>
      <c r="Y30" s="315">
        <v>2.25</v>
      </c>
      <c r="Z30" s="315">
        <v>2.25</v>
      </c>
      <c r="AA30" s="315">
        <v>2.25</v>
      </c>
      <c r="AB30" s="315">
        <v>2.25</v>
      </c>
      <c r="AC30" s="315">
        <v>2.25</v>
      </c>
      <c r="AD30" s="315">
        <v>2.25</v>
      </c>
      <c r="AE30" s="315">
        <v>2.25</v>
      </c>
      <c r="AF30" s="315">
        <v>2.25</v>
      </c>
      <c r="AG30" s="315">
        <v>2.25</v>
      </c>
      <c r="AH30" s="315">
        <v>2.25</v>
      </c>
      <c r="AI30" s="315">
        <v>2.25</v>
      </c>
      <c r="AJ30" s="315">
        <v>2.25</v>
      </c>
      <c r="AK30" s="315">
        <v>2.25</v>
      </c>
      <c r="AL30" s="315">
        <v>2.25</v>
      </c>
      <c r="AM30" s="315">
        <v>2.25</v>
      </c>
      <c r="AN30" s="315">
        <v>2.25</v>
      </c>
      <c r="AO30" s="315">
        <v>2.25</v>
      </c>
      <c r="AP30" s="315">
        <v>2.25</v>
      </c>
      <c r="AQ30" s="315">
        <v>2.25</v>
      </c>
      <c r="AR30" s="315">
        <v>2.25</v>
      </c>
      <c r="AS30" s="315">
        <v>2.25</v>
      </c>
      <c r="AT30" s="315">
        <v>2.25</v>
      </c>
      <c r="AU30" s="315">
        <v>5</v>
      </c>
      <c r="AV30" s="315">
        <v>5</v>
      </c>
      <c r="AW30" s="315">
        <v>5</v>
      </c>
      <c r="AX30" s="315">
        <v>5</v>
      </c>
      <c r="AY30" s="315">
        <v>5</v>
      </c>
      <c r="AZ30" s="315">
        <v>5</v>
      </c>
      <c r="BA30" s="315">
        <v>5</v>
      </c>
      <c r="BB30" s="315">
        <v>5</v>
      </c>
      <c r="BC30" s="315">
        <v>5</v>
      </c>
      <c r="BD30" s="315">
        <v>5</v>
      </c>
      <c r="BE30" s="315">
        <v>5</v>
      </c>
      <c r="BF30" s="315">
        <v>5</v>
      </c>
      <c r="BG30" s="315">
        <v>5</v>
      </c>
      <c r="BH30" s="315">
        <v>5</v>
      </c>
      <c r="BI30" s="315">
        <v>5</v>
      </c>
      <c r="BJ30" s="315">
        <v>5</v>
      </c>
      <c r="BK30" s="315">
        <v>5</v>
      </c>
      <c r="BL30" s="315">
        <v>5</v>
      </c>
      <c r="BM30" s="315">
        <v>5</v>
      </c>
      <c r="BN30" s="315">
        <v>5</v>
      </c>
      <c r="BO30" s="315">
        <v>5</v>
      </c>
      <c r="BP30" s="315">
        <v>5</v>
      </c>
      <c r="BQ30" s="315">
        <v>5</v>
      </c>
      <c r="BR30" s="315">
        <v>5</v>
      </c>
      <c r="BS30" s="315">
        <v>5</v>
      </c>
      <c r="BT30" s="315">
        <v>5</v>
      </c>
      <c r="BU30" s="315">
        <v>5</v>
      </c>
      <c r="BV30" s="315">
        <v>5</v>
      </c>
      <c r="BW30" s="315">
        <v>5</v>
      </c>
      <c r="BX30" s="315">
        <v>5</v>
      </c>
      <c r="BY30" s="315">
        <v>5</v>
      </c>
      <c r="BZ30" s="315">
        <v>5</v>
      </c>
      <c r="CA30" s="315">
        <v>5</v>
      </c>
      <c r="CB30" s="315">
        <v>5</v>
      </c>
      <c r="CC30" s="315">
        <v>5</v>
      </c>
      <c r="CD30" s="315">
        <v>5</v>
      </c>
      <c r="CE30" s="315">
        <v>5</v>
      </c>
      <c r="CF30" s="315">
        <v>5</v>
      </c>
      <c r="CG30" s="315">
        <v>5</v>
      </c>
      <c r="CH30" s="315">
        <v>5</v>
      </c>
      <c r="CI30" s="315">
        <v>5</v>
      </c>
      <c r="CJ30" s="315">
        <v>5</v>
      </c>
      <c r="CK30" s="315">
        <v>5</v>
      </c>
      <c r="CL30" s="315">
        <v>5</v>
      </c>
      <c r="CM30" s="315">
        <v>5</v>
      </c>
      <c r="CN30" s="315">
        <v>5</v>
      </c>
      <c r="CO30" s="315">
        <v>5</v>
      </c>
      <c r="CP30" s="315">
        <v>5</v>
      </c>
      <c r="CQ30" s="315">
        <v>5</v>
      </c>
      <c r="CR30" s="315">
        <v>5</v>
      </c>
      <c r="CS30" s="315">
        <v>5</v>
      </c>
      <c r="CT30" s="315">
        <v>5</v>
      </c>
      <c r="CU30" s="315">
        <v>5</v>
      </c>
      <c r="CV30" s="315">
        <v>5</v>
      </c>
      <c r="CW30" s="315">
        <v>5</v>
      </c>
      <c r="CX30" s="315">
        <v>5</v>
      </c>
      <c r="CY30" s="315">
        <v>5</v>
      </c>
      <c r="CZ30" s="315">
        <v>5</v>
      </c>
      <c r="DA30" s="315">
        <v>5</v>
      </c>
      <c r="DB30" s="315">
        <v>5</v>
      </c>
      <c r="DC30" s="315">
        <v>5</v>
      </c>
      <c r="DD30" s="315">
        <v>5</v>
      </c>
      <c r="DE30" s="315">
        <v>5</v>
      </c>
      <c r="DF30" s="315">
        <v>5</v>
      </c>
      <c r="DG30" s="315">
        <v>5</v>
      </c>
      <c r="DH30" s="315">
        <v>5</v>
      </c>
      <c r="DI30" s="315">
        <v>5</v>
      </c>
      <c r="DJ30" s="315">
        <v>5</v>
      </c>
      <c r="DK30" s="315">
        <v>5</v>
      </c>
      <c r="DL30" s="315">
        <v>5</v>
      </c>
      <c r="DM30" s="315">
        <v>5</v>
      </c>
      <c r="DN30" s="315">
        <v>5</v>
      </c>
      <c r="DO30" s="315">
        <v>5</v>
      </c>
      <c r="DP30" s="315">
        <v>5</v>
      </c>
      <c r="DQ30" s="315">
        <v>5</v>
      </c>
      <c r="DR30" s="315">
        <v>5</v>
      </c>
      <c r="DS30" s="315">
        <v>5</v>
      </c>
      <c r="DT30" s="315">
        <v>5</v>
      </c>
      <c r="DU30" s="315">
        <v>5</v>
      </c>
      <c r="DV30" s="315">
        <v>5</v>
      </c>
      <c r="DW30" s="315">
        <v>5</v>
      </c>
      <c r="DX30" s="315">
        <v>5</v>
      </c>
      <c r="DY30" s="378">
        <v>5</v>
      </c>
      <c r="DZ30" s="315">
        <v>5</v>
      </c>
      <c r="EA30" s="315">
        <v>5</v>
      </c>
      <c r="EB30" s="315">
        <v>5</v>
      </c>
      <c r="EC30" s="315">
        <v>5</v>
      </c>
      <c r="ED30" s="315">
        <v>5</v>
      </c>
      <c r="EE30" s="315">
        <v>5</v>
      </c>
      <c r="EF30" s="315">
        <v>5</v>
      </c>
      <c r="EG30" s="315">
        <v>5</v>
      </c>
      <c r="EH30" s="315">
        <v>5</v>
      </c>
      <c r="EI30" s="315">
        <v>5</v>
      </c>
      <c r="EJ30" s="315">
        <v>5</v>
      </c>
      <c r="EK30" s="315">
        <v>5</v>
      </c>
      <c r="EL30" s="315">
        <v>5</v>
      </c>
      <c r="EM30" s="315">
        <v>5</v>
      </c>
      <c r="EN30" s="315">
        <v>5</v>
      </c>
      <c r="EO30" s="315">
        <v>5</v>
      </c>
      <c r="EP30" s="315">
        <v>5</v>
      </c>
      <c r="EQ30" s="315">
        <v>5</v>
      </c>
      <c r="ER30" s="315">
        <v>5</v>
      </c>
      <c r="ES30" s="315">
        <v>5</v>
      </c>
      <c r="ET30" s="315">
        <v>5</v>
      </c>
      <c r="EU30" s="315">
        <v>5</v>
      </c>
      <c r="EV30" s="315">
        <v>5</v>
      </c>
      <c r="EW30" s="315">
        <v>5</v>
      </c>
      <c r="EX30" s="315">
        <v>5</v>
      </c>
      <c r="EY30" s="315">
        <v>5</v>
      </c>
      <c r="EZ30" s="315">
        <v>5</v>
      </c>
      <c r="FA30" s="315">
        <v>5</v>
      </c>
      <c r="FB30" s="315">
        <v>5</v>
      </c>
      <c r="FC30" s="315">
        <v>5</v>
      </c>
      <c r="FD30" s="315">
        <v>5</v>
      </c>
      <c r="FE30" s="315">
        <v>5</v>
      </c>
      <c r="FF30" s="315">
        <v>5</v>
      </c>
      <c r="FG30" s="315">
        <v>5</v>
      </c>
      <c r="FH30" s="315">
        <v>5</v>
      </c>
      <c r="FI30" s="315">
        <v>5</v>
      </c>
      <c r="FJ30" s="315">
        <v>5</v>
      </c>
      <c r="FK30" s="315">
        <v>5</v>
      </c>
      <c r="FL30" s="315">
        <v>5</v>
      </c>
      <c r="FM30" s="315">
        <v>5</v>
      </c>
      <c r="FN30" s="315">
        <v>5</v>
      </c>
      <c r="FO30" s="315">
        <v>5</v>
      </c>
      <c r="FP30" s="315">
        <v>5</v>
      </c>
      <c r="FQ30" s="315">
        <v>5</v>
      </c>
      <c r="FR30" s="315">
        <v>5</v>
      </c>
      <c r="FS30" s="315">
        <v>5</v>
      </c>
      <c r="FT30" s="315">
        <v>5</v>
      </c>
      <c r="FU30" s="315">
        <v>5</v>
      </c>
      <c r="FV30" s="315">
        <v>5</v>
      </c>
      <c r="FW30" s="315">
        <v>5</v>
      </c>
      <c r="FX30" s="315">
        <v>5</v>
      </c>
      <c r="FY30" s="315">
        <v>5</v>
      </c>
      <c r="FZ30" s="315">
        <v>5</v>
      </c>
      <c r="GA30" s="315">
        <v>5</v>
      </c>
      <c r="GB30" s="315">
        <v>5</v>
      </c>
      <c r="GC30" s="315">
        <v>5</v>
      </c>
      <c r="GD30" s="315">
        <v>5</v>
      </c>
      <c r="GE30" s="315">
        <v>5</v>
      </c>
      <c r="GF30" s="315">
        <v>5</v>
      </c>
      <c r="GG30" s="315">
        <v>5</v>
      </c>
      <c r="GH30" s="315">
        <v>5</v>
      </c>
      <c r="GI30" s="315">
        <v>5</v>
      </c>
      <c r="GJ30" s="315">
        <v>5</v>
      </c>
      <c r="GK30" s="315">
        <v>5</v>
      </c>
      <c r="GL30" s="315">
        <v>5</v>
      </c>
      <c r="GM30" s="315">
        <v>5</v>
      </c>
      <c r="GN30" s="315">
        <v>5</v>
      </c>
      <c r="GO30" s="315">
        <v>5</v>
      </c>
      <c r="GP30" s="315">
        <v>5</v>
      </c>
      <c r="GQ30" s="315">
        <v>5</v>
      </c>
      <c r="GR30" s="315">
        <v>5</v>
      </c>
      <c r="GS30" s="315">
        <v>5</v>
      </c>
      <c r="GT30" s="315">
        <v>5</v>
      </c>
      <c r="GU30" s="315">
        <v>5</v>
      </c>
      <c r="GV30" s="315">
        <v>5</v>
      </c>
      <c r="GW30" s="315">
        <v>5</v>
      </c>
      <c r="GX30" s="315">
        <v>5</v>
      </c>
      <c r="GY30" s="315">
        <v>5</v>
      </c>
      <c r="GZ30" s="315">
        <v>5</v>
      </c>
      <c r="HA30" s="315">
        <v>5</v>
      </c>
      <c r="HB30" s="315">
        <v>5</v>
      </c>
      <c r="HC30" s="315">
        <v>5</v>
      </c>
      <c r="HD30" s="315">
        <v>5</v>
      </c>
      <c r="HE30" s="315">
        <v>5</v>
      </c>
      <c r="HF30" s="315">
        <v>5</v>
      </c>
      <c r="HG30" s="315">
        <v>5</v>
      </c>
      <c r="HH30" s="315">
        <v>5</v>
      </c>
      <c r="HI30" s="315">
        <v>5</v>
      </c>
      <c r="HJ30" s="315">
        <v>5</v>
      </c>
      <c r="HK30" s="315">
        <v>5</v>
      </c>
      <c r="HL30" s="315">
        <v>5</v>
      </c>
      <c r="HM30" s="315">
        <v>5</v>
      </c>
      <c r="HN30" s="315">
        <v>5</v>
      </c>
      <c r="HO30" s="315">
        <v>5</v>
      </c>
      <c r="HP30" s="315">
        <v>5</v>
      </c>
      <c r="HQ30" s="315">
        <v>5</v>
      </c>
      <c r="HR30" s="315">
        <v>5</v>
      </c>
      <c r="HS30" s="315">
        <v>5</v>
      </c>
    </row>
    <row r="31" spans="1:227" s="315" customFormat="1">
      <c r="B31" s="316" t="s">
        <v>119</v>
      </c>
      <c r="C31" s="342"/>
      <c r="D31" s="342"/>
      <c r="E31" s="342"/>
      <c r="F31" s="342"/>
      <c r="G31" s="342"/>
      <c r="H31" s="342"/>
      <c r="I31" s="342"/>
      <c r="J31" s="342"/>
      <c r="K31" s="342"/>
      <c r="L31" s="342"/>
      <c r="M31" s="342"/>
      <c r="N31" s="342"/>
      <c r="CI31" s="367">
        <v>0</v>
      </c>
      <c r="CJ31" s="315">
        <v>0.29000000000000004</v>
      </c>
      <c r="CK31" s="315">
        <v>0.29000000000000004</v>
      </c>
      <c r="CL31" s="315">
        <v>0.29000000000000004</v>
      </c>
      <c r="CM31" s="315">
        <v>0.29000000000000004</v>
      </c>
      <c r="CN31" s="315">
        <v>0.29000000000000004</v>
      </c>
      <c r="CO31" s="315">
        <v>0.29000000000000004</v>
      </c>
      <c r="CP31" s="315">
        <v>0.29000000000000004</v>
      </c>
      <c r="CQ31" s="315">
        <v>0.29000000000000004</v>
      </c>
      <c r="CR31" s="315">
        <v>0.36000000000000032</v>
      </c>
      <c r="CS31" s="315">
        <v>0.36000000000000032</v>
      </c>
      <c r="CT31" s="315">
        <v>0.36000000000000032</v>
      </c>
      <c r="CU31" s="315">
        <v>0.36000000000000032</v>
      </c>
      <c r="CV31" s="315">
        <v>0.36000000000000032</v>
      </c>
      <c r="CW31" s="315">
        <v>0.36000000000000032</v>
      </c>
      <c r="CX31" s="315">
        <v>0.36000000000000032</v>
      </c>
      <c r="CY31" s="315">
        <v>0.36000000000000032</v>
      </c>
      <c r="CZ31" s="315">
        <v>0.36000000000000032</v>
      </c>
      <c r="DA31" s="315">
        <v>0.36000000000000032</v>
      </c>
      <c r="DB31" s="315">
        <v>0.36000000000000032</v>
      </c>
      <c r="DC31" s="315">
        <v>0.36000000000000032</v>
      </c>
      <c r="DD31" s="315">
        <v>0.36000000000000032</v>
      </c>
      <c r="DE31" s="315">
        <v>0.36000000000000032</v>
      </c>
      <c r="DF31" s="315">
        <v>0.36000000000000032</v>
      </c>
      <c r="DG31" s="315">
        <v>0.36000000000000032</v>
      </c>
      <c r="DH31" s="315">
        <v>0.36000000000000032</v>
      </c>
      <c r="DI31" s="315">
        <v>0.36000000000000032</v>
      </c>
      <c r="DJ31" s="315">
        <v>0.36000000000000032</v>
      </c>
      <c r="DK31" s="315">
        <v>0.36000000000000032</v>
      </c>
      <c r="DL31" s="315">
        <v>0.36000000000000032</v>
      </c>
      <c r="DM31" s="315">
        <v>0.36000000000000032</v>
      </c>
      <c r="DN31" s="315">
        <v>0.36000000000000032</v>
      </c>
      <c r="DO31" s="315">
        <v>0.36000000000000032</v>
      </c>
      <c r="DP31" s="315">
        <v>0.36000000000000032</v>
      </c>
      <c r="DQ31" s="315">
        <v>0.36000000000000032</v>
      </c>
      <c r="DR31" s="315">
        <v>0.36000000000000032</v>
      </c>
      <c r="DS31" s="315">
        <v>0.36000000000000032</v>
      </c>
      <c r="DT31" s="315">
        <v>0.36000000000000032</v>
      </c>
      <c r="DU31" s="315">
        <v>0.36000000000000032</v>
      </c>
      <c r="DV31" s="315">
        <v>0.36000000000000032</v>
      </c>
      <c r="DW31" s="315">
        <v>0.36000000000000032</v>
      </c>
      <c r="DX31" s="315">
        <v>0.36000000000000032</v>
      </c>
      <c r="DY31" s="378">
        <v>0.36000000000000032</v>
      </c>
      <c r="DZ31" s="315">
        <v>0.36000000000000032</v>
      </c>
      <c r="EA31" s="315">
        <v>0.36000000000000032</v>
      </c>
      <c r="EB31" s="315">
        <v>0.36000000000000032</v>
      </c>
      <c r="EC31" s="315">
        <v>0.36000000000000032</v>
      </c>
      <c r="ED31" s="315">
        <v>0.36000000000000032</v>
      </c>
      <c r="EE31" s="315">
        <v>0.36000000000000032</v>
      </c>
      <c r="EF31" s="315">
        <v>0.36000000000000032</v>
      </c>
      <c r="EG31" s="315">
        <v>0.36000000000000032</v>
      </c>
      <c r="EH31" s="315">
        <v>0.36000000000000032</v>
      </c>
      <c r="EI31" s="315">
        <v>0.36000000000000032</v>
      </c>
      <c r="EJ31" s="315">
        <v>0.36000000000000032</v>
      </c>
      <c r="EK31" s="315">
        <v>0.36000000000000032</v>
      </c>
      <c r="EL31" s="315">
        <v>0.36000000000000032</v>
      </c>
      <c r="EM31" s="315">
        <v>0.36000000000000032</v>
      </c>
      <c r="EN31" s="315">
        <v>0.36000000000000032</v>
      </c>
      <c r="EO31" s="315">
        <v>0.36000000000000032</v>
      </c>
      <c r="EP31" s="315">
        <v>0.36000000000000032</v>
      </c>
      <c r="EQ31" s="315">
        <v>0.36000000000000032</v>
      </c>
      <c r="ER31" s="315">
        <v>0.36000000000000032</v>
      </c>
      <c r="ES31" s="315">
        <v>0.36000000000000032</v>
      </c>
      <c r="ET31" s="315">
        <v>0.36000000000000032</v>
      </c>
      <c r="EU31" s="315">
        <v>0.36000000000000032</v>
      </c>
      <c r="EV31" s="315">
        <v>0.36000000000000032</v>
      </c>
      <c r="EW31" s="315">
        <v>0.36000000000000032</v>
      </c>
      <c r="EX31" s="315">
        <v>0.36000000000000032</v>
      </c>
      <c r="EY31" s="315">
        <v>0.36000000000000032</v>
      </c>
      <c r="EZ31" s="315">
        <v>0.36000000000000032</v>
      </c>
      <c r="FA31" s="315">
        <v>0.36000000000000032</v>
      </c>
      <c r="FB31" s="315">
        <v>0.36000000000000032</v>
      </c>
      <c r="FC31" s="315">
        <v>0.36000000000000032</v>
      </c>
      <c r="FD31" s="315">
        <v>0.36000000000000032</v>
      </c>
      <c r="FE31" s="315">
        <v>0.36000000000000032</v>
      </c>
      <c r="FF31" s="315">
        <v>0.36000000000000032</v>
      </c>
      <c r="FG31" s="315">
        <v>0.36000000000000032</v>
      </c>
      <c r="FH31" s="315">
        <v>0.36000000000000032</v>
      </c>
      <c r="FI31" s="315">
        <v>0.36000000000000032</v>
      </c>
      <c r="FJ31" s="315">
        <v>0.36000000000000032</v>
      </c>
      <c r="FK31" s="315">
        <v>0.36000000000000032</v>
      </c>
      <c r="FL31" s="315">
        <v>0.36000000000000032</v>
      </c>
      <c r="FM31" s="315">
        <v>0.36000000000000032</v>
      </c>
      <c r="FN31" s="315">
        <v>0.36000000000000032</v>
      </c>
      <c r="FO31" s="315">
        <v>0.36000000000000032</v>
      </c>
      <c r="FP31" s="315">
        <v>0.36000000000000032</v>
      </c>
      <c r="FQ31" s="315">
        <v>0.36000000000000032</v>
      </c>
      <c r="FR31" s="315">
        <v>0.36000000000000032</v>
      </c>
      <c r="FS31" s="315">
        <v>0.36000000000000032</v>
      </c>
      <c r="FT31" s="315">
        <v>0.36000000000000032</v>
      </c>
      <c r="FU31" s="315">
        <v>0.36000000000000032</v>
      </c>
      <c r="FV31" s="315">
        <v>0.36000000000000032</v>
      </c>
      <c r="FW31" s="315">
        <v>0.36000000000000032</v>
      </c>
      <c r="FX31" s="315">
        <v>0.36000000000000032</v>
      </c>
      <c r="FY31" s="315">
        <v>0.36000000000000032</v>
      </c>
      <c r="FZ31" s="315">
        <v>0.36000000000000032</v>
      </c>
      <c r="GA31" s="315">
        <v>0.36000000000000032</v>
      </c>
      <c r="GB31" s="315">
        <v>0.36000000000000032</v>
      </c>
      <c r="GC31" s="315">
        <v>0.36000000000000032</v>
      </c>
      <c r="GD31" s="315">
        <v>0.36000000000000032</v>
      </c>
      <c r="GE31" s="315">
        <v>0.36000000000000032</v>
      </c>
      <c r="GF31" s="315">
        <v>0.36000000000000032</v>
      </c>
      <c r="GG31" s="315">
        <v>0.36000000000000032</v>
      </c>
      <c r="GH31" s="315">
        <v>0.36000000000000032</v>
      </c>
      <c r="GI31" s="315">
        <v>0.36000000000000032</v>
      </c>
      <c r="GJ31" s="315">
        <v>0.36000000000000032</v>
      </c>
      <c r="GK31" s="315">
        <v>0.36000000000000032</v>
      </c>
      <c r="GL31" s="315">
        <v>0.36000000000000032</v>
      </c>
      <c r="GM31" s="315">
        <v>0.36000000000000032</v>
      </c>
      <c r="GN31" s="315">
        <v>0.36000000000000032</v>
      </c>
      <c r="GO31" s="315">
        <v>0.36000000000000032</v>
      </c>
      <c r="GP31" s="315">
        <v>0.36000000000000032</v>
      </c>
      <c r="GQ31" s="315">
        <v>0.36000000000000032</v>
      </c>
      <c r="GR31" s="315">
        <v>0.36000000000000032</v>
      </c>
      <c r="GS31" s="315">
        <v>0.36000000000000032</v>
      </c>
      <c r="GT31" s="315">
        <v>0.36000000000000032</v>
      </c>
      <c r="GU31" s="315">
        <v>0.36000000000000032</v>
      </c>
      <c r="GV31" s="315">
        <v>0.36000000000000032</v>
      </c>
      <c r="GW31" s="315">
        <v>0.36000000000000032</v>
      </c>
      <c r="GX31" s="315">
        <v>0.36000000000000032</v>
      </c>
      <c r="GY31" s="315">
        <v>0.36000000000000032</v>
      </c>
      <c r="GZ31" s="315">
        <v>0.36000000000000032</v>
      </c>
      <c r="HA31" s="315">
        <v>0.36000000000000032</v>
      </c>
      <c r="HB31" s="315">
        <v>0.36000000000000032</v>
      </c>
      <c r="HC31" s="315">
        <v>0.36000000000000032</v>
      </c>
      <c r="HD31" s="315">
        <v>0.36000000000000032</v>
      </c>
      <c r="HE31" s="315">
        <v>0.36000000000000032</v>
      </c>
      <c r="HF31" s="315">
        <v>0.36000000000000032</v>
      </c>
      <c r="HG31" s="315">
        <v>0.36000000000000032</v>
      </c>
      <c r="HH31" s="315">
        <v>0.36000000000000032</v>
      </c>
      <c r="HI31" s="315">
        <v>0.36000000000000032</v>
      </c>
      <c r="HJ31" s="315">
        <v>0.36000000000000032</v>
      </c>
      <c r="HK31" s="315">
        <v>0.36000000000000032</v>
      </c>
      <c r="HL31" s="315">
        <v>0.36000000000000032</v>
      </c>
      <c r="HM31" s="315">
        <v>0.36000000000000032</v>
      </c>
      <c r="HN31" s="315">
        <v>0.36000000000000032</v>
      </c>
      <c r="HO31" s="315">
        <v>0.36000000000000032</v>
      </c>
      <c r="HP31" s="315">
        <v>0.36000000000000032</v>
      </c>
      <c r="HQ31" s="315">
        <v>0.36000000000000032</v>
      </c>
      <c r="HR31" s="315">
        <v>0.36000000000000032</v>
      </c>
      <c r="HS31" s="315">
        <v>0.36000000000000032</v>
      </c>
    </row>
    <row r="32" spans="1:227">
      <c r="B32" s="316" t="s">
        <v>116</v>
      </c>
      <c r="C32" s="314"/>
      <c r="D32" s="314"/>
      <c r="E32" s="314"/>
      <c r="F32" s="314"/>
      <c r="G32" s="314"/>
      <c r="H32" s="314"/>
      <c r="I32" s="314"/>
      <c r="J32" s="314"/>
      <c r="K32" s="314"/>
      <c r="L32" s="314"/>
      <c r="M32" s="314"/>
      <c r="N32" s="314"/>
      <c r="O32" s="317">
        <f t="shared" ref="O32:AT32" si="62">+O31+O30</f>
        <v>2.25</v>
      </c>
      <c r="P32" s="317">
        <f t="shared" si="62"/>
        <v>2.25</v>
      </c>
      <c r="Q32" s="317">
        <f t="shared" si="62"/>
        <v>2.25</v>
      </c>
      <c r="R32" s="317">
        <f t="shared" si="62"/>
        <v>2.25</v>
      </c>
      <c r="S32" s="317">
        <f t="shared" si="62"/>
        <v>2.25</v>
      </c>
      <c r="T32" s="317">
        <f t="shared" si="62"/>
        <v>2.25</v>
      </c>
      <c r="U32" s="317">
        <f t="shared" si="62"/>
        <v>2.25</v>
      </c>
      <c r="V32" s="317">
        <f t="shared" si="62"/>
        <v>2.25</v>
      </c>
      <c r="W32" s="317">
        <f t="shared" si="62"/>
        <v>2.25</v>
      </c>
      <c r="X32" s="317">
        <f t="shared" si="62"/>
        <v>2.25</v>
      </c>
      <c r="Y32" s="317">
        <f t="shared" si="62"/>
        <v>2.25</v>
      </c>
      <c r="Z32" s="317">
        <f t="shared" si="62"/>
        <v>2.25</v>
      </c>
      <c r="AA32" s="317">
        <f t="shared" si="62"/>
        <v>2.25</v>
      </c>
      <c r="AB32" s="317">
        <f t="shared" si="62"/>
        <v>2.25</v>
      </c>
      <c r="AC32" s="317">
        <f t="shared" si="62"/>
        <v>2.25</v>
      </c>
      <c r="AD32" s="317">
        <f t="shared" si="62"/>
        <v>2.25</v>
      </c>
      <c r="AE32" s="317">
        <f t="shared" si="62"/>
        <v>2.25</v>
      </c>
      <c r="AF32" s="317">
        <f t="shared" si="62"/>
        <v>2.25</v>
      </c>
      <c r="AG32" s="317">
        <f t="shared" si="62"/>
        <v>2.25</v>
      </c>
      <c r="AH32" s="317">
        <f t="shared" si="62"/>
        <v>2.25</v>
      </c>
      <c r="AI32" s="317">
        <f t="shared" si="62"/>
        <v>2.25</v>
      </c>
      <c r="AJ32" s="317">
        <f t="shared" si="62"/>
        <v>2.25</v>
      </c>
      <c r="AK32" s="317">
        <f t="shared" si="62"/>
        <v>2.25</v>
      </c>
      <c r="AL32" s="317">
        <f t="shared" si="62"/>
        <v>2.25</v>
      </c>
      <c r="AM32" s="317">
        <f t="shared" si="62"/>
        <v>2.25</v>
      </c>
      <c r="AN32" s="317">
        <f t="shared" si="62"/>
        <v>2.25</v>
      </c>
      <c r="AO32" s="317">
        <f t="shared" si="62"/>
        <v>2.25</v>
      </c>
      <c r="AP32" s="317">
        <f t="shared" si="62"/>
        <v>2.25</v>
      </c>
      <c r="AQ32" s="317">
        <f t="shared" si="62"/>
        <v>2.25</v>
      </c>
      <c r="AR32" s="317">
        <f t="shared" si="62"/>
        <v>2.25</v>
      </c>
      <c r="AS32" s="317">
        <f t="shared" si="62"/>
        <v>2.25</v>
      </c>
      <c r="AT32" s="317">
        <f t="shared" si="62"/>
        <v>2.25</v>
      </c>
      <c r="AU32" s="317">
        <f t="shared" ref="AU32:BZ32" si="63">+AU31+AU30</f>
        <v>5</v>
      </c>
      <c r="AV32" s="317">
        <f t="shared" si="63"/>
        <v>5</v>
      </c>
      <c r="AW32" s="317">
        <f t="shared" si="63"/>
        <v>5</v>
      </c>
      <c r="AX32" s="317">
        <f t="shared" si="63"/>
        <v>5</v>
      </c>
      <c r="AY32" s="317">
        <f t="shared" si="63"/>
        <v>5</v>
      </c>
      <c r="AZ32" s="317">
        <f t="shared" si="63"/>
        <v>5</v>
      </c>
      <c r="BA32" s="317">
        <f t="shared" si="63"/>
        <v>5</v>
      </c>
      <c r="BB32" s="317">
        <f t="shared" si="63"/>
        <v>5</v>
      </c>
      <c r="BC32" s="317">
        <f t="shared" si="63"/>
        <v>5</v>
      </c>
      <c r="BD32" s="317">
        <f t="shared" si="63"/>
        <v>5</v>
      </c>
      <c r="BE32" s="317">
        <f t="shared" si="63"/>
        <v>5</v>
      </c>
      <c r="BF32" s="317">
        <f t="shared" si="63"/>
        <v>5</v>
      </c>
      <c r="BG32" s="317">
        <f t="shared" si="63"/>
        <v>5</v>
      </c>
      <c r="BH32" s="317">
        <f t="shared" si="63"/>
        <v>5</v>
      </c>
      <c r="BI32" s="317">
        <f t="shared" si="63"/>
        <v>5</v>
      </c>
      <c r="BJ32" s="317">
        <f t="shared" si="63"/>
        <v>5</v>
      </c>
      <c r="BK32" s="317">
        <f t="shared" si="63"/>
        <v>5</v>
      </c>
      <c r="BL32" s="317">
        <f t="shared" si="63"/>
        <v>5</v>
      </c>
      <c r="BM32" s="317">
        <f t="shared" si="63"/>
        <v>5</v>
      </c>
      <c r="BN32" s="317">
        <f t="shared" si="63"/>
        <v>5</v>
      </c>
      <c r="BO32" s="317">
        <f t="shared" si="63"/>
        <v>5</v>
      </c>
      <c r="BP32" s="317">
        <f t="shared" si="63"/>
        <v>5</v>
      </c>
      <c r="BQ32" s="317">
        <f t="shared" si="63"/>
        <v>5</v>
      </c>
      <c r="BR32" s="317">
        <f t="shared" si="63"/>
        <v>5</v>
      </c>
      <c r="BS32" s="317">
        <f t="shared" si="63"/>
        <v>5</v>
      </c>
      <c r="BT32" s="317">
        <f t="shared" si="63"/>
        <v>5</v>
      </c>
      <c r="BU32" s="317">
        <f t="shared" si="63"/>
        <v>5</v>
      </c>
      <c r="BV32" s="317">
        <f t="shared" si="63"/>
        <v>5</v>
      </c>
      <c r="BW32" s="317">
        <f t="shared" si="63"/>
        <v>5</v>
      </c>
      <c r="BX32" s="317">
        <f t="shared" si="63"/>
        <v>5</v>
      </c>
      <c r="BY32" s="317">
        <f t="shared" si="63"/>
        <v>5</v>
      </c>
      <c r="BZ32" s="317">
        <f t="shared" si="63"/>
        <v>5</v>
      </c>
      <c r="CA32" s="317">
        <f t="shared" ref="CA32:DF32" si="64">+CA31+CA30</f>
        <v>5</v>
      </c>
      <c r="CB32" s="317">
        <f t="shared" si="64"/>
        <v>5</v>
      </c>
      <c r="CC32" s="317">
        <f t="shared" si="64"/>
        <v>5</v>
      </c>
      <c r="CD32" s="317">
        <f t="shared" si="64"/>
        <v>5</v>
      </c>
      <c r="CE32" s="317">
        <f t="shared" si="64"/>
        <v>5</v>
      </c>
      <c r="CF32" s="317">
        <f t="shared" si="64"/>
        <v>5</v>
      </c>
      <c r="CG32" s="317">
        <f t="shared" si="64"/>
        <v>5</v>
      </c>
      <c r="CH32" s="317">
        <f t="shared" si="64"/>
        <v>5</v>
      </c>
      <c r="CI32" s="317">
        <f t="shared" si="64"/>
        <v>5</v>
      </c>
      <c r="CJ32" s="317">
        <f t="shared" si="64"/>
        <v>5.29</v>
      </c>
      <c r="CK32" s="317">
        <f t="shared" si="64"/>
        <v>5.29</v>
      </c>
      <c r="CL32" s="317">
        <f t="shared" si="64"/>
        <v>5.29</v>
      </c>
      <c r="CM32" s="317">
        <f t="shared" si="64"/>
        <v>5.29</v>
      </c>
      <c r="CN32" s="317">
        <f t="shared" si="64"/>
        <v>5.29</v>
      </c>
      <c r="CO32" s="317">
        <f t="shared" si="64"/>
        <v>5.29</v>
      </c>
      <c r="CP32" s="317">
        <f t="shared" si="64"/>
        <v>5.29</v>
      </c>
      <c r="CQ32" s="317">
        <f t="shared" si="64"/>
        <v>5.29</v>
      </c>
      <c r="CR32" s="317">
        <f t="shared" si="64"/>
        <v>5.36</v>
      </c>
      <c r="CS32" s="317">
        <f t="shared" si="64"/>
        <v>5.36</v>
      </c>
      <c r="CT32" s="317">
        <f t="shared" si="64"/>
        <v>5.36</v>
      </c>
      <c r="CU32" s="317">
        <f t="shared" si="64"/>
        <v>5.36</v>
      </c>
      <c r="CV32" s="317">
        <f t="shared" si="64"/>
        <v>5.36</v>
      </c>
      <c r="CW32" s="317">
        <f t="shared" si="64"/>
        <v>5.36</v>
      </c>
      <c r="CX32" s="317">
        <f t="shared" si="64"/>
        <v>5.36</v>
      </c>
      <c r="CY32" s="317">
        <f t="shared" si="64"/>
        <v>5.36</v>
      </c>
      <c r="CZ32" s="317">
        <f t="shared" si="64"/>
        <v>5.36</v>
      </c>
      <c r="DA32" s="317">
        <f t="shared" si="64"/>
        <v>5.36</v>
      </c>
      <c r="DB32" s="317">
        <f t="shared" si="64"/>
        <v>5.36</v>
      </c>
      <c r="DC32" s="317">
        <f t="shared" si="64"/>
        <v>5.36</v>
      </c>
      <c r="DD32" s="317">
        <f t="shared" si="64"/>
        <v>5.36</v>
      </c>
      <c r="DE32" s="317">
        <f t="shared" si="64"/>
        <v>5.36</v>
      </c>
      <c r="DF32" s="317">
        <f t="shared" si="64"/>
        <v>5.36</v>
      </c>
      <c r="DG32" s="317">
        <f t="shared" ref="DG32:EL32" si="65">+DG31+DG30</f>
        <v>5.36</v>
      </c>
      <c r="DH32" s="317">
        <f t="shared" si="65"/>
        <v>5.36</v>
      </c>
      <c r="DI32" s="317">
        <f t="shared" si="65"/>
        <v>5.36</v>
      </c>
      <c r="DJ32" s="317">
        <f t="shared" si="65"/>
        <v>5.36</v>
      </c>
      <c r="DK32" s="317">
        <f t="shared" si="65"/>
        <v>5.36</v>
      </c>
      <c r="DL32" s="317">
        <f t="shared" si="65"/>
        <v>5.36</v>
      </c>
      <c r="DM32" s="317">
        <f t="shared" si="65"/>
        <v>5.36</v>
      </c>
      <c r="DN32" s="317">
        <f t="shared" si="65"/>
        <v>5.36</v>
      </c>
      <c r="DO32" s="317">
        <f t="shared" si="65"/>
        <v>5.36</v>
      </c>
      <c r="DP32" s="317">
        <f t="shared" si="65"/>
        <v>5.36</v>
      </c>
      <c r="DQ32" s="317">
        <f t="shared" si="65"/>
        <v>5.36</v>
      </c>
      <c r="DR32" s="317">
        <f t="shared" si="65"/>
        <v>5.36</v>
      </c>
      <c r="DS32" s="317">
        <f t="shared" si="65"/>
        <v>5.36</v>
      </c>
      <c r="DT32" s="317">
        <f t="shared" si="65"/>
        <v>5.36</v>
      </c>
      <c r="DU32" s="317">
        <f t="shared" si="65"/>
        <v>5.36</v>
      </c>
      <c r="DV32" s="317">
        <f t="shared" si="65"/>
        <v>5.36</v>
      </c>
      <c r="DW32" s="317">
        <f t="shared" si="65"/>
        <v>5.36</v>
      </c>
      <c r="DX32" s="317">
        <f t="shared" si="65"/>
        <v>5.36</v>
      </c>
      <c r="DY32" s="387">
        <f t="shared" si="65"/>
        <v>5.36</v>
      </c>
      <c r="DZ32" s="317">
        <f t="shared" si="65"/>
        <v>5.36</v>
      </c>
      <c r="EA32" s="317">
        <f t="shared" si="65"/>
        <v>5.36</v>
      </c>
      <c r="EB32" s="317">
        <f t="shared" si="65"/>
        <v>5.36</v>
      </c>
      <c r="EC32" s="317">
        <f t="shared" si="65"/>
        <v>5.36</v>
      </c>
      <c r="ED32" s="317">
        <f t="shared" si="65"/>
        <v>5.36</v>
      </c>
      <c r="EE32" s="317">
        <f t="shared" si="65"/>
        <v>5.36</v>
      </c>
      <c r="EF32" s="317">
        <f t="shared" si="65"/>
        <v>5.36</v>
      </c>
      <c r="EG32" s="317">
        <f t="shared" si="65"/>
        <v>5.36</v>
      </c>
      <c r="EH32" s="317">
        <f t="shared" si="65"/>
        <v>5.36</v>
      </c>
      <c r="EI32" s="317">
        <f t="shared" si="65"/>
        <v>5.36</v>
      </c>
      <c r="EJ32" s="317">
        <f t="shared" si="65"/>
        <v>5.36</v>
      </c>
      <c r="EK32" s="317">
        <f t="shared" si="65"/>
        <v>5.36</v>
      </c>
      <c r="EL32" s="317">
        <f t="shared" si="65"/>
        <v>5.36</v>
      </c>
      <c r="EM32" s="317">
        <f t="shared" ref="EM32:FR32" si="66">+EM31+EM30</f>
        <v>5.36</v>
      </c>
      <c r="EN32" s="317">
        <f t="shared" si="66"/>
        <v>5.36</v>
      </c>
      <c r="EO32" s="317">
        <f t="shared" si="66"/>
        <v>5.36</v>
      </c>
      <c r="EP32" s="317">
        <f t="shared" si="66"/>
        <v>5.36</v>
      </c>
      <c r="EQ32" s="317">
        <f t="shared" si="66"/>
        <v>5.36</v>
      </c>
      <c r="ER32" s="317">
        <f t="shared" si="66"/>
        <v>5.36</v>
      </c>
      <c r="ES32" s="317">
        <f t="shared" si="66"/>
        <v>5.36</v>
      </c>
      <c r="ET32" s="317">
        <f t="shared" si="66"/>
        <v>5.36</v>
      </c>
      <c r="EU32" s="317">
        <f t="shared" si="66"/>
        <v>5.36</v>
      </c>
      <c r="EV32" s="317">
        <f t="shared" si="66"/>
        <v>5.36</v>
      </c>
      <c r="EW32" s="317">
        <f t="shared" si="66"/>
        <v>5.36</v>
      </c>
      <c r="EX32" s="317">
        <f t="shared" si="66"/>
        <v>5.36</v>
      </c>
      <c r="EY32" s="317">
        <f t="shared" si="66"/>
        <v>5.36</v>
      </c>
      <c r="EZ32" s="317">
        <f t="shared" si="66"/>
        <v>5.36</v>
      </c>
      <c r="FA32" s="317">
        <f t="shared" si="66"/>
        <v>5.36</v>
      </c>
      <c r="FB32" s="317">
        <f t="shared" si="66"/>
        <v>5.36</v>
      </c>
      <c r="FC32" s="317">
        <f t="shared" si="66"/>
        <v>5.36</v>
      </c>
      <c r="FD32" s="317">
        <f t="shared" si="66"/>
        <v>5.36</v>
      </c>
      <c r="FE32" s="317">
        <f t="shared" si="66"/>
        <v>5.36</v>
      </c>
      <c r="FF32" s="317">
        <f t="shared" si="66"/>
        <v>5.36</v>
      </c>
      <c r="FG32" s="317">
        <f t="shared" si="66"/>
        <v>5.36</v>
      </c>
      <c r="FH32" s="317">
        <f t="shared" si="66"/>
        <v>5.36</v>
      </c>
      <c r="FI32" s="317">
        <f t="shared" si="66"/>
        <v>5.36</v>
      </c>
      <c r="FJ32" s="317">
        <f t="shared" si="66"/>
        <v>5.36</v>
      </c>
      <c r="FK32" s="317">
        <f t="shared" si="66"/>
        <v>5.36</v>
      </c>
      <c r="FL32" s="317">
        <f t="shared" si="66"/>
        <v>5.36</v>
      </c>
      <c r="FM32" s="317">
        <f t="shared" si="66"/>
        <v>5.36</v>
      </c>
      <c r="FN32" s="317">
        <f t="shared" si="66"/>
        <v>5.36</v>
      </c>
      <c r="FO32" s="317">
        <f t="shared" si="66"/>
        <v>5.36</v>
      </c>
      <c r="FP32" s="317">
        <f t="shared" si="66"/>
        <v>5.36</v>
      </c>
      <c r="FQ32" s="317">
        <f t="shared" si="66"/>
        <v>5.36</v>
      </c>
      <c r="FR32" s="317">
        <f t="shared" si="66"/>
        <v>5.36</v>
      </c>
      <c r="FS32" s="317">
        <f t="shared" ref="FS32:FW32" si="67">+FS31+FS30</f>
        <v>5.36</v>
      </c>
      <c r="FT32" s="317">
        <f t="shared" si="67"/>
        <v>5.36</v>
      </c>
      <c r="FU32" s="317">
        <f t="shared" si="67"/>
        <v>5.36</v>
      </c>
      <c r="FV32" s="317">
        <f t="shared" si="67"/>
        <v>5.36</v>
      </c>
      <c r="FW32" s="317">
        <f t="shared" si="67"/>
        <v>5.36</v>
      </c>
      <c r="FX32" s="317">
        <f t="shared" ref="FX32" si="68">+FX31+FX30</f>
        <v>5.36</v>
      </c>
      <c r="FY32" s="317">
        <f t="shared" ref="FY32" si="69">+FY31+FY30</f>
        <v>5.36</v>
      </c>
      <c r="FZ32" s="317">
        <f t="shared" ref="FZ32" si="70">+FZ31+FZ30</f>
        <v>5.36</v>
      </c>
      <c r="GA32" s="317">
        <f t="shared" ref="GA32" si="71">+GA31+GA30</f>
        <v>5.36</v>
      </c>
      <c r="GB32" s="317">
        <f t="shared" ref="GB32" si="72">+GB31+GB30</f>
        <v>5.36</v>
      </c>
      <c r="GC32" s="317">
        <f t="shared" ref="GC32" si="73">+GC31+GC30</f>
        <v>5.36</v>
      </c>
      <c r="GD32" s="317">
        <f t="shared" ref="GD32" si="74">+GD31+GD30</f>
        <v>5.36</v>
      </c>
      <c r="GE32" s="317">
        <f t="shared" ref="GE32" si="75">+GE31+GE30</f>
        <v>5.36</v>
      </c>
      <c r="GF32" s="317">
        <f t="shared" ref="GF32" si="76">+GF31+GF30</f>
        <v>5.36</v>
      </c>
      <c r="GG32" s="317">
        <f t="shared" ref="GG32" si="77">+GG31+GG30</f>
        <v>5.36</v>
      </c>
      <c r="GH32" s="317">
        <f t="shared" ref="GH32" si="78">+GH31+GH30</f>
        <v>5.36</v>
      </c>
      <c r="GI32" s="317">
        <f t="shared" ref="GI32" si="79">+GI31+GI30</f>
        <v>5.36</v>
      </c>
      <c r="GJ32" s="317">
        <f t="shared" ref="GJ32" si="80">+GJ31+GJ30</f>
        <v>5.36</v>
      </c>
      <c r="GK32" s="317">
        <f t="shared" ref="GK32" si="81">+GK31+GK30</f>
        <v>5.36</v>
      </c>
      <c r="GL32" s="317">
        <f t="shared" ref="GL32:GU32" si="82">+GL31+GL30</f>
        <v>5.36</v>
      </c>
      <c r="GM32" s="317">
        <f t="shared" si="82"/>
        <v>5.36</v>
      </c>
      <c r="GN32" s="317">
        <f t="shared" si="82"/>
        <v>5.36</v>
      </c>
      <c r="GO32" s="317">
        <f t="shared" si="82"/>
        <v>5.36</v>
      </c>
      <c r="GP32" s="317">
        <f t="shared" si="82"/>
        <v>5.36</v>
      </c>
      <c r="GQ32" s="317">
        <f t="shared" si="82"/>
        <v>5.36</v>
      </c>
      <c r="GR32" s="317">
        <f t="shared" si="82"/>
        <v>5.36</v>
      </c>
      <c r="GS32" s="317">
        <f t="shared" si="82"/>
        <v>5.36</v>
      </c>
      <c r="GT32" s="317">
        <f t="shared" si="82"/>
        <v>5.36</v>
      </c>
      <c r="GU32" s="317">
        <f t="shared" si="82"/>
        <v>5.36</v>
      </c>
      <c r="GV32" s="317">
        <f t="shared" ref="GV32:GX32" si="83">+GV31+GV30</f>
        <v>5.36</v>
      </c>
      <c r="GW32" s="317">
        <f t="shared" si="83"/>
        <v>5.36</v>
      </c>
      <c r="GX32" s="317">
        <f t="shared" si="83"/>
        <v>5.36</v>
      </c>
      <c r="GY32" s="317">
        <f t="shared" ref="GY32:HG32" si="84">+GY31+GY30</f>
        <v>5.36</v>
      </c>
      <c r="GZ32" s="317">
        <f t="shared" si="84"/>
        <v>5.36</v>
      </c>
      <c r="HA32" s="317">
        <f t="shared" si="84"/>
        <v>5.36</v>
      </c>
      <c r="HB32" s="317">
        <f t="shared" si="84"/>
        <v>5.36</v>
      </c>
      <c r="HC32" s="317">
        <f t="shared" si="84"/>
        <v>5.36</v>
      </c>
      <c r="HD32" s="317">
        <f t="shared" si="84"/>
        <v>5.36</v>
      </c>
      <c r="HE32" s="317">
        <f t="shared" si="84"/>
        <v>5.36</v>
      </c>
      <c r="HF32" s="317">
        <f t="shared" si="84"/>
        <v>5.36</v>
      </c>
      <c r="HG32" s="317">
        <f t="shared" si="84"/>
        <v>5.36</v>
      </c>
      <c r="HH32" s="317">
        <f t="shared" ref="HH32:HJ32" si="85">+HH31+HH30</f>
        <v>5.36</v>
      </c>
      <c r="HI32" s="317">
        <f t="shared" si="85"/>
        <v>5.36</v>
      </c>
      <c r="HJ32" s="317">
        <f t="shared" si="85"/>
        <v>5.36</v>
      </c>
      <c r="HK32" s="317">
        <f t="shared" ref="HK32:HM32" si="86">+HK31+HK30</f>
        <v>5.36</v>
      </c>
      <c r="HL32" s="317">
        <f t="shared" si="86"/>
        <v>5.36</v>
      </c>
      <c r="HM32" s="317">
        <f t="shared" si="86"/>
        <v>5.36</v>
      </c>
      <c r="HN32" s="317">
        <f t="shared" ref="HN32:HS32" si="87">+HN31+HN30</f>
        <v>5.36</v>
      </c>
      <c r="HO32" s="317">
        <f t="shared" si="87"/>
        <v>5.36</v>
      </c>
      <c r="HP32" s="317">
        <f t="shared" si="87"/>
        <v>5.36</v>
      </c>
      <c r="HQ32" s="317">
        <f t="shared" si="87"/>
        <v>5.36</v>
      </c>
      <c r="HR32" s="317">
        <f t="shared" si="87"/>
        <v>5.36</v>
      </c>
      <c r="HS32" s="317">
        <f t="shared" si="87"/>
        <v>5.36</v>
      </c>
    </row>
    <row r="33" spans="2:227" ht="21.75" customHeight="1">
      <c r="B33" s="314" t="s">
        <v>223</v>
      </c>
      <c r="C33" s="314"/>
      <c r="D33" s="314"/>
      <c r="E33" s="314"/>
      <c r="F33" s="314"/>
      <c r="G33" s="314"/>
      <c r="H33" s="314"/>
      <c r="I33" s="314"/>
      <c r="J33" s="314"/>
      <c r="K33" s="314"/>
      <c r="L33" s="314"/>
      <c r="M33" s="314"/>
      <c r="N33" s="314"/>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c r="CM33" s="177"/>
      <c r="CN33" s="177"/>
      <c r="CO33" s="177"/>
      <c r="CP33" s="177"/>
      <c r="CQ33" s="177"/>
      <c r="CR33" s="177"/>
      <c r="CS33" s="177"/>
      <c r="CT33" s="177"/>
      <c r="CU33" s="177"/>
      <c r="CV33" s="177"/>
      <c r="CW33" s="177"/>
      <c r="CX33" s="177"/>
      <c r="CY33" s="177"/>
      <c r="CZ33" s="177"/>
      <c r="DA33" s="177"/>
      <c r="DB33" s="177"/>
      <c r="DC33" s="177"/>
      <c r="DD33" s="177"/>
      <c r="DE33" s="177"/>
      <c r="DF33" s="177"/>
      <c r="DG33" s="177"/>
      <c r="DH33" s="177"/>
      <c r="DI33" s="177"/>
      <c r="DY33" s="383"/>
      <c r="EB33" s="322"/>
      <c r="EE33" s="322"/>
      <c r="EH33" s="322"/>
      <c r="EK33" s="322"/>
      <c r="EN33" s="322"/>
      <c r="EQ33" s="322"/>
      <c r="ET33" s="322"/>
      <c r="EW33" s="322"/>
      <c r="EZ33" s="322"/>
      <c r="FC33" s="322"/>
      <c r="FF33" s="322"/>
      <c r="FI33" s="594"/>
      <c r="FL33" s="594"/>
      <c r="FO33" s="594"/>
      <c r="FR33" s="594"/>
      <c r="FU33" s="594"/>
    </row>
    <row r="34" spans="2:227" s="315" customFormat="1">
      <c r="B34" s="342" t="s">
        <v>114</v>
      </c>
      <c r="O34" s="315">
        <v>0.46</v>
      </c>
      <c r="P34" s="315">
        <v>0.46</v>
      </c>
      <c r="Q34" s="315">
        <v>0.46</v>
      </c>
      <c r="R34" s="315">
        <v>0.46</v>
      </c>
      <c r="S34" s="315">
        <v>0.46</v>
      </c>
      <c r="T34" s="315">
        <v>0.46</v>
      </c>
      <c r="U34" s="315">
        <v>0.46</v>
      </c>
      <c r="V34" s="315">
        <v>0.46</v>
      </c>
      <c r="W34" s="315">
        <v>0.46</v>
      </c>
      <c r="X34" s="315">
        <v>0.46</v>
      </c>
      <c r="Y34" s="315">
        <v>0.46</v>
      </c>
      <c r="Z34" s="315">
        <v>0.46</v>
      </c>
      <c r="AA34" s="315">
        <v>0.46</v>
      </c>
      <c r="AB34" s="315">
        <v>0.46</v>
      </c>
      <c r="AC34" s="315">
        <v>0.46</v>
      </c>
      <c r="AD34" s="315">
        <v>0.46</v>
      </c>
      <c r="AE34" s="315">
        <v>0.46</v>
      </c>
      <c r="AF34" s="315">
        <v>0.46</v>
      </c>
      <c r="AG34" s="315">
        <v>0.46</v>
      </c>
      <c r="AH34" s="315">
        <v>0.46</v>
      </c>
      <c r="AI34" s="315">
        <v>0.46</v>
      </c>
      <c r="AJ34" s="315">
        <v>0.46</v>
      </c>
      <c r="AK34" s="315">
        <v>0.46</v>
      </c>
      <c r="AL34" s="315">
        <v>0.46</v>
      </c>
      <c r="AM34" s="315">
        <v>0.46</v>
      </c>
      <c r="AN34" s="315">
        <v>0.46</v>
      </c>
      <c r="AO34" s="315">
        <v>0.46</v>
      </c>
      <c r="AP34" s="315">
        <v>0.46</v>
      </c>
      <c r="AQ34" s="315">
        <v>0.46</v>
      </c>
      <c r="AR34" s="315">
        <v>0.46</v>
      </c>
      <c r="AS34" s="315">
        <v>0.46</v>
      </c>
      <c r="AT34" s="315">
        <v>0.46</v>
      </c>
      <c r="AU34" s="315">
        <v>0.46</v>
      </c>
      <c r="AV34" s="315">
        <v>0.46</v>
      </c>
      <c r="AW34" s="315">
        <v>0.46</v>
      </c>
      <c r="AX34" s="315">
        <v>0.46</v>
      </c>
      <c r="AY34" s="315">
        <v>0.46</v>
      </c>
      <c r="AZ34" s="315">
        <v>0.46</v>
      </c>
      <c r="BA34" s="315">
        <v>0.46</v>
      </c>
      <c r="BB34" s="315">
        <v>0.46</v>
      </c>
      <c r="BC34" s="315">
        <v>0.46</v>
      </c>
      <c r="BD34" s="315">
        <v>0.46</v>
      </c>
      <c r="BE34" s="315">
        <v>0.46</v>
      </c>
      <c r="BF34" s="315">
        <v>0.46</v>
      </c>
      <c r="BG34" s="315">
        <v>0.46</v>
      </c>
      <c r="BH34" s="315">
        <v>0.46</v>
      </c>
      <c r="BI34" s="315">
        <v>0.46</v>
      </c>
      <c r="BJ34" s="315">
        <v>0.46</v>
      </c>
      <c r="BK34" s="315">
        <v>0.46</v>
      </c>
      <c r="BL34" s="315">
        <v>0.46</v>
      </c>
      <c r="BM34" s="315">
        <v>0.46</v>
      </c>
      <c r="BN34" s="315">
        <v>0.46</v>
      </c>
      <c r="BO34" s="315">
        <v>0.46</v>
      </c>
      <c r="BP34" s="315">
        <v>0.46</v>
      </c>
      <c r="BQ34" s="315">
        <v>0.46</v>
      </c>
      <c r="BR34" s="315">
        <v>0.46</v>
      </c>
      <c r="BS34" s="315">
        <v>0.46</v>
      </c>
      <c r="BT34" s="315">
        <v>0.46</v>
      </c>
      <c r="BU34" s="315">
        <v>0.46</v>
      </c>
      <c r="BV34" s="315">
        <v>0.46</v>
      </c>
      <c r="BW34" s="315">
        <v>0.46</v>
      </c>
      <c r="BX34" s="315">
        <v>0.46</v>
      </c>
      <c r="BY34" s="315">
        <v>0.46</v>
      </c>
      <c r="BZ34" s="315">
        <v>0.46</v>
      </c>
      <c r="CA34" s="315">
        <v>0.46</v>
      </c>
      <c r="CB34" s="315">
        <v>0.46</v>
      </c>
      <c r="CC34" s="315">
        <v>0.46</v>
      </c>
      <c r="CD34" s="315">
        <v>0.46</v>
      </c>
      <c r="CE34" s="315">
        <v>0.46</v>
      </c>
      <c r="CF34" s="315">
        <v>0.46</v>
      </c>
      <c r="CG34" s="315">
        <v>0.46</v>
      </c>
      <c r="CH34" s="315">
        <v>0.46</v>
      </c>
      <c r="CI34" s="315">
        <v>0.46</v>
      </c>
      <c r="CJ34" s="315">
        <v>0.46</v>
      </c>
      <c r="CK34" s="315">
        <v>0.46</v>
      </c>
      <c r="CL34" s="315">
        <v>0.46</v>
      </c>
      <c r="CM34" s="315">
        <v>0.46</v>
      </c>
      <c r="CN34" s="315">
        <v>0.46</v>
      </c>
      <c r="CO34" s="315">
        <v>0.46</v>
      </c>
      <c r="CP34" s="315">
        <v>0.46</v>
      </c>
      <c r="CQ34" s="315">
        <v>0.46</v>
      </c>
      <c r="CR34" s="315">
        <v>0.46</v>
      </c>
      <c r="CS34" s="315">
        <v>0.46</v>
      </c>
      <c r="CT34" s="315">
        <v>0.46</v>
      </c>
      <c r="CU34" s="315">
        <v>0.46</v>
      </c>
      <c r="CV34" s="315">
        <v>0.46</v>
      </c>
      <c r="CW34" s="315">
        <v>0.46</v>
      </c>
      <c r="CX34" s="315">
        <v>0.46</v>
      </c>
      <c r="CY34" s="315">
        <v>0.46</v>
      </c>
      <c r="CZ34" s="315">
        <v>0.46</v>
      </c>
      <c r="DA34" s="315">
        <v>0.46</v>
      </c>
      <c r="DB34" s="315">
        <v>0.46</v>
      </c>
      <c r="DC34" s="315">
        <v>0.46</v>
      </c>
      <c r="DD34" s="315">
        <v>0.46</v>
      </c>
      <c r="DE34" s="315">
        <v>0.46</v>
      </c>
      <c r="DF34" s="315">
        <v>0.46</v>
      </c>
      <c r="DG34" s="315">
        <v>0.46</v>
      </c>
      <c r="DH34" s="315">
        <v>0.46</v>
      </c>
      <c r="DI34" s="315">
        <v>0.46</v>
      </c>
      <c r="DJ34" s="315">
        <v>0.46</v>
      </c>
      <c r="DK34" s="315">
        <v>0.46</v>
      </c>
      <c r="DL34" s="315">
        <v>0.46</v>
      </c>
      <c r="DM34" s="315">
        <v>0.46</v>
      </c>
      <c r="DN34" s="315">
        <v>0.46</v>
      </c>
      <c r="DO34" s="315">
        <v>0.46</v>
      </c>
      <c r="DP34" s="315">
        <v>0.46</v>
      </c>
      <c r="DQ34" s="315">
        <v>0.46</v>
      </c>
      <c r="DR34" s="315">
        <v>0.46</v>
      </c>
      <c r="DS34" s="315">
        <v>0.46</v>
      </c>
      <c r="DT34" s="315">
        <v>0.46</v>
      </c>
      <c r="DU34" s="315">
        <v>0.46</v>
      </c>
      <c r="DV34" s="315">
        <v>0.46</v>
      </c>
      <c r="DW34" s="315">
        <v>0.46</v>
      </c>
      <c r="DX34" s="315">
        <v>0.46</v>
      </c>
      <c r="DY34" s="384">
        <v>0.46</v>
      </c>
      <c r="DZ34" s="385">
        <v>0.46</v>
      </c>
      <c r="EA34" s="385">
        <v>0.46</v>
      </c>
      <c r="EB34" s="385">
        <v>0.46</v>
      </c>
      <c r="EC34" s="385">
        <v>0.46</v>
      </c>
      <c r="ED34" s="385">
        <v>0.46</v>
      </c>
      <c r="EE34" s="385">
        <v>0.46</v>
      </c>
      <c r="EF34" s="385">
        <v>0.46</v>
      </c>
      <c r="EG34" s="385">
        <v>0.46</v>
      </c>
      <c r="EH34" s="385">
        <v>0.46</v>
      </c>
      <c r="EI34" s="385">
        <v>0.46</v>
      </c>
      <c r="EJ34" s="385">
        <v>0.46</v>
      </c>
      <c r="EK34" s="385">
        <v>0.46</v>
      </c>
      <c r="EL34" s="385">
        <v>0.46</v>
      </c>
      <c r="EM34" s="385">
        <v>0.46</v>
      </c>
      <c r="EN34" s="385">
        <v>0.46</v>
      </c>
      <c r="EO34" s="385">
        <v>0.46</v>
      </c>
      <c r="EP34" s="385">
        <v>0.46</v>
      </c>
      <c r="EQ34" s="385">
        <v>0.46</v>
      </c>
      <c r="ER34" s="385">
        <v>0.46</v>
      </c>
      <c r="ES34" s="385">
        <v>0.46</v>
      </c>
      <c r="ET34" s="385">
        <v>0.46</v>
      </c>
      <c r="EU34" s="385">
        <v>0.46</v>
      </c>
      <c r="EV34" s="385">
        <v>0.46</v>
      </c>
      <c r="EW34" s="385">
        <v>0.46</v>
      </c>
      <c r="EX34" s="385">
        <v>0.46</v>
      </c>
      <c r="EY34" s="385">
        <v>0.46</v>
      </c>
      <c r="EZ34" s="385">
        <v>0.46</v>
      </c>
      <c r="FA34" s="385">
        <v>0.46</v>
      </c>
      <c r="FB34" s="385">
        <v>0.46</v>
      </c>
      <c r="FC34" s="385">
        <v>0.46</v>
      </c>
      <c r="FD34" s="385">
        <v>0.46</v>
      </c>
      <c r="FE34" s="385">
        <v>0.46</v>
      </c>
      <c r="FF34" s="385">
        <v>0.46</v>
      </c>
      <c r="FG34" s="385">
        <v>0.46</v>
      </c>
      <c r="FH34" s="385">
        <v>0.46</v>
      </c>
      <c r="FI34" s="582">
        <v>0.46</v>
      </c>
      <c r="FJ34" s="582">
        <v>0.46</v>
      </c>
      <c r="FK34" s="582">
        <v>0.46</v>
      </c>
      <c r="FL34" s="582">
        <v>0.46</v>
      </c>
      <c r="FM34" s="582">
        <v>0.46</v>
      </c>
      <c r="FN34" s="582">
        <v>0.46</v>
      </c>
      <c r="FO34" s="582">
        <v>0.46</v>
      </c>
      <c r="FP34" s="582">
        <v>0.46</v>
      </c>
      <c r="FQ34" s="582">
        <v>0.46</v>
      </c>
      <c r="FR34" s="582">
        <v>0.46</v>
      </c>
      <c r="FS34" s="582">
        <v>0.46</v>
      </c>
      <c r="FT34" s="582">
        <v>0.46</v>
      </c>
      <c r="FU34" s="582">
        <v>0.46</v>
      </c>
      <c r="FV34" s="582">
        <v>0.46</v>
      </c>
      <c r="FW34" s="582">
        <v>0.46</v>
      </c>
      <c r="FX34" s="582">
        <v>0.46</v>
      </c>
      <c r="FY34" s="582">
        <v>0.46</v>
      </c>
      <c r="FZ34" s="582">
        <v>0.46</v>
      </c>
      <c r="GA34" s="582">
        <v>0.46</v>
      </c>
      <c r="GB34" s="582">
        <v>0.46</v>
      </c>
      <c r="GC34" s="582">
        <v>0.46</v>
      </c>
      <c r="GD34" s="582">
        <v>0.46</v>
      </c>
      <c r="GE34" s="582">
        <v>0.46</v>
      </c>
      <c r="GF34" s="582">
        <v>0.46</v>
      </c>
      <c r="GG34" s="582">
        <v>0.46</v>
      </c>
      <c r="GH34" s="582">
        <v>0.46</v>
      </c>
      <c r="GI34" s="582">
        <v>0.46</v>
      </c>
      <c r="GJ34" s="582">
        <v>0.46</v>
      </c>
      <c r="GK34" s="582">
        <v>0.46</v>
      </c>
      <c r="GL34" s="582">
        <v>0.46</v>
      </c>
      <c r="GM34" s="582">
        <v>0.46</v>
      </c>
      <c r="GN34" s="582">
        <v>0.46</v>
      </c>
      <c r="GO34" s="582">
        <v>0.46</v>
      </c>
      <c r="GP34" s="582">
        <v>0.46</v>
      </c>
      <c r="GQ34" s="582">
        <v>0.46</v>
      </c>
      <c r="GR34" s="582">
        <v>0.46</v>
      </c>
      <c r="GS34" s="582">
        <v>0.46</v>
      </c>
      <c r="GT34" s="582">
        <v>0.46</v>
      </c>
      <c r="GU34" s="582">
        <v>0.46</v>
      </c>
      <c r="GV34" s="582">
        <v>0.46</v>
      </c>
      <c r="GW34" s="582">
        <v>0.46</v>
      </c>
      <c r="GX34" s="582">
        <v>0.46</v>
      </c>
      <c r="GY34" s="633" t="s">
        <v>49</v>
      </c>
    </row>
    <row r="35" spans="2:227" s="315" customFormat="1">
      <c r="B35" s="342" t="s">
        <v>113</v>
      </c>
      <c r="AG35" s="315">
        <v>0</v>
      </c>
      <c r="AH35" s="315">
        <v>0.32</v>
      </c>
      <c r="AI35" s="315">
        <v>0.32</v>
      </c>
      <c r="AJ35" s="315">
        <v>0.32</v>
      </c>
      <c r="AK35" s="315">
        <v>0.32</v>
      </c>
      <c r="AL35" s="315">
        <v>0.51</v>
      </c>
      <c r="AM35" s="315">
        <v>0.51</v>
      </c>
      <c r="AN35" s="315">
        <v>0.51</v>
      </c>
      <c r="AO35" s="315">
        <v>0.51</v>
      </c>
      <c r="AP35" s="315">
        <v>0.51</v>
      </c>
      <c r="AQ35" s="315">
        <v>0.51</v>
      </c>
      <c r="AR35" s="315">
        <v>0.51</v>
      </c>
      <c r="AS35" s="315">
        <v>0.51</v>
      </c>
      <c r="AT35" s="315">
        <v>0.51</v>
      </c>
      <c r="AU35" s="315">
        <v>0.51</v>
      </c>
      <c r="AV35" s="315">
        <v>0.83</v>
      </c>
      <c r="AW35" s="315">
        <v>0.83</v>
      </c>
      <c r="AX35" s="315">
        <v>0.83</v>
      </c>
      <c r="AY35" s="315">
        <v>0.83</v>
      </c>
      <c r="AZ35" s="315">
        <v>0.83</v>
      </c>
      <c r="BA35" s="315">
        <v>0.83</v>
      </c>
      <c r="BB35" s="315">
        <v>0.83</v>
      </c>
      <c r="BC35" s="315">
        <v>0.83</v>
      </c>
      <c r="BD35" s="315">
        <v>0.83</v>
      </c>
      <c r="BE35" s="315">
        <v>0.83</v>
      </c>
      <c r="BF35" s="315">
        <v>0.83</v>
      </c>
      <c r="BG35" s="315">
        <v>0.83</v>
      </c>
      <c r="BH35" s="315">
        <v>0.83</v>
      </c>
      <c r="BI35" s="315">
        <v>0.83</v>
      </c>
      <c r="BJ35" s="315">
        <v>0.83</v>
      </c>
      <c r="BK35" s="315">
        <v>0.96</v>
      </c>
      <c r="BL35" s="315">
        <v>0.96</v>
      </c>
      <c r="BM35" s="315">
        <v>0.96</v>
      </c>
      <c r="BN35" s="315">
        <v>0.96</v>
      </c>
      <c r="BO35" s="315">
        <v>0.96</v>
      </c>
      <c r="BP35" s="315">
        <v>0.96</v>
      </c>
      <c r="BQ35" s="315">
        <v>0.96</v>
      </c>
      <c r="BR35" s="315">
        <v>0.96</v>
      </c>
      <c r="BS35" s="315">
        <v>0.96</v>
      </c>
      <c r="BT35" s="315">
        <v>0.96</v>
      </c>
      <c r="BU35" s="315">
        <v>0.96</v>
      </c>
      <c r="BV35" s="315">
        <v>0.96</v>
      </c>
      <c r="BW35" s="315">
        <v>0.96</v>
      </c>
      <c r="BX35" s="315">
        <v>0.96</v>
      </c>
      <c r="BY35" s="315">
        <v>0.96</v>
      </c>
      <c r="BZ35" s="315">
        <v>0.96</v>
      </c>
      <c r="CA35" s="315">
        <v>0.96</v>
      </c>
      <c r="CB35" s="315">
        <v>0.96</v>
      </c>
      <c r="CC35" s="315">
        <v>0.96</v>
      </c>
      <c r="CD35" s="315">
        <v>0.96</v>
      </c>
      <c r="CE35" s="315">
        <v>0.96</v>
      </c>
      <c r="CF35" s="315">
        <v>0.96</v>
      </c>
      <c r="CG35" s="315">
        <v>0.96</v>
      </c>
      <c r="CH35" s="315">
        <v>0.96</v>
      </c>
      <c r="CI35" s="315">
        <v>0.96</v>
      </c>
      <c r="CJ35" s="315">
        <v>0.96</v>
      </c>
      <c r="CK35" s="315">
        <v>0.96</v>
      </c>
      <c r="CL35" s="315">
        <v>0.96</v>
      </c>
      <c r="CM35" s="315">
        <v>0.96</v>
      </c>
      <c r="CN35" s="315">
        <v>0.96</v>
      </c>
      <c r="CO35" s="315">
        <v>0.96</v>
      </c>
      <c r="CP35" s="315">
        <v>0.96</v>
      </c>
      <c r="CQ35" s="315">
        <v>0.96</v>
      </c>
      <c r="CR35" s="315">
        <v>0.96</v>
      </c>
      <c r="CS35" s="315">
        <v>0.96</v>
      </c>
      <c r="CT35" s="315">
        <v>0.96</v>
      </c>
      <c r="CU35" s="315">
        <v>0.96</v>
      </c>
      <c r="CV35" s="315">
        <v>0.96</v>
      </c>
      <c r="CW35" s="315">
        <v>0.96</v>
      </c>
      <c r="CX35" s="315">
        <v>0.96</v>
      </c>
      <c r="CY35" s="315">
        <v>0.96</v>
      </c>
      <c r="CZ35" s="315">
        <v>0.96</v>
      </c>
      <c r="DA35" s="315">
        <v>0.96</v>
      </c>
      <c r="DB35" s="315">
        <v>0.96</v>
      </c>
      <c r="DC35" s="315">
        <v>0.96</v>
      </c>
      <c r="DD35" s="315">
        <v>0.96</v>
      </c>
      <c r="DE35" s="315">
        <v>0.96</v>
      </c>
      <c r="DF35" s="315">
        <v>0.96</v>
      </c>
      <c r="DG35" s="315">
        <v>0.96</v>
      </c>
      <c r="DH35" s="315">
        <v>0.96</v>
      </c>
      <c r="DI35" s="315">
        <v>0.96</v>
      </c>
      <c r="DJ35" s="315">
        <v>0.96</v>
      </c>
      <c r="DK35" s="315">
        <v>0.96</v>
      </c>
      <c r="DL35" s="315">
        <v>0.96</v>
      </c>
      <c r="DM35" s="315">
        <v>0.96</v>
      </c>
      <c r="DN35" s="315">
        <v>0.96</v>
      </c>
      <c r="DO35" s="315">
        <v>0.96</v>
      </c>
      <c r="DP35" s="315">
        <v>0.96</v>
      </c>
      <c r="DQ35" s="315">
        <v>0.96</v>
      </c>
      <c r="DR35" s="315">
        <v>0.96</v>
      </c>
      <c r="DS35" s="315">
        <v>0.96</v>
      </c>
      <c r="DT35" s="315">
        <v>0.96</v>
      </c>
      <c r="DU35" s="315">
        <v>0.96</v>
      </c>
      <c r="DV35" s="315">
        <v>0.96</v>
      </c>
      <c r="DW35" s="315">
        <v>0.96</v>
      </c>
      <c r="DX35" s="315">
        <v>0.96</v>
      </c>
      <c r="DY35" s="384">
        <v>0.96</v>
      </c>
      <c r="DZ35" s="385">
        <v>0.96</v>
      </c>
      <c r="EA35" s="385">
        <v>0.96</v>
      </c>
      <c r="EB35" s="385">
        <v>0.96</v>
      </c>
      <c r="EC35" s="385">
        <v>0.96</v>
      </c>
      <c r="ED35" s="385">
        <v>0.96</v>
      </c>
      <c r="EE35" s="385">
        <v>0.96</v>
      </c>
      <c r="EF35" s="385">
        <v>0.96</v>
      </c>
      <c r="EG35" s="385">
        <v>0.96</v>
      </c>
      <c r="EH35" s="385">
        <v>0.96</v>
      </c>
      <c r="EI35" s="385">
        <v>0.96</v>
      </c>
      <c r="EJ35" s="385">
        <v>0.96</v>
      </c>
      <c r="EK35" s="385">
        <v>0.96</v>
      </c>
      <c r="EL35" s="385">
        <v>0.96</v>
      </c>
      <c r="EM35" s="385">
        <v>0.96</v>
      </c>
      <c r="EN35" s="385">
        <v>0.96</v>
      </c>
      <c r="EO35" s="385">
        <v>0.96</v>
      </c>
      <c r="EP35" s="385">
        <v>0.96</v>
      </c>
      <c r="EQ35" s="385">
        <v>0.96</v>
      </c>
      <c r="ER35" s="385">
        <v>0.96</v>
      </c>
      <c r="ES35" s="385">
        <v>0.96</v>
      </c>
      <c r="ET35" s="385">
        <v>0.96</v>
      </c>
      <c r="EU35" s="385">
        <v>0.96</v>
      </c>
      <c r="EV35" s="385">
        <v>0.96</v>
      </c>
      <c r="EW35" s="385">
        <v>0.96</v>
      </c>
      <c r="EX35" s="385">
        <v>0.96</v>
      </c>
      <c r="EY35" s="385">
        <v>0.96</v>
      </c>
      <c r="EZ35" s="385">
        <v>0.96</v>
      </c>
      <c r="FA35" s="385">
        <v>0.96</v>
      </c>
      <c r="FB35" s="385">
        <v>0.96</v>
      </c>
      <c r="FC35" s="385">
        <v>0.96</v>
      </c>
      <c r="FD35" s="385">
        <v>0.96</v>
      </c>
      <c r="FE35" s="385">
        <v>0.96</v>
      </c>
      <c r="FF35" s="385">
        <v>0.96</v>
      </c>
      <c r="FG35" s="385">
        <v>0.96</v>
      </c>
      <c r="FH35" s="385">
        <v>0.96</v>
      </c>
      <c r="FI35" s="582">
        <v>0.96</v>
      </c>
      <c r="FJ35" s="582">
        <v>0.96</v>
      </c>
      <c r="FK35" s="582">
        <v>0.96</v>
      </c>
      <c r="FL35" s="582">
        <v>0.96</v>
      </c>
      <c r="FM35" s="582">
        <v>0.96</v>
      </c>
      <c r="FN35" s="582">
        <v>0.96</v>
      </c>
      <c r="FO35" s="582">
        <v>0.96</v>
      </c>
      <c r="FP35" s="582">
        <v>0.96</v>
      </c>
      <c r="FQ35" s="582">
        <v>0.96</v>
      </c>
      <c r="FR35" s="582">
        <v>0.96</v>
      </c>
      <c r="FS35" s="582">
        <v>0.96</v>
      </c>
      <c r="FT35" s="582">
        <v>0.96</v>
      </c>
      <c r="FU35" s="582">
        <v>0.96</v>
      </c>
      <c r="FV35" s="582">
        <v>0.96</v>
      </c>
      <c r="FW35" s="582">
        <v>0.96</v>
      </c>
      <c r="FX35" s="582">
        <v>0.96</v>
      </c>
      <c r="FY35" s="582">
        <v>0.96</v>
      </c>
      <c r="FZ35" s="582">
        <v>0.96</v>
      </c>
      <c r="GA35" s="582">
        <v>0.96</v>
      </c>
      <c r="GB35" s="582">
        <v>0.96</v>
      </c>
      <c r="GC35" s="582">
        <v>0.96</v>
      </c>
      <c r="GD35" s="582">
        <v>0.96</v>
      </c>
      <c r="GE35" s="582">
        <v>0.96</v>
      </c>
      <c r="GF35" s="582">
        <v>0.96</v>
      </c>
      <c r="GG35" s="582">
        <v>0.96</v>
      </c>
      <c r="GH35" s="582">
        <v>0.96</v>
      </c>
      <c r="GI35" s="582">
        <v>0.96</v>
      </c>
      <c r="GJ35" s="582">
        <v>0.96</v>
      </c>
      <c r="GK35" s="582">
        <v>0.96</v>
      </c>
      <c r="GL35" s="582">
        <v>0.96</v>
      </c>
      <c r="GM35" s="582">
        <v>0.96</v>
      </c>
      <c r="GN35" s="582">
        <v>0.96</v>
      </c>
      <c r="GO35" s="582">
        <v>0.96</v>
      </c>
      <c r="GP35" s="582">
        <v>0.96</v>
      </c>
      <c r="GQ35" s="582">
        <v>0.96</v>
      </c>
      <c r="GR35" s="582">
        <v>0.96</v>
      </c>
      <c r="GS35" s="582">
        <v>0.96</v>
      </c>
      <c r="GT35" s="582">
        <v>0.96</v>
      </c>
      <c r="GU35" s="582">
        <v>0.96</v>
      </c>
      <c r="GV35" s="582">
        <v>0.96</v>
      </c>
      <c r="GW35" s="582">
        <v>0.96</v>
      </c>
      <c r="GX35" s="582">
        <v>0.96</v>
      </c>
      <c r="GY35" s="582">
        <v>0.96</v>
      </c>
      <c r="GZ35" s="582">
        <v>0.96</v>
      </c>
      <c r="HA35" s="582">
        <v>0.96</v>
      </c>
      <c r="HB35" s="582">
        <v>0.96</v>
      </c>
      <c r="HC35" s="582">
        <v>0.96</v>
      </c>
      <c r="HD35" s="582">
        <v>0.96</v>
      </c>
      <c r="HE35" s="582">
        <v>0.96</v>
      </c>
      <c r="HF35" s="582">
        <v>0.96</v>
      </c>
      <c r="HG35" s="582">
        <v>0.96</v>
      </c>
      <c r="HH35" s="582">
        <v>0.96</v>
      </c>
      <c r="HI35" s="582">
        <v>0.96</v>
      </c>
      <c r="HJ35" s="582">
        <v>0.96</v>
      </c>
      <c r="HK35" s="582">
        <v>0.96</v>
      </c>
      <c r="HL35" s="582">
        <v>0.96</v>
      </c>
      <c r="HM35" s="582">
        <v>0.96</v>
      </c>
      <c r="HN35" s="582">
        <v>0.96</v>
      </c>
      <c r="HO35" s="582">
        <v>0.96</v>
      </c>
      <c r="HP35" s="582">
        <v>0.96</v>
      </c>
      <c r="HQ35" s="582">
        <v>0.96</v>
      </c>
      <c r="HR35" s="582">
        <v>0.96</v>
      </c>
      <c r="HS35" s="582">
        <v>0.96</v>
      </c>
    </row>
    <row r="36" spans="2:227" s="315" customFormat="1">
      <c r="B36" s="342" t="s">
        <v>120</v>
      </c>
      <c r="CI36" s="583">
        <v>0</v>
      </c>
      <c r="CJ36" s="583">
        <v>0.36</v>
      </c>
      <c r="CK36" s="583">
        <v>0.36</v>
      </c>
      <c r="CL36" s="583">
        <v>0.36</v>
      </c>
      <c r="CM36" s="583">
        <v>0.36</v>
      </c>
      <c r="CN36" s="583">
        <v>0.36</v>
      </c>
      <c r="CO36" s="583">
        <v>0.36</v>
      </c>
      <c r="CP36" s="583">
        <v>0.36</v>
      </c>
      <c r="CQ36" s="583">
        <v>0.36</v>
      </c>
      <c r="CR36" s="583">
        <v>0.7</v>
      </c>
      <c r="CS36" s="583">
        <v>0.7</v>
      </c>
      <c r="CT36" s="583">
        <v>0.7</v>
      </c>
      <c r="CU36" s="583">
        <v>0.7</v>
      </c>
      <c r="CV36" s="583">
        <v>0.7</v>
      </c>
      <c r="CW36" s="583">
        <v>0.7</v>
      </c>
      <c r="CX36" s="583">
        <v>0.7</v>
      </c>
      <c r="CY36" s="583">
        <v>0.7</v>
      </c>
      <c r="CZ36" s="583">
        <v>0.7</v>
      </c>
      <c r="DA36" s="583">
        <v>0.7</v>
      </c>
      <c r="DB36" s="583">
        <v>0.7</v>
      </c>
      <c r="DC36" s="583">
        <v>0.7</v>
      </c>
      <c r="DD36" s="583">
        <v>0.7</v>
      </c>
      <c r="DE36" s="583">
        <v>0.7</v>
      </c>
      <c r="DF36" s="583">
        <v>0.7</v>
      </c>
      <c r="DG36" s="583">
        <v>0.7</v>
      </c>
      <c r="DH36" s="583">
        <v>0.7</v>
      </c>
      <c r="DI36" s="583">
        <v>0.7</v>
      </c>
      <c r="DJ36" s="583">
        <v>0.7</v>
      </c>
      <c r="DK36" s="583">
        <v>0.7</v>
      </c>
      <c r="DL36" s="583">
        <v>0.7</v>
      </c>
      <c r="DM36" s="583">
        <v>0.7</v>
      </c>
      <c r="DN36" s="583">
        <v>0.7</v>
      </c>
      <c r="DO36" s="583">
        <v>0.7</v>
      </c>
      <c r="DP36" s="583">
        <v>0.7</v>
      </c>
      <c r="DQ36" s="583">
        <v>0.7</v>
      </c>
      <c r="DR36" s="583">
        <v>0.7</v>
      </c>
      <c r="DS36" s="583">
        <v>0.7</v>
      </c>
      <c r="DT36" s="583">
        <v>0.7</v>
      </c>
      <c r="DU36" s="583">
        <v>0.7</v>
      </c>
      <c r="DV36" s="583">
        <v>0.7</v>
      </c>
      <c r="DW36" s="583">
        <v>0.7</v>
      </c>
      <c r="DX36" s="583">
        <v>0.7</v>
      </c>
      <c r="DY36" s="583">
        <v>0.7</v>
      </c>
      <c r="DZ36" s="583">
        <v>0.7</v>
      </c>
      <c r="EA36" s="583">
        <v>0.7</v>
      </c>
      <c r="EB36" s="583">
        <v>0.7</v>
      </c>
      <c r="EC36" s="583">
        <v>0.7</v>
      </c>
      <c r="ED36" s="583">
        <v>0.7</v>
      </c>
      <c r="EE36" s="583">
        <v>0.7</v>
      </c>
      <c r="EF36" s="583">
        <v>0.7</v>
      </c>
      <c r="EG36" s="583">
        <v>0.7</v>
      </c>
      <c r="EH36" s="583">
        <v>0.7</v>
      </c>
      <c r="EI36" s="583">
        <v>0.7</v>
      </c>
      <c r="EJ36" s="583">
        <v>0.7</v>
      </c>
      <c r="EK36" s="583">
        <v>0.7</v>
      </c>
      <c r="EL36" s="583">
        <v>0.7</v>
      </c>
      <c r="EM36" s="583">
        <v>0.7</v>
      </c>
      <c r="EN36" s="582">
        <v>1.2</v>
      </c>
      <c r="EO36" s="582">
        <v>1.2</v>
      </c>
      <c r="EP36" s="582">
        <v>1.2</v>
      </c>
      <c r="EQ36" s="582">
        <v>1.2</v>
      </c>
      <c r="ER36" s="582">
        <v>1.2</v>
      </c>
      <c r="ES36" s="582">
        <v>1.2</v>
      </c>
      <c r="ET36" s="582">
        <v>1.2</v>
      </c>
      <c r="EU36" s="582">
        <v>1.2</v>
      </c>
      <c r="EV36" s="582">
        <v>1.2</v>
      </c>
      <c r="EW36" s="582">
        <v>1.2</v>
      </c>
      <c r="EX36" s="582">
        <v>1.2</v>
      </c>
      <c r="EY36" s="582">
        <v>1.2</v>
      </c>
      <c r="EZ36" s="582">
        <v>1.7</v>
      </c>
      <c r="FA36" s="582">
        <v>1.7</v>
      </c>
      <c r="FB36" s="582">
        <v>1.7</v>
      </c>
      <c r="FC36" s="582">
        <v>1.7</v>
      </c>
      <c r="FD36" s="582">
        <v>1.7</v>
      </c>
      <c r="FE36" s="582">
        <v>1.7</v>
      </c>
      <c r="FF36" s="582">
        <v>1.7</v>
      </c>
      <c r="FG36" s="582">
        <v>1.7</v>
      </c>
      <c r="FH36" s="582">
        <v>1.7</v>
      </c>
      <c r="FI36" s="582">
        <v>1.7</v>
      </c>
      <c r="FJ36" s="582">
        <v>1.7</v>
      </c>
      <c r="FK36" s="582">
        <v>1.7</v>
      </c>
      <c r="FL36" s="582">
        <v>2.02</v>
      </c>
      <c r="FM36" s="582">
        <v>2.02</v>
      </c>
      <c r="FN36" s="582">
        <v>2.02</v>
      </c>
      <c r="FO36" s="582">
        <v>2.02</v>
      </c>
      <c r="FP36" s="582">
        <v>2.02</v>
      </c>
      <c r="FQ36" s="582">
        <v>2.02</v>
      </c>
      <c r="FR36" s="582">
        <v>2.02</v>
      </c>
      <c r="FS36" s="582">
        <v>2.02</v>
      </c>
      <c r="FT36" s="582">
        <v>2.02</v>
      </c>
      <c r="FU36" s="582">
        <v>2.02</v>
      </c>
      <c r="FV36" s="582">
        <v>2.02</v>
      </c>
      <c r="FW36" s="582">
        <v>2.02</v>
      </c>
      <c r="FX36" s="582">
        <v>2.21</v>
      </c>
      <c r="FY36" s="582">
        <v>2.21</v>
      </c>
      <c r="FZ36" s="582">
        <v>2.21</v>
      </c>
      <c r="GA36" s="582">
        <v>2.21</v>
      </c>
      <c r="GB36" s="582">
        <v>2.21</v>
      </c>
      <c r="GC36" s="582">
        <v>2.21</v>
      </c>
      <c r="GD36" s="582">
        <v>2.21</v>
      </c>
      <c r="GE36" s="582">
        <v>2.21</v>
      </c>
      <c r="GF36" s="582">
        <v>2.21</v>
      </c>
      <c r="GG36" s="582">
        <v>2.21</v>
      </c>
      <c r="GH36" s="582">
        <v>2.21</v>
      </c>
      <c r="GI36" s="582">
        <v>2.21</v>
      </c>
      <c r="GJ36" s="582">
        <v>2.39</v>
      </c>
      <c r="GK36" s="582">
        <v>2.39</v>
      </c>
      <c r="GL36" s="582">
        <v>2.39</v>
      </c>
      <c r="GM36" s="582">
        <v>2.39</v>
      </c>
      <c r="GN36" s="582">
        <v>2.39</v>
      </c>
      <c r="GO36" s="582">
        <v>2.39</v>
      </c>
      <c r="GP36" s="582">
        <v>2.39</v>
      </c>
      <c r="GQ36" s="582">
        <v>2.39</v>
      </c>
      <c r="GR36" s="582">
        <v>2.39</v>
      </c>
      <c r="GS36" s="582">
        <v>2.39</v>
      </c>
      <c r="GT36" s="582">
        <v>2.39</v>
      </c>
      <c r="GU36" s="582">
        <v>2.39</v>
      </c>
      <c r="GV36" s="582">
        <v>2.5499999999999998</v>
      </c>
      <c r="GW36" s="582">
        <v>2.5499999999999998</v>
      </c>
      <c r="GX36" s="582">
        <v>2.5499999999999998</v>
      </c>
      <c r="GY36" s="582">
        <v>2.5499999999999998</v>
      </c>
      <c r="GZ36" s="582">
        <v>2.5499999999999998</v>
      </c>
      <c r="HA36" s="582">
        <v>2.5499999999999998</v>
      </c>
      <c r="HB36" s="582">
        <v>2.5499999999999998</v>
      </c>
      <c r="HC36" s="582">
        <v>2.5499999999999998</v>
      </c>
      <c r="HD36" s="582">
        <v>2.5499999999999998</v>
      </c>
      <c r="HE36" s="582">
        <v>2.5499999999999998</v>
      </c>
      <c r="HF36" s="582">
        <v>2.5499999999999998</v>
      </c>
      <c r="HG36" s="582">
        <v>2.5499999999999998</v>
      </c>
      <c r="HH36" s="582">
        <v>2.7</v>
      </c>
      <c r="HI36" s="582">
        <v>2.7</v>
      </c>
      <c r="HJ36" s="582">
        <v>2.7</v>
      </c>
      <c r="HK36" s="582">
        <v>2.7</v>
      </c>
      <c r="HL36" s="582">
        <v>2.7</v>
      </c>
      <c r="HM36" s="582">
        <v>2.7</v>
      </c>
      <c r="HN36" s="582">
        <v>2.7</v>
      </c>
      <c r="HO36" s="582">
        <v>2.7</v>
      </c>
      <c r="HP36" s="582">
        <v>2.7</v>
      </c>
      <c r="HQ36" s="582">
        <v>2.7</v>
      </c>
      <c r="HR36" s="582">
        <v>2.7</v>
      </c>
      <c r="HS36" s="582">
        <v>2.7</v>
      </c>
    </row>
    <row r="37" spans="2:227" s="318" customFormat="1">
      <c r="B37" s="386" t="s">
        <v>121</v>
      </c>
      <c r="C37" s="386"/>
      <c r="D37" s="386"/>
      <c r="E37" s="386"/>
      <c r="F37" s="386"/>
      <c r="G37" s="386"/>
      <c r="H37" s="386"/>
      <c r="I37" s="386"/>
      <c r="J37" s="386"/>
      <c r="K37" s="386"/>
      <c r="L37" s="386"/>
      <c r="M37" s="386"/>
      <c r="N37" s="386"/>
      <c r="O37" s="317">
        <f>SUM(O34:O36)</f>
        <v>0.46</v>
      </c>
      <c r="P37" s="317">
        <f t="shared" ref="P37:CA37" si="88">SUM(P34:P36)</f>
        <v>0.46</v>
      </c>
      <c r="Q37" s="317">
        <f t="shared" si="88"/>
        <v>0.46</v>
      </c>
      <c r="R37" s="317">
        <f t="shared" si="88"/>
        <v>0.46</v>
      </c>
      <c r="S37" s="317">
        <f t="shared" si="88"/>
        <v>0.46</v>
      </c>
      <c r="T37" s="317">
        <f t="shared" si="88"/>
        <v>0.46</v>
      </c>
      <c r="U37" s="317">
        <f t="shared" si="88"/>
        <v>0.46</v>
      </c>
      <c r="V37" s="317">
        <f t="shared" si="88"/>
        <v>0.46</v>
      </c>
      <c r="W37" s="317">
        <f t="shared" si="88"/>
        <v>0.46</v>
      </c>
      <c r="X37" s="317">
        <f t="shared" si="88"/>
        <v>0.46</v>
      </c>
      <c r="Y37" s="317">
        <f t="shared" si="88"/>
        <v>0.46</v>
      </c>
      <c r="Z37" s="317">
        <f t="shared" si="88"/>
        <v>0.46</v>
      </c>
      <c r="AA37" s="317">
        <f t="shared" si="88"/>
        <v>0.46</v>
      </c>
      <c r="AB37" s="317">
        <f t="shared" si="88"/>
        <v>0.46</v>
      </c>
      <c r="AC37" s="317">
        <f t="shared" si="88"/>
        <v>0.46</v>
      </c>
      <c r="AD37" s="317">
        <f t="shared" si="88"/>
        <v>0.46</v>
      </c>
      <c r="AE37" s="317">
        <f t="shared" si="88"/>
        <v>0.46</v>
      </c>
      <c r="AF37" s="317">
        <f t="shared" si="88"/>
        <v>0.46</v>
      </c>
      <c r="AG37" s="317">
        <f t="shared" si="88"/>
        <v>0.46</v>
      </c>
      <c r="AH37" s="317">
        <f t="shared" si="88"/>
        <v>0.78</v>
      </c>
      <c r="AI37" s="317">
        <f t="shared" si="88"/>
        <v>0.78</v>
      </c>
      <c r="AJ37" s="317">
        <f t="shared" si="88"/>
        <v>0.78</v>
      </c>
      <c r="AK37" s="317">
        <f t="shared" si="88"/>
        <v>0.78</v>
      </c>
      <c r="AL37" s="317">
        <f t="shared" si="88"/>
        <v>0.97</v>
      </c>
      <c r="AM37" s="317">
        <f t="shared" si="88"/>
        <v>0.97</v>
      </c>
      <c r="AN37" s="317">
        <f t="shared" si="88"/>
        <v>0.97</v>
      </c>
      <c r="AO37" s="317">
        <f t="shared" si="88"/>
        <v>0.97</v>
      </c>
      <c r="AP37" s="317">
        <f t="shared" si="88"/>
        <v>0.97</v>
      </c>
      <c r="AQ37" s="317">
        <f t="shared" si="88"/>
        <v>0.97</v>
      </c>
      <c r="AR37" s="317">
        <f t="shared" si="88"/>
        <v>0.97</v>
      </c>
      <c r="AS37" s="317">
        <f t="shared" si="88"/>
        <v>0.97</v>
      </c>
      <c r="AT37" s="317">
        <f t="shared" si="88"/>
        <v>0.97</v>
      </c>
      <c r="AU37" s="317">
        <f t="shared" si="88"/>
        <v>0.97</v>
      </c>
      <c r="AV37" s="317">
        <f t="shared" si="88"/>
        <v>1.29</v>
      </c>
      <c r="AW37" s="317">
        <f t="shared" si="88"/>
        <v>1.29</v>
      </c>
      <c r="AX37" s="317">
        <f t="shared" si="88"/>
        <v>1.29</v>
      </c>
      <c r="AY37" s="317">
        <f t="shared" si="88"/>
        <v>1.29</v>
      </c>
      <c r="AZ37" s="317">
        <f t="shared" si="88"/>
        <v>1.29</v>
      </c>
      <c r="BA37" s="317">
        <f t="shared" si="88"/>
        <v>1.29</v>
      </c>
      <c r="BB37" s="317">
        <f t="shared" si="88"/>
        <v>1.29</v>
      </c>
      <c r="BC37" s="317">
        <f t="shared" si="88"/>
        <v>1.29</v>
      </c>
      <c r="BD37" s="317">
        <f t="shared" si="88"/>
        <v>1.29</v>
      </c>
      <c r="BE37" s="317">
        <f t="shared" si="88"/>
        <v>1.29</v>
      </c>
      <c r="BF37" s="317">
        <f t="shared" si="88"/>
        <v>1.29</v>
      </c>
      <c r="BG37" s="317">
        <f t="shared" si="88"/>
        <v>1.29</v>
      </c>
      <c r="BH37" s="317">
        <f t="shared" si="88"/>
        <v>1.29</v>
      </c>
      <c r="BI37" s="317">
        <f t="shared" si="88"/>
        <v>1.29</v>
      </c>
      <c r="BJ37" s="317">
        <f t="shared" si="88"/>
        <v>1.29</v>
      </c>
      <c r="BK37" s="317">
        <f t="shared" si="88"/>
        <v>1.42</v>
      </c>
      <c r="BL37" s="317">
        <f t="shared" si="88"/>
        <v>1.42</v>
      </c>
      <c r="BM37" s="317">
        <f t="shared" si="88"/>
        <v>1.42</v>
      </c>
      <c r="BN37" s="317">
        <f t="shared" si="88"/>
        <v>1.42</v>
      </c>
      <c r="BO37" s="317">
        <f t="shared" si="88"/>
        <v>1.42</v>
      </c>
      <c r="BP37" s="317">
        <f t="shared" si="88"/>
        <v>1.42</v>
      </c>
      <c r="BQ37" s="317">
        <f t="shared" si="88"/>
        <v>1.42</v>
      </c>
      <c r="BR37" s="317">
        <f t="shared" si="88"/>
        <v>1.42</v>
      </c>
      <c r="BS37" s="317">
        <f t="shared" si="88"/>
        <v>1.42</v>
      </c>
      <c r="BT37" s="317">
        <f t="shared" si="88"/>
        <v>1.42</v>
      </c>
      <c r="BU37" s="317">
        <f t="shared" si="88"/>
        <v>1.42</v>
      </c>
      <c r="BV37" s="317">
        <f t="shared" si="88"/>
        <v>1.42</v>
      </c>
      <c r="BW37" s="317">
        <f t="shared" si="88"/>
        <v>1.42</v>
      </c>
      <c r="BX37" s="317">
        <f t="shared" si="88"/>
        <v>1.42</v>
      </c>
      <c r="BY37" s="317">
        <f t="shared" si="88"/>
        <v>1.42</v>
      </c>
      <c r="BZ37" s="317">
        <f t="shared" si="88"/>
        <v>1.42</v>
      </c>
      <c r="CA37" s="317">
        <f t="shared" si="88"/>
        <v>1.42</v>
      </c>
      <c r="CB37" s="317">
        <f t="shared" ref="CB37:CV37" si="89">SUM(CB34:CB36)</f>
        <v>1.42</v>
      </c>
      <c r="CC37" s="317">
        <f t="shared" si="89"/>
        <v>1.42</v>
      </c>
      <c r="CD37" s="317">
        <f t="shared" si="89"/>
        <v>1.42</v>
      </c>
      <c r="CE37" s="317">
        <f t="shared" si="89"/>
        <v>1.42</v>
      </c>
      <c r="CF37" s="317">
        <f t="shared" si="89"/>
        <v>1.42</v>
      </c>
      <c r="CG37" s="317">
        <f t="shared" si="89"/>
        <v>1.42</v>
      </c>
      <c r="CH37" s="317">
        <f t="shared" si="89"/>
        <v>1.42</v>
      </c>
      <c r="CI37" s="317">
        <f t="shared" si="89"/>
        <v>1.42</v>
      </c>
      <c r="CJ37" s="317">
        <f t="shared" si="89"/>
        <v>1.7799999999999998</v>
      </c>
      <c r="CK37" s="317">
        <f t="shared" si="89"/>
        <v>1.7799999999999998</v>
      </c>
      <c r="CL37" s="317">
        <f t="shared" si="89"/>
        <v>1.7799999999999998</v>
      </c>
      <c r="CM37" s="317">
        <f t="shared" si="89"/>
        <v>1.7799999999999998</v>
      </c>
      <c r="CN37" s="317">
        <f t="shared" si="89"/>
        <v>1.7799999999999998</v>
      </c>
      <c r="CO37" s="317">
        <f t="shared" si="89"/>
        <v>1.7799999999999998</v>
      </c>
      <c r="CP37" s="317">
        <f t="shared" si="89"/>
        <v>1.7799999999999998</v>
      </c>
      <c r="CQ37" s="317">
        <f t="shared" si="89"/>
        <v>1.7799999999999998</v>
      </c>
      <c r="CR37" s="317">
        <f t="shared" si="89"/>
        <v>2.12</v>
      </c>
      <c r="CS37" s="317">
        <f t="shared" si="89"/>
        <v>2.12</v>
      </c>
      <c r="CT37" s="317">
        <f t="shared" si="89"/>
        <v>2.12</v>
      </c>
      <c r="CU37" s="317">
        <f t="shared" si="89"/>
        <v>2.12</v>
      </c>
      <c r="CV37" s="317">
        <f t="shared" si="89"/>
        <v>2.12</v>
      </c>
      <c r="CW37" s="317">
        <f t="shared" ref="CW37:DG37" si="90">SUM(CW34:CW36)</f>
        <v>2.12</v>
      </c>
      <c r="CX37" s="317">
        <f t="shared" si="90"/>
        <v>2.12</v>
      </c>
      <c r="CY37" s="317">
        <f t="shared" si="90"/>
        <v>2.12</v>
      </c>
      <c r="CZ37" s="317">
        <f t="shared" si="90"/>
        <v>2.12</v>
      </c>
      <c r="DA37" s="317">
        <f t="shared" si="90"/>
        <v>2.12</v>
      </c>
      <c r="DB37" s="317">
        <f t="shared" si="90"/>
        <v>2.12</v>
      </c>
      <c r="DC37" s="317">
        <f t="shared" si="90"/>
        <v>2.12</v>
      </c>
      <c r="DD37" s="317">
        <f t="shared" si="90"/>
        <v>2.12</v>
      </c>
      <c r="DE37" s="317">
        <f t="shared" si="90"/>
        <v>2.12</v>
      </c>
      <c r="DF37" s="317">
        <f t="shared" si="90"/>
        <v>2.12</v>
      </c>
      <c r="DG37" s="317">
        <f t="shared" si="90"/>
        <v>2.12</v>
      </c>
      <c r="DH37" s="317">
        <f>SUM(DH34:DH36)</f>
        <v>2.12</v>
      </c>
      <c r="DI37" s="317">
        <f>SUM(DI34:DI36)</f>
        <v>2.12</v>
      </c>
      <c r="DJ37" s="317">
        <f t="shared" ref="DJ37:DO37" si="91">SUM(DJ34:DJ36)</f>
        <v>2.12</v>
      </c>
      <c r="DK37" s="317">
        <f t="shared" si="91"/>
        <v>2.12</v>
      </c>
      <c r="DL37" s="317">
        <f t="shared" si="91"/>
        <v>2.12</v>
      </c>
      <c r="DM37" s="317">
        <f t="shared" si="91"/>
        <v>2.12</v>
      </c>
      <c r="DN37" s="317">
        <f t="shared" si="91"/>
        <v>2.12</v>
      </c>
      <c r="DO37" s="317">
        <f t="shared" si="91"/>
        <v>2.12</v>
      </c>
      <c r="DP37" s="317">
        <f t="shared" ref="DP37:GA37" si="92">SUM(DP34:DP36)</f>
        <v>2.12</v>
      </c>
      <c r="DQ37" s="317">
        <f t="shared" si="92"/>
        <v>2.12</v>
      </c>
      <c r="DR37" s="317">
        <f t="shared" si="92"/>
        <v>2.12</v>
      </c>
      <c r="DS37" s="317">
        <f t="shared" si="92"/>
        <v>2.12</v>
      </c>
      <c r="DT37" s="317">
        <f t="shared" si="92"/>
        <v>2.12</v>
      </c>
      <c r="DU37" s="317">
        <f t="shared" si="92"/>
        <v>2.12</v>
      </c>
      <c r="DV37" s="317">
        <f t="shared" si="92"/>
        <v>2.12</v>
      </c>
      <c r="DW37" s="317">
        <f t="shared" si="92"/>
        <v>2.12</v>
      </c>
      <c r="DX37" s="317">
        <f t="shared" si="92"/>
        <v>2.12</v>
      </c>
      <c r="DY37" s="387">
        <f t="shared" si="92"/>
        <v>2.12</v>
      </c>
      <c r="DZ37" s="317">
        <f t="shared" si="92"/>
        <v>2.12</v>
      </c>
      <c r="EA37" s="317">
        <f t="shared" si="92"/>
        <v>2.12</v>
      </c>
      <c r="EB37" s="317">
        <f t="shared" si="92"/>
        <v>2.12</v>
      </c>
      <c r="EC37" s="317">
        <f t="shared" si="92"/>
        <v>2.12</v>
      </c>
      <c r="ED37" s="317">
        <f t="shared" si="92"/>
        <v>2.12</v>
      </c>
      <c r="EE37" s="317">
        <f t="shared" si="92"/>
        <v>2.12</v>
      </c>
      <c r="EF37" s="317">
        <f t="shared" si="92"/>
        <v>2.12</v>
      </c>
      <c r="EG37" s="317">
        <f t="shared" si="92"/>
        <v>2.12</v>
      </c>
      <c r="EH37" s="317">
        <f t="shared" si="92"/>
        <v>2.12</v>
      </c>
      <c r="EI37" s="317">
        <f t="shared" si="92"/>
        <v>2.12</v>
      </c>
      <c r="EJ37" s="317">
        <f t="shared" si="92"/>
        <v>2.12</v>
      </c>
      <c r="EK37" s="317">
        <f t="shared" si="92"/>
        <v>2.12</v>
      </c>
      <c r="EL37" s="317">
        <f t="shared" si="92"/>
        <v>2.12</v>
      </c>
      <c r="EM37" s="317">
        <f t="shared" si="92"/>
        <v>2.12</v>
      </c>
      <c r="EN37" s="317">
        <f t="shared" si="92"/>
        <v>2.62</v>
      </c>
      <c r="EO37" s="317">
        <f t="shared" si="92"/>
        <v>2.62</v>
      </c>
      <c r="EP37" s="317">
        <f t="shared" si="92"/>
        <v>2.62</v>
      </c>
      <c r="EQ37" s="317">
        <f t="shared" si="92"/>
        <v>2.62</v>
      </c>
      <c r="ER37" s="317">
        <f t="shared" si="92"/>
        <v>2.62</v>
      </c>
      <c r="ES37" s="317">
        <f t="shared" si="92"/>
        <v>2.62</v>
      </c>
      <c r="ET37" s="317">
        <f t="shared" si="92"/>
        <v>2.62</v>
      </c>
      <c r="EU37" s="317">
        <f t="shared" si="92"/>
        <v>2.62</v>
      </c>
      <c r="EV37" s="317">
        <f t="shared" si="92"/>
        <v>2.62</v>
      </c>
      <c r="EW37" s="317">
        <f t="shared" si="92"/>
        <v>2.62</v>
      </c>
      <c r="EX37" s="317">
        <f t="shared" si="92"/>
        <v>2.62</v>
      </c>
      <c r="EY37" s="317">
        <f t="shared" si="92"/>
        <v>2.62</v>
      </c>
      <c r="EZ37" s="317">
        <f t="shared" si="92"/>
        <v>3.12</v>
      </c>
      <c r="FA37" s="317">
        <f t="shared" si="92"/>
        <v>3.12</v>
      </c>
      <c r="FB37" s="317">
        <f t="shared" si="92"/>
        <v>3.12</v>
      </c>
      <c r="FC37" s="317">
        <f t="shared" si="92"/>
        <v>3.12</v>
      </c>
      <c r="FD37" s="317">
        <f t="shared" si="92"/>
        <v>3.12</v>
      </c>
      <c r="FE37" s="317">
        <f t="shared" si="92"/>
        <v>3.12</v>
      </c>
      <c r="FF37" s="317">
        <f t="shared" si="92"/>
        <v>3.12</v>
      </c>
      <c r="FG37" s="317">
        <f t="shared" si="92"/>
        <v>3.12</v>
      </c>
      <c r="FH37" s="317">
        <f t="shared" si="92"/>
        <v>3.12</v>
      </c>
      <c r="FI37" s="317">
        <f t="shared" si="92"/>
        <v>3.12</v>
      </c>
      <c r="FJ37" s="317">
        <f t="shared" si="92"/>
        <v>3.12</v>
      </c>
      <c r="FK37" s="317">
        <f t="shared" si="92"/>
        <v>3.12</v>
      </c>
      <c r="FL37" s="317">
        <f t="shared" si="92"/>
        <v>3.44</v>
      </c>
      <c r="FM37" s="317">
        <f t="shared" si="92"/>
        <v>3.44</v>
      </c>
      <c r="FN37" s="317">
        <f t="shared" si="92"/>
        <v>3.44</v>
      </c>
      <c r="FO37" s="317">
        <f t="shared" si="92"/>
        <v>3.44</v>
      </c>
      <c r="FP37" s="317">
        <f t="shared" si="92"/>
        <v>3.44</v>
      </c>
      <c r="FQ37" s="317">
        <f t="shared" si="92"/>
        <v>3.44</v>
      </c>
      <c r="FR37" s="317">
        <f t="shared" si="92"/>
        <v>3.44</v>
      </c>
      <c r="FS37" s="317">
        <f t="shared" si="92"/>
        <v>3.44</v>
      </c>
      <c r="FT37" s="317">
        <f t="shared" si="92"/>
        <v>3.44</v>
      </c>
      <c r="FU37" s="317">
        <f t="shared" si="92"/>
        <v>3.44</v>
      </c>
      <c r="FV37" s="317">
        <f t="shared" si="92"/>
        <v>3.44</v>
      </c>
      <c r="FW37" s="317">
        <f t="shared" si="92"/>
        <v>3.44</v>
      </c>
      <c r="FX37" s="317">
        <f t="shared" si="92"/>
        <v>3.63</v>
      </c>
      <c r="FY37" s="317">
        <f t="shared" si="92"/>
        <v>3.63</v>
      </c>
      <c r="FZ37" s="317">
        <f t="shared" si="92"/>
        <v>3.63</v>
      </c>
      <c r="GA37" s="317">
        <f t="shared" si="92"/>
        <v>3.63</v>
      </c>
      <c r="GB37" s="317">
        <f>SUM(GB34:GB36)</f>
        <v>3.63</v>
      </c>
      <c r="GC37" s="317">
        <f>SUM(GC34:GC36)</f>
        <v>3.63</v>
      </c>
      <c r="GD37" s="317">
        <f t="shared" ref="GD37:GU37" si="93">SUM(GD34:GD36)</f>
        <v>3.63</v>
      </c>
      <c r="GE37" s="317">
        <f t="shared" si="93"/>
        <v>3.63</v>
      </c>
      <c r="GF37" s="317">
        <f t="shared" si="93"/>
        <v>3.63</v>
      </c>
      <c r="GG37" s="317">
        <f t="shared" si="93"/>
        <v>3.63</v>
      </c>
      <c r="GH37" s="317">
        <f t="shared" si="93"/>
        <v>3.63</v>
      </c>
      <c r="GI37" s="317">
        <f t="shared" si="93"/>
        <v>3.63</v>
      </c>
      <c r="GJ37" s="317">
        <f t="shared" si="93"/>
        <v>3.81</v>
      </c>
      <c r="GK37" s="317">
        <f t="shared" si="93"/>
        <v>3.81</v>
      </c>
      <c r="GL37" s="317">
        <f t="shared" si="93"/>
        <v>3.81</v>
      </c>
      <c r="GM37" s="317">
        <f t="shared" si="93"/>
        <v>3.81</v>
      </c>
      <c r="GN37" s="317">
        <f t="shared" si="93"/>
        <v>3.81</v>
      </c>
      <c r="GO37" s="317">
        <f t="shared" si="93"/>
        <v>3.81</v>
      </c>
      <c r="GP37" s="317">
        <f t="shared" si="93"/>
        <v>3.81</v>
      </c>
      <c r="GQ37" s="317">
        <f t="shared" si="93"/>
        <v>3.81</v>
      </c>
      <c r="GR37" s="317">
        <f t="shared" si="93"/>
        <v>3.81</v>
      </c>
      <c r="GS37" s="317">
        <f t="shared" si="93"/>
        <v>3.81</v>
      </c>
      <c r="GT37" s="317">
        <f t="shared" si="93"/>
        <v>3.81</v>
      </c>
      <c r="GU37" s="317">
        <f t="shared" si="93"/>
        <v>3.81</v>
      </c>
      <c r="GV37" s="317">
        <f t="shared" ref="GV37:GX37" si="94">SUM(GV34:GV36)</f>
        <v>3.9699999999999998</v>
      </c>
      <c r="GW37" s="317">
        <f t="shared" si="94"/>
        <v>3.9699999999999998</v>
      </c>
      <c r="GX37" s="317">
        <f t="shared" si="94"/>
        <v>3.9699999999999998</v>
      </c>
      <c r="GY37" s="317">
        <f t="shared" ref="GY37:HG37" si="95">SUM(GY34:GY36)</f>
        <v>3.51</v>
      </c>
      <c r="GZ37" s="317">
        <f t="shared" si="95"/>
        <v>3.51</v>
      </c>
      <c r="HA37" s="317">
        <f t="shared" si="95"/>
        <v>3.51</v>
      </c>
      <c r="HB37" s="317">
        <f t="shared" si="95"/>
        <v>3.51</v>
      </c>
      <c r="HC37" s="317">
        <f t="shared" si="95"/>
        <v>3.51</v>
      </c>
      <c r="HD37" s="317">
        <f t="shared" si="95"/>
        <v>3.51</v>
      </c>
      <c r="HE37" s="317">
        <f t="shared" si="95"/>
        <v>3.51</v>
      </c>
      <c r="HF37" s="317">
        <f t="shared" si="95"/>
        <v>3.51</v>
      </c>
      <c r="HG37" s="317">
        <f t="shared" si="95"/>
        <v>3.51</v>
      </c>
      <c r="HH37" s="317">
        <f t="shared" ref="HH37:HS37" si="96">SUM(HH34:HH36)</f>
        <v>3.66</v>
      </c>
      <c r="HI37" s="317">
        <f t="shared" si="96"/>
        <v>3.66</v>
      </c>
      <c r="HJ37" s="317">
        <f t="shared" si="96"/>
        <v>3.66</v>
      </c>
      <c r="HK37" s="317">
        <f t="shared" si="96"/>
        <v>3.66</v>
      </c>
      <c r="HL37" s="317">
        <f t="shared" si="96"/>
        <v>3.66</v>
      </c>
      <c r="HM37" s="317">
        <f t="shared" si="96"/>
        <v>3.66</v>
      </c>
      <c r="HN37" s="317">
        <f t="shared" si="96"/>
        <v>3.66</v>
      </c>
      <c r="HO37" s="317">
        <f t="shared" si="96"/>
        <v>3.66</v>
      </c>
      <c r="HP37" s="317">
        <f t="shared" si="96"/>
        <v>3.66</v>
      </c>
      <c r="HQ37" s="317">
        <f t="shared" si="96"/>
        <v>3.66</v>
      </c>
      <c r="HR37" s="317">
        <f t="shared" si="96"/>
        <v>3.66</v>
      </c>
      <c r="HS37" s="317">
        <f t="shared" si="96"/>
        <v>3.66</v>
      </c>
    </row>
    <row r="38" spans="2:227" ht="7.5" customHeight="1">
      <c r="B38" s="388"/>
      <c r="C38" s="388"/>
      <c r="D38" s="388"/>
      <c r="E38" s="388"/>
      <c r="F38" s="388"/>
      <c r="G38" s="388"/>
      <c r="H38" s="388"/>
      <c r="I38" s="388"/>
      <c r="J38" s="388"/>
      <c r="K38" s="388"/>
      <c r="L38" s="388"/>
      <c r="M38" s="388"/>
      <c r="N38" s="388"/>
      <c r="O38" s="389"/>
      <c r="P38" s="389"/>
      <c r="Q38" s="389"/>
      <c r="R38" s="389"/>
      <c r="S38" s="389"/>
      <c r="T38" s="389"/>
      <c r="U38" s="389"/>
      <c r="V38" s="389"/>
      <c r="W38" s="389"/>
      <c r="X38" s="389"/>
      <c r="Y38" s="389"/>
      <c r="Z38" s="389"/>
      <c r="AA38" s="389"/>
      <c r="AB38" s="389"/>
      <c r="AC38" s="389"/>
      <c r="AD38" s="389"/>
      <c r="AE38" s="389"/>
      <c r="AF38" s="389"/>
      <c r="AG38" s="389"/>
      <c r="AH38" s="389"/>
      <c r="AI38" s="389"/>
      <c r="AJ38" s="389"/>
      <c r="AK38" s="389"/>
      <c r="AL38" s="389"/>
      <c r="AM38" s="389"/>
      <c r="AN38" s="389"/>
      <c r="AO38" s="389"/>
      <c r="AP38" s="389"/>
      <c r="AQ38" s="389"/>
      <c r="AR38" s="389"/>
      <c r="AS38" s="389"/>
      <c r="AT38" s="389"/>
      <c r="AU38" s="389"/>
      <c r="AV38" s="389"/>
      <c r="AW38" s="389"/>
      <c r="AX38" s="389"/>
      <c r="AY38" s="389"/>
      <c r="AZ38" s="389"/>
      <c r="BA38" s="389"/>
      <c r="BB38" s="389"/>
      <c r="BC38" s="389"/>
      <c r="BD38" s="389"/>
      <c r="BE38" s="389"/>
      <c r="BF38" s="389"/>
      <c r="BG38" s="389"/>
      <c r="BH38" s="389"/>
      <c r="BI38" s="389"/>
      <c r="BJ38" s="389"/>
      <c r="BK38" s="389"/>
      <c r="BL38" s="389"/>
      <c r="BM38" s="389"/>
      <c r="BN38" s="389"/>
      <c r="BO38" s="389"/>
      <c r="BP38" s="389"/>
      <c r="BQ38" s="389"/>
      <c r="BR38" s="389"/>
      <c r="BS38" s="389"/>
      <c r="BT38" s="389"/>
      <c r="BU38" s="389"/>
      <c r="BV38" s="389"/>
      <c r="BW38" s="389"/>
      <c r="BX38" s="389"/>
      <c r="BY38" s="389"/>
      <c r="BZ38" s="389"/>
      <c r="CA38" s="389"/>
      <c r="CB38" s="389"/>
      <c r="CC38" s="389"/>
      <c r="CD38" s="389"/>
      <c r="CE38" s="389"/>
      <c r="CF38" s="389"/>
      <c r="CG38" s="389"/>
      <c r="CH38" s="389"/>
      <c r="CI38" s="389"/>
      <c r="CJ38" s="389"/>
      <c r="CK38" s="389"/>
      <c r="CL38" s="389"/>
      <c r="CM38" s="389"/>
      <c r="CN38" s="389"/>
      <c r="CO38" s="389"/>
      <c r="CP38" s="389"/>
      <c r="CQ38" s="389"/>
      <c r="CR38" s="389"/>
      <c r="CS38" s="389"/>
      <c r="CT38" s="389"/>
      <c r="CU38" s="389"/>
      <c r="CV38" s="389"/>
      <c r="CW38" s="389"/>
      <c r="CX38" s="389"/>
      <c r="CY38" s="389"/>
      <c r="CZ38" s="389"/>
      <c r="DA38" s="389"/>
      <c r="DB38" s="389"/>
      <c r="DC38" s="389"/>
      <c r="DD38" s="389"/>
      <c r="DE38" s="389"/>
      <c r="DF38" s="389"/>
      <c r="DG38" s="389"/>
      <c r="DH38" s="389"/>
      <c r="DI38" s="389"/>
      <c r="DJ38" s="389"/>
      <c r="DK38" s="389"/>
      <c r="DL38" s="389"/>
      <c r="DM38" s="389"/>
      <c r="DN38" s="389"/>
      <c r="DO38" s="389"/>
      <c r="DP38" s="389"/>
      <c r="DQ38" s="389"/>
      <c r="DR38" s="389"/>
      <c r="DS38" s="389"/>
      <c r="DT38" s="389"/>
      <c r="DU38" s="389"/>
      <c r="DV38" s="389"/>
      <c r="DW38" s="389"/>
      <c r="DX38" s="389"/>
      <c r="DY38" s="390"/>
      <c r="DZ38" s="389"/>
      <c r="EA38" s="389"/>
      <c r="EB38" s="389"/>
      <c r="EC38" s="389"/>
      <c r="ED38" s="389"/>
      <c r="EE38" s="389"/>
      <c r="EF38" s="389"/>
      <c r="EG38" s="389"/>
      <c r="EH38" s="389"/>
      <c r="EI38" s="389"/>
      <c r="EJ38" s="389"/>
      <c r="EK38" s="389"/>
      <c r="EL38" s="389"/>
      <c r="EM38" s="389"/>
      <c r="EN38" s="389"/>
      <c r="EO38" s="389"/>
      <c r="EP38" s="389"/>
      <c r="EQ38" s="389"/>
      <c r="ER38" s="389"/>
      <c r="ES38" s="389"/>
      <c r="ET38" s="389"/>
      <c r="EU38" s="389"/>
      <c r="EV38" s="389"/>
      <c r="EW38" s="389"/>
      <c r="EX38" s="389"/>
      <c r="EY38" s="389"/>
      <c r="EZ38" s="389"/>
      <c r="FA38" s="389"/>
      <c r="FB38" s="389"/>
      <c r="FC38" s="389"/>
      <c r="FD38" s="389"/>
      <c r="FE38" s="389"/>
      <c r="FF38" s="389"/>
      <c r="FG38" s="389"/>
      <c r="FH38" s="389"/>
      <c r="FI38" s="389"/>
      <c r="FJ38" s="389"/>
      <c r="FK38" s="389"/>
      <c r="FL38" s="389"/>
      <c r="FM38" s="389"/>
      <c r="FN38" s="389"/>
      <c r="FO38" s="389"/>
      <c r="FP38" s="389"/>
      <c r="FQ38" s="389"/>
      <c r="FR38" s="389"/>
      <c r="FS38" s="389"/>
      <c r="FT38" s="389"/>
      <c r="FU38" s="389"/>
      <c r="FV38" s="389"/>
      <c r="FW38" s="389"/>
      <c r="FX38" s="389"/>
      <c r="FY38" s="389"/>
      <c r="FZ38" s="389"/>
      <c r="GA38" s="389"/>
      <c r="GB38" s="389"/>
      <c r="GC38" s="389"/>
      <c r="GD38" s="389"/>
      <c r="GE38" s="389"/>
      <c r="GF38" s="389"/>
      <c r="GG38" s="389"/>
      <c r="GH38" s="389"/>
      <c r="GI38" s="389"/>
      <c r="GJ38" s="389"/>
      <c r="GK38" s="389"/>
      <c r="GL38" s="389"/>
      <c r="GM38" s="389"/>
      <c r="GN38" s="389"/>
      <c r="GO38" s="389"/>
      <c r="GP38" s="389"/>
      <c r="GQ38" s="389"/>
      <c r="GR38" s="389"/>
      <c r="GS38" s="389"/>
      <c r="GT38" s="389"/>
      <c r="GU38" s="389"/>
      <c r="GV38" s="389"/>
      <c r="GW38" s="389"/>
      <c r="GX38" s="389"/>
      <c r="GY38" s="389"/>
      <c r="GZ38" s="389"/>
      <c r="HA38" s="389"/>
      <c r="HB38" s="389"/>
      <c r="HC38" s="389"/>
      <c r="HD38" s="389"/>
      <c r="HE38" s="389"/>
      <c r="HF38" s="389"/>
      <c r="HG38" s="389"/>
      <c r="HH38" s="389"/>
      <c r="HI38" s="389"/>
      <c r="HJ38" s="389"/>
    </row>
    <row r="39" spans="2:227" ht="7.5" customHeight="1">
      <c r="DY39" s="350"/>
    </row>
    <row r="40" spans="2:227">
      <c r="B40" s="319" t="s">
        <v>47</v>
      </c>
      <c r="O40" s="344">
        <v>0.125</v>
      </c>
      <c r="P40" s="344">
        <v>0.125</v>
      </c>
      <c r="Q40" s="344">
        <v>0.125</v>
      </c>
      <c r="R40" s="344">
        <v>0.125</v>
      </c>
      <c r="S40" s="344">
        <v>0.125</v>
      </c>
      <c r="T40" s="344">
        <v>0.125</v>
      </c>
      <c r="U40" s="344">
        <v>0.125</v>
      </c>
      <c r="V40" s="344">
        <v>0.125</v>
      </c>
      <c r="W40" s="344">
        <v>0.125</v>
      </c>
      <c r="X40" s="344">
        <v>0.125</v>
      </c>
      <c r="Y40" s="344">
        <v>0.125</v>
      </c>
      <c r="Z40" s="344">
        <v>0.125</v>
      </c>
      <c r="AA40" s="344">
        <v>0.125</v>
      </c>
      <c r="AB40" s="344">
        <v>0.125</v>
      </c>
      <c r="AC40" s="344">
        <v>0.125</v>
      </c>
      <c r="AD40" s="344">
        <v>0.125</v>
      </c>
      <c r="AE40" s="344">
        <v>0.125</v>
      </c>
      <c r="AF40" s="344">
        <v>0.125</v>
      </c>
      <c r="AG40" s="344">
        <v>0.125</v>
      </c>
      <c r="AH40" s="344">
        <v>0.125</v>
      </c>
      <c r="AI40" s="344">
        <v>0.125</v>
      </c>
      <c r="AJ40" s="344">
        <v>0.125</v>
      </c>
      <c r="AK40" s="344">
        <v>0.125</v>
      </c>
      <c r="AL40" s="344">
        <v>0.125</v>
      </c>
      <c r="AM40" s="344">
        <v>0.125</v>
      </c>
      <c r="AN40" s="344">
        <v>0.125</v>
      </c>
      <c r="AO40" s="344">
        <v>0.125</v>
      </c>
      <c r="AP40" s="344">
        <v>0.125</v>
      </c>
      <c r="AQ40" s="344">
        <v>0.125</v>
      </c>
      <c r="AR40" s="344">
        <v>0.125</v>
      </c>
      <c r="AS40" s="344">
        <v>0.125</v>
      </c>
      <c r="AT40" s="344">
        <v>0.125</v>
      </c>
      <c r="AU40" s="344">
        <v>0.125</v>
      </c>
      <c r="AV40" s="344">
        <v>0.125</v>
      </c>
      <c r="AW40" s="344">
        <v>0.125</v>
      </c>
      <c r="AX40" s="344">
        <v>0.125</v>
      </c>
      <c r="AY40" s="344">
        <v>0.125</v>
      </c>
      <c r="AZ40" s="344">
        <v>0.125</v>
      </c>
      <c r="BA40" s="344">
        <v>0.125</v>
      </c>
      <c r="BB40" s="344">
        <v>0.125</v>
      </c>
      <c r="BC40" s="344">
        <v>0.125</v>
      </c>
      <c r="BD40" s="344">
        <v>0.125</v>
      </c>
      <c r="BE40" s="344">
        <v>0.125</v>
      </c>
      <c r="BF40" s="344">
        <v>0.125</v>
      </c>
      <c r="BG40" s="344">
        <v>0.125</v>
      </c>
      <c r="BH40" s="344">
        <v>0.125</v>
      </c>
      <c r="BI40" s="344">
        <v>0.125</v>
      </c>
      <c r="BJ40" s="344">
        <v>0.125</v>
      </c>
      <c r="BK40" s="344">
        <v>0.125</v>
      </c>
      <c r="BL40" s="344">
        <v>0.125</v>
      </c>
      <c r="BM40" s="344">
        <v>0.125</v>
      </c>
      <c r="BN40" s="344">
        <v>0.125</v>
      </c>
      <c r="BO40" s="344">
        <v>0.125</v>
      </c>
      <c r="BP40" s="344">
        <v>0.125</v>
      </c>
      <c r="BQ40" s="344">
        <v>0.125</v>
      </c>
      <c r="BR40" s="344">
        <v>0.125</v>
      </c>
      <c r="BS40" s="344">
        <v>0.125</v>
      </c>
      <c r="BT40" s="344">
        <v>0.125</v>
      </c>
      <c r="BU40" s="344">
        <v>0.125</v>
      </c>
      <c r="BV40" s="344">
        <v>0.125</v>
      </c>
      <c r="BW40" s="344">
        <v>0.125</v>
      </c>
      <c r="BX40" s="344">
        <v>0.125</v>
      </c>
      <c r="BY40" s="344">
        <v>0.125</v>
      </c>
      <c r="BZ40" s="344">
        <v>0.125</v>
      </c>
      <c r="CA40" s="344">
        <v>0.125</v>
      </c>
      <c r="CB40" s="344">
        <v>0.125</v>
      </c>
      <c r="CC40" s="344">
        <v>0.125</v>
      </c>
      <c r="CD40" s="344">
        <v>0.125</v>
      </c>
      <c r="CE40" s="344">
        <v>0.125</v>
      </c>
      <c r="CF40" s="344">
        <v>0.125</v>
      </c>
      <c r="CG40" s="344">
        <v>0.125</v>
      </c>
      <c r="CH40" s="344">
        <v>0.125</v>
      </c>
      <c r="CI40" s="344">
        <v>0.125</v>
      </c>
      <c r="CJ40" s="344">
        <v>0.125</v>
      </c>
      <c r="CK40" s="344">
        <v>0.125</v>
      </c>
      <c r="CL40" s="344">
        <v>0.125</v>
      </c>
      <c r="CM40" s="344">
        <v>0.125</v>
      </c>
      <c r="CN40" s="344">
        <v>0.125</v>
      </c>
      <c r="CO40" s="344">
        <v>0.125</v>
      </c>
      <c r="CP40" s="344">
        <v>0.125</v>
      </c>
      <c r="CQ40" s="344">
        <v>0.125</v>
      </c>
      <c r="CR40" s="344">
        <v>0.125</v>
      </c>
      <c r="CS40" s="344">
        <v>0.125</v>
      </c>
      <c r="CT40" s="344">
        <v>0.125</v>
      </c>
      <c r="CU40" s="344">
        <v>0.125</v>
      </c>
      <c r="CV40" s="344">
        <v>0.125</v>
      </c>
      <c r="CW40" s="344">
        <v>0.125</v>
      </c>
      <c r="CX40" s="344">
        <v>0.125</v>
      </c>
      <c r="CY40" s="344">
        <v>0.125</v>
      </c>
      <c r="CZ40" s="344">
        <v>0.125</v>
      </c>
      <c r="DA40" s="344">
        <v>0.125</v>
      </c>
      <c r="DB40" s="344">
        <v>0.125</v>
      </c>
      <c r="DC40" s="344">
        <v>0.125</v>
      </c>
      <c r="DD40" s="344">
        <v>0.125</v>
      </c>
      <c r="DE40" s="344">
        <v>0.125</v>
      </c>
      <c r="DF40" s="344">
        <v>0.125</v>
      </c>
      <c r="DG40" s="344">
        <v>0.125</v>
      </c>
      <c r="DH40" s="344">
        <v>0.125</v>
      </c>
      <c r="DI40" s="344">
        <v>0.125</v>
      </c>
      <c r="DJ40" s="344">
        <v>0.125</v>
      </c>
      <c r="DK40" s="344">
        <v>0.125</v>
      </c>
      <c r="DL40" s="344">
        <v>0.125</v>
      </c>
      <c r="DM40" s="344">
        <v>0.125</v>
      </c>
      <c r="DN40" s="344">
        <v>0.125</v>
      </c>
      <c r="DO40" s="344">
        <v>0.125</v>
      </c>
      <c r="DP40" s="344">
        <v>0.125</v>
      </c>
      <c r="DQ40" s="344">
        <v>0.125</v>
      </c>
      <c r="DR40" s="344">
        <v>0.125</v>
      </c>
      <c r="DS40" s="344">
        <v>0.125</v>
      </c>
      <c r="DT40" s="344">
        <v>0.125</v>
      </c>
      <c r="DU40" s="344">
        <v>0.125</v>
      </c>
      <c r="DV40" s="344">
        <v>0.125</v>
      </c>
      <c r="DW40" s="344">
        <v>0.125</v>
      </c>
      <c r="DX40" s="344">
        <v>0.125</v>
      </c>
      <c r="DY40" s="345">
        <v>0.125</v>
      </c>
      <c r="DZ40" s="344">
        <v>0.125</v>
      </c>
      <c r="EA40" s="344">
        <v>0.125</v>
      </c>
      <c r="EB40" s="344">
        <v>0.125</v>
      </c>
      <c r="EC40" s="344">
        <v>0.125</v>
      </c>
      <c r="ED40" s="344">
        <v>0.125</v>
      </c>
      <c r="EE40" s="344">
        <v>0.125</v>
      </c>
      <c r="EF40" s="344">
        <v>0.125</v>
      </c>
      <c r="EG40" s="344">
        <v>0.125</v>
      </c>
      <c r="EH40" s="344">
        <v>0.125</v>
      </c>
      <c r="EI40" s="344">
        <v>0.125</v>
      </c>
      <c r="EJ40" s="344">
        <v>0.125</v>
      </c>
      <c r="EK40" s="344">
        <v>0.125</v>
      </c>
      <c r="EL40" s="344">
        <v>0.125</v>
      </c>
      <c r="EM40" s="344">
        <v>0.125</v>
      </c>
      <c r="EN40" s="344">
        <v>0.125</v>
      </c>
      <c r="EO40" s="344">
        <v>0.125</v>
      </c>
      <c r="EP40" s="344">
        <v>0.125</v>
      </c>
      <c r="EQ40" s="344">
        <v>0.125</v>
      </c>
      <c r="ER40" s="344">
        <v>0.125</v>
      </c>
      <c r="ES40" s="344">
        <v>0.125</v>
      </c>
      <c r="ET40" s="344">
        <v>0.125</v>
      </c>
      <c r="EU40" s="344">
        <v>0.125</v>
      </c>
      <c r="EV40" s="344">
        <v>0.125</v>
      </c>
      <c r="EW40" s="344">
        <v>0.125</v>
      </c>
      <c r="EX40" s="344">
        <v>0.125</v>
      </c>
      <c r="EY40" s="344">
        <v>0.125</v>
      </c>
      <c r="EZ40" s="344">
        <v>0.125</v>
      </c>
      <c r="FA40" s="344">
        <v>0.125</v>
      </c>
      <c r="FB40" s="344">
        <v>0.125</v>
      </c>
      <c r="FC40" s="344">
        <v>0.125</v>
      </c>
      <c r="FD40" s="344">
        <v>0.125</v>
      </c>
      <c r="FE40" s="344">
        <v>0.125</v>
      </c>
      <c r="FF40" s="344">
        <v>0.125</v>
      </c>
      <c r="FG40" s="344">
        <v>0.125</v>
      </c>
      <c r="FH40" s="344">
        <v>0.125</v>
      </c>
      <c r="FI40" s="344">
        <v>0.125</v>
      </c>
      <c r="FJ40" s="344">
        <v>0.125</v>
      </c>
      <c r="FK40" s="344">
        <v>0.125</v>
      </c>
      <c r="FL40" s="344">
        <v>0.125</v>
      </c>
      <c r="FM40" s="344">
        <v>0.125</v>
      </c>
      <c r="FN40" s="344">
        <v>0.125</v>
      </c>
      <c r="FO40" s="344">
        <v>0.125</v>
      </c>
      <c r="FP40" s="344">
        <v>0.125</v>
      </c>
      <c r="FQ40" s="344">
        <v>0.125</v>
      </c>
      <c r="FR40" s="344">
        <v>0.125</v>
      </c>
      <c r="FS40" s="344">
        <v>0.125</v>
      </c>
      <c r="FT40" s="344">
        <v>0.125</v>
      </c>
      <c r="FU40" s="344">
        <v>0.125</v>
      </c>
      <c r="FV40" s="344">
        <v>0.125</v>
      </c>
      <c r="FW40" s="344">
        <v>0.125</v>
      </c>
      <c r="FX40" s="344">
        <v>0.125</v>
      </c>
      <c r="FY40" s="344">
        <v>0.125</v>
      </c>
      <c r="FZ40" s="344">
        <v>0.125</v>
      </c>
      <c r="GA40" s="344">
        <v>0.125</v>
      </c>
      <c r="GB40" s="344">
        <v>0.125</v>
      </c>
      <c r="GC40" s="344">
        <v>0.125</v>
      </c>
      <c r="GD40" s="344">
        <v>0.125</v>
      </c>
      <c r="GE40" s="344">
        <v>0.125</v>
      </c>
      <c r="GF40" s="344">
        <v>0.125</v>
      </c>
      <c r="GG40" s="344">
        <v>0.125</v>
      </c>
      <c r="GH40" s="344">
        <v>0.125</v>
      </c>
      <c r="GI40" s="344">
        <v>0.125</v>
      </c>
      <c r="GJ40" s="344">
        <v>0.125</v>
      </c>
      <c r="GK40" s="344">
        <v>0.125</v>
      </c>
      <c r="GL40" s="344">
        <v>0.125</v>
      </c>
      <c r="GM40" s="344">
        <v>0.125</v>
      </c>
      <c r="GN40" s="344">
        <v>0.125</v>
      </c>
      <c r="GO40" s="344">
        <v>0.125</v>
      </c>
      <c r="GP40" s="344">
        <v>0.125</v>
      </c>
      <c r="GQ40" s="344">
        <v>0.125</v>
      </c>
      <c r="GR40" s="344">
        <v>0.125</v>
      </c>
      <c r="GS40" s="344">
        <v>0.125</v>
      </c>
      <c r="GT40" s="344">
        <v>0.125</v>
      </c>
      <c r="GU40" s="344">
        <v>0.125</v>
      </c>
      <c r="GV40" s="344">
        <v>0.125</v>
      </c>
      <c r="GW40" s="344">
        <v>0.125</v>
      </c>
      <c r="GX40" s="344">
        <v>0.125</v>
      </c>
      <c r="GY40" s="344">
        <v>0.125</v>
      </c>
      <c r="GZ40" s="344">
        <v>0.125</v>
      </c>
      <c r="HA40" s="344">
        <v>0.125</v>
      </c>
      <c r="HB40" s="344">
        <v>0.125</v>
      </c>
      <c r="HC40" s="344">
        <v>0.125</v>
      </c>
      <c r="HD40" s="344">
        <v>0.125</v>
      </c>
      <c r="HE40" s="344">
        <v>0.125</v>
      </c>
      <c r="HF40" s="344">
        <v>0.125</v>
      </c>
      <c r="HG40" s="344">
        <v>0.125</v>
      </c>
      <c r="HH40" s="344">
        <v>0.125</v>
      </c>
      <c r="HI40" s="344">
        <v>0.125</v>
      </c>
      <c r="HJ40" s="344">
        <v>0.125</v>
      </c>
      <c r="HK40" s="344">
        <v>0.125</v>
      </c>
      <c r="HL40" s="344">
        <v>0.125</v>
      </c>
      <c r="HM40" s="344">
        <v>0.125</v>
      </c>
      <c r="HN40" s="344">
        <v>0.125</v>
      </c>
      <c r="HO40" s="344">
        <v>0.125</v>
      </c>
      <c r="HP40" s="344">
        <v>0.125</v>
      </c>
      <c r="HQ40" s="344">
        <v>0.125</v>
      </c>
      <c r="HR40" s="344">
        <v>0.125</v>
      </c>
      <c r="HS40" s="344">
        <v>0.125</v>
      </c>
    </row>
    <row r="41" spans="2:227">
      <c r="B41" s="319" t="s">
        <v>48</v>
      </c>
      <c r="O41" s="320">
        <v>2.9E-4</v>
      </c>
      <c r="P41" s="320">
        <v>2.9E-4</v>
      </c>
      <c r="Q41" s="320">
        <v>2.9E-4</v>
      </c>
      <c r="R41" s="320">
        <v>2.9E-4</v>
      </c>
      <c r="S41" s="320">
        <v>2.9E-4</v>
      </c>
      <c r="T41" s="320">
        <v>2.9E-4</v>
      </c>
      <c r="U41" s="320">
        <v>2.9E-4</v>
      </c>
      <c r="V41" s="320">
        <v>2.9E-4</v>
      </c>
      <c r="W41" s="320">
        <v>2.9E-4</v>
      </c>
      <c r="X41" s="320">
        <v>2.9E-4</v>
      </c>
      <c r="Y41" s="320">
        <v>2.9E-4</v>
      </c>
      <c r="Z41" s="320">
        <v>2.9E-4</v>
      </c>
      <c r="AA41" s="320">
        <v>2.9E-4</v>
      </c>
      <c r="AB41" s="320">
        <v>2.9E-4</v>
      </c>
      <c r="AC41" s="320">
        <v>2.9E-4</v>
      </c>
      <c r="AD41" s="320">
        <v>2.9E-4</v>
      </c>
      <c r="AE41" s="320">
        <v>2.9E-4</v>
      </c>
      <c r="AF41" s="320">
        <v>2.9E-4</v>
      </c>
      <c r="AG41" s="320">
        <v>2.9E-4</v>
      </c>
      <c r="AH41" s="320">
        <v>2.9E-4</v>
      </c>
      <c r="AI41" s="320">
        <v>2.9E-4</v>
      </c>
      <c r="AJ41" s="320">
        <v>2.9E-4</v>
      </c>
      <c r="AK41" s="320">
        <v>2.9E-4</v>
      </c>
      <c r="AL41" s="320">
        <v>2.9E-4</v>
      </c>
      <c r="AM41" s="320">
        <v>2.9E-4</v>
      </c>
      <c r="AN41" s="320">
        <v>2.9E-4</v>
      </c>
      <c r="AO41" s="320">
        <v>2.9E-4</v>
      </c>
      <c r="AP41" s="320">
        <v>2.9E-4</v>
      </c>
      <c r="AQ41" s="320">
        <v>2.9E-4</v>
      </c>
      <c r="AR41" s="320">
        <v>2.9E-4</v>
      </c>
      <c r="AS41" s="320">
        <v>2.9E-4</v>
      </c>
      <c r="AT41" s="320">
        <v>2.9E-4</v>
      </c>
      <c r="AU41" s="320">
        <v>2.9E-4</v>
      </c>
      <c r="AV41" s="320">
        <v>2.9E-4</v>
      </c>
      <c r="AW41" s="320">
        <v>2.9E-4</v>
      </c>
      <c r="AX41" s="320">
        <v>2.9E-4</v>
      </c>
      <c r="AY41" s="320">
        <v>2.9E-4</v>
      </c>
      <c r="AZ41" s="320">
        <v>2.9E-4</v>
      </c>
      <c r="BA41" s="320">
        <v>2.9E-4</v>
      </c>
      <c r="BB41" s="320">
        <v>2.9E-4</v>
      </c>
      <c r="BC41" s="320">
        <v>2.9E-4</v>
      </c>
      <c r="BD41" s="320">
        <v>2.9E-4</v>
      </c>
      <c r="BE41" s="320">
        <v>2.9E-4</v>
      </c>
      <c r="BF41" s="320">
        <v>2.9E-4</v>
      </c>
      <c r="BG41" s="320">
        <v>2.9E-4</v>
      </c>
      <c r="BH41" s="320">
        <v>2.9E-4</v>
      </c>
      <c r="BI41" s="320">
        <v>2.9E-4</v>
      </c>
      <c r="BJ41" s="320">
        <v>2.9E-4</v>
      </c>
      <c r="BK41" s="320">
        <v>2.9E-4</v>
      </c>
      <c r="BL41" s="320">
        <v>2.9E-4</v>
      </c>
      <c r="BM41" s="320">
        <v>2.9E-4</v>
      </c>
      <c r="BN41" s="320">
        <v>2.9E-4</v>
      </c>
      <c r="BO41" s="320">
        <v>2.9E-4</v>
      </c>
      <c r="BP41" s="320">
        <v>2.9E-4</v>
      </c>
      <c r="BQ41" s="320">
        <v>2.9E-4</v>
      </c>
      <c r="BR41" s="320">
        <v>2.9E-4</v>
      </c>
      <c r="BS41" s="320">
        <v>2.9E-4</v>
      </c>
      <c r="BT41" s="320">
        <v>2.9E-4</v>
      </c>
      <c r="BU41" s="320">
        <v>2.9E-4</v>
      </c>
      <c r="BV41" s="320">
        <v>2.9E-4</v>
      </c>
      <c r="BW41" s="320">
        <v>2.9E-4</v>
      </c>
      <c r="BX41" s="320">
        <v>2.9E-4</v>
      </c>
      <c r="BY41" s="320">
        <v>2.9E-4</v>
      </c>
      <c r="BZ41" s="320">
        <v>2.9E-4</v>
      </c>
      <c r="CA41" s="320">
        <v>2.9E-4</v>
      </c>
      <c r="CB41" s="320">
        <v>2.9E-4</v>
      </c>
      <c r="CC41" s="320">
        <v>2.9E-4</v>
      </c>
      <c r="CD41" s="320">
        <v>2.9E-4</v>
      </c>
      <c r="CE41" s="320">
        <v>2.9E-4</v>
      </c>
      <c r="CF41" s="320">
        <v>2.9E-4</v>
      </c>
      <c r="CG41" s="320">
        <v>2.9E-4</v>
      </c>
      <c r="CH41" s="320">
        <v>2.9E-4</v>
      </c>
      <c r="CI41" s="320">
        <v>2.9E-4</v>
      </c>
      <c r="CJ41" s="320">
        <v>2.9E-4</v>
      </c>
      <c r="CK41" s="320">
        <v>2.9E-4</v>
      </c>
      <c r="CL41" s="320">
        <v>2.9E-4</v>
      </c>
      <c r="CM41" s="320">
        <v>2.9E-4</v>
      </c>
      <c r="CN41" s="320">
        <v>2.9E-4</v>
      </c>
      <c r="CO41" s="320">
        <v>2.9E-4</v>
      </c>
      <c r="CP41" s="320">
        <v>2.9E-4</v>
      </c>
      <c r="CQ41" s="320">
        <v>2.9E-4</v>
      </c>
      <c r="CR41" s="320">
        <v>2.9E-4</v>
      </c>
      <c r="CS41" s="320">
        <v>2.9E-4</v>
      </c>
      <c r="CT41" s="320">
        <v>2.9E-4</v>
      </c>
      <c r="CU41" s="320">
        <v>2.9E-4</v>
      </c>
      <c r="CV41" s="320">
        <v>2.9E-4</v>
      </c>
      <c r="CW41" s="320">
        <v>2.9E-4</v>
      </c>
      <c r="CX41" s="320">
        <v>2.9E-4</v>
      </c>
      <c r="CY41" s="320">
        <v>2.9E-4</v>
      </c>
      <c r="CZ41" s="320">
        <v>2.9E-4</v>
      </c>
      <c r="DA41" s="320">
        <v>2.9E-4</v>
      </c>
      <c r="DB41" s="320">
        <v>2.9E-4</v>
      </c>
      <c r="DC41" s="320">
        <v>2.9E-4</v>
      </c>
      <c r="DD41" s="320">
        <v>2.9E-4</v>
      </c>
      <c r="DE41" s="320">
        <v>2.9E-4</v>
      </c>
      <c r="DF41" s="320">
        <v>2.9E-4</v>
      </c>
      <c r="DG41" s="320">
        <v>2.9E-4</v>
      </c>
      <c r="DH41" s="320">
        <v>2.9E-4</v>
      </c>
      <c r="DI41" s="320">
        <v>2.9E-4</v>
      </c>
      <c r="DJ41" s="320">
        <v>2.9E-4</v>
      </c>
      <c r="DK41" s="320">
        <v>2.9E-4</v>
      </c>
      <c r="DL41" s="320">
        <v>2.9E-4</v>
      </c>
      <c r="DM41" s="320">
        <v>2.9E-4</v>
      </c>
      <c r="DN41" s="320">
        <v>2.9E-4</v>
      </c>
      <c r="DO41" s="320">
        <v>2.9E-4</v>
      </c>
      <c r="DP41" s="320">
        <v>2.9E-4</v>
      </c>
      <c r="DQ41" s="320">
        <v>2.9E-4</v>
      </c>
      <c r="DR41" s="320">
        <v>2.9E-4</v>
      </c>
      <c r="DS41" s="320">
        <v>2.9E-4</v>
      </c>
      <c r="DT41" s="320">
        <v>2.9E-4</v>
      </c>
      <c r="DU41" s="320">
        <v>2.9E-4</v>
      </c>
      <c r="DV41" s="320">
        <v>2.9E-4</v>
      </c>
      <c r="DW41" s="320">
        <v>2.9E-4</v>
      </c>
      <c r="DX41" s="320">
        <v>2.9E-4</v>
      </c>
      <c r="DY41" s="343">
        <v>2.9E-4</v>
      </c>
      <c r="DZ41" s="320">
        <v>2.9E-4</v>
      </c>
      <c r="EA41" s="320">
        <v>2.9E-4</v>
      </c>
      <c r="EB41" s="320">
        <v>2.9E-4</v>
      </c>
      <c r="EC41" s="320">
        <v>2.9E-4</v>
      </c>
      <c r="ED41" s="320">
        <v>2.9E-4</v>
      </c>
      <c r="EE41" s="320">
        <v>2.9E-4</v>
      </c>
      <c r="EF41" s="320">
        <v>2.9E-4</v>
      </c>
      <c r="EG41" s="320">
        <v>2.9E-4</v>
      </c>
      <c r="EH41" s="320">
        <v>2.9E-4</v>
      </c>
      <c r="EI41" s="320">
        <v>2.9E-4</v>
      </c>
      <c r="EJ41" s="320">
        <v>2.9E-4</v>
      </c>
      <c r="EK41" s="320">
        <v>2.9E-4</v>
      </c>
      <c r="EL41" s="320">
        <v>2.9E-4</v>
      </c>
      <c r="EM41" s="320">
        <v>2.9E-4</v>
      </c>
      <c r="EN41" s="320">
        <v>2.9E-4</v>
      </c>
      <c r="EO41" s="320">
        <v>2.9E-4</v>
      </c>
      <c r="EP41" s="320">
        <v>2.9E-4</v>
      </c>
      <c r="EQ41" s="320">
        <v>2.9E-4</v>
      </c>
      <c r="ER41" s="320">
        <v>2.9E-4</v>
      </c>
      <c r="ES41" s="320">
        <v>2.9E-4</v>
      </c>
      <c r="ET41" s="320">
        <v>2.9E-4</v>
      </c>
      <c r="EU41" s="320">
        <v>2.9E-4</v>
      </c>
      <c r="EV41" s="320">
        <v>2.9E-4</v>
      </c>
      <c r="EW41" s="320">
        <v>2.9E-4</v>
      </c>
      <c r="EX41" s="320">
        <v>2.9E-4</v>
      </c>
      <c r="EY41" s="320">
        <v>2.9E-4</v>
      </c>
      <c r="EZ41" s="320">
        <v>2.9E-4</v>
      </c>
      <c r="FA41" s="320">
        <v>2.9E-4</v>
      </c>
      <c r="FB41" s="320">
        <v>2.9E-4</v>
      </c>
      <c r="FC41" s="320">
        <v>2.9E-4</v>
      </c>
      <c r="FD41" s="320">
        <v>2.9E-4</v>
      </c>
      <c r="FE41" s="320">
        <v>2.9E-4</v>
      </c>
      <c r="FF41" s="320">
        <v>2.9999999999999997E-4</v>
      </c>
      <c r="FG41" s="320">
        <v>2.9999999999999997E-4</v>
      </c>
      <c r="FH41" s="320">
        <v>2.9999999999999997E-4</v>
      </c>
      <c r="FI41" s="320">
        <v>2.9999999999999997E-4</v>
      </c>
      <c r="FJ41" s="320">
        <v>2.9999999999999997E-4</v>
      </c>
      <c r="FK41" s="320">
        <v>2.9999999999999997E-4</v>
      </c>
      <c r="FL41" s="320">
        <v>2.9999999999999997E-4</v>
      </c>
      <c r="FM41" s="320">
        <v>2.9999999999999997E-4</v>
      </c>
      <c r="FN41" s="320">
        <v>2.9999999999999997E-4</v>
      </c>
      <c r="FO41" s="320">
        <v>2.9999999999999997E-4</v>
      </c>
      <c r="FP41" s="320">
        <v>2.9999999999999997E-4</v>
      </c>
      <c r="FQ41" s="320">
        <v>2.9999999999999997E-4</v>
      </c>
      <c r="FR41" s="320">
        <v>2.9999999999999997E-4</v>
      </c>
      <c r="FS41" s="320">
        <v>2.9999999999999997E-4</v>
      </c>
      <c r="FT41" s="320">
        <v>2.9999999999999997E-4</v>
      </c>
      <c r="FU41" s="320">
        <v>2.9999999999999997E-4</v>
      </c>
      <c r="FV41" s="320">
        <v>2.9999999999999997E-4</v>
      </c>
      <c r="FW41" s="320">
        <v>2.9999999999999997E-4</v>
      </c>
      <c r="FX41" s="320">
        <v>2.9999999999999997E-4</v>
      </c>
      <c r="FY41" s="320">
        <v>2.9999999999999997E-4</v>
      </c>
      <c r="FZ41" s="320">
        <v>2.9999999999999997E-4</v>
      </c>
      <c r="GA41" s="320">
        <v>2.9999999999999997E-4</v>
      </c>
      <c r="GB41" s="320">
        <v>2.9999999999999997E-4</v>
      </c>
      <c r="GC41" s="320">
        <v>2.9999999999999997E-4</v>
      </c>
      <c r="GD41" s="320">
        <v>2.9999999999999997E-4</v>
      </c>
      <c r="GE41" s="320">
        <v>2.9999999999999997E-4</v>
      </c>
      <c r="GF41" s="320">
        <v>2.9999999999999997E-4</v>
      </c>
      <c r="GG41" s="320">
        <v>2.9999999999999997E-4</v>
      </c>
      <c r="GH41" s="320">
        <v>2.9999999999999997E-4</v>
      </c>
      <c r="GI41" s="320">
        <v>2.9999999999999997E-4</v>
      </c>
      <c r="GJ41" s="320">
        <v>2.9999999999999997E-4</v>
      </c>
      <c r="GK41" s="320">
        <v>2.9999999999999997E-4</v>
      </c>
      <c r="GL41" s="320">
        <v>2.9999999999999997E-4</v>
      </c>
      <c r="GM41" s="320">
        <v>2.9999999999999997E-4</v>
      </c>
      <c r="GN41" s="320">
        <v>2.9999999999999997E-4</v>
      </c>
      <c r="GO41" s="320">
        <v>2.9999999999999997E-4</v>
      </c>
      <c r="GP41" s="320">
        <v>2.9999999999999997E-4</v>
      </c>
      <c r="GQ41" s="320">
        <v>2.9999999999999997E-4</v>
      </c>
      <c r="GR41" s="320">
        <v>2.9999999999999997E-4</v>
      </c>
      <c r="GS41" s="320">
        <v>2.9999999999999997E-4</v>
      </c>
      <c r="GT41" s="320">
        <v>2.9999999999999997E-4</v>
      </c>
      <c r="GU41" s="320">
        <v>2.9999999999999997E-4</v>
      </c>
      <c r="GV41" s="320">
        <v>2.9999999999999997E-4</v>
      </c>
      <c r="GW41" s="320">
        <v>2.9999999999999997E-4</v>
      </c>
      <c r="GX41" s="320">
        <v>2.9999999999999997E-4</v>
      </c>
      <c r="GY41" s="320">
        <v>2.9999999999999997E-4</v>
      </c>
      <c r="GZ41" s="320">
        <v>2.9999999999999997E-4</v>
      </c>
      <c r="HA41" s="320">
        <v>2.9999999999999997E-4</v>
      </c>
      <c r="HB41" s="320">
        <v>2.9999999999999997E-4</v>
      </c>
      <c r="HC41" s="320">
        <v>2.9999999999999997E-4</v>
      </c>
      <c r="HD41" s="320">
        <v>2.9999999999999997E-4</v>
      </c>
      <c r="HE41" s="320">
        <v>2.9999999999999997E-4</v>
      </c>
      <c r="HF41" s="320">
        <v>2.9999999999999997E-4</v>
      </c>
      <c r="HG41" s="320">
        <v>2.9999999999999997E-4</v>
      </c>
      <c r="HH41" s="320">
        <v>2.9999999999999997E-4</v>
      </c>
      <c r="HI41" s="320">
        <v>2.9999999999999997E-4</v>
      </c>
      <c r="HJ41" s="320">
        <v>2.9999999999999997E-4</v>
      </c>
      <c r="HK41" s="320">
        <v>2.9999999999999997E-4</v>
      </c>
      <c r="HL41" s="320">
        <v>2.9999999999999997E-4</v>
      </c>
      <c r="HM41" s="320">
        <v>2.9999999999999997E-4</v>
      </c>
      <c r="HN41" s="320">
        <v>2.9999999999999997E-4</v>
      </c>
      <c r="HO41" s="320">
        <v>2.9999999999999997E-4</v>
      </c>
      <c r="HP41" s="320">
        <v>2.9999999999999997E-4</v>
      </c>
      <c r="HQ41" s="320">
        <v>2.9999999999999997E-4</v>
      </c>
      <c r="HR41" s="320">
        <v>2.9999999999999997E-4</v>
      </c>
      <c r="HS41" s="320">
        <v>2.9999999999999997E-4</v>
      </c>
    </row>
    <row r="42" spans="2:227" ht="10.5" customHeight="1">
      <c r="B42" s="346"/>
      <c r="C42" s="347"/>
      <c r="D42" s="347"/>
      <c r="E42" s="347"/>
      <c r="F42" s="347"/>
      <c r="G42" s="347"/>
      <c r="H42" s="347"/>
      <c r="I42" s="347"/>
      <c r="J42" s="347"/>
      <c r="K42" s="347"/>
      <c r="L42" s="347"/>
      <c r="M42" s="347"/>
      <c r="N42" s="347"/>
      <c r="O42" s="347"/>
      <c r="P42" s="347"/>
      <c r="Q42" s="347"/>
      <c r="R42" s="347"/>
      <c r="S42" s="347"/>
      <c r="T42" s="347"/>
      <c r="U42" s="347"/>
      <c r="V42" s="347"/>
      <c r="W42" s="347"/>
      <c r="X42" s="347"/>
      <c r="Y42" s="347"/>
      <c r="Z42" s="347"/>
      <c r="AA42" s="347"/>
      <c r="AB42" s="347"/>
      <c r="AC42" s="347"/>
      <c r="AD42" s="347"/>
      <c r="AE42" s="347"/>
      <c r="AF42" s="347"/>
      <c r="AG42" s="347"/>
      <c r="AH42" s="347"/>
      <c r="AI42" s="347"/>
      <c r="AJ42" s="347"/>
      <c r="AK42" s="347"/>
      <c r="AL42" s="347"/>
      <c r="AM42" s="347"/>
      <c r="AN42" s="347"/>
      <c r="AO42" s="347"/>
      <c r="AP42" s="347"/>
      <c r="AQ42" s="347"/>
      <c r="AR42" s="347"/>
      <c r="AS42" s="347"/>
      <c r="AT42" s="347"/>
      <c r="AU42" s="347"/>
      <c r="AV42" s="347"/>
      <c r="AW42" s="347"/>
      <c r="AX42" s="347"/>
      <c r="AY42" s="347"/>
      <c r="AZ42" s="347"/>
      <c r="BA42" s="347"/>
      <c r="BB42" s="347"/>
      <c r="BC42" s="347"/>
      <c r="BD42" s="347"/>
      <c r="BE42" s="347"/>
      <c r="BF42" s="347"/>
      <c r="BG42" s="347"/>
      <c r="BH42" s="347"/>
      <c r="BI42" s="347"/>
      <c r="BJ42" s="347"/>
      <c r="BK42" s="347"/>
      <c r="BL42" s="347"/>
      <c r="BM42" s="347"/>
      <c r="BN42" s="347"/>
      <c r="BO42" s="347"/>
      <c r="BP42" s="347"/>
      <c r="BQ42" s="347"/>
      <c r="BR42" s="347"/>
      <c r="BS42" s="348"/>
      <c r="BT42" s="348"/>
      <c r="BU42" s="348"/>
      <c r="BV42" s="348"/>
      <c r="BW42" s="347"/>
      <c r="BX42" s="347"/>
      <c r="BY42" s="347"/>
      <c r="BZ42" s="347"/>
      <c r="CA42" s="347"/>
      <c r="CB42" s="347"/>
      <c r="CC42" s="347"/>
      <c r="CD42" s="347"/>
      <c r="CE42" s="347"/>
      <c r="CF42" s="347"/>
      <c r="CG42" s="347"/>
      <c r="CH42" s="347"/>
      <c r="CI42" s="347"/>
      <c r="CJ42" s="347"/>
      <c r="CK42" s="347"/>
      <c r="CL42" s="347"/>
      <c r="CM42" s="347"/>
      <c r="CN42" s="347"/>
      <c r="CO42" s="349"/>
      <c r="CP42" s="349"/>
      <c r="CQ42" s="349"/>
      <c r="CR42" s="349"/>
      <c r="CS42" s="349"/>
      <c r="CT42" s="349"/>
      <c r="CU42" s="349"/>
      <c r="CV42" s="349"/>
      <c r="CW42" s="349"/>
      <c r="CX42" s="349"/>
      <c r="CY42" s="349"/>
      <c r="CZ42" s="349"/>
      <c r="DA42" s="349"/>
      <c r="DB42" s="349"/>
      <c r="DC42" s="347"/>
      <c r="DD42" s="347"/>
      <c r="DE42" s="347"/>
      <c r="DF42" s="347"/>
      <c r="DG42" s="349"/>
      <c r="DH42" s="349"/>
      <c r="DI42" s="349"/>
      <c r="DJ42" s="349"/>
      <c r="DK42" s="349"/>
      <c r="DL42" s="349"/>
      <c r="DM42" s="349"/>
      <c r="DN42" s="349"/>
      <c r="DO42" s="349"/>
      <c r="DP42" s="349"/>
      <c r="DQ42" s="349"/>
      <c r="DR42" s="349"/>
      <c r="DY42" s="350"/>
      <c r="FX42" s="169"/>
    </row>
    <row r="43" spans="2:227" ht="10.5" customHeight="1">
      <c r="B43" s="351"/>
      <c r="C43" s="352"/>
      <c r="D43" s="352"/>
      <c r="E43" s="352"/>
      <c r="F43" s="352"/>
      <c r="G43" s="352"/>
      <c r="H43" s="352"/>
      <c r="I43" s="352"/>
      <c r="J43" s="352"/>
      <c r="K43" s="352"/>
      <c r="L43" s="352"/>
      <c r="M43" s="352"/>
      <c r="N43" s="352"/>
      <c r="O43" s="352"/>
      <c r="P43" s="352"/>
      <c r="Q43" s="352"/>
      <c r="R43" s="352"/>
      <c r="S43" s="352"/>
      <c r="T43" s="352"/>
      <c r="U43" s="352"/>
      <c r="V43" s="352"/>
      <c r="W43" s="352"/>
      <c r="X43" s="352"/>
      <c r="Y43" s="352"/>
      <c r="Z43" s="352"/>
      <c r="AA43" s="352"/>
      <c r="AB43" s="352"/>
      <c r="AC43" s="352"/>
      <c r="AD43" s="352"/>
      <c r="AE43" s="352"/>
      <c r="AF43" s="352"/>
      <c r="AG43" s="352"/>
      <c r="AH43" s="352"/>
      <c r="AI43" s="352"/>
      <c r="AJ43" s="352"/>
      <c r="AK43" s="352"/>
      <c r="AL43" s="352"/>
      <c r="AM43" s="352"/>
      <c r="AN43" s="352"/>
      <c r="AO43" s="352"/>
      <c r="AP43" s="352"/>
      <c r="AQ43" s="352"/>
      <c r="AR43" s="352"/>
      <c r="AS43" s="352"/>
      <c r="AT43" s="352"/>
      <c r="AU43" s="352"/>
      <c r="AV43" s="352"/>
      <c r="AW43" s="352"/>
      <c r="AX43" s="352"/>
      <c r="AY43" s="352"/>
      <c r="AZ43" s="352"/>
      <c r="BA43" s="352"/>
      <c r="BB43" s="352"/>
      <c r="BC43" s="352"/>
      <c r="BD43" s="352"/>
      <c r="BE43" s="352"/>
      <c r="BF43" s="352"/>
      <c r="BG43" s="352"/>
      <c r="BH43" s="352"/>
      <c r="BI43" s="352"/>
      <c r="BJ43" s="352"/>
      <c r="BK43" s="352"/>
      <c r="BL43" s="352"/>
      <c r="BM43" s="352"/>
      <c r="BN43" s="352"/>
      <c r="BO43" s="352"/>
      <c r="BP43" s="352"/>
      <c r="BQ43" s="352"/>
      <c r="BR43" s="352"/>
      <c r="BS43" s="353"/>
      <c r="BT43" s="353"/>
      <c r="BU43" s="353"/>
      <c r="BV43" s="353"/>
      <c r="BW43" s="352"/>
      <c r="BX43" s="352"/>
      <c r="BY43" s="352"/>
      <c r="BZ43" s="352"/>
      <c r="CA43" s="352"/>
      <c r="CB43" s="352"/>
      <c r="CC43" s="352"/>
      <c r="CD43" s="352"/>
      <c r="CE43" s="352"/>
      <c r="CF43" s="352"/>
      <c r="CG43" s="352"/>
      <c r="CH43" s="352"/>
      <c r="CI43" s="352"/>
      <c r="CJ43" s="352"/>
      <c r="CK43" s="352"/>
      <c r="CL43" s="352"/>
      <c r="CM43" s="352"/>
      <c r="CN43" s="352"/>
      <c r="CO43" s="354"/>
      <c r="CP43" s="354"/>
      <c r="CQ43" s="354"/>
      <c r="CR43" s="354"/>
      <c r="CS43" s="354"/>
      <c r="CT43" s="354"/>
      <c r="CU43" s="354"/>
      <c r="CV43" s="354"/>
      <c r="CW43" s="354"/>
      <c r="CX43" s="354"/>
      <c r="CY43" s="354"/>
      <c r="CZ43" s="354"/>
      <c r="DA43" s="354"/>
      <c r="DB43" s="354"/>
      <c r="DC43" s="352"/>
      <c r="DD43" s="352"/>
      <c r="DE43" s="352"/>
      <c r="DF43" s="352"/>
      <c r="DG43" s="354"/>
      <c r="DH43" s="354"/>
      <c r="DI43" s="354"/>
      <c r="DJ43" s="354"/>
      <c r="DK43" s="354"/>
      <c r="DL43" s="354"/>
      <c r="DM43" s="354"/>
      <c r="DN43" s="354"/>
      <c r="DO43" s="354"/>
      <c r="DP43" s="354"/>
      <c r="DQ43" s="354"/>
      <c r="DR43" s="354"/>
      <c r="DY43" s="350"/>
      <c r="FX43" s="169"/>
    </row>
    <row r="44" spans="2:227">
      <c r="B44" s="356" t="s">
        <v>174</v>
      </c>
      <c r="C44" s="347"/>
      <c r="D44" s="347"/>
      <c r="E44" s="347"/>
      <c r="F44" s="347"/>
      <c r="G44" s="347"/>
      <c r="H44" s="347"/>
      <c r="I44" s="347"/>
      <c r="J44" s="347"/>
      <c r="K44" s="347"/>
      <c r="L44" s="347"/>
      <c r="M44" s="347"/>
      <c r="N44" s="347"/>
      <c r="O44" s="347"/>
      <c r="P44" s="347"/>
      <c r="Q44" s="347"/>
      <c r="R44" s="347"/>
      <c r="S44" s="347"/>
      <c r="T44" s="347"/>
      <c r="U44" s="347"/>
      <c r="V44" s="347"/>
      <c r="W44" s="347"/>
      <c r="X44" s="347"/>
      <c r="Y44" s="347"/>
      <c r="Z44" s="347"/>
      <c r="AA44" s="347"/>
      <c r="AB44" s="347"/>
      <c r="AC44" s="347"/>
      <c r="AD44" s="347"/>
      <c r="AE44" s="347"/>
      <c r="AF44" s="347"/>
      <c r="AG44" s="347"/>
      <c r="AH44" s="347"/>
      <c r="AI44" s="347"/>
      <c r="AJ44" s="347"/>
      <c r="AK44" s="347"/>
      <c r="AL44" s="347"/>
      <c r="AM44" s="347"/>
      <c r="AN44" s="347"/>
      <c r="AO44" s="347"/>
      <c r="AP44" s="347"/>
      <c r="AQ44" s="347"/>
      <c r="AR44" s="347"/>
      <c r="AS44" s="347"/>
      <c r="AT44" s="347"/>
      <c r="AU44" s="347"/>
      <c r="AV44" s="347"/>
      <c r="AW44" s="347"/>
      <c r="AX44" s="347"/>
      <c r="AY44" s="347"/>
      <c r="AZ44" s="347"/>
      <c r="BA44" s="347"/>
      <c r="BB44" s="347"/>
      <c r="BC44" s="347"/>
      <c r="BD44" s="347"/>
      <c r="BE44" s="347"/>
      <c r="BF44" s="347"/>
      <c r="BG44" s="347"/>
      <c r="BH44" s="347"/>
      <c r="BI44" s="347"/>
      <c r="BJ44" s="347"/>
      <c r="BK44" s="347"/>
      <c r="BL44" s="347"/>
      <c r="BM44" s="347"/>
      <c r="BN44" s="347"/>
      <c r="BO44" s="347"/>
      <c r="BP44" s="347"/>
      <c r="BQ44" s="347"/>
      <c r="BR44" s="347"/>
      <c r="BS44" s="348"/>
      <c r="BT44" s="348"/>
      <c r="BU44" s="348"/>
      <c r="BV44" s="348"/>
      <c r="BW44" s="347"/>
      <c r="BX44" s="347"/>
      <c r="BY44" s="347"/>
      <c r="BZ44" s="347"/>
      <c r="CA44" s="347"/>
      <c r="CB44" s="347"/>
      <c r="CC44" s="347"/>
      <c r="CD44" s="347"/>
      <c r="CE44" s="347"/>
      <c r="CF44" s="347"/>
      <c r="CG44" s="347"/>
      <c r="CH44" s="347"/>
      <c r="CI44" s="347"/>
      <c r="CJ44" s="347"/>
      <c r="CK44" s="347"/>
      <c r="CL44" s="347"/>
      <c r="CM44" s="347"/>
      <c r="CN44" s="347"/>
      <c r="CO44" s="349"/>
      <c r="CP44" s="349"/>
      <c r="CQ44" s="349"/>
      <c r="CR44" s="349"/>
      <c r="CS44" s="349"/>
      <c r="CT44" s="349"/>
      <c r="CU44" s="349"/>
      <c r="CV44" s="349"/>
      <c r="CW44" s="349"/>
      <c r="CX44" s="349"/>
      <c r="CY44" s="349"/>
      <c r="CZ44" s="349"/>
      <c r="DA44" s="349"/>
      <c r="DB44" s="349"/>
      <c r="DC44" s="347"/>
      <c r="DD44" s="347"/>
      <c r="DE44" s="347"/>
      <c r="DF44" s="347"/>
      <c r="DG44" s="349"/>
      <c r="DH44" s="349"/>
      <c r="DI44" s="349"/>
      <c r="DJ44" s="349"/>
      <c r="DK44" s="349"/>
      <c r="DL44" s="349"/>
      <c r="DM44" s="349"/>
      <c r="DN44" s="349"/>
      <c r="DO44" s="349"/>
      <c r="DP44" s="349"/>
      <c r="DQ44" s="349"/>
      <c r="DR44" s="349"/>
      <c r="DY44" s="350"/>
      <c r="FX44" s="169"/>
    </row>
    <row r="45" spans="2:227">
      <c r="B45" s="391" t="s">
        <v>138</v>
      </c>
      <c r="DY45" s="350"/>
      <c r="FX45" s="169"/>
    </row>
    <row r="46" spans="2:227">
      <c r="B46" s="392" t="s">
        <v>75</v>
      </c>
      <c r="O46" s="318">
        <f t="shared" ref="O46:AT46" si="97">+O28-O47-O48</f>
        <v>1.75</v>
      </c>
      <c r="P46" s="318">
        <f t="shared" si="97"/>
        <v>1.75</v>
      </c>
      <c r="Q46" s="318">
        <f t="shared" si="97"/>
        <v>1.75</v>
      </c>
      <c r="R46" s="318">
        <f t="shared" si="97"/>
        <v>1.75</v>
      </c>
      <c r="S46" s="318">
        <f t="shared" si="97"/>
        <v>1.75</v>
      </c>
      <c r="T46" s="318">
        <f t="shared" si="97"/>
        <v>1.75</v>
      </c>
      <c r="U46" s="318">
        <f t="shared" si="97"/>
        <v>1.75</v>
      </c>
      <c r="V46" s="318">
        <f t="shared" si="97"/>
        <v>1.75</v>
      </c>
      <c r="W46" s="318">
        <f t="shared" si="97"/>
        <v>1.75</v>
      </c>
      <c r="X46" s="318">
        <f t="shared" si="97"/>
        <v>1.75</v>
      </c>
      <c r="Y46" s="318">
        <f t="shared" si="97"/>
        <v>1.75</v>
      </c>
      <c r="Z46" s="318">
        <f t="shared" si="97"/>
        <v>1.75</v>
      </c>
      <c r="AA46" s="318">
        <f t="shared" si="97"/>
        <v>1.75</v>
      </c>
      <c r="AB46" s="318">
        <f t="shared" si="97"/>
        <v>1.75</v>
      </c>
      <c r="AC46" s="318">
        <f t="shared" si="97"/>
        <v>1.75</v>
      </c>
      <c r="AD46" s="318">
        <f t="shared" si="97"/>
        <v>1.75</v>
      </c>
      <c r="AE46" s="318">
        <f t="shared" si="97"/>
        <v>1.75</v>
      </c>
      <c r="AF46" s="318">
        <f t="shared" si="97"/>
        <v>1.75</v>
      </c>
      <c r="AG46" s="318">
        <f t="shared" si="97"/>
        <v>1.75</v>
      </c>
      <c r="AH46" s="318">
        <f t="shared" si="97"/>
        <v>1.7500000000000002</v>
      </c>
      <c r="AI46" s="318">
        <f t="shared" si="97"/>
        <v>1.7500000000000002</v>
      </c>
      <c r="AJ46" s="318">
        <f t="shared" si="97"/>
        <v>1.7500000000000002</v>
      </c>
      <c r="AK46" s="318">
        <f t="shared" si="97"/>
        <v>1.7500000000000002</v>
      </c>
      <c r="AL46" s="318">
        <f t="shared" si="97"/>
        <v>1.7499999999999998</v>
      </c>
      <c r="AM46" s="318">
        <f t="shared" si="97"/>
        <v>1.7499999999999998</v>
      </c>
      <c r="AN46" s="318">
        <f t="shared" si="97"/>
        <v>1.7499999999999998</v>
      </c>
      <c r="AO46" s="318">
        <f t="shared" si="97"/>
        <v>1.7499999999999998</v>
      </c>
      <c r="AP46" s="318">
        <f t="shared" si="97"/>
        <v>1.7499999999999998</v>
      </c>
      <c r="AQ46" s="318">
        <f t="shared" si="97"/>
        <v>1.7499999999999998</v>
      </c>
      <c r="AR46" s="318">
        <f t="shared" si="97"/>
        <v>1.7499999999999998</v>
      </c>
      <c r="AS46" s="318">
        <f t="shared" si="97"/>
        <v>1.7499999999999998</v>
      </c>
      <c r="AT46" s="318">
        <f t="shared" si="97"/>
        <v>1.7499999999999998</v>
      </c>
      <c r="AU46" s="318">
        <f t="shared" ref="AU46:BA46" si="98">+AU28-AU47-AU48</f>
        <v>1.4999999999999998</v>
      </c>
      <c r="AV46" s="318">
        <f t="shared" si="98"/>
        <v>1.5</v>
      </c>
      <c r="AW46" s="318">
        <f t="shared" si="98"/>
        <v>1.5</v>
      </c>
      <c r="AX46" s="318">
        <f t="shared" si="98"/>
        <v>1.5</v>
      </c>
      <c r="AY46" s="318">
        <f t="shared" si="98"/>
        <v>1.5</v>
      </c>
      <c r="AZ46" s="318">
        <f t="shared" si="98"/>
        <v>1.5</v>
      </c>
      <c r="BA46" s="318">
        <f t="shared" si="98"/>
        <v>1.5</v>
      </c>
      <c r="BB46" s="318">
        <f>+BB28</f>
        <v>6.5</v>
      </c>
      <c r="BC46" s="318">
        <f t="shared" ref="BC46:DN46" si="99">+BC28</f>
        <v>6.5</v>
      </c>
      <c r="BD46" s="318">
        <f t="shared" si="99"/>
        <v>6.5</v>
      </c>
      <c r="BE46" s="318">
        <f t="shared" si="99"/>
        <v>6.5</v>
      </c>
      <c r="BF46" s="318">
        <f t="shared" si="99"/>
        <v>6.5</v>
      </c>
      <c r="BG46" s="318">
        <f t="shared" si="99"/>
        <v>6.5</v>
      </c>
      <c r="BH46" s="318">
        <f t="shared" si="99"/>
        <v>6.5</v>
      </c>
      <c r="BI46" s="318">
        <f t="shared" si="99"/>
        <v>6.5</v>
      </c>
      <c r="BJ46" s="318">
        <f t="shared" si="99"/>
        <v>6.5</v>
      </c>
      <c r="BK46" s="318">
        <f t="shared" si="99"/>
        <v>6.5</v>
      </c>
      <c r="BL46" s="318">
        <f t="shared" si="99"/>
        <v>6.5</v>
      </c>
      <c r="BM46" s="318">
        <f t="shared" si="99"/>
        <v>6.5</v>
      </c>
      <c r="BN46" s="318">
        <f t="shared" si="99"/>
        <v>6.5</v>
      </c>
      <c r="BO46" s="318">
        <f t="shared" si="99"/>
        <v>6.5</v>
      </c>
      <c r="BP46" s="318">
        <f t="shared" si="99"/>
        <v>6.5</v>
      </c>
      <c r="BQ46" s="318">
        <f t="shared" si="99"/>
        <v>6.5</v>
      </c>
      <c r="BR46" s="318">
        <f t="shared" si="99"/>
        <v>6.5</v>
      </c>
      <c r="BS46" s="318">
        <f t="shared" si="99"/>
        <v>6.5</v>
      </c>
      <c r="BT46" s="318">
        <f t="shared" si="99"/>
        <v>6.5</v>
      </c>
      <c r="BU46" s="318">
        <f t="shared" si="99"/>
        <v>6.5</v>
      </c>
      <c r="BV46" s="318">
        <f t="shared" si="99"/>
        <v>6.5</v>
      </c>
      <c r="BW46" s="318">
        <f t="shared" si="99"/>
        <v>6.5</v>
      </c>
      <c r="BX46" s="318">
        <f t="shared" si="99"/>
        <v>6.5</v>
      </c>
      <c r="BY46" s="318">
        <f t="shared" si="99"/>
        <v>6.5</v>
      </c>
      <c r="BZ46" s="318">
        <f t="shared" si="99"/>
        <v>6.5</v>
      </c>
      <c r="CA46" s="318">
        <f t="shared" si="99"/>
        <v>6.5</v>
      </c>
      <c r="CB46" s="318">
        <f t="shared" si="99"/>
        <v>6.5</v>
      </c>
      <c r="CC46" s="318">
        <f t="shared" si="99"/>
        <v>6.5</v>
      </c>
      <c r="CD46" s="318">
        <f t="shared" si="99"/>
        <v>6.5</v>
      </c>
      <c r="CE46" s="318">
        <f t="shared" si="99"/>
        <v>6.5</v>
      </c>
      <c r="CF46" s="318">
        <f t="shared" si="99"/>
        <v>6.5</v>
      </c>
      <c r="CG46" s="318">
        <f t="shared" si="99"/>
        <v>6.5</v>
      </c>
      <c r="CH46" s="318">
        <f t="shared" si="99"/>
        <v>6.5</v>
      </c>
      <c r="CI46" s="318">
        <f t="shared" si="99"/>
        <v>6.5</v>
      </c>
      <c r="CJ46" s="318">
        <f t="shared" si="99"/>
        <v>6.5</v>
      </c>
      <c r="CK46" s="318">
        <f t="shared" si="99"/>
        <v>6.5</v>
      </c>
      <c r="CL46" s="318">
        <f t="shared" si="99"/>
        <v>6.5</v>
      </c>
      <c r="CM46" s="318">
        <f t="shared" si="99"/>
        <v>6.5</v>
      </c>
      <c r="CN46" s="318">
        <f t="shared" si="99"/>
        <v>6.5</v>
      </c>
      <c r="CO46" s="318">
        <f t="shared" si="99"/>
        <v>6.5</v>
      </c>
      <c r="CP46" s="318">
        <f t="shared" si="99"/>
        <v>6.5</v>
      </c>
      <c r="CQ46" s="318">
        <f t="shared" si="99"/>
        <v>6.5</v>
      </c>
      <c r="CR46" s="318">
        <f t="shared" si="99"/>
        <v>6.5</v>
      </c>
      <c r="CS46" s="318">
        <f t="shared" si="99"/>
        <v>6.5</v>
      </c>
      <c r="CT46" s="318">
        <f t="shared" si="99"/>
        <v>6.5</v>
      </c>
      <c r="CU46" s="318">
        <f t="shared" si="99"/>
        <v>6.5</v>
      </c>
      <c r="CV46" s="318">
        <f t="shared" si="99"/>
        <v>6.5</v>
      </c>
      <c r="CW46" s="318">
        <f t="shared" si="99"/>
        <v>6.5</v>
      </c>
      <c r="CX46" s="318">
        <f t="shared" si="99"/>
        <v>6.5</v>
      </c>
      <c r="CY46" s="318">
        <f t="shared" si="99"/>
        <v>6.5</v>
      </c>
      <c r="CZ46" s="318">
        <f t="shared" si="99"/>
        <v>6.5</v>
      </c>
      <c r="DA46" s="318">
        <f t="shared" si="99"/>
        <v>6.5</v>
      </c>
      <c r="DB46" s="318">
        <f t="shared" si="99"/>
        <v>6.5</v>
      </c>
      <c r="DC46" s="318">
        <f t="shared" si="99"/>
        <v>6.5</v>
      </c>
      <c r="DD46" s="318">
        <f t="shared" si="99"/>
        <v>6.5</v>
      </c>
      <c r="DE46" s="318">
        <f t="shared" si="99"/>
        <v>6.5</v>
      </c>
      <c r="DF46" s="318">
        <f t="shared" si="99"/>
        <v>6.5</v>
      </c>
      <c r="DG46" s="318">
        <f t="shared" si="99"/>
        <v>6.5</v>
      </c>
      <c r="DH46" s="318">
        <f t="shared" si="99"/>
        <v>6.5</v>
      </c>
      <c r="DI46" s="318">
        <f t="shared" si="99"/>
        <v>6.5</v>
      </c>
      <c r="DJ46" s="318">
        <f t="shared" si="99"/>
        <v>6.5</v>
      </c>
      <c r="DK46" s="318">
        <f t="shared" si="99"/>
        <v>6.5</v>
      </c>
      <c r="DL46" s="318">
        <f t="shared" si="99"/>
        <v>6.5</v>
      </c>
      <c r="DM46" s="318">
        <f t="shared" si="99"/>
        <v>6.5</v>
      </c>
      <c r="DN46" s="318">
        <f t="shared" si="99"/>
        <v>6.5</v>
      </c>
      <c r="DO46" s="318">
        <f t="shared" ref="DO46:FW46" si="100">+DO28</f>
        <v>6.5</v>
      </c>
      <c r="DP46" s="318">
        <f t="shared" si="100"/>
        <v>6.5</v>
      </c>
      <c r="DQ46" s="318">
        <f t="shared" si="100"/>
        <v>6.5</v>
      </c>
      <c r="DR46" s="318">
        <f t="shared" si="100"/>
        <v>6.5</v>
      </c>
      <c r="DS46" s="318">
        <f t="shared" si="100"/>
        <v>6.5</v>
      </c>
      <c r="DT46" s="318">
        <f t="shared" si="100"/>
        <v>6.5</v>
      </c>
      <c r="DU46" s="318">
        <f t="shared" si="100"/>
        <v>6.5</v>
      </c>
      <c r="DV46" s="318">
        <f t="shared" si="100"/>
        <v>6.5</v>
      </c>
      <c r="DW46" s="318">
        <f t="shared" si="100"/>
        <v>6.5</v>
      </c>
      <c r="DX46" s="318">
        <f t="shared" si="100"/>
        <v>6.5</v>
      </c>
      <c r="DY46" s="318">
        <f t="shared" si="100"/>
        <v>7</v>
      </c>
      <c r="DZ46" s="318">
        <f t="shared" si="100"/>
        <v>7</v>
      </c>
      <c r="EA46" s="318">
        <f t="shared" si="100"/>
        <v>7</v>
      </c>
      <c r="EB46" s="318">
        <f t="shared" si="100"/>
        <v>7</v>
      </c>
      <c r="EC46" s="318">
        <f t="shared" si="100"/>
        <v>7</v>
      </c>
      <c r="ED46" s="318">
        <f t="shared" si="100"/>
        <v>7</v>
      </c>
      <c r="EE46" s="318">
        <f t="shared" si="100"/>
        <v>7</v>
      </c>
      <c r="EF46" s="318">
        <f t="shared" si="100"/>
        <v>7</v>
      </c>
      <c r="EG46" s="318">
        <f t="shared" si="100"/>
        <v>7</v>
      </c>
      <c r="EH46" s="318">
        <f t="shared" si="100"/>
        <v>7</v>
      </c>
      <c r="EI46" s="318">
        <f t="shared" si="100"/>
        <v>7</v>
      </c>
      <c r="EJ46" s="318">
        <f t="shared" si="100"/>
        <v>7</v>
      </c>
      <c r="EK46" s="318">
        <f t="shared" si="100"/>
        <v>7</v>
      </c>
      <c r="EL46" s="318">
        <f t="shared" si="100"/>
        <v>7</v>
      </c>
      <c r="EM46" s="318">
        <f t="shared" si="100"/>
        <v>7</v>
      </c>
      <c r="EN46" s="318">
        <f t="shared" si="100"/>
        <v>7</v>
      </c>
      <c r="EO46" s="318">
        <f t="shared" si="100"/>
        <v>7</v>
      </c>
      <c r="EP46" s="318">
        <f t="shared" si="100"/>
        <v>7</v>
      </c>
      <c r="EQ46" s="318">
        <f t="shared" si="100"/>
        <v>7</v>
      </c>
      <c r="ER46" s="318">
        <f t="shared" si="100"/>
        <v>7</v>
      </c>
      <c r="ES46" s="318">
        <f t="shared" si="100"/>
        <v>7</v>
      </c>
      <c r="ET46" s="318">
        <f t="shared" si="100"/>
        <v>7</v>
      </c>
      <c r="EU46" s="318">
        <f t="shared" si="100"/>
        <v>7</v>
      </c>
      <c r="EV46" s="318">
        <f t="shared" si="100"/>
        <v>7</v>
      </c>
      <c r="EW46" s="318">
        <f t="shared" si="100"/>
        <v>7</v>
      </c>
      <c r="EX46" s="318">
        <f t="shared" si="100"/>
        <v>7</v>
      </c>
      <c r="EY46" s="318">
        <f t="shared" si="100"/>
        <v>7</v>
      </c>
      <c r="EZ46" s="318">
        <f t="shared" si="100"/>
        <v>7</v>
      </c>
      <c r="FA46" s="318">
        <f t="shared" si="100"/>
        <v>7</v>
      </c>
      <c r="FB46" s="318">
        <f t="shared" si="100"/>
        <v>7</v>
      </c>
      <c r="FC46" s="318">
        <f t="shared" si="100"/>
        <v>7</v>
      </c>
      <c r="FD46" s="318">
        <f t="shared" si="100"/>
        <v>7</v>
      </c>
      <c r="FE46" s="318">
        <f t="shared" si="100"/>
        <v>7</v>
      </c>
      <c r="FF46" s="318">
        <f t="shared" si="100"/>
        <v>7</v>
      </c>
      <c r="FG46" s="318">
        <f t="shared" si="100"/>
        <v>7</v>
      </c>
      <c r="FH46" s="318">
        <f t="shared" si="100"/>
        <v>7</v>
      </c>
      <c r="FI46" s="318">
        <f t="shared" si="100"/>
        <v>7</v>
      </c>
      <c r="FJ46" s="318">
        <f t="shared" si="100"/>
        <v>7</v>
      </c>
      <c r="FK46" s="318">
        <f t="shared" si="100"/>
        <v>7</v>
      </c>
      <c r="FL46" s="318">
        <f t="shared" si="100"/>
        <v>7</v>
      </c>
      <c r="FM46" s="318">
        <f t="shared" si="100"/>
        <v>7</v>
      </c>
      <c r="FN46" s="318">
        <f t="shared" si="100"/>
        <v>7</v>
      </c>
      <c r="FO46" s="318">
        <f t="shared" si="100"/>
        <v>7</v>
      </c>
      <c r="FP46" s="318">
        <f t="shared" si="100"/>
        <v>7</v>
      </c>
      <c r="FQ46" s="318">
        <f t="shared" si="100"/>
        <v>7</v>
      </c>
      <c r="FR46" s="318">
        <f t="shared" si="100"/>
        <v>7</v>
      </c>
      <c r="FS46" s="318">
        <f t="shared" si="100"/>
        <v>7</v>
      </c>
      <c r="FT46" s="318">
        <f t="shared" si="100"/>
        <v>7</v>
      </c>
      <c r="FU46" s="318">
        <f t="shared" si="100"/>
        <v>7</v>
      </c>
      <c r="FV46" s="318">
        <f t="shared" si="100"/>
        <v>7</v>
      </c>
      <c r="FW46" s="318">
        <f t="shared" si="100"/>
        <v>7</v>
      </c>
      <c r="FX46" s="318">
        <f t="shared" ref="FX46:GI46" si="101">+FX28</f>
        <v>7</v>
      </c>
      <c r="FY46" s="318">
        <f t="shared" si="101"/>
        <v>7</v>
      </c>
      <c r="FZ46" s="318">
        <f t="shared" si="101"/>
        <v>7</v>
      </c>
      <c r="GA46" s="318">
        <f t="shared" si="101"/>
        <v>7</v>
      </c>
      <c r="GB46" s="318">
        <f t="shared" si="101"/>
        <v>7</v>
      </c>
      <c r="GC46" s="318">
        <f t="shared" si="101"/>
        <v>7</v>
      </c>
      <c r="GD46" s="318">
        <f t="shared" si="101"/>
        <v>7</v>
      </c>
      <c r="GE46" s="318">
        <f t="shared" si="101"/>
        <v>7</v>
      </c>
      <c r="GF46" s="318">
        <f t="shared" si="101"/>
        <v>7</v>
      </c>
      <c r="GG46" s="318">
        <f t="shared" si="101"/>
        <v>7</v>
      </c>
      <c r="GH46" s="318">
        <f t="shared" si="101"/>
        <v>7</v>
      </c>
      <c r="GI46" s="318">
        <f t="shared" si="101"/>
        <v>7</v>
      </c>
      <c r="GJ46" s="318">
        <f t="shared" ref="GJ46:GL46" si="102">+GJ28</f>
        <v>7</v>
      </c>
      <c r="GK46" s="318">
        <f t="shared" si="102"/>
        <v>7</v>
      </c>
      <c r="GL46" s="318">
        <f t="shared" si="102"/>
        <v>7</v>
      </c>
      <c r="GM46" s="318">
        <f t="shared" ref="GM46:GU46" si="103">+GM28</f>
        <v>7</v>
      </c>
      <c r="GN46" s="318">
        <f t="shared" si="103"/>
        <v>7</v>
      </c>
      <c r="GO46" s="318">
        <f t="shared" si="103"/>
        <v>7</v>
      </c>
      <c r="GP46" s="318">
        <f t="shared" si="103"/>
        <v>7</v>
      </c>
      <c r="GQ46" s="318">
        <f t="shared" si="103"/>
        <v>7</v>
      </c>
      <c r="GR46" s="318">
        <f t="shared" si="103"/>
        <v>7</v>
      </c>
      <c r="GS46" s="318">
        <f t="shared" si="103"/>
        <v>7</v>
      </c>
      <c r="GT46" s="318">
        <f t="shared" si="103"/>
        <v>7</v>
      </c>
      <c r="GU46" s="318">
        <f t="shared" si="103"/>
        <v>7</v>
      </c>
      <c r="GV46" s="318">
        <f t="shared" ref="GV46:GX46" si="104">+GV28</f>
        <v>7</v>
      </c>
      <c r="GW46" s="318">
        <f t="shared" si="104"/>
        <v>7</v>
      </c>
      <c r="GX46" s="318">
        <f t="shared" si="104"/>
        <v>7</v>
      </c>
      <c r="GY46" s="318">
        <f t="shared" ref="GY46:HG46" si="105">+GY28</f>
        <v>7</v>
      </c>
      <c r="GZ46" s="318">
        <f t="shared" si="105"/>
        <v>7</v>
      </c>
      <c r="HA46" s="318">
        <f t="shared" si="105"/>
        <v>7</v>
      </c>
      <c r="HB46" s="318">
        <f t="shared" si="105"/>
        <v>7</v>
      </c>
      <c r="HC46" s="318">
        <f t="shared" si="105"/>
        <v>7</v>
      </c>
      <c r="HD46" s="318">
        <f t="shared" si="105"/>
        <v>7</v>
      </c>
      <c r="HE46" s="318">
        <f t="shared" si="105"/>
        <v>7</v>
      </c>
      <c r="HF46" s="318">
        <f t="shared" si="105"/>
        <v>7</v>
      </c>
      <c r="HG46" s="318">
        <f t="shared" si="105"/>
        <v>7</v>
      </c>
      <c r="HH46" s="318">
        <f t="shared" ref="HH46:HJ46" si="106">+HH28</f>
        <v>7</v>
      </c>
      <c r="HI46" s="318">
        <f t="shared" si="106"/>
        <v>7</v>
      </c>
      <c r="HJ46" s="318">
        <f t="shared" si="106"/>
        <v>7</v>
      </c>
      <c r="HK46" s="318">
        <f t="shared" ref="HK46:HM46" si="107">+HK28</f>
        <v>7</v>
      </c>
      <c r="HL46" s="318">
        <f t="shared" si="107"/>
        <v>7</v>
      </c>
      <c r="HM46" s="318">
        <f t="shared" si="107"/>
        <v>7</v>
      </c>
      <c r="HN46" s="318">
        <f t="shared" ref="HN46:HS46" si="108">+HN28</f>
        <v>7</v>
      </c>
      <c r="HO46" s="318">
        <f t="shared" si="108"/>
        <v>7</v>
      </c>
      <c r="HP46" s="318">
        <f t="shared" si="108"/>
        <v>7</v>
      </c>
      <c r="HQ46" s="318">
        <f t="shared" si="108"/>
        <v>7</v>
      </c>
      <c r="HR46" s="318">
        <f t="shared" si="108"/>
        <v>7</v>
      </c>
      <c r="HS46" s="318">
        <f t="shared" si="108"/>
        <v>7</v>
      </c>
    </row>
    <row r="47" spans="2:227">
      <c r="B47" s="392" t="s">
        <v>264</v>
      </c>
      <c r="O47" s="318">
        <f t="shared" ref="O47:AT47" si="109">+O32-O48</f>
        <v>1.79</v>
      </c>
      <c r="P47" s="318">
        <f t="shared" si="109"/>
        <v>1.79</v>
      </c>
      <c r="Q47" s="318">
        <f t="shared" si="109"/>
        <v>1.79</v>
      </c>
      <c r="R47" s="318">
        <f t="shared" si="109"/>
        <v>1.79</v>
      </c>
      <c r="S47" s="318">
        <f t="shared" si="109"/>
        <v>1.79</v>
      </c>
      <c r="T47" s="318">
        <f t="shared" si="109"/>
        <v>1.79</v>
      </c>
      <c r="U47" s="318">
        <f t="shared" si="109"/>
        <v>1.79</v>
      </c>
      <c r="V47" s="318">
        <f t="shared" si="109"/>
        <v>1.79</v>
      </c>
      <c r="W47" s="318">
        <f t="shared" si="109"/>
        <v>1.79</v>
      </c>
      <c r="X47" s="318">
        <f t="shared" si="109"/>
        <v>1.79</v>
      </c>
      <c r="Y47" s="318">
        <f t="shared" si="109"/>
        <v>1.79</v>
      </c>
      <c r="Z47" s="318">
        <f t="shared" si="109"/>
        <v>1.79</v>
      </c>
      <c r="AA47" s="318">
        <f t="shared" si="109"/>
        <v>1.79</v>
      </c>
      <c r="AB47" s="318">
        <f t="shared" si="109"/>
        <v>1.79</v>
      </c>
      <c r="AC47" s="318">
        <f t="shared" si="109"/>
        <v>1.79</v>
      </c>
      <c r="AD47" s="318">
        <f t="shared" si="109"/>
        <v>1.79</v>
      </c>
      <c r="AE47" s="318">
        <f t="shared" si="109"/>
        <v>1.79</v>
      </c>
      <c r="AF47" s="318">
        <f t="shared" si="109"/>
        <v>1.79</v>
      </c>
      <c r="AG47" s="318">
        <f t="shared" si="109"/>
        <v>1.79</v>
      </c>
      <c r="AH47" s="318">
        <f t="shared" si="109"/>
        <v>1.47</v>
      </c>
      <c r="AI47" s="318">
        <f t="shared" si="109"/>
        <v>1.47</v>
      </c>
      <c r="AJ47" s="318">
        <f t="shared" si="109"/>
        <v>1.47</v>
      </c>
      <c r="AK47" s="318">
        <f t="shared" si="109"/>
        <v>1.47</v>
      </c>
      <c r="AL47" s="318">
        <f t="shared" si="109"/>
        <v>1.28</v>
      </c>
      <c r="AM47" s="318">
        <f t="shared" si="109"/>
        <v>1.28</v>
      </c>
      <c r="AN47" s="318">
        <f t="shared" si="109"/>
        <v>1.28</v>
      </c>
      <c r="AO47" s="318">
        <f t="shared" si="109"/>
        <v>1.28</v>
      </c>
      <c r="AP47" s="318">
        <f t="shared" si="109"/>
        <v>1.28</v>
      </c>
      <c r="AQ47" s="318">
        <f t="shared" si="109"/>
        <v>1.28</v>
      </c>
      <c r="AR47" s="318">
        <f t="shared" si="109"/>
        <v>1.28</v>
      </c>
      <c r="AS47" s="318">
        <f t="shared" si="109"/>
        <v>1.28</v>
      </c>
      <c r="AT47" s="318">
        <f t="shared" si="109"/>
        <v>1.28</v>
      </c>
      <c r="AU47" s="318">
        <f t="shared" ref="AU47:BZ47" si="110">+AU32-AU48</f>
        <v>4.03</v>
      </c>
      <c r="AV47" s="318">
        <f t="shared" si="110"/>
        <v>3.71</v>
      </c>
      <c r="AW47" s="318">
        <f t="shared" si="110"/>
        <v>3.71</v>
      </c>
      <c r="AX47" s="318">
        <f t="shared" si="110"/>
        <v>3.71</v>
      </c>
      <c r="AY47" s="318">
        <f t="shared" si="110"/>
        <v>3.71</v>
      </c>
      <c r="AZ47" s="318">
        <f t="shared" si="110"/>
        <v>3.71</v>
      </c>
      <c r="BA47" s="318">
        <f t="shared" si="110"/>
        <v>3.71</v>
      </c>
      <c r="BB47" s="318">
        <f t="shared" si="110"/>
        <v>3.71</v>
      </c>
      <c r="BC47" s="318">
        <f t="shared" si="110"/>
        <v>3.71</v>
      </c>
      <c r="BD47" s="318">
        <f t="shared" si="110"/>
        <v>3.71</v>
      </c>
      <c r="BE47" s="318">
        <f t="shared" si="110"/>
        <v>3.71</v>
      </c>
      <c r="BF47" s="318">
        <f t="shared" si="110"/>
        <v>3.71</v>
      </c>
      <c r="BG47" s="318">
        <f t="shared" si="110"/>
        <v>3.71</v>
      </c>
      <c r="BH47" s="318">
        <f t="shared" si="110"/>
        <v>3.71</v>
      </c>
      <c r="BI47" s="318">
        <f t="shared" si="110"/>
        <v>3.71</v>
      </c>
      <c r="BJ47" s="318">
        <f t="shared" si="110"/>
        <v>3.71</v>
      </c>
      <c r="BK47" s="318">
        <f t="shared" si="110"/>
        <v>3.58</v>
      </c>
      <c r="BL47" s="318">
        <f t="shared" si="110"/>
        <v>3.58</v>
      </c>
      <c r="BM47" s="318">
        <f t="shared" si="110"/>
        <v>3.58</v>
      </c>
      <c r="BN47" s="318">
        <f t="shared" si="110"/>
        <v>3.58</v>
      </c>
      <c r="BO47" s="318">
        <f t="shared" si="110"/>
        <v>3.58</v>
      </c>
      <c r="BP47" s="318">
        <f t="shared" si="110"/>
        <v>3.58</v>
      </c>
      <c r="BQ47" s="318">
        <f t="shared" si="110"/>
        <v>3.58</v>
      </c>
      <c r="BR47" s="318">
        <f t="shared" si="110"/>
        <v>3.58</v>
      </c>
      <c r="BS47" s="318">
        <f t="shared" si="110"/>
        <v>3.58</v>
      </c>
      <c r="BT47" s="318">
        <f t="shared" si="110"/>
        <v>3.58</v>
      </c>
      <c r="BU47" s="318">
        <f t="shared" si="110"/>
        <v>3.58</v>
      </c>
      <c r="BV47" s="318">
        <f t="shared" si="110"/>
        <v>3.58</v>
      </c>
      <c r="BW47" s="318">
        <f t="shared" si="110"/>
        <v>3.58</v>
      </c>
      <c r="BX47" s="318">
        <f t="shared" si="110"/>
        <v>3.58</v>
      </c>
      <c r="BY47" s="318">
        <f t="shared" si="110"/>
        <v>3.58</v>
      </c>
      <c r="BZ47" s="318">
        <f t="shared" si="110"/>
        <v>3.58</v>
      </c>
      <c r="CA47" s="318">
        <f t="shared" ref="CA47:DF47" si="111">+CA32-CA48</f>
        <v>3.58</v>
      </c>
      <c r="CB47" s="318">
        <f t="shared" si="111"/>
        <v>3.58</v>
      </c>
      <c r="CC47" s="318">
        <f t="shared" si="111"/>
        <v>3.58</v>
      </c>
      <c r="CD47" s="318">
        <f t="shared" si="111"/>
        <v>3.58</v>
      </c>
      <c r="CE47" s="318">
        <f t="shared" si="111"/>
        <v>3.58</v>
      </c>
      <c r="CF47" s="318">
        <f t="shared" si="111"/>
        <v>3.58</v>
      </c>
      <c r="CG47" s="318">
        <f t="shared" si="111"/>
        <v>3.58</v>
      </c>
      <c r="CH47" s="318">
        <f t="shared" si="111"/>
        <v>3.58</v>
      </c>
      <c r="CI47" s="318">
        <f t="shared" si="111"/>
        <v>3.58</v>
      </c>
      <c r="CJ47" s="318">
        <f t="shared" si="111"/>
        <v>3.5100000000000002</v>
      </c>
      <c r="CK47" s="318">
        <f t="shared" si="111"/>
        <v>3.5100000000000002</v>
      </c>
      <c r="CL47" s="318">
        <f t="shared" si="111"/>
        <v>3.5100000000000002</v>
      </c>
      <c r="CM47" s="318">
        <f t="shared" si="111"/>
        <v>3.5100000000000002</v>
      </c>
      <c r="CN47" s="318">
        <f t="shared" si="111"/>
        <v>3.5100000000000002</v>
      </c>
      <c r="CO47" s="318">
        <f t="shared" si="111"/>
        <v>3.5100000000000002</v>
      </c>
      <c r="CP47" s="318">
        <f t="shared" si="111"/>
        <v>3.5100000000000002</v>
      </c>
      <c r="CQ47" s="318">
        <f t="shared" si="111"/>
        <v>3.5100000000000002</v>
      </c>
      <c r="CR47" s="318">
        <f t="shared" si="111"/>
        <v>3.24</v>
      </c>
      <c r="CS47" s="318">
        <f t="shared" si="111"/>
        <v>3.24</v>
      </c>
      <c r="CT47" s="318">
        <f t="shared" si="111"/>
        <v>3.24</v>
      </c>
      <c r="CU47" s="318">
        <f t="shared" si="111"/>
        <v>3.24</v>
      </c>
      <c r="CV47" s="318">
        <f t="shared" si="111"/>
        <v>3.24</v>
      </c>
      <c r="CW47" s="318">
        <f t="shared" si="111"/>
        <v>3.24</v>
      </c>
      <c r="CX47" s="318">
        <f t="shared" si="111"/>
        <v>3.24</v>
      </c>
      <c r="CY47" s="318">
        <f t="shared" si="111"/>
        <v>3.24</v>
      </c>
      <c r="CZ47" s="318">
        <f t="shared" si="111"/>
        <v>3.24</v>
      </c>
      <c r="DA47" s="318">
        <f t="shared" si="111"/>
        <v>3.24</v>
      </c>
      <c r="DB47" s="318">
        <f t="shared" si="111"/>
        <v>3.24</v>
      </c>
      <c r="DC47" s="318">
        <f t="shared" si="111"/>
        <v>3.24</v>
      </c>
      <c r="DD47" s="318">
        <f t="shared" si="111"/>
        <v>3.24</v>
      </c>
      <c r="DE47" s="318">
        <f t="shared" si="111"/>
        <v>3.24</v>
      </c>
      <c r="DF47" s="318">
        <f t="shared" si="111"/>
        <v>3.24</v>
      </c>
      <c r="DG47" s="318">
        <f t="shared" ref="DG47:EL47" si="112">+DG32-DG48</f>
        <v>3.24</v>
      </c>
      <c r="DH47" s="318">
        <f t="shared" si="112"/>
        <v>3.24</v>
      </c>
      <c r="DI47" s="318">
        <f t="shared" si="112"/>
        <v>3.24</v>
      </c>
      <c r="DJ47" s="318">
        <f t="shared" si="112"/>
        <v>3.24</v>
      </c>
      <c r="DK47" s="318">
        <f t="shared" si="112"/>
        <v>3.24</v>
      </c>
      <c r="DL47" s="318">
        <f t="shared" si="112"/>
        <v>3.24</v>
      </c>
      <c r="DM47" s="318">
        <f t="shared" si="112"/>
        <v>3.24</v>
      </c>
      <c r="DN47" s="318">
        <f t="shared" si="112"/>
        <v>3.24</v>
      </c>
      <c r="DO47" s="318">
        <f t="shared" si="112"/>
        <v>3.24</v>
      </c>
      <c r="DP47" s="318">
        <f t="shared" si="112"/>
        <v>3.24</v>
      </c>
      <c r="DQ47" s="318">
        <f t="shared" si="112"/>
        <v>3.24</v>
      </c>
      <c r="DR47" s="318">
        <f t="shared" si="112"/>
        <v>3.24</v>
      </c>
      <c r="DS47" s="318">
        <f t="shared" si="112"/>
        <v>3.24</v>
      </c>
      <c r="DT47" s="318">
        <f t="shared" si="112"/>
        <v>3.24</v>
      </c>
      <c r="DU47" s="318">
        <f t="shared" si="112"/>
        <v>3.24</v>
      </c>
      <c r="DV47" s="318">
        <f t="shared" si="112"/>
        <v>3.24</v>
      </c>
      <c r="DW47" s="318">
        <f t="shared" si="112"/>
        <v>3.24</v>
      </c>
      <c r="DX47" s="318">
        <f t="shared" si="112"/>
        <v>3.24</v>
      </c>
      <c r="DY47" s="393">
        <f t="shared" si="112"/>
        <v>3.24</v>
      </c>
      <c r="DZ47" s="318">
        <f t="shared" si="112"/>
        <v>3.24</v>
      </c>
      <c r="EA47" s="318">
        <f t="shared" si="112"/>
        <v>3.24</v>
      </c>
      <c r="EB47" s="318">
        <f t="shared" si="112"/>
        <v>3.24</v>
      </c>
      <c r="EC47" s="318">
        <f t="shared" si="112"/>
        <v>3.24</v>
      </c>
      <c r="ED47" s="318">
        <f t="shared" si="112"/>
        <v>3.24</v>
      </c>
      <c r="EE47" s="318">
        <f t="shared" si="112"/>
        <v>3.24</v>
      </c>
      <c r="EF47" s="318">
        <f t="shared" si="112"/>
        <v>3.24</v>
      </c>
      <c r="EG47" s="318">
        <f t="shared" si="112"/>
        <v>3.24</v>
      </c>
      <c r="EH47" s="318">
        <f t="shared" si="112"/>
        <v>3.24</v>
      </c>
      <c r="EI47" s="318">
        <f t="shared" si="112"/>
        <v>3.24</v>
      </c>
      <c r="EJ47" s="318">
        <f t="shared" si="112"/>
        <v>3.24</v>
      </c>
      <c r="EK47" s="318">
        <f t="shared" si="112"/>
        <v>3.24</v>
      </c>
      <c r="EL47" s="318">
        <f t="shared" si="112"/>
        <v>3.24</v>
      </c>
      <c r="EM47" s="318">
        <f t="shared" ref="EM47:FR47" si="113">+EM32-EM48</f>
        <v>3.24</v>
      </c>
      <c r="EN47" s="318">
        <f t="shared" si="113"/>
        <v>2.74</v>
      </c>
      <c r="EO47" s="318">
        <f t="shared" si="113"/>
        <v>2.74</v>
      </c>
      <c r="EP47" s="318">
        <f t="shared" si="113"/>
        <v>2.74</v>
      </c>
      <c r="EQ47" s="318">
        <f t="shared" si="113"/>
        <v>2.74</v>
      </c>
      <c r="ER47" s="318">
        <f t="shared" si="113"/>
        <v>2.74</v>
      </c>
      <c r="ES47" s="318">
        <f t="shared" si="113"/>
        <v>2.74</v>
      </c>
      <c r="ET47" s="318">
        <f t="shared" si="113"/>
        <v>2.74</v>
      </c>
      <c r="EU47" s="318">
        <f t="shared" si="113"/>
        <v>2.74</v>
      </c>
      <c r="EV47" s="318">
        <f t="shared" si="113"/>
        <v>2.74</v>
      </c>
      <c r="EW47" s="318">
        <f t="shared" si="113"/>
        <v>2.74</v>
      </c>
      <c r="EX47" s="318">
        <f t="shared" si="113"/>
        <v>2.74</v>
      </c>
      <c r="EY47" s="318">
        <f t="shared" si="113"/>
        <v>2.74</v>
      </c>
      <c r="EZ47" s="318">
        <f t="shared" si="113"/>
        <v>2.2400000000000002</v>
      </c>
      <c r="FA47" s="318">
        <f t="shared" si="113"/>
        <v>2.2400000000000002</v>
      </c>
      <c r="FB47" s="318">
        <f t="shared" si="113"/>
        <v>2.2400000000000002</v>
      </c>
      <c r="FC47" s="318">
        <f t="shared" si="113"/>
        <v>2.2400000000000002</v>
      </c>
      <c r="FD47" s="318">
        <f t="shared" si="113"/>
        <v>2.2400000000000002</v>
      </c>
      <c r="FE47" s="318">
        <f t="shared" si="113"/>
        <v>2.2400000000000002</v>
      </c>
      <c r="FF47" s="318">
        <f t="shared" si="113"/>
        <v>2.2400000000000002</v>
      </c>
      <c r="FG47" s="318">
        <f t="shared" si="113"/>
        <v>2.2400000000000002</v>
      </c>
      <c r="FH47" s="318">
        <f t="shared" si="113"/>
        <v>2.2400000000000002</v>
      </c>
      <c r="FI47" s="318">
        <f t="shared" si="113"/>
        <v>2.2400000000000002</v>
      </c>
      <c r="FJ47" s="318">
        <f t="shared" si="113"/>
        <v>2.2400000000000002</v>
      </c>
      <c r="FK47" s="318">
        <f t="shared" si="113"/>
        <v>2.2400000000000002</v>
      </c>
      <c r="FL47" s="318">
        <f t="shared" si="113"/>
        <v>1.9200000000000004</v>
      </c>
      <c r="FM47" s="318">
        <f t="shared" si="113"/>
        <v>1.9200000000000004</v>
      </c>
      <c r="FN47" s="318">
        <f t="shared" si="113"/>
        <v>1.9200000000000004</v>
      </c>
      <c r="FO47" s="318">
        <f t="shared" si="113"/>
        <v>1.9200000000000004</v>
      </c>
      <c r="FP47" s="318">
        <f t="shared" si="113"/>
        <v>1.9200000000000004</v>
      </c>
      <c r="FQ47" s="318">
        <f>+FQ32-FQ48</f>
        <v>1.9200000000000004</v>
      </c>
      <c r="FR47" s="318">
        <f t="shared" si="113"/>
        <v>1.9200000000000004</v>
      </c>
      <c r="FS47" s="318">
        <f>+FS32-FS48</f>
        <v>1.9200000000000004</v>
      </c>
      <c r="FT47" s="318">
        <f>+FT32-FT48</f>
        <v>1.9200000000000004</v>
      </c>
      <c r="FU47" s="318">
        <f>+FU32-FU48</f>
        <v>1.9200000000000004</v>
      </c>
      <c r="FV47" s="318">
        <f>+FV32-FV48</f>
        <v>1.9200000000000004</v>
      </c>
      <c r="FW47" s="318">
        <f>+FW32-FW48</f>
        <v>1.9200000000000004</v>
      </c>
      <c r="FX47" s="318">
        <f t="shared" ref="FX47:GI47" si="114">+FX32-FX48</f>
        <v>1.7300000000000004</v>
      </c>
      <c r="FY47" s="318">
        <f t="shared" si="114"/>
        <v>1.7300000000000004</v>
      </c>
      <c r="FZ47" s="318">
        <f t="shared" si="114"/>
        <v>1.7300000000000004</v>
      </c>
      <c r="GA47" s="318">
        <f t="shared" si="114"/>
        <v>1.7300000000000004</v>
      </c>
      <c r="GB47" s="318">
        <f t="shared" si="114"/>
        <v>1.7300000000000004</v>
      </c>
      <c r="GC47" s="318">
        <f t="shared" si="114"/>
        <v>1.7300000000000004</v>
      </c>
      <c r="GD47" s="318">
        <f t="shared" si="114"/>
        <v>1.7300000000000004</v>
      </c>
      <c r="GE47" s="318">
        <f t="shared" si="114"/>
        <v>1.7300000000000004</v>
      </c>
      <c r="GF47" s="318">
        <f t="shared" si="114"/>
        <v>1.7300000000000004</v>
      </c>
      <c r="GG47" s="318">
        <f t="shared" si="114"/>
        <v>1.7300000000000004</v>
      </c>
      <c r="GH47" s="318">
        <f t="shared" si="114"/>
        <v>1.7300000000000004</v>
      </c>
      <c r="GI47" s="318">
        <f t="shared" si="114"/>
        <v>1.7300000000000004</v>
      </c>
      <c r="GJ47" s="318">
        <f t="shared" ref="GJ47:GL47" si="115">+GJ32-GJ48</f>
        <v>1.5500000000000003</v>
      </c>
      <c r="GK47" s="318">
        <f t="shared" si="115"/>
        <v>1.5500000000000003</v>
      </c>
      <c r="GL47" s="318">
        <f t="shared" si="115"/>
        <v>1.5500000000000003</v>
      </c>
      <c r="GM47" s="318">
        <f t="shared" ref="GM47:GU47" si="116">+GM32-GM48</f>
        <v>1.5500000000000003</v>
      </c>
      <c r="GN47" s="318">
        <f t="shared" si="116"/>
        <v>1.5500000000000003</v>
      </c>
      <c r="GO47" s="318">
        <f t="shared" si="116"/>
        <v>1.5500000000000003</v>
      </c>
      <c r="GP47" s="318">
        <f t="shared" si="116"/>
        <v>1.5500000000000003</v>
      </c>
      <c r="GQ47" s="318">
        <f t="shared" si="116"/>
        <v>1.5500000000000003</v>
      </c>
      <c r="GR47" s="318">
        <f t="shared" si="116"/>
        <v>1.5500000000000003</v>
      </c>
      <c r="GS47" s="318">
        <f t="shared" si="116"/>
        <v>1.5500000000000003</v>
      </c>
      <c r="GT47" s="318">
        <f t="shared" si="116"/>
        <v>1.5500000000000003</v>
      </c>
      <c r="GU47" s="318">
        <f t="shared" si="116"/>
        <v>1.5500000000000003</v>
      </c>
      <c r="GV47" s="318">
        <f t="shared" ref="GV47:GX47" si="117">+GV32-GV48</f>
        <v>1.3900000000000006</v>
      </c>
      <c r="GW47" s="318">
        <f t="shared" si="117"/>
        <v>1.3900000000000006</v>
      </c>
      <c r="GX47" s="318">
        <f t="shared" si="117"/>
        <v>1.3900000000000006</v>
      </c>
      <c r="GY47" s="318">
        <f t="shared" ref="GY47:HG47" si="118">+GY32-GY48</f>
        <v>1.8500000000000005</v>
      </c>
      <c r="GZ47" s="318">
        <f t="shared" si="118"/>
        <v>1.8500000000000005</v>
      </c>
      <c r="HA47" s="318">
        <f t="shared" si="118"/>
        <v>1.8500000000000005</v>
      </c>
      <c r="HB47" s="318">
        <f t="shared" si="118"/>
        <v>1.8500000000000005</v>
      </c>
      <c r="HC47" s="318">
        <f t="shared" si="118"/>
        <v>1.8500000000000005</v>
      </c>
      <c r="HD47" s="318">
        <f t="shared" si="118"/>
        <v>1.8500000000000005</v>
      </c>
      <c r="HE47" s="318">
        <f t="shared" si="118"/>
        <v>1.8500000000000005</v>
      </c>
      <c r="HF47" s="318">
        <f t="shared" si="118"/>
        <v>1.8500000000000005</v>
      </c>
      <c r="HG47" s="318">
        <f t="shared" si="118"/>
        <v>1.8500000000000005</v>
      </c>
      <c r="HH47" s="318">
        <f t="shared" ref="HH47:HJ47" si="119">+HH32-HH48</f>
        <v>1.7000000000000002</v>
      </c>
      <c r="HI47" s="318">
        <f t="shared" si="119"/>
        <v>1.7000000000000002</v>
      </c>
      <c r="HJ47" s="318">
        <f t="shared" si="119"/>
        <v>1.7000000000000002</v>
      </c>
      <c r="HK47" s="318">
        <f t="shared" ref="HK47:HM47" si="120">+HK32-HK48</f>
        <v>1.7000000000000002</v>
      </c>
      <c r="HL47" s="318">
        <f t="shared" si="120"/>
        <v>1.7000000000000002</v>
      </c>
      <c r="HM47" s="318">
        <f t="shared" si="120"/>
        <v>1.7000000000000002</v>
      </c>
      <c r="HN47" s="318">
        <f t="shared" ref="HN47:HS47" si="121">+HN32-HN48</f>
        <v>1.7000000000000002</v>
      </c>
      <c r="HO47" s="318">
        <f t="shared" si="121"/>
        <v>1.7000000000000002</v>
      </c>
      <c r="HP47" s="318">
        <f t="shared" si="121"/>
        <v>1.7000000000000002</v>
      </c>
      <c r="HQ47" s="318">
        <f t="shared" si="121"/>
        <v>1.7000000000000002</v>
      </c>
      <c r="HR47" s="318">
        <f t="shared" si="121"/>
        <v>1.7000000000000002</v>
      </c>
      <c r="HS47" s="318">
        <f t="shared" si="121"/>
        <v>1.7000000000000002</v>
      </c>
    </row>
    <row r="48" spans="2:227">
      <c r="B48" s="392" t="s">
        <v>265</v>
      </c>
      <c r="O48" s="318">
        <f t="shared" ref="O48:BZ48" si="122">+O37</f>
        <v>0.46</v>
      </c>
      <c r="P48" s="318">
        <f t="shared" si="122"/>
        <v>0.46</v>
      </c>
      <c r="Q48" s="318">
        <f t="shared" si="122"/>
        <v>0.46</v>
      </c>
      <c r="R48" s="318">
        <f t="shared" si="122"/>
        <v>0.46</v>
      </c>
      <c r="S48" s="318">
        <f t="shared" si="122"/>
        <v>0.46</v>
      </c>
      <c r="T48" s="318">
        <f t="shared" si="122"/>
        <v>0.46</v>
      </c>
      <c r="U48" s="318">
        <f t="shared" si="122"/>
        <v>0.46</v>
      </c>
      <c r="V48" s="318">
        <f t="shared" si="122"/>
        <v>0.46</v>
      </c>
      <c r="W48" s="318">
        <f t="shared" si="122"/>
        <v>0.46</v>
      </c>
      <c r="X48" s="318">
        <f t="shared" si="122"/>
        <v>0.46</v>
      </c>
      <c r="Y48" s="318">
        <f t="shared" si="122"/>
        <v>0.46</v>
      </c>
      <c r="Z48" s="318">
        <f t="shared" si="122"/>
        <v>0.46</v>
      </c>
      <c r="AA48" s="318">
        <f t="shared" si="122"/>
        <v>0.46</v>
      </c>
      <c r="AB48" s="318">
        <f t="shared" si="122"/>
        <v>0.46</v>
      </c>
      <c r="AC48" s="318">
        <f t="shared" si="122"/>
        <v>0.46</v>
      </c>
      <c r="AD48" s="318">
        <f t="shared" si="122"/>
        <v>0.46</v>
      </c>
      <c r="AE48" s="318">
        <f t="shared" si="122"/>
        <v>0.46</v>
      </c>
      <c r="AF48" s="318">
        <f t="shared" si="122"/>
        <v>0.46</v>
      </c>
      <c r="AG48" s="318">
        <f t="shared" si="122"/>
        <v>0.46</v>
      </c>
      <c r="AH48" s="318">
        <f t="shared" si="122"/>
        <v>0.78</v>
      </c>
      <c r="AI48" s="318">
        <f t="shared" si="122"/>
        <v>0.78</v>
      </c>
      <c r="AJ48" s="318">
        <f t="shared" si="122"/>
        <v>0.78</v>
      </c>
      <c r="AK48" s="318">
        <f t="shared" si="122"/>
        <v>0.78</v>
      </c>
      <c r="AL48" s="318">
        <f t="shared" si="122"/>
        <v>0.97</v>
      </c>
      <c r="AM48" s="318">
        <f t="shared" si="122"/>
        <v>0.97</v>
      </c>
      <c r="AN48" s="318">
        <f t="shared" si="122"/>
        <v>0.97</v>
      </c>
      <c r="AO48" s="318">
        <f t="shared" si="122"/>
        <v>0.97</v>
      </c>
      <c r="AP48" s="318">
        <f t="shared" si="122"/>
        <v>0.97</v>
      </c>
      <c r="AQ48" s="318">
        <f t="shared" si="122"/>
        <v>0.97</v>
      </c>
      <c r="AR48" s="318">
        <f t="shared" si="122"/>
        <v>0.97</v>
      </c>
      <c r="AS48" s="318">
        <f t="shared" si="122"/>
        <v>0.97</v>
      </c>
      <c r="AT48" s="318">
        <f t="shared" si="122"/>
        <v>0.97</v>
      </c>
      <c r="AU48" s="318">
        <f t="shared" si="122"/>
        <v>0.97</v>
      </c>
      <c r="AV48" s="318">
        <f t="shared" si="122"/>
        <v>1.29</v>
      </c>
      <c r="AW48" s="318">
        <f t="shared" si="122"/>
        <v>1.29</v>
      </c>
      <c r="AX48" s="318">
        <f t="shared" si="122"/>
        <v>1.29</v>
      </c>
      <c r="AY48" s="318">
        <f t="shared" si="122"/>
        <v>1.29</v>
      </c>
      <c r="AZ48" s="318">
        <f t="shared" si="122"/>
        <v>1.29</v>
      </c>
      <c r="BA48" s="318">
        <f t="shared" si="122"/>
        <v>1.29</v>
      </c>
      <c r="BB48" s="318">
        <f t="shared" si="122"/>
        <v>1.29</v>
      </c>
      <c r="BC48" s="318">
        <f t="shared" si="122"/>
        <v>1.29</v>
      </c>
      <c r="BD48" s="318">
        <f t="shared" si="122"/>
        <v>1.29</v>
      </c>
      <c r="BE48" s="318">
        <f t="shared" si="122"/>
        <v>1.29</v>
      </c>
      <c r="BF48" s="318">
        <f t="shared" si="122"/>
        <v>1.29</v>
      </c>
      <c r="BG48" s="318">
        <f t="shared" si="122"/>
        <v>1.29</v>
      </c>
      <c r="BH48" s="318">
        <f t="shared" si="122"/>
        <v>1.29</v>
      </c>
      <c r="BI48" s="318">
        <f t="shared" si="122"/>
        <v>1.29</v>
      </c>
      <c r="BJ48" s="318">
        <f t="shared" si="122"/>
        <v>1.29</v>
      </c>
      <c r="BK48" s="318">
        <f t="shared" si="122"/>
        <v>1.42</v>
      </c>
      <c r="BL48" s="318">
        <f t="shared" si="122"/>
        <v>1.42</v>
      </c>
      <c r="BM48" s="318">
        <f t="shared" si="122"/>
        <v>1.42</v>
      </c>
      <c r="BN48" s="318">
        <f t="shared" si="122"/>
        <v>1.42</v>
      </c>
      <c r="BO48" s="318">
        <f t="shared" si="122"/>
        <v>1.42</v>
      </c>
      <c r="BP48" s="318">
        <f t="shared" si="122"/>
        <v>1.42</v>
      </c>
      <c r="BQ48" s="318">
        <f t="shared" si="122"/>
        <v>1.42</v>
      </c>
      <c r="BR48" s="318">
        <f t="shared" si="122"/>
        <v>1.42</v>
      </c>
      <c r="BS48" s="318">
        <f t="shared" si="122"/>
        <v>1.42</v>
      </c>
      <c r="BT48" s="318">
        <f t="shared" si="122"/>
        <v>1.42</v>
      </c>
      <c r="BU48" s="318">
        <f t="shared" si="122"/>
        <v>1.42</v>
      </c>
      <c r="BV48" s="318">
        <f t="shared" si="122"/>
        <v>1.42</v>
      </c>
      <c r="BW48" s="318">
        <f t="shared" si="122"/>
        <v>1.42</v>
      </c>
      <c r="BX48" s="318">
        <f t="shared" si="122"/>
        <v>1.42</v>
      </c>
      <c r="BY48" s="318">
        <f t="shared" si="122"/>
        <v>1.42</v>
      </c>
      <c r="BZ48" s="318">
        <f t="shared" si="122"/>
        <v>1.42</v>
      </c>
      <c r="CA48" s="318">
        <f t="shared" ref="CA48:EL48" si="123">+CA37</f>
        <v>1.42</v>
      </c>
      <c r="CB48" s="318">
        <f t="shared" si="123"/>
        <v>1.42</v>
      </c>
      <c r="CC48" s="318">
        <f t="shared" si="123"/>
        <v>1.42</v>
      </c>
      <c r="CD48" s="318">
        <f t="shared" si="123"/>
        <v>1.42</v>
      </c>
      <c r="CE48" s="318">
        <f t="shared" si="123"/>
        <v>1.42</v>
      </c>
      <c r="CF48" s="318">
        <f t="shared" si="123"/>
        <v>1.42</v>
      </c>
      <c r="CG48" s="318">
        <f t="shared" si="123"/>
        <v>1.42</v>
      </c>
      <c r="CH48" s="318">
        <f t="shared" si="123"/>
        <v>1.42</v>
      </c>
      <c r="CI48" s="318">
        <f t="shared" si="123"/>
        <v>1.42</v>
      </c>
      <c r="CJ48" s="318">
        <f t="shared" si="123"/>
        <v>1.7799999999999998</v>
      </c>
      <c r="CK48" s="318">
        <f t="shared" si="123"/>
        <v>1.7799999999999998</v>
      </c>
      <c r="CL48" s="318">
        <f t="shared" si="123"/>
        <v>1.7799999999999998</v>
      </c>
      <c r="CM48" s="318">
        <f t="shared" si="123"/>
        <v>1.7799999999999998</v>
      </c>
      <c r="CN48" s="318">
        <f t="shared" si="123"/>
        <v>1.7799999999999998</v>
      </c>
      <c r="CO48" s="318">
        <f t="shared" si="123"/>
        <v>1.7799999999999998</v>
      </c>
      <c r="CP48" s="318">
        <f t="shared" si="123"/>
        <v>1.7799999999999998</v>
      </c>
      <c r="CQ48" s="318">
        <f t="shared" si="123"/>
        <v>1.7799999999999998</v>
      </c>
      <c r="CR48" s="318">
        <f t="shared" si="123"/>
        <v>2.12</v>
      </c>
      <c r="CS48" s="318">
        <f t="shared" si="123"/>
        <v>2.12</v>
      </c>
      <c r="CT48" s="318">
        <f t="shared" si="123"/>
        <v>2.12</v>
      </c>
      <c r="CU48" s="318">
        <f t="shared" si="123"/>
        <v>2.12</v>
      </c>
      <c r="CV48" s="318">
        <f t="shared" si="123"/>
        <v>2.12</v>
      </c>
      <c r="CW48" s="318">
        <f t="shared" si="123"/>
        <v>2.12</v>
      </c>
      <c r="CX48" s="318">
        <f t="shared" si="123"/>
        <v>2.12</v>
      </c>
      <c r="CY48" s="318">
        <f t="shared" si="123"/>
        <v>2.12</v>
      </c>
      <c r="CZ48" s="318">
        <f t="shared" si="123"/>
        <v>2.12</v>
      </c>
      <c r="DA48" s="318">
        <f t="shared" si="123"/>
        <v>2.12</v>
      </c>
      <c r="DB48" s="318">
        <f t="shared" si="123"/>
        <v>2.12</v>
      </c>
      <c r="DC48" s="318">
        <f t="shared" si="123"/>
        <v>2.12</v>
      </c>
      <c r="DD48" s="318">
        <f t="shared" si="123"/>
        <v>2.12</v>
      </c>
      <c r="DE48" s="318">
        <f t="shared" si="123"/>
        <v>2.12</v>
      </c>
      <c r="DF48" s="318">
        <f t="shared" si="123"/>
        <v>2.12</v>
      </c>
      <c r="DG48" s="318">
        <f t="shared" si="123"/>
        <v>2.12</v>
      </c>
      <c r="DH48" s="318">
        <f t="shared" si="123"/>
        <v>2.12</v>
      </c>
      <c r="DI48" s="318">
        <f t="shared" si="123"/>
        <v>2.12</v>
      </c>
      <c r="DJ48" s="318">
        <f t="shared" si="123"/>
        <v>2.12</v>
      </c>
      <c r="DK48" s="318">
        <f t="shared" si="123"/>
        <v>2.12</v>
      </c>
      <c r="DL48" s="318">
        <f t="shared" si="123"/>
        <v>2.12</v>
      </c>
      <c r="DM48" s="318">
        <f t="shared" si="123"/>
        <v>2.12</v>
      </c>
      <c r="DN48" s="318">
        <f t="shared" si="123"/>
        <v>2.12</v>
      </c>
      <c r="DO48" s="318">
        <f t="shared" si="123"/>
        <v>2.12</v>
      </c>
      <c r="DP48" s="318">
        <f t="shared" si="123"/>
        <v>2.12</v>
      </c>
      <c r="DQ48" s="318">
        <f t="shared" si="123"/>
        <v>2.12</v>
      </c>
      <c r="DR48" s="318">
        <f t="shared" si="123"/>
        <v>2.12</v>
      </c>
      <c r="DS48" s="318">
        <f t="shared" si="123"/>
        <v>2.12</v>
      </c>
      <c r="DT48" s="318">
        <f t="shared" si="123"/>
        <v>2.12</v>
      </c>
      <c r="DU48" s="318">
        <f t="shared" si="123"/>
        <v>2.12</v>
      </c>
      <c r="DV48" s="318">
        <f t="shared" si="123"/>
        <v>2.12</v>
      </c>
      <c r="DW48" s="318">
        <f t="shared" si="123"/>
        <v>2.12</v>
      </c>
      <c r="DX48" s="318">
        <f t="shared" si="123"/>
        <v>2.12</v>
      </c>
      <c r="DY48" s="393">
        <f t="shared" si="123"/>
        <v>2.12</v>
      </c>
      <c r="DZ48" s="318">
        <f t="shared" si="123"/>
        <v>2.12</v>
      </c>
      <c r="EA48" s="318">
        <f t="shared" si="123"/>
        <v>2.12</v>
      </c>
      <c r="EB48" s="318">
        <f t="shared" si="123"/>
        <v>2.12</v>
      </c>
      <c r="EC48" s="318">
        <f t="shared" si="123"/>
        <v>2.12</v>
      </c>
      <c r="ED48" s="318">
        <f t="shared" si="123"/>
        <v>2.12</v>
      </c>
      <c r="EE48" s="318">
        <f t="shared" si="123"/>
        <v>2.12</v>
      </c>
      <c r="EF48" s="318">
        <f t="shared" si="123"/>
        <v>2.12</v>
      </c>
      <c r="EG48" s="318">
        <f t="shared" si="123"/>
        <v>2.12</v>
      </c>
      <c r="EH48" s="318">
        <f t="shared" si="123"/>
        <v>2.12</v>
      </c>
      <c r="EI48" s="318">
        <f t="shared" si="123"/>
        <v>2.12</v>
      </c>
      <c r="EJ48" s="318">
        <f t="shared" si="123"/>
        <v>2.12</v>
      </c>
      <c r="EK48" s="318">
        <f t="shared" si="123"/>
        <v>2.12</v>
      </c>
      <c r="EL48" s="318">
        <f t="shared" si="123"/>
        <v>2.12</v>
      </c>
      <c r="EM48" s="318">
        <f t="shared" ref="EM48:FW48" si="124">+EM37</f>
        <v>2.12</v>
      </c>
      <c r="EN48" s="318">
        <f t="shared" si="124"/>
        <v>2.62</v>
      </c>
      <c r="EO48" s="318">
        <f t="shared" si="124"/>
        <v>2.62</v>
      </c>
      <c r="EP48" s="318">
        <f t="shared" si="124"/>
        <v>2.62</v>
      </c>
      <c r="EQ48" s="318">
        <f t="shared" si="124"/>
        <v>2.62</v>
      </c>
      <c r="ER48" s="318">
        <f t="shared" si="124"/>
        <v>2.62</v>
      </c>
      <c r="ES48" s="318">
        <f t="shared" si="124"/>
        <v>2.62</v>
      </c>
      <c r="ET48" s="318">
        <f t="shared" si="124"/>
        <v>2.62</v>
      </c>
      <c r="EU48" s="318">
        <f t="shared" si="124"/>
        <v>2.62</v>
      </c>
      <c r="EV48" s="318">
        <f t="shared" si="124"/>
        <v>2.62</v>
      </c>
      <c r="EW48" s="318">
        <f t="shared" si="124"/>
        <v>2.62</v>
      </c>
      <c r="EX48" s="318">
        <f t="shared" si="124"/>
        <v>2.62</v>
      </c>
      <c r="EY48" s="318">
        <f t="shared" si="124"/>
        <v>2.62</v>
      </c>
      <c r="EZ48" s="318">
        <f t="shared" si="124"/>
        <v>3.12</v>
      </c>
      <c r="FA48" s="318">
        <f t="shared" si="124"/>
        <v>3.12</v>
      </c>
      <c r="FB48" s="318">
        <f t="shared" si="124"/>
        <v>3.12</v>
      </c>
      <c r="FC48" s="318">
        <f t="shared" si="124"/>
        <v>3.12</v>
      </c>
      <c r="FD48" s="318">
        <f t="shared" si="124"/>
        <v>3.12</v>
      </c>
      <c r="FE48" s="318">
        <f t="shared" si="124"/>
        <v>3.12</v>
      </c>
      <c r="FF48" s="318">
        <f t="shared" si="124"/>
        <v>3.12</v>
      </c>
      <c r="FG48" s="318">
        <f t="shared" si="124"/>
        <v>3.12</v>
      </c>
      <c r="FH48" s="318">
        <f t="shared" si="124"/>
        <v>3.12</v>
      </c>
      <c r="FI48" s="318">
        <f t="shared" si="124"/>
        <v>3.12</v>
      </c>
      <c r="FJ48" s="318">
        <f t="shared" si="124"/>
        <v>3.12</v>
      </c>
      <c r="FK48" s="318">
        <f t="shared" si="124"/>
        <v>3.12</v>
      </c>
      <c r="FL48" s="318">
        <f t="shared" si="124"/>
        <v>3.44</v>
      </c>
      <c r="FM48" s="318">
        <f t="shared" si="124"/>
        <v>3.44</v>
      </c>
      <c r="FN48" s="318">
        <f t="shared" si="124"/>
        <v>3.44</v>
      </c>
      <c r="FO48" s="318">
        <f t="shared" si="124"/>
        <v>3.44</v>
      </c>
      <c r="FP48" s="318">
        <f t="shared" si="124"/>
        <v>3.44</v>
      </c>
      <c r="FQ48" s="318">
        <f t="shared" si="124"/>
        <v>3.44</v>
      </c>
      <c r="FR48" s="318">
        <f t="shared" si="124"/>
        <v>3.44</v>
      </c>
      <c r="FS48" s="318">
        <f t="shared" si="124"/>
        <v>3.44</v>
      </c>
      <c r="FT48" s="318">
        <f t="shared" si="124"/>
        <v>3.44</v>
      </c>
      <c r="FU48" s="318">
        <f t="shared" si="124"/>
        <v>3.44</v>
      </c>
      <c r="FV48" s="318">
        <f t="shared" si="124"/>
        <v>3.44</v>
      </c>
      <c r="FW48" s="318">
        <f t="shared" si="124"/>
        <v>3.44</v>
      </c>
      <c r="FX48" s="318">
        <f t="shared" ref="FX48:GI48" si="125">+FX37</f>
        <v>3.63</v>
      </c>
      <c r="FY48" s="318">
        <f t="shared" si="125"/>
        <v>3.63</v>
      </c>
      <c r="FZ48" s="318">
        <f t="shared" si="125"/>
        <v>3.63</v>
      </c>
      <c r="GA48" s="318">
        <f t="shared" si="125"/>
        <v>3.63</v>
      </c>
      <c r="GB48" s="318">
        <f t="shared" si="125"/>
        <v>3.63</v>
      </c>
      <c r="GC48" s="318">
        <f t="shared" si="125"/>
        <v>3.63</v>
      </c>
      <c r="GD48" s="318">
        <f t="shared" si="125"/>
        <v>3.63</v>
      </c>
      <c r="GE48" s="318">
        <f t="shared" si="125"/>
        <v>3.63</v>
      </c>
      <c r="GF48" s="318">
        <f t="shared" si="125"/>
        <v>3.63</v>
      </c>
      <c r="GG48" s="318">
        <f t="shared" si="125"/>
        <v>3.63</v>
      </c>
      <c r="GH48" s="318">
        <f t="shared" si="125"/>
        <v>3.63</v>
      </c>
      <c r="GI48" s="318">
        <f t="shared" si="125"/>
        <v>3.63</v>
      </c>
      <c r="GJ48" s="318">
        <f t="shared" ref="GJ48:GL48" si="126">+GJ37</f>
        <v>3.81</v>
      </c>
      <c r="GK48" s="318">
        <f t="shared" si="126"/>
        <v>3.81</v>
      </c>
      <c r="GL48" s="318">
        <f t="shared" si="126"/>
        <v>3.81</v>
      </c>
      <c r="GM48" s="318">
        <f t="shared" ref="GM48:GU48" si="127">+GM37</f>
        <v>3.81</v>
      </c>
      <c r="GN48" s="318">
        <f t="shared" si="127"/>
        <v>3.81</v>
      </c>
      <c r="GO48" s="318">
        <f t="shared" si="127"/>
        <v>3.81</v>
      </c>
      <c r="GP48" s="318">
        <f t="shared" si="127"/>
        <v>3.81</v>
      </c>
      <c r="GQ48" s="318">
        <f t="shared" si="127"/>
        <v>3.81</v>
      </c>
      <c r="GR48" s="318">
        <f t="shared" si="127"/>
        <v>3.81</v>
      </c>
      <c r="GS48" s="318">
        <f t="shared" si="127"/>
        <v>3.81</v>
      </c>
      <c r="GT48" s="318">
        <f t="shared" si="127"/>
        <v>3.81</v>
      </c>
      <c r="GU48" s="318">
        <f t="shared" si="127"/>
        <v>3.81</v>
      </c>
      <c r="GV48" s="318">
        <f t="shared" ref="GV48:GX48" si="128">+GV37</f>
        <v>3.9699999999999998</v>
      </c>
      <c r="GW48" s="318">
        <f t="shared" si="128"/>
        <v>3.9699999999999998</v>
      </c>
      <c r="GX48" s="318">
        <f t="shared" si="128"/>
        <v>3.9699999999999998</v>
      </c>
      <c r="GY48" s="318">
        <f t="shared" ref="GY48:HG48" si="129">+GY37</f>
        <v>3.51</v>
      </c>
      <c r="GZ48" s="318">
        <f t="shared" si="129"/>
        <v>3.51</v>
      </c>
      <c r="HA48" s="318">
        <f t="shared" si="129"/>
        <v>3.51</v>
      </c>
      <c r="HB48" s="318">
        <f t="shared" si="129"/>
        <v>3.51</v>
      </c>
      <c r="HC48" s="318">
        <f t="shared" si="129"/>
        <v>3.51</v>
      </c>
      <c r="HD48" s="318">
        <f t="shared" si="129"/>
        <v>3.51</v>
      </c>
      <c r="HE48" s="318">
        <f t="shared" si="129"/>
        <v>3.51</v>
      </c>
      <c r="HF48" s="318">
        <f t="shared" si="129"/>
        <v>3.51</v>
      </c>
      <c r="HG48" s="318">
        <f t="shared" si="129"/>
        <v>3.51</v>
      </c>
      <c r="HH48" s="318">
        <f t="shared" ref="HH48:HJ48" si="130">+HH37</f>
        <v>3.66</v>
      </c>
      <c r="HI48" s="318">
        <f t="shared" si="130"/>
        <v>3.66</v>
      </c>
      <c r="HJ48" s="318">
        <f t="shared" si="130"/>
        <v>3.66</v>
      </c>
      <c r="HK48" s="318">
        <f t="shared" ref="HK48:HM48" si="131">+HK37</f>
        <v>3.66</v>
      </c>
      <c r="HL48" s="318">
        <f t="shared" si="131"/>
        <v>3.66</v>
      </c>
      <c r="HM48" s="318">
        <f t="shared" si="131"/>
        <v>3.66</v>
      </c>
      <c r="HN48" s="318">
        <f t="shared" ref="HN48:HS48" si="132">+HN37</f>
        <v>3.66</v>
      </c>
      <c r="HO48" s="318">
        <f t="shared" si="132"/>
        <v>3.66</v>
      </c>
      <c r="HP48" s="318">
        <f t="shared" si="132"/>
        <v>3.66</v>
      </c>
      <c r="HQ48" s="318">
        <f t="shared" si="132"/>
        <v>3.66</v>
      </c>
      <c r="HR48" s="318">
        <f t="shared" si="132"/>
        <v>3.66</v>
      </c>
      <c r="HS48" s="318">
        <f t="shared" si="132"/>
        <v>3.66</v>
      </c>
    </row>
    <row r="49" spans="2:227">
      <c r="B49" s="392" t="s">
        <v>76</v>
      </c>
      <c r="O49" s="370">
        <f t="shared" ref="O49:AT49" si="133">+O22</f>
        <v>9.8339999999999997E-2</v>
      </c>
      <c r="P49" s="370">
        <f t="shared" si="133"/>
        <v>9.8339999999999997E-2</v>
      </c>
      <c r="Q49" s="370">
        <f t="shared" si="133"/>
        <v>9.8339999999999997E-2</v>
      </c>
      <c r="R49" s="370">
        <f t="shared" si="133"/>
        <v>9.9339999999999998E-2</v>
      </c>
      <c r="S49" s="370">
        <f t="shared" si="133"/>
        <v>9.9339999999999998E-2</v>
      </c>
      <c r="T49" s="370">
        <f t="shared" si="133"/>
        <v>9.9339999999999998E-2</v>
      </c>
      <c r="U49" s="370">
        <f t="shared" si="133"/>
        <v>0.10034</v>
      </c>
      <c r="V49" s="370">
        <f t="shared" si="133"/>
        <v>0.10034</v>
      </c>
      <c r="W49" s="370">
        <f t="shared" si="133"/>
        <v>0.10034</v>
      </c>
      <c r="X49" s="370">
        <f t="shared" si="133"/>
        <v>0.10134</v>
      </c>
      <c r="Y49" s="370">
        <f t="shared" si="133"/>
        <v>0.10134</v>
      </c>
      <c r="Z49" s="370">
        <f t="shared" si="133"/>
        <v>0.10134</v>
      </c>
      <c r="AA49" s="370">
        <f t="shared" si="133"/>
        <v>0.10234</v>
      </c>
      <c r="AB49" s="370">
        <f t="shared" si="133"/>
        <v>0.10234</v>
      </c>
      <c r="AC49" s="370">
        <f t="shared" si="133"/>
        <v>0.10234</v>
      </c>
      <c r="AD49" s="370">
        <f t="shared" si="133"/>
        <v>0.10334</v>
      </c>
      <c r="AE49" s="370">
        <f t="shared" si="133"/>
        <v>0.10334</v>
      </c>
      <c r="AF49" s="370">
        <f t="shared" si="133"/>
        <v>0.10334</v>
      </c>
      <c r="AG49" s="370">
        <f t="shared" si="133"/>
        <v>0.10434</v>
      </c>
      <c r="AH49" s="370">
        <f t="shared" si="133"/>
        <v>0.10683999999999999</v>
      </c>
      <c r="AI49" s="370">
        <f t="shared" si="133"/>
        <v>0.10683999999999999</v>
      </c>
      <c r="AJ49" s="370">
        <f t="shared" si="133"/>
        <v>0.11033999999999999</v>
      </c>
      <c r="AK49" s="370">
        <f t="shared" si="133"/>
        <v>0.11033999999999999</v>
      </c>
      <c r="AL49" s="370">
        <f t="shared" si="133"/>
        <v>0.11033999999999999</v>
      </c>
      <c r="AM49" s="370">
        <f t="shared" si="133"/>
        <v>0.11133999999999999</v>
      </c>
      <c r="AN49" s="370">
        <f t="shared" si="133"/>
        <v>0.11133999999999999</v>
      </c>
      <c r="AO49" s="370">
        <f t="shared" si="133"/>
        <v>0.11133999999999999</v>
      </c>
      <c r="AP49" s="370">
        <f t="shared" si="133"/>
        <v>0.11234</v>
      </c>
      <c r="AQ49" s="370">
        <f t="shared" si="133"/>
        <v>0.11234</v>
      </c>
      <c r="AR49" s="370">
        <f t="shared" si="133"/>
        <v>0.11234</v>
      </c>
      <c r="AS49" s="370">
        <f t="shared" si="133"/>
        <v>0.11334</v>
      </c>
      <c r="AT49" s="370">
        <f t="shared" si="133"/>
        <v>0.11334</v>
      </c>
      <c r="AU49" s="370">
        <f t="shared" ref="AU49:BZ49" si="134">+AU22</f>
        <v>0.11334</v>
      </c>
      <c r="AV49" s="370">
        <f t="shared" si="134"/>
        <v>0.11448</v>
      </c>
      <c r="AW49" s="370">
        <f t="shared" si="134"/>
        <v>0.11448</v>
      </c>
      <c r="AX49" s="370">
        <f t="shared" si="134"/>
        <v>0.11448</v>
      </c>
      <c r="AY49" s="370">
        <f t="shared" si="134"/>
        <v>9.2579999999999996E-2</v>
      </c>
      <c r="AZ49" s="370">
        <f t="shared" si="134"/>
        <v>9.2579999999999996E-2</v>
      </c>
      <c r="BA49" s="370">
        <f t="shared" si="134"/>
        <v>9.2579999999999996E-2</v>
      </c>
      <c r="BB49" s="370">
        <f t="shared" si="134"/>
        <v>9.3579999999999997E-2</v>
      </c>
      <c r="BC49" s="370">
        <f t="shared" si="134"/>
        <v>9.3579999999999997E-2</v>
      </c>
      <c r="BD49" s="370">
        <f t="shared" si="134"/>
        <v>9.3579999999999997E-2</v>
      </c>
      <c r="BE49" s="370">
        <f t="shared" si="134"/>
        <v>9.3579999999999997E-2</v>
      </c>
      <c r="BF49" s="370">
        <f t="shared" si="134"/>
        <v>9.3579999999999997E-2</v>
      </c>
      <c r="BG49" s="370">
        <f t="shared" si="134"/>
        <v>0.11648</v>
      </c>
      <c r="BH49" s="370">
        <f t="shared" si="134"/>
        <v>0.12248000000000001</v>
      </c>
      <c r="BI49" s="370">
        <f t="shared" si="134"/>
        <v>0.12248000000000001</v>
      </c>
      <c r="BJ49" s="370">
        <f t="shared" si="134"/>
        <v>0.12248000000000001</v>
      </c>
      <c r="BK49" s="370">
        <f t="shared" si="134"/>
        <v>9.9580000000000002E-2</v>
      </c>
      <c r="BL49" s="370">
        <f t="shared" si="134"/>
        <v>9.9580000000000002E-2</v>
      </c>
      <c r="BM49" s="370">
        <f t="shared" si="134"/>
        <v>9.9580000000000002E-2</v>
      </c>
      <c r="BN49" s="370">
        <f t="shared" si="134"/>
        <v>9.9580000000000002E-2</v>
      </c>
      <c r="BO49" s="370">
        <f t="shared" si="134"/>
        <v>9.9580000000000002E-2</v>
      </c>
      <c r="BP49" s="370">
        <f t="shared" si="134"/>
        <v>9.9580000000000002E-2</v>
      </c>
      <c r="BQ49" s="370">
        <f t="shared" si="134"/>
        <v>9.9580000000000002E-2</v>
      </c>
      <c r="BR49" s="370">
        <f t="shared" si="134"/>
        <v>9.9580000000000002E-2</v>
      </c>
      <c r="BS49" s="370">
        <f t="shared" si="134"/>
        <v>0.12248000000000001</v>
      </c>
      <c r="BT49" s="370">
        <f t="shared" si="134"/>
        <v>0.12248000000000001</v>
      </c>
      <c r="BU49" s="370">
        <f t="shared" si="134"/>
        <v>0.12248000000000001</v>
      </c>
      <c r="BV49" s="370">
        <f t="shared" si="134"/>
        <v>0.12248000000000001</v>
      </c>
      <c r="BW49" s="370">
        <f t="shared" si="134"/>
        <v>9.9580000000000002E-2</v>
      </c>
      <c r="BX49" s="370">
        <f t="shared" si="134"/>
        <v>9.9580000000000002E-2</v>
      </c>
      <c r="BY49" s="370">
        <f t="shared" si="134"/>
        <v>9.9580000000000002E-2</v>
      </c>
      <c r="BZ49" s="370">
        <f t="shared" si="134"/>
        <v>9.9580000000000002E-2</v>
      </c>
      <c r="CA49" s="370">
        <f t="shared" ref="CA49:DF49" si="135">+CA22</f>
        <v>9.9580000000000002E-2</v>
      </c>
      <c r="CB49" s="370">
        <f t="shared" si="135"/>
        <v>9.9580000000000002E-2</v>
      </c>
      <c r="CC49" s="370">
        <f t="shared" si="135"/>
        <v>9.9580000000000002E-2</v>
      </c>
      <c r="CD49" s="370">
        <f t="shared" si="135"/>
        <v>9.9580000000000002E-2</v>
      </c>
      <c r="CE49" s="370">
        <f t="shared" si="135"/>
        <v>9.9580000000000002E-2</v>
      </c>
      <c r="CF49" s="370">
        <f t="shared" si="135"/>
        <v>0.12248000000000001</v>
      </c>
      <c r="CG49" s="370">
        <f t="shared" si="135"/>
        <v>0.12248000000000001</v>
      </c>
      <c r="CH49" s="370">
        <f t="shared" si="135"/>
        <v>0.12248000000000001</v>
      </c>
      <c r="CI49" s="370">
        <f t="shared" si="135"/>
        <v>9.9580000000000002E-2</v>
      </c>
      <c r="CJ49" s="370">
        <f t="shared" si="135"/>
        <v>0.10391</v>
      </c>
      <c r="CK49" s="370">
        <f t="shared" si="135"/>
        <v>0.10391</v>
      </c>
      <c r="CL49" s="370">
        <f t="shared" si="135"/>
        <v>0.10433000000000001</v>
      </c>
      <c r="CM49" s="370">
        <f t="shared" si="135"/>
        <v>0.10433000000000001</v>
      </c>
      <c r="CN49" s="370">
        <f t="shared" si="135"/>
        <v>0.10433000000000001</v>
      </c>
      <c r="CO49" s="370">
        <f t="shared" si="135"/>
        <v>0.1048</v>
      </c>
      <c r="CP49" s="370">
        <f t="shared" si="135"/>
        <v>0.1048</v>
      </c>
      <c r="CQ49" s="370">
        <f t="shared" si="135"/>
        <v>0.12770000000000001</v>
      </c>
      <c r="CR49" s="370">
        <f t="shared" si="135"/>
        <v>0.13308999999999999</v>
      </c>
      <c r="CS49" s="370">
        <f t="shared" si="135"/>
        <v>0.13308999999999999</v>
      </c>
      <c r="CT49" s="370">
        <f t="shared" si="135"/>
        <v>0.13308999999999999</v>
      </c>
      <c r="CU49" s="370">
        <f t="shared" si="135"/>
        <v>0.11105</v>
      </c>
      <c r="CV49" s="370">
        <f t="shared" si="135"/>
        <v>0.11105</v>
      </c>
      <c r="CW49" s="370">
        <f t="shared" si="135"/>
        <v>0.11105</v>
      </c>
      <c r="CX49" s="370">
        <f t="shared" si="135"/>
        <v>0.11063000000000001</v>
      </c>
      <c r="CY49" s="370">
        <f t="shared" si="135"/>
        <v>0.11063000000000001</v>
      </c>
      <c r="CZ49" s="370">
        <f t="shared" si="135"/>
        <v>0.11063000000000001</v>
      </c>
      <c r="DA49" s="370">
        <f t="shared" si="135"/>
        <v>0.11129</v>
      </c>
      <c r="DB49" s="370">
        <f t="shared" si="135"/>
        <v>0.11129</v>
      </c>
      <c r="DC49" s="370">
        <f t="shared" si="135"/>
        <v>0.13419</v>
      </c>
      <c r="DD49" s="370">
        <f t="shared" si="135"/>
        <v>0.14008999999999999</v>
      </c>
      <c r="DE49" s="370">
        <f t="shared" si="135"/>
        <v>0.14008999999999999</v>
      </c>
      <c r="DF49" s="370">
        <f t="shared" si="135"/>
        <v>0.14008999999999999</v>
      </c>
      <c r="DG49" s="370">
        <f t="shared" ref="DG49:EL49" si="136">+DG22</f>
        <v>0.12079000000000001</v>
      </c>
      <c r="DH49" s="370">
        <f t="shared" si="136"/>
        <v>0.12079000000000001</v>
      </c>
      <c r="DI49" s="370">
        <f t="shared" si="136"/>
        <v>0.12079000000000001</v>
      </c>
      <c r="DJ49" s="370">
        <f t="shared" si="136"/>
        <v>0.11720999999999999</v>
      </c>
      <c r="DK49" s="370">
        <f t="shared" si="136"/>
        <v>0.11720999999999999</v>
      </c>
      <c r="DL49" s="370">
        <f t="shared" si="136"/>
        <v>0.11720999999999999</v>
      </c>
      <c r="DM49" s="370">
        <f t="shared" si="136"/>
        <v>0.11806999999999999</v>
      </c>
      <c r="DN49" s="370">
        <f t="shared" si="136"/>
        <v>0.11806999999999999</v>
      </c>
      <c r="DO49" s="370">
        <f t="shared" si="136"/>
        <v>0.14096999999999998</v>
      </c>
      <c r="DP49" s="370">
        <f t="shared" si="136"/>
        <v>0.14050000000000001</v>
      </c>
      <c r="DQ49" s="370">
        <f t="shared" si="136"/>
        <v>0.14050000000000001</v>
      </c>
      <c r="DR49" s="370">
        <f t="shared" si="136"/>
        <v>0.14050000000000001</v>
      </c>
      <c r="DS49" s="370">
        <f t="shared" si="136"/>
        <v>0.11941</v>
      </c>
      <c r="DT49" s="370">
        <f t="shared" si="136"/>
        <v>0.11941</v>
      </c>
      <c r="DU49" s="370">
        <f t="shared" si="136"/>
        <v>0.11941</v>
      </c>
      <c r="DV49" s="370">
        <f t="shared" si="136"/>
        <v>0.11416999999999999</v>
      </c>
      <c r="DW49" s="370">
        <f t="shared" si="136"/>
        <v>0.11416999999999999</v>
      </c>
      <c r="DX49" s="370">
        <f t="shared" si="136"/>
        <v>0.11416999999999999</v>
      </c>
      <c r="DY49" s="399">
        <f t="shared" si="136"/>
        <v>0.10484</v>
      </c>
      <c r="DZ49" s="370">
        <f t="shared" si="136"/>
        <v>0.10700000000000001</v>
      </c>
      <c r="EA49" s="370">
        <f t="shared" si="136"/>
        <v>0.13042000000000001</v>
      </c>
      <c r="EB49" s="370">
        <f t="shared" si="136"/>
        <v>0.13669999999999999</v>
      </c>
      <c r="EC49" s="370">
        <f t="shared" si="136"/>
        <v>0.13669999999999999</v>
      </c>
      <c r="ED49" s="370">
        <f t="shared" si="136"/>
        <v>0.13669999999999999</v>
      </c>
      <c r="EE49" s="370">
        <f t="shared" si="136"/>
        <v>0.11593000000000001</v>
      </c>
      <c r="EF49" s="370">
        <f t="shared" si="136"/>
        <v>0.11593000000000001</v>
      </c>
      <c r="EG49" s="370">
        <f t="shared" si="136"/>
        <v>0.11593000000000001</v>
      </c>
      <c r="EH49" s="370">
        <f t="shared" si="136"/>
        <v>0.12095999999999998</v>
      </c>
      <c r="EI49" s="370">
        <f t="shared" si="136"/>
        <v>0.12095999999999998</v>
      </c>
      <c r="EJ49" s="370">
        <f t="shared" si="136"/>
        <v>0.12095999999999998</v>
      </c>
      <c r="EK49" s="370">
        <f t="shared" si="136"/>
        <v>0.12315999999999999</v>
      </c>
      <c r="EL49" s="370">
        <f t="shared" si="136"/>
        <v>0.12315999999999999</v>
      </c>
      <c r="EM49" s="370">
        <f t="shared" ref="EM49:FW49" si="137">+EM22</f>
        <v>0.14746000000000001</v>
      </c>
      <c r="EN49" s="370">
        <f t="shared" si="137"/>
        <v>0.14468999999999999</v>
      </c>
      <c r="EO49" s="370">
        <f t="shared" si="137"/>
        <v>0.14468999999999999</v>
      </c>
      <c r="EP49" s="370">
        <f t="shared" si="137"/>
        <v>0.14468999999999999</v>
      </c>
      <c r="EQ49" s="370">
        <f t="shared" si="137"/>
        <v>0.12414</v>
      </c>
      <c r="ER49" s="370">
        <f t="shared" si="137"/>
        <v>0.12414</v>
      </c>
      <c r="ES49" s="370">
        <f t="shared" si="137"/>
        <v>0.12414</v>
      </c>
      <c r="ET49" s="370">
        <f t="shared" si="137"/>
        <v>0.12634000000000001</v>
      </c>
      <c r="EU49" s="370">
        <f t="shared" si="137"/>
        <v>0.12634000000000001</v>
      </c>
      <c r="EV49" s="370">
        <f t="shared" si="137"/>
        <v>0.12634000000000001</v>
      </c>
      <c r="EW49" s="370">
        <f t="shared" si="137"/>
        <v>0.1275</v>
      </c>
      <c r="EX49" s="370">
        <f t="shared" si="137"/>
        <v>0.1275</v>
      </c>
      <c r="EY49" s="370">
        <f t="shared" si="137"/>
        <v>0.15295</v>
      </c>
      <c r="EZ49" s="370">
        <f t="shared" si="137"/>
        <v>0.15939999999999999</v>
      </c>
      <c r="FA49" s="370">
        <f t="shared" si="137"/>
        <v>0.15939999999999999</v>
      </c>
      <c r="FB49" s="370">
        <f t="shared" si="137"/>
        <v>0.15939999999999999</v>
      </c>
      <c r="FC49" s="370">
        <f t="shared" si="137"/>
        <v>0.13417999999999999</v>
      </c>
      <c r="FD49" s="370">
        <f t="shared" si="137"/>
        <v>0.13417999999999999</v>
      </c>
      <c r="FE49" s="370">
        <f t="shared" si="137"/>
        <v>0.13417999999999999</v>
      </c>
      <c r="FF49" s="370">
        <f t="shared" si="137"/>
        <v>0.13680999999999999</v>
      </c>
      <c r="FG49" s="370">
        <f t="shared" si="137"/>
        <v>0.13680999999999999</v>
      </c>
      <c r="FH49" s="370">
        <f t="shared" si="137"/>
        <v>0.13680999999999999</v>
      </c>
      <c r="FI49" s="370">
        <f t="shared" si="137"/>
        <v>0.14093</v>
      </c>
      <c r="FJ49" s="370">
        <f t="shared" si="137"/>
        <v>0.14093</v>
      </c>
      <c r="FK49" s="370">
        <f t="shared" si="137"/>
        <v>0.16699</v>
      </c>
      <c r="FL49" s="370">
        <f t="shared" si="137"/>
        <v>0.16933999999999999</v>
      </c>
      <c r="FM49" s="370">
        <f t="shared" si="137"/>
        <v>0.16933999999999999</v>
      </c>
      <c r="FN49" s="370">
        <f t="shared" si="137"/>
        <v>0.16933999999999999</v>
      </c>
      <c r="FO49" s="370">
        <f t="shared" si="137"/>
        <v>0.14202000000000001</v>
      </c>
      <c r="FP49" s="370">
        <f t="shared" si="137"/>
        <v>0.14202000000000001</v>
      </c>
      <c r="FQ49" s="370">
        <f t="shared" si="137"/>
        <v>0.14202000000000001</v>
      </c>
      <c r="FR49" s="370">
        <f t="shared" si="137"/>
        <v>0.14172000000000001</v>
      </c>
      <c r="FS49" s="370">
        <f t="shared" si="137"/>
        <v>0.14172000000000001</v>
      </c>
      <c r="FT49" s="370">
        <f t="shared" si="137"/>
        <v>0.14172000000000001</v>
      </c>
      <c r="FU49" s="370">
        <f t="shared" si="137"/>
        <v>0.13879</v>
      </c>
      <c r="FV49" s="370">
        <f t="shared" si="137"/>
        <v>0.13879</v>
      </c>
      <c r="FW49" s="370">
        <f t="shared" si="137"/>
        <v>0.16582999999999998</v>
      </c>
      <c r="FX49" s="370">
        <f t="shared" ref="FX49:GI49" si="138">+FX22</f>
        <v>0.17096</v>
      </c>
      <c r="FY49" s="370">
        <f t="shared" si="138"/>
        <v>0.17096</v>
      </c>
      <c r="FZ49" s="370">
        <f t="shared" si="138"/>
        <v>0.17096</v>
      </c>
      <c r="GA49" s="370">
        <f t="shared" si="138"/>
        <v>0.14488000000000001</v>
      </c>
      <c r="GB49" s="370">
        <f t="shared" si="138"/>
        <v>0.14488000000000001</v>
      </c>
      <c r="GC49" s="370">
        <f t="shared" si="138"/>
        <v>0.14488000000000001</v>
      </c>
      <c r="GD49" s="370">
        <f>+GD22</f>
        <v>0.14429</v>
      </c>
      <c r="GE49" s="370">
        <f t="shared" si="138"/>
        <v>0.14429</v>
      </c>
      <c r="GF49" s="370">
        <f t="shared" si="138"/>
        <v>0.14429</v>
      </c>
      <c r="GG49" s="370">
        <f t="shared" si="138"/>
        <v>0.14229</v>
      </c>
      <c r="GH49" s="370">
        <f t="shared" si="138"/>
        <v>0.14229</v>
      </c>
      <c r="GI49" s="370">
        <f t="shared" si="138"/>
        <v>0.16932999999999998</v>
      </c>
      <c r="GJ49" s="370">
        <f t="shared" ref="GJ49:GL49" si="139">+GJ22</f>
        <v>0.17534</v>
      </c>
      <c r="GK49" s="370">
        <f t="shared" si="139"/>
        <v>0.17534</v>
      </c>
      <c r="GL49" s="370">
        <f t="shared" si="139"/>
        <v>0.17534</v>
      </c>
      <c r="GM49" s="370">
        <f t="shared" ref="GM49:GU49" si="140">+GM22</f>
        <v>0.15163000000000001</v>
      </c>
      <c r="GN49" s="370">
        <f t="shared" si="140"/>
        <v>0.15163000000000001</v>
      </c>
      <c r="GO49" s="370">
        <f t="shared" si="140"/>
        <v>0.15163000000000001</v>
      </c>
      <c r="GP49" s="370">
        <f t="shared" si="140"/>
        <v>0.16064000000000001</v>
      </c>
      <c r="GQ49" s="370">
        <f t="shared" si="140"/>
        <v>0.16064000000000001</v>
      </c>
      <c r="GR49" s="370">
        <f t="shared" si="140"/>
        <v>0.16064000000000001</v>
      </c>
      <c r="GS49" s="370">
        <f t="shared" si="140"/>
        <v>0.15951000000000001</v>
      </c>
      <c r="GT49" s="370">
        <f t="shared" si="140"/>
        <v>0.15951000000000001</v>
      </c>
      <c r="GU49" s="370">
        <f t="shared" si="140"/>
        <v>0.18654999999999999</v>
      </c>
      <c r="GV49" s="370">
        <f t="shared" ref="GV49:GX49" si="141">+GV22</f>
        <v>0.18178</v>
      </c>
      <c r="GW49" s="370">
        <f t="shared" si="141"/>
        <v>0.18178</v>
      </c>
      <c r="GX49" s="370">
        <f t="shared" si="141"/>
        <v>0.18178</v>
      </c>
      <c r="GY49" s="370">
        <f t="shared" ref="GY49:HG49" si="142">+GY22</f>
        <v>0.16487000000000002</v>
      </c>
      <c r="GZ49" s="370">
        <f t="shared" si="142"/>
        <v>0.16487000000000002</v>
      </c>
      <c r="HA49" s="370">
        <f t="shared" si="142"/>
        <v>0.16487000000000002</v>
      </c>
      <c r="HB49" s="370">
        <f t="shared" si="142"/>
        <v>0.16152</v>
      </c>
      <c r="HC49" s="370">
        <f t="shared" si="142"/>
        <v>0.16152</v>
      </c>
      <c r="HD49" s="370">
        <f t="shared" si="142"/>
        <v>0.16152</v>
      </c>
      <c r="HE49" s="370">
        <f t="shared" si="142"/>
        <v>0.16252</v>
      </c>
      <c r="HF49" s="370">
        <f t="shared" si="142"/>
        <v>0.16252</v>
      </c>
      <c r="HG49" s="370">
        <f t="shared" si="142"/>
        <v>0.18956000000000001</v>
      </c>
      <c r="HH49" s="370">
        <f t="shared" ref="HH49:HJ49" si="143">+HH22</f>
        <v>0.20354</v>
      </c>
      <c r="HI49" s="370">
        <f t="shared" si="143"/>
        <v>0.20354</v>
      </c>
      <c r="HJ49" s="370">
        <f t="shared" si="143"/>
        <v>0.20354</v>
      </c>
      <c r="HK49" s="370">
        <f t="shared" ref="HK49:HM49" si="144">+HK22</f>
        <v>0.17512</v>
      </c>
      <c r="HL49" s="370">
        <f t="shared" si="144"/>
        <v>0.17512</v>
      </c>
      <c r="HM49" s="370">
        <f t="shared" si="144"/>
        <v>0.17512</v>
      </c>
      <c r="HN49" s="370">
        <f t="shared" ref="HN49:HS49" si="145">+HN22</f>
        <v>0.1691</v>
      </c>
      <c r="HO49" s="370">
        <f t="shared" si="145"/>
        <v>0.1691</v>
      </c>
      <c r="HP49" s="370">
        <f t="shared" si="145"/>
        <v>0.1691</v>
      </c>
      <c r="HQ49" s="370">
        <f t="shared" si="145"/>
        <v>0.16513</v>
      </c>
      <c r="HR49" s="370">
        <f t="shared" si="145"/>
        <v>0.16513</v>
      </c>
      <c r="HS49" s="370">
        <f t="shared" si="145"/>
        <v>0.19217000000000001</v>
      </c>
    </row>
    <row r="50" spans="2:227">
      <c r="B50" s="392"/>
      <c r="O50" s="318"/>
      <c r="P50" s="318"/>
      <c r="Q50" s="318"/>
      <c r="R50" s="318"/>
      <c r="S50" s="318"/>
      <c r="T50" s="318"/>
      <c r="U50" s="318"/>
      <c r="V50" s="318"/>
      <c r="W50" s="318"/>
      <c r="X50" s="318"/>
      <c r="Y50" s="318"/>
      <c r="Z50" s="318"/>
      <c r="AA50" s="318"/>
      <c r="AB50" s="318"/>
      <c r="AC50" s="318"/>
      <c r="AD50" s="318"/>
      <c r="AE50" s="318"/>
      <c r="AF50" s="318"/>
      <c r="AG50" s="318"/>
      <c r="AH50" s="318"/>
      <c r="AI50" s="318"/>
      <c r="AJ50" s="318"/>
      <c r="AK50" s="318"/>
      <c r="AL50" s="318"/>
      <c r="AM50" s="318"/>
      <c r="AN50" s="318"/>
      <c r="AO50" s="318"/>
      <c r="AP50" s="318"/>
      <c r="AQ50" s="318"/>
      <c r="AR50" s="318"/>
      <c r="AS50" s="318"/>
      <c r="AT50" s="318"/>
      <c r="AU50" s="318"/>
      <c r="AV50" s="318"/>
      <c r="AW50" s="318"/>
      <c r="AX50" s="318"/>
      <c r="AY50" s="318"/>
      <c r="AZ50" s="318"/>
      <c r="BA50" s="318"/>
      <c r="BB50" s="318"/>
      <c r="BC50" s="318"/>
      <c r="BD50" s="318"/>
      <c r="BE50" s="318"/>
      <c r="BF50" s="318"/>
      <c r="BG50" s="318"/>
      <c r="BH50" s="318"/>
      <c r="BI50" s="318"/>
      <c r="BJ50" s="318"/>
      <c r="BK50" s="318"/>
      <c r="BL50" s="318"/>
      <c r="BM50" s="318"/>
      <c r="BN50" s="318"/>
      <c r="BO50" s="318"/>
      <c r="BP50" s="318"/>
      <c r="BQ50" s="318"/>
      <c r="BR50" s="318"/>
      <c r="BS50" s="318"/>
      <c r="BT50" s="318"/>
      <c r="BU50" s="318"/>
      <c r="BV50" s="318"/>
      <c r="BW50" s="318"/>
      <c r="BX50" s="318"/>
      <c r="BY50" s="318"/>
      <c r="BZ50" s="318"/>
      <c r="CA50" s="318"/>
      <c r="CB50" s="318"/>
      <c r="CC50" s="318"/>
      <c r="CD50" s="318"/>
      <c r="CE50" s="318"/>
      <c r="CF50" s="318"/>
      <c r="CG50" s="318"/>
      <c r="CH50" s="318"/>
      <c r="CI50" s="318"/>
      <c r="CJ50" s="318"/>
      <c r="CK50" s="318"/>
      <c r="CL50" s="318"/>
      <c r="CM50" s="318"/>
      <c r="CN50" s="318"/>
      <c r="CO50" s="318"/>
      <c r="CP50" s="318"/>
      <c r="CQ50" s="318"/>
      <c r="CR50" s="318"/>
      <c r="CS50" s="318"/>
      <c r="CT50" s="318"/>
      <c r="CU50" s="318"/>
      <c r="CV50" s="318"/>
      <c r="CW50" s="318"/>
      <c r="CX50" s="318"/>
      <c r="CY50" s="318"/>
      <c r="CZ50" s="318"/>
      <c r="DA50" s="318"/>
      <c r="DB50" s="318"/>
      <c r="DC50" s="318"/>
      <c r="DD50" s="318"/>
      <c r="DE50" s="318"/>
      <c r="DF50" s="318"/>
      <c r="DG50" s="318"/>
      <c r="DH50" s="318"/>
      <c r="DI50" s="318"/>
      <c r="DJ50" s="318"/>
      <c r="DK50" s="318"/>
      <c r="DL50" s="318"/>
      <c r="DM50" s="318"/>
      <c r="DN50" s="318"/>
      <c r="DO50" s="318"/>
      <c r="DP50" s="318"/>
      <c r="DQ50" s="318"/>
      <c r="DR50" s="318"/>
      <c r="DS50" s="318"/>
      <c r="DT50" s="318"/>
      <c r="DU50" s="318"/>
      <c r="DV50" s="318"/>
      <c r="DW50" s="318"/>
      <c r="DX50" s="318"/>
      <c r="DY50" s="393"/>
      <c r="DZ50" s="318"/>
      <c r="EA50" s="318"/>
      <c r="EB50" s="318"/>
      <c r="EC50" s="318"/>
      <c r="ED50" s="318"/>
      <c r="EE50" s="318"/>
      <c r="EF50" s="318"/>
      <c r="EG50" s="318"/>
      <c r="EH50" s="318"/>
      <c r="EI50" s="318"/>
      <c r="EJ50" s="318"/>
      <c r="EK50" s="318"/>
      <c r="EL50" s="318"/>
      <c r="EM50" s="318"/>
      <c r="EN50" s="318"/>
      <c r="EO50" s="318"/>
      <c r="EP50" s="318"/>
      <c r="EQ50" s="318"/>
      <c r="ER50" s="318"/>
      <c r="ES50" s="318"/>
      <c r="ET50" s="318"/>
      <c r="EU50" s="318"/>
      <c r="EV50" s="318"/>
      <c r="EW50" s="318"/>
      <c r="EX50" s="318"/>
      <c r="EY50" s="318"/>
      <c r="EZ50" s="318"/>
      <c r="FA50" s="318"/>
      <c r="FB50" s="318"/>
      <c r="FC50" s="318"/>
      <c r="FD50" s="318"/>
      <c r="FE50" s="318"/>
      <c r="FF50" s="318"/>
      <c r="FG50" s="318"/>
      <c r="FH50" s="318"/>
      <c r="FI50" s="318"/>
      <c r="FJ50" s="318"/>
      <c r="FK50" s="318"/>
      <c r="FL50" s="318"/>
      <c r="FM50" s="318"/>
      <c r="FN50" s="318"/>
      <c r="FO50" s="318"/>
      <c r="FP50" s="318"/>
      <c r="FQ50" s="318"/>
      <c r="FR50" s="318"/>
      <c r="FS50" s="318"/>
      <c r="FT50" s="318"/>
      <c r="FU50" s="318"/>
      <c r="FV50" s="318"/>
      <c r="FW50" s="318"/>
      <c r="FX50" s="318"/>
      <c r="FY50" s="318"/>
      <c r="FZ50" s="318"/>
      <c r="GA50" s="318"/>
      <c r="GB50" s="318"/>
      <c r="GC50" s="318"/>
      <c r="GD50" s="318"/>
      <c r="GE50" s="318"/>
      <c r="GF50" s="318"/>
      <c r="GG50" s="318"/>
      <c r="GH50" s="318"/>
      <c r="GI50" s="318"/>
      <c r="GJ50" s="318"/>
      <c r="GK50" s="318"/>
      <c r="GL50" s="318"/>
      <c r="GM50" s="318"/>
      <c r="GN50" s="318"/>
      <c r="GO50" s="318"/>
      <c r="GP50" s="318"/>
      <c r="GQ50" s="318"/>
      <c r="GR50" s="318"/>
      <c r="GS50" s="318"/>
      <c r="GT50" s="318"/>
      <c r="GU50" s="318"/>
      <c r="GV50" s="318"/>
      <c r="GW50" s="318"/>
      <c r="GX50" s="318"/>
      <c r="GY50" s="318"/>
      <c r="GZ50" s="318"/>
      <c r="HA50" s="318"/>
      <c r="HB50" s="318"/>
      <c r="HC50" s="318"/>
      <c r="HD50" s="318"/>
      <c r="HE50" s="318"/>
      <c r="HF50" s="318"/>
      <c r="HG50" s="318"/>
      <c r="HH50" s="318"/>
      <c r="HI50" s="318"/>
      <c r="HJ50" s="318"/>
      <c r="HK50" s="318"/>
      <c r="HL50" s="318"/>
      <c r="HM50" s="318"/>
      <c r="HN50" s="318"/>
      <c r="HO50" s="318"/>
      <c r="HP50" s="318"/>
      <c r="HQ50" s="318"/>
      <c r="HR50" s="318"/>
      <c r="HS50" s="318"/>
    </row>
    <row r="51" spans="2:227">
      <c r="B51" s="325" t="s">
        <v>137</v>
      </c>
      <c r="O51" s="394">
        <f t="shared" ref="O51:AT51" si="146">+O49*1000+O46+(O47+O48)*12</f>
        <v>127.09</v>
      </c>
      <c r="P51" s="394">
        <f t="shared" si="146"/>
        <v>127.09</v>
      </c>
      <c r="Q51" s="394">
        <f t="shared" si="146"/>
        <v>127.09</v>
      </c>
      <c r="R51" s="394">
        <f t="shared" si="146"/>
        <v>128.09</v>
      </c>
      <c r="S51" s="394">
        <f t="shared" si="146"/>
        <v>128.09</v>
      </c>
      <c r="T51" s="394">
        <f t="shared" si="146"/>
        <v>128.09</v>
      </c>
      <c r="U51" s="394">
        <f t="shared" si="146"/>
        <v>129.09</v>
      </c>
      <c r="V51" s="394">
        <f t="shared" si="146"/>
        <v>129.09</v>
      </c>
      <c r="W51" s="394">
        <f t="shared" si="146"/>
        <v>129.09</v>
      </c>
      <c r="X51" s="394">
        <f t="shared" si="146"/>
        <v>130.09</v>
      </c>
      <c r="Y51" s="394">
        <f t="shared" si="146"/>
        <v>130.09</v>
      </c>
      <c r="Z51" s="394">
        <f t="shared" si="146"/>
        <v>130.09</v>
      </c>
      <c r="AA51" s="394">
        <f t="shared" si="146"/>
        <v>131.09</v>
      </c>
      <c r="AB51" s="394">
        <f t="shared" si="146"/>
        <v>131.09</v>
      </c>
      <c r="AC51" s="394">
        <f t="shared" si="146"/>
        <v>131.09</v>
      </c>
      <c r="AD51" s="394">
        <f t="shared" si="146"/>
        <v>132.09</v>
      </c>
      <c r="AE51" s="394">
        <f t="shared" si="146"/>
        <v>132.09</v>
      </c>
      <c r="AF51" s="394">
        <f t="shared" si="146"/>
        <v>132.09</v>
      </c>
      <c r="AG51" s="394">
        <f t="shared" si="146"/>
        <v>133.09</v>
      </c>
      <c r="AH51" s="394">
        <f t="shared" si="146"/>
        <v>135.58999999999997</v>
      </c>
      <c r="AI51" s="394">
        <f t="shared" si="146"/>
        <v>135.58999999999997</v>
      </c>
      <c r="AJ51" s="394">
        <f t="shared" si="146"/>
        <v>139.08999999999997</v>
      </c>
      <c r="AK51" s="394">
        <f t="shared" si="146"/>
        <v>139.08999999999997</v>
      </c>
      <c r="AL51" s="394">
        <f t="shared" si="146"/>
        <v>139.08999999999997</v>
      </c>
      <c r="AM51" s="394">
        <f t="shared" si="146"/>
        <v>140.08999999999997</v>
      </c>
      <c r="AN51" s="394">
        <f t="shared" si="146"/>
        <v>140.08999999999997</v>
      </c>
      <c r="AO51" s="394">
        <f t="shared" si="146"/>
        <v>140.08999999999997</v>
      </c>
      <c r="AP51" s="394">
        <f t="shared" si="146"/>
        <v>141.08999999999997</v>
      </c>
      <c r="AQ51" s="394">
        <f t="shared" si="146"/>
        <v>141.08999999999997</v>
      </c>
      <c r="AR51" s="394">
        <f t="shared" si="146"/>
        <v>141.08999999999997</v>
      </c>
      <c r="AS51" s="394">
        <f t="shared" si="146"/>
        <v>142.09</v>
      </c>
      <c r="AT51" s="394">
        <f t="shared" si="146"/>
        <v>142.09</v>
      </c>
      <c r="AU51" s="394">
        <f t="shared" ref="AU51:BZ51" si="147">+AU49*1000+AU46+(AU47+AU48)*12</f>
        <v>174.84</v>
      </c>
      <c r="AV51" s="394">
        <f t="shared" si="147"/>
        <v>175.98000000000002</v>
      </c>
      <c r="AW51" s="394">
        <f t="shared" si="147"/>
        <v>175.98000000000002</v>
      </c>
      <c r="AX51" s="394">
        <f t="shared" si="147"/>
        <v>175.98000000000002</v>
      </c>
      <c r="AY51" s="394">
        <f t="shared" si="147"/>
        <v>154.07999999999998</v>
      </c>
      <c r="AZ51" s="394">
        <f t="shared" si="147"/>
        <v>154.07999999999998</v>
      </c>
      <c r="BA51" s="394">
        <f t="shared" si="147"/>
        <v>154.07999999999998</v>
      </c>
      <c r="BB51" s="394">
        <f t="shared" si="147"/>
        <v>160.07999999999998</v>
      </c>
      <c r="BC51" s="394">
        <f t="shared" si="147"/>
        <v>160.07999999999998</v>
      </c>
      <c r="BD51" s="394">
        <f t="shared" si="147"/>
        <v>160.07999999999998</v>
      </c>
      <c r="BE51" s="394">
        <f t="shared" si="147"/>
        <v>160.07999999999998</v>
      </c>
      <c r="BF51" s="394">
        <f t="shared" si="147"/>
        <v>160.07999999999998</v>
      </c>
      <c r="BG51" s="394">
        <f t="shared" si="147"/>
        <v>182.98000000000002</v>
      </c>
      <c r="BH51" s="394">
        <f t="shared" si="147"/>
        <v>188.98000000000002</v>
      </c>
      <c r="BI51" s="394">
        <f t="shared" si="147"/>
        <v>188.98000000000002</v>
      </c>
      <c r="BJ51" s="394">
        <f t="shared" si="147"/>
        <v>188.98000000000002</v>
      </c>
      <c r="BK51" s="394">
        <f t="shared" si="147"/>
        <v>166.07999999999998</v>
      </c>
      <c r="BL51" s="394">
        <f t="shared" si="147"/>
        <v>166.07999999999998</v>
      </c>
      <c r="BM51" s="394">
        <f t="shared" si="147"/>
        <v>166.07999999999998</v>
      </c>
      <c r="BN51" s="394">
        <f t="shared" si="147"/>
        <v>166.07999999999998</v>
      </c>
      <c r="BO51" s="394">
        <f t="shared" si="147"/>
        <v>166.07999999999998</v>
      </c>
      <c r="BP51" s="394">
        <f t="shared" si="147"/>
        <v>166.07999999999998</v>
      </c>
      <c r="BQ51" s="394">
        <f t="shared" si="147"/>
        <v>166.07999999999998</v>
      </c>
      <c r="BR51" s="394">
        <f t="shared" si="147"/>
        <v>166.07999999999998</v>
      </c>
      <c r="BS51" s="394">
        <f t="shared" si="147"/>
        <v>188.98000000000002</v>
      </c>
      <c r="BT51" s="394">
        <f t="shared" si="147"/>
        <v>188.98000000000002</v>
      </c>
      <c r="BU51" s="394">
        <f t="shared" si="147"/>
        <v>188.98000000000002</v>
      </c>
      <c r="BV51" s="394">
        <f t="shared" si="147"/>
        <v>188.98000000000002</v>
      </c>
      <c r="BW51" s="394">
        <f t="shared" si="147"/>
        <v>166.07999999999998</v>
      </c>
      <c r="BX51" s="394">
        <f t="shared" si="147"/>
        <v>166.07999999999998</v>
      </c>
      <c r="BY51" s="394">
        <f t="shared" si="147"/>
        <v>166.07999999999998</v>
      </c>
      <c r="BZ51" s="394">
        <f t="shared" si="147"/>
        <v>166.07999999999998</v>
      </c>
      <c r="CA51" s="394">
        <f t="shared" ref="CA51:DF51" si="148">+CA49*1000+CA46+(CA47+CA48)*12</f>
        <v>166.07999999999998</v>
      </c>
      <c r="CB51" s="394">
        <f t="shared" si="148"/>
        <v>166.07999999999998</v>
      </c>
      <c r="CC51" s="394">
        <f t="shared" si="148"/>
        <v>166.07999999999998</v>
      </c>
      <c r="CD51" s="394">
        <f t="shared" si="148"/>
        <v>166.07999999999998</v>
      </c>
      <c r="CE51" s="394">
        <f t="shared" si="148"/>
        <v>166.07999999999998</v>
      </c>
      <c r="CF51" s="394">
        <f t="shared" si="148"/>
        <v>188.98000000000002</v>
      </c>
      <c r="CG51" s="394">
        <f t="shared" si="148"/>
        <v>188.98000000000002</v>
      </c>
      <c r="CH51" s="394">
        <f t="shared" si="148"/>
        <v>188.98000000000002</v>
      </c>
      <c r="CI51" s="394">
        <f t="shared" si="148"/>
        <v>166.07999999999998</v>
      </c>
      <c r="CJ51" s="394">
        <f t="shared" si="148"/>
        <v>173.89</v>
      </c>
      <c r="CK51" s="394">
        <f t="shared" si="148"/>
        <v>173.89</v>
      </c>
      <c r="CL51" s="394">
        <f t="shared" si="148"/>
        <v>174.31</v>
      </c>
      <c r="CM51" s="394">
        <f t="shared" si="148"/>
        <v>174.31</v>
      </c>
      <c r="CN51" s="394">
        <f t="shared" si="148"/>
        <v>174.31</v>
      </c>
      <c r="CO51" s="394">
        <f t="shared" si="148"/>
        <v>174.78000000000003</v>
      </c>
      <c r="CP51" s="394">
        <f t="shared" si="148"/>
        <v>174.78000000000003</v>
      </c>
      <c r="CQ51" s="394">
        <f t="shared" si="148"/>
        <v>197.68</v>
      </c>
      <c r="CR51" s="394">
        <f t="shared" si="148"/>
        <v>203.90999999999997</v>
      </c>
      <c r="CS51" s="394">
        <f t="shared" si="148"/>
        <v>203.90999999999997</v>
      </c>
      <c r="CT51" s="394">
        <f t="shared" si="148"/>
        <v>203.90999999999997</v>
      </c>
      <c r="CU51" s="394">
        <f t="shared" si="148"/>
        <v>181.87</v>
      </c>
      <c r="CV51" s="394">
        <f t="shared" si="148"/>
        <v>181.87</v>
      </c>
      <c r="CW51" s="394">
        <f t="shared" si="148"/>
        <v>181.87</v>
      </c>
      <c r="CX51" s="394">
        <f t="shared" si="148"/>
        <v>181.45000000000002</v>
      </c>
      <c r="CY51" s="394">
        <f t="shared" si="148"/>
        <v>181.45000000000002</v>
      </c>
      <c r="CZ51" s="394">
        <f t="shared" si="148"/>
        <v>181.45000000000002</v>
      </c>
      <c r="DA51" s="394">
        <f t="shared" si="148"/>
        <v>182.11</v>
      </c>
      <c r="DB51" s="394">
        <f t="shared" si="148"/>
        <v>182.11</v>
      </c>
      <c r="DC51" s="394">
        <f t="shared" si="148"/>
        <v>205.01</v>
      </c>
      <c r="DD51" s="394">
        <f t="shared" si="148"/>
        <v>210.91000000000003</v>
      </c>
      <c r="DE51" s="394">
        <f t="shared" si="148"/>
        <v>210.91000000000003</v>
      </c>
      <c r="DF51" s="394">
        <f t="shared" si="148"/>
        <v>210.91000000000003</v>
      </c>
      <c r="DG51" s="394">
        <f t="shared" ref="DG51:EL51" si="149">+DG49*1000+DG46+(DG47+DG48)*12</f>
        <v>191.61</v>
      </c>
      <c r="DH51" s="394">
        <f t="shared" si="149"/>
        <v>191.61</v>
      </c>
      <c r="DI51" s="394">
        <f t="shared" si="149"/>
        <v>191.61</v>
      </c>
      <c r="DJ51" s="394">
        <f t="shared" si="149"/>
        <v>188.03</v>
      </c>
      <c r="DK51" s="394">
        <f t="shared" si="149"/>
        <v>188.03</v>
      </c>
      <c r="DL51" s="394">
        <f t="shared" si="149"/>
        <v>188.03</v>
      </c>
      <c r="DM51" s="394">
        <f t="shared" si="149"/>
        <v>188.89</v>
      </c>
      <c r="DN51" s="394">
        <f t="shared" si="149"/>
        <v>188.89</v>
      </c>
      <c r="DO51" s="394">
        <f t="shared" si="149"/>
        <v>211.78999999999996</v>
      </c>
      <c r="DP51" s="394">
        <f t="shared" si="149"/>
        <v>211.32</v>
      </c>
      <c r="DQ51" s="394">
        <f t="shared" si="149"/>
        <v>211.32</v>
      </c>
      <c r="DR51" s="394">
        <f t="shared" si="149"/>
        <v>211.32</v>
      </c>
      <c r="DS51" s="394">
        <f t="shared" si="149"/>
        <v>190.23000000000002</v>
      </c>
      <c r="DT51" s="394">
        <f t="shared" si="149"/>
        <v>190.23000000000002</v>
      </c>
      <c r="DU51" s="394">
        <f t="shared" si="149"/>
        <v>190.23000000000002</v>
      </c>
      <c r="DV51" s="394">
        <f t="shared" si="149"/>
        <v>184.99</v>
      </c>
      <c r="DW51" s="394">
        <f t="shared" si="149"/>
        <v>184.99</v>
      </c>
      <c r="DX51" s="394">
        <f t="shared" si="149"/>
        <v>184.99</v>
      </c>
      <c r="DY51" s="403">
        <f t="shared" si="149"/>
        <v>176.16000000000003</v>
      </c>
      <c r="DZ51" s="394">
        <f t="shared" si="149"/>
        <v>178.32000000000002</v>
      </c>
      <c r="EA51" s="394">
        <f t="shared" si="149"/>
        <v>201.74</v>
      </c>
      <c r="EB51" s="394">
        <f t="shared" si="149"/>
        <v>208.01999999999998</v>
      </c>
      <c r="EC51" s="394">
        <f t="shared" si="149"/>
        <v>208.01999999999998</v>
      </c>
      <c r="ED51" s="394">
        <f t="shared" si="149"/>
        <v>208.01999999999998</v>
      </c>
      <c r="EE51" s="394">
        <f t="shared" si="149"/>
        <v>187.25</v>
      </c>
      <c r="EF51" s="394">
        <f t="shared" si="149"/>
        <v>187.25</v>
      </c>
      <c r="EG51" s="394">
        <f t="shared" si="149"/>
        <v>187.25</v>
      </c>
      <c r="EH51" s="394">
        <f t="shared" si="149"/>
        <v>192.27999999999997</v>
      </c>
      <c r="EI51" s="394">
        <f t="shared" si="149"/>
        <v>192.27999999999997</v>
      </c>
      <c r="EJ51" s="394">
        <f t="shared" si="149"/>
        <v>192.27999999999997</v>
      </c>
      <c r="EK51" s="394">
        <f t="shared" si="149"/>
        <v>194.48000000000002</v>
      </c>
      <c r="EL51" s="394">
        <f t="shared" si="149"/>
        <v>194.48000000000002</v>
      </c>
      <c r="EM51" s="394">
        <f t="shared" ref="EM51:FW51" si="150">+EM49*1000+EM46+(EM47+EM48)*12</f>
        <v>218.78000000000003</v>
      </c>
      <c r="EN51" s="394">
        <f t="shared" si="150"/>
        <v>216.01</v>
      </c>
      <c r="EO51" s="394">
        <f t="shared" si="150"/>
        <v>216.01</v>
      </c>
      <c r="EP51" s="394">
        <f t="shared" si="150"/>
        <v>216.01</v>
      </c>
      <c r="EQ51" s="394">
        <f t="shared" si="150"/>
        <v>195.45999999999998</v>
      </c>
      <c r="ER51" s="394">
        <f t="shared" si="150"/>
        <v>195.45999999999998</v>
      </c>
      <c r="ES51" s="394">
        <f t="shared" si="150"/>
        <v>195.45999999999998</v>
      </c>
      <c r="ET51" s="394">
        <f t="shared" si="150"/>
        <v>197.66000000000003</v>
      </c>
      <c r="EU51" s="394">
        <f t="shared" si="150"/>
        <v>197.66000000000003</v>
      </c>
      <c r="EV51" s="394">
        <f t="shared" si="150"/>
        <v>197.66000000000003</v>
      </c>
      <c r="EW51" s="394">
        <f t="shared" si="150"/>
        <v>198.82</v>
      </c>
      <c r="EX51" s="394">
        <f t="shared" si="150"/>
        <v>198.82</v>
      </c>
      <c r="EY51" s="394">
        <f t="shared" si="150"/>
        <v>224.26999999999998</v>
      </c>
      <c r="EZ51" s="394">
        <f t="shared" si="150"/>
        <v>230.71999999999997</v>
      </c>
      <c r="FA51" s="394">
        <f t="shared" si="150"/>
        <v>230.71999999999997</v>
      </c>
      <c r="FB51" s="394">
        <f t="shared" si="150"/>
        <v>230.71999999999997</v>
      </c>
      <c r="FC51" s="394">
        <f t="shared" si="150"/>
        <v>205.5</v>
      </c>
      <c r="FD51" s="394">
        <f t="shared" si="150"/>
        <v>205.5</v>
      </c>
      <c r="FE51" s="394">
        <f t="shared" si="150"/>
        <v>205.5</v>
      </c>
      <c r="FF51" s="394">
        <f t="shared" si="150"/>
        <v>208.13</v>
      </c>
      <c r="FG51" s="394">
        <f t="shared" si="150"/>
        <v>208.13</v>
      </c>
      <c r="FH51" s="394">
        <f t="shared" si="150"/>
        <v>208.13</v>
      </c>
      <c r="FI51" s="394">
        <f t="shared" si="150"/>
        <v>212.25</v>
      </c>
      <c r="FJ51" s="394">
        <f t="shared" si="150"/>
        <v>212.25</v>
      </c>
      <c r="FK51" s="394">
        <f t="shared" si="150"/>
        <v>238.31</v>
      </c>
      <c r="FL51" s="394">
        <f t="shared" si="150"/>
        <v>240.66000000000003</v>
      </c>
      <c r="FM51" s="394">
        <f t="shared" si="150"/>
        <v>240.66000000000003</v>
      </c>
      <c r="FN51" s="394">
        <f t="shared" si="150"/>
        <v>240.66000000000003</v>
      </c>
      <c r="FO51" s="394">
        <f t="shared" si="150"/>
        <v>213.34000000000003</v>
      </c>
      <c r="FP51" s="394">
        <f t="shared" si="150"/>
        <v>213.34000000000003</v>
      </c>
      <c r="FQ51" s="394">
        <f t="shared" si="150"/>
        <v>213.34000000000003</v>
      </c>
      <c r="FR51" s="394">
        <f t="shared" si="150"/>
        <v>213.04000000000002</v>
      </c>
      <c r="FS51" s="394">
        <f t="shared" si="150"/>
        <v>213.04000000000002</v>
      </c>
      <c r="FT51" s="394">
        <f t="shared" si="150"/>
        <v>213.04000000000002</v>
      </c>
      <c r="FU51" s="394">
        <f t="shared" si="150"/>
        <v>210.11</v>
      </c>
      <c r="FV51" s="394">
        <f t="shared" si="150"/>
        <v>210.11</v>
      </c>
      <c r="FW51" s="394">
        <f t="shared" si="150"/>
        <v>237.14999999999998</v>
      </c>
      <c r="FX51" s="394">
        <f t="shared" ref="FX51:GI51" si="151">+FX49*1000+FX46+(FX47+FX48)*12</f>
        <v>242.28000000000003</v>
      </c>
      <c r="FY51" s="394">
        <f t="shared" si="151"/>
        <v>242.28000000000003</v>
      </c>
      <c r="FZ51" s="394">
        <f t="shared" si="151"/>
        <v>242.28000000000003</v>
      </c>
      <c r="GA51" s="394">
        <f t="shared" si="151"/>
        <v>216.2</v>
      </c>
      <c r="GB51" s="394">
        <f t="shared" si="151"/>
        <v>216.2</v>
      </c>
      <c r="GC51" s="394">
        <f t="shared" si="151"/>
        <v>216.2</v>
      </c>
      <c r="GD51" s="394">
        <f t="shared" si="151"/>
        <v>215.61</v>
      </c>
      <c r="GE51" s="394">
        <f t="shared" si="151"/>
        <v>215.61</v>
      </c>
      <c r="GF51" s="394">
        <f t="shared" si="151"/>
        <v>215.61</v>
      </c>
      <c r="GG51" s="394">
        <f t="shared" si="151"/>
        <v>213.61</v>
      </c>
      <c r="GH51" s="394">
        <f t="shared" si="151"/>
        <v>213.61</v>
      </c>
      <c r="GI51" s="394">
        <f t="shared" si="151"/>
        <v>240.64999999999998</v>
      </c>
      <c r="GJ51" s="394">
        <f t="shared" ref="GJ51:GL51" si="152">+GJ49*1000+GJ46+(GJ47+GJ48)*12</f>
        <v>246.66000000000003</v>
      </c>
      <c r="GK51" s="394">
        <f t="shared" si="152"/>
        <v>246.66000000000003</v>
      </c>
      <c r="GL51" s="394">
        <f t="shared" si="152"/>
        <v>246.66000000000003</v>
      </c>
      <c r="GM51" s="394">
        <f t="shared" ref="GM51:GU51" si="153">+GM49*1000+GM46+(GM47+GM48)*12</f>
        <v>222.95000000000005</v>
      </c>
      <c r="GN51" s="394">
        <f t="shared" si="153"/>
        <v>222.95000000000005</v>
      </c>
      <c r="GO51" s="394">
        <f t="shared" si="153"/>
        <v>222.95000000000005</v>
      </c>
      <c r="GP51" s="394">
        <f t="shared" si="153"/>
        <v>231.96000000000004</v>
      </c>
      <c r="GQ51" s="394">
        <f t="shared" si="153"/>
        <v>231.96000000000004</v>
      </c>
      <c r="GR51" s="394">
        <f t="shared" si="153"/>
        <v>231.96000000000004</v>
      </c>
      <c r="GS51" s="394">
        <f t="shared" si="153"/>
        <v>230.83000000000004</v>
      </c>
      <c r="GT51" s="394">
        <f t="shared" si="153"/>
        <v>230.83000000000004</v>
      </c>
      <c r="GU51" s="394">
        <f t="shared" si="153"/>
        <v>257.87</v>
      </c>
      <c r="GV51" s="394">
        <f t="shared" ref="GV51:GX51" si="154">+GV49*1000+GV46+(GV47+GV48)*12</f>
        <v>253.10000000000002</v>
      </c>
      <c r="GW51" s="394">
        <f t="shared" si="154"/>
        <v>253.10000000000002</v>
      </c>
      <c r="GX51" s="394">
        <f t="shared" si="154"/>
        <v>253.10000000000002</v>
      </c>
      <c r="GY51" s="394">
        <f t="shared" ref="GY51:HG51" si="155">+GY49*1000+GY46+(GY47+GY48)*12</f>
        <v>236.19</v>
      </c>
      <c r="GZ51" s="394">
        <f t="shared" si="155"/>
        <v>236.19</v>
      </c>
      <c r="HA51" s="394">
        <f t="shared" si="155"/>
        <v>236.19</v>
      </c>
      <c r="HB51" s="394">
        <f t="shared" si="155"/>
        <v>232.84000000000003</v>
      </c>
      <c r="HC51" s="394">
        <f t="shared" si="155"/>
        <v>232.84000000000003</v>
      </c>
      <c r="HD51" s="394">
        <f t="shared" si="155"/>
        <v>232.84000000000003</v>
      </c>
      <c r="HE51" s="394">
        <f t="shared" si="155"/>
        <v>233.84000000000003</v>
      </c>
      <c r="HF51" s="394">
        <f t="shared" si="155"/>
        <v>233.84000000000003</v>
      </c>
      <c r="HG51" s="394">
        <f t="shared" si="155"/>
        <v>260.88</v>
      </c>
      <c r="HH51" s="394">
        <f t="shared" ref="HH51:HJ51" si="156">+HH49*1000+HH46+(HH47+HH48)*12</f>
        <v>274.86</v>
      </c>
      <c r="HI51" s="394">
        <f t="shared" si="156"/>
        <v>274.86</v>
      </c>
      <c r="HJ51" s="394">
        <f t="shared" si="156"/>
        <v>274.86</v>
      </c>
      <c r="HK51" s="394">
        <f t="shared" ref="HK51:HM51" si="157">+HK49*1000+HK46+(HK47+HK48)*12</f>
        <v>246.44</v>
      </c>
      <c r="HL51" s="394">
        <f t="shared" si="157"/>
        <v>246.44</v>
      </c>
      <c r="HM51" s="394">
        <f t="shared" si="157"/>
        <v>246.44</v>
      </c>
      <c r="HN51" s="394">
        <f t="shared" ref="HN51:HS51" si="158">+HN49*1000+HN46+(HN47+HN48)*12</f>
        <v>240.42000000000002</v>
      </c>
      <c r="HO51" s="394">
        <f t="shared" si="158"/>
        <v>240.42000000000002</v>
      </c>
      <c r="HP51" s="394">
        <f t="shared" si="158"/>
        <v>240.42000000000002</v>
      </c>
      <c r="HQ51" s="394">
        <f t="shared" si="158"/>
        <v>236.45</v>
      </c>
      <c r="HR51" s="394">
        <f t="shared" si="158"/>
        <v>236.45</v>
      </c>
      <c r="HS51" s="394">
        <f t="shared" si="158"/>
        <v>263.49</v>
      </c>
    </row>
    <row r="52" spans="2:227">
      <c r="DY52" s="350"/>
      <c r="FX52" s="169"/>
    </row>
    <row r="53" spans="2:227">
      <c r="DY53" s="350"/>
      <c r="FX53" s="169"/>
    </row>
    <row r="54" spans="2:227">
      <c r="B54" s="314"/>
      <c r="DY54" s="350"/>
      <c r="FX54" s="169"/>
    </row>
    <row r="55" spans="2:227">
      <c r="DY55" s="350"/>
      <c r="FX55" s="169"/>
    </row>
    <row r="56" spans="2:227">
      <c r="DO56" s="582"/>
      <c r="DP56" s="582"/>
      <c r="DQ56" s="582"/>
      <c r="DR56" s="582"/>
      <c r="DS56" s="582"/>
      <c r="DT56" s="582"/>
      <c r="DU56" s="582"/>
      <c r="DV56" s="582"/>
      <c r="DW56" s="582"/>
      <c r="DX56" s="582"/>
      <c r="DY56" s="582"/>
      <c r="DZ56" s="582"/>
      <c r="EA56" s="582"/>
      <c r="EB56" s="582"/>
      <c r="EC56" s="582"/>
      <c r="ED56" s="582"/>
      <c r="EE56" s="582"/>
      <c r="EF56" s="582"/>
      <c r="EG56" s="582"/>
      <c r="EH56" s="582"/>
      <c r="EI56" s="582"/>
      <c r="EJ56" s="582"/>
      <c r="EK56" s="582"/>
      <c r="EL56" s="582"/>
      <c r="EM56" s="582"/>
      <c r="EN56" s="582"/>
      <c r="EO56" s="582"/>
      <c r="EP56" s="582"/>
      <c r="EQ56" s="582"/>
      <c r="ER56" s="582"/>
      <c r="ES56" s="582"/>
      <c r="ET56" s="582"/>
      <c r="EU56" s="582"/>
      <c r="EV56" s="582"/>
      <c r="EW56" s="582"/>
      <c r="EX56" s="582"/>
      <c r="EY56" s="582"/>
      <c r="EZ56" s="582"/>
      <c r="FA56" s="582"/>
      <c r="FB56" s="582"/>
      <c r="FC56" s="582"/>
      <c r="FD56" s="582"/>
      <c r="FE56" s="582"/>
      <c r="FF56" s="582"/>
      <c r="FG56" s="582"/>
      <c r="FH56" s="582"/>
      <c r="FI56" s="582"/>
      <c r="FJ56" s="582"/>
      <c r="FK56" s="582"/>
      <c r="FL56" s="582"/>
      <c r="FM56" s="582"/>
      <c r="FN56" s="582"/>
      <c r="FO56" s="582"/>
      <c r="FP56" s="582"/>
      <c r="FQ56" s="582"/>
      <c r="FR56" s="582"/>
      <c r="FS56" s="582"/>
      <c r="FT56" s="582"/>
      <c r="FU56" s="582"/>
      <c r="FV56" s="582"/>
      <c r="FW56" s="582"/>
      <c r="FX56" s="169"/>
    </row>
    <row r="57" spans="2:227">
      <c r="DY57" s="350"/>
      <c r="FX57" s="169"/>
    </row>
    <row r="58" spans="2:227">
      <c r="DY58" s="350"/>
      <c r="FX58" s="169"/>
    </row>
    <row r="59" spans="2:227">
      <c r="DY59" s="350"/>
      <c r="FX59" s="169"/>
    </row>
    <row r="60" spans="2:227">
      <c r="DY60" s="350"/>
      <c r="FX60" s="169"/>
    </row>
    <row r="61" spans="2:227">
      <c r="DY61" s="350"/>
      <c r="FX61" s="169"/>
    </row>
    <row r="62" spans="2:227">
      <c r="B62" s="355"/>
      <c r="DY62" s="350"/>
      <c r="FX62" s="169"/>
    </row>
    <row r="63" spans="2:227">
      <c r="DN63" s="572"/>
      <c r="DY63" s="2"/>
      <c r="FX63" s="169"/>
    </row>
    <row r="64" spans="2:227">
      <c r="DN64" s="572"/>
      <c r="DY64" s="2"/>
      <c r="FX64" s="169"/>
    </row>
    <row r="65" spans="2:181">
      <c r="B65" s="319" t="s">
        <v>259</v>
      </c>
      <c r="DN65" s="572" t="str">
        <f>+B65</f>
        <v>Rate Case</v>
      </c>
      <c r="DY65" s="2"/>
      <c r="FX65" s="169"/>
    </row>
    <row r="66" spans="2:181">
      <c r="B66" s="553" t="s">
        <v>130</v>
      </c>
      <c r="BB66" s="370"/>
      <c r="BC66" s="370"/>
      <c r="BD66" s="370"/>
      <c r="BE66" s="370"/>
      <c r="BF66" s="370"/>
      <c r="BG66" s="370"/>
      <c r="BH66" s="370"/>
      <c r="BI66" s="370"/>
      <c r="BJ66" s="370"/>
      <c r="BK66" s="370"/>
      <c r="BL66" s="370"/>
      <c r="BM66" s="370"/>
      <c r="BN66" s="370"/>
      <c r="BO66" s="370"/>
      <c r="BP66" s="370"/>
      <c r="BQ66" s="370"/>
      <c r="BR66" s="370"/>
      <c r="BS66" s="370"/>
      <c r="BT66" s="370"/>
      <c r="BU66" s="370"/>
      <c r="BV66" s="370"/>
      <c r="BW66" s="370"/>
      <c r="BX66" s="370"/>
      <c r="BY66" s="370"/>
      <c r="BZ66" s="370"/>
      <c r="CA66" s="370"/>
      <c r="CB66" s="370"/>
      <c r="CC66" s="370"/>
      <c r="CD66" s="370"/>
      <c r="CE66" s="370"/>
      <c r="CF66" s="370"/>
      <c r="CG66" s="370"/>
      <c r="CH66" s="370"/>
      <c r="CI66" s="370"/>
      <c r="CJ66" s="370"/>
      <c r="CK66" s="370"/>
      <c r="CL66" s="370"/>
      <c r="CM66" s="370"/>
      <c r="CN66" s="370"/>
      <c r="CO66" s="370"/>
      <c r="CP66" s="370"/>
      <c r="CQ66" s="370"/>
      <c r="CR66" s="370"/>
      <c r="CS66" s="370"/>
      <c r="CT66" s="370"/>
      <c r="CU66" s="370"/>
      <c r="CV66" s="370"/>
      <c r="CW66" s="370"/>
      <c r="CX66" s="370"/>
      <c r="CY66" s="370"/>
      <c r="CZ66" s="370"/>
      <c r="DA66" s="370"/>
      <c r="DB66" s="370"/>
      <c r="DC66" s="370"/>
      <c r="DD66" s="370"/>
      <c r="DE66" s="370"/>
      <c r="DF66" s="370"/>
      <c r="DG66" s="370"/>
      <c r="DH66" s="370"/>
      <c r="DI66" s="370"/>
      <c r="DJ66" s="370"/>
      <c r="DK66" s="370"/>
      <c r="DL66" s="370"/>
      <c r="DM66" s="370"/>
      <c r="DN66" s="572" t="str">
        <f t="shared" ref="DN66:DN80" si="159">+B66</f>
        <v>Energy Charges ($/kWh)</v>
      </c>
      <c r="DO66" s="370"/>
      <c r="DP66" s="370"/>
      <c r="DQ66" s="370"/>
      <c r="DR66" s="370"/>
      <c r="DS66" s="370"/>
      <c r="DT66" s="370"/>
      <c r="DU66" s="370"/>
      <c r="DV66" s="370"/>
      <c r="DW66" s="370"/>
      <c r="DY66" s="370"/>
      <c r="DZ66" s="370"/>
      <c r="EA66" s="370"/>
      <c r="EB66" s="370"/>
      <c r="EC66" s="370"/>
      <c r="ED66" s="370"/>
      <c r="EE66" s="370"/>
      <c r="EF66" s="370"/>
      <c r="EG66" s="370"/>
      <c r="EH66" s="370"/>
      <c r="EI66" s="370"/>
      <c r="EJ66" s="370"/>
      <c r="EK66" s="370"/>
      <c r="EL66" s="370"/>
      <c r="EM66" s="370"/>
      <c r="EN66" s="370"/>
      <c r="EO66" s="370"/>
      <c r="EP66" s="370"/>
      <c r="EQ66" s="370"/>
      <c r="ER66" s="370"/>
      <c r="ES66" s="370"/>
      <c r="ET66" s="370"/>
      <c r="EU66" s="370"/>
      <c r="EV66" s="370"/>
      <c r="EW66" s="370"/>
      <c r="EX66" s="370"/>
      <c r="EY66" s="370"/>
      <c r="EZ66" s="370"/>
      <c r="FA66" s="370"/>
      <c r="FB66" s="370"/>
      <c r="FC66" s="370"/>
      <c r="FD66" s="370"/>
      <c r="FE66" s="370"/>
      <c r="FF66" s="370"/>
      <c r="FG66" s="370"/>
      <c r="FH66" s="370"/>
      <c r="FI66" s="370"/>
      <c r="FJ66" s="370"/>
      <c r="FK66" s="370"/>
      <c r="FL66" s="370"/>
      <c r="FM66" s="370"/>
      <c r="FN66" s="370"/>
      <c r="FO66" s="370"/>
      <c r="FP66" s="370"/>
      <c r="FQ66" s="370"/>
      <c r="FR66" s="370"/>
      <c r="FS66" s="370"/>
      <c r="FT66" s="370"/>
      <c r="FU66" s="370"/>
      <c r="FV66" s="370"/>
      <c r="FW66" s="370"/>
      <c r="FX66" s="169"/>
    </row>
    <row r="67" spans="2:181">
      <c r="B67" s="365" t="s">
        <v>131</v>
      </c>
      <c r="DN67" s="572" t="str">
        <f t="shared" si="159"/>
        <v xml:space="preserve">Capped in Nov 2010 Ordinance </v>
      </c>
      <c r="DO67" s="569">
        <f>+DO8</f>
        <v>6.5579999999999999E-2</v>
      </c>
      <c r="DP67" s="569">
        <f t="shared" ref="DP67:DY67" si="160">+DP8</f>
        <v>6.5579999999999999E-2</v>
      </c>
      <c r="DQ67" s="569">
        <f t="shared" si="160"/>
        <v>6.5579999999999999E-2</v>
      </c>
      <c r="DR67" s="569">
        <f t="shared" si="160"/>
        <v>6.5579999999999999E-2</v>
      </c>
      <c r="DS67" s="569">
        <f t="shared" si="160"/>
        <v>4.2680000000000003E-2</v>
      </c>
      <c r="DT67" s="569">
        <f t="shared" si="160"/>
        <v>4.2680000000000003E-2</v>
      </c>
      <c r="DU67" s="569">
        <f t="shared" si="160"/>
        <v>4.2680000000000003E-2</v>
      </c>
      <c r="DV67" s="569">
        <f t="shared" si="160"/>
        <v>4.2680000000000003E-2</v>
      </c>
      <c r="DW67" s="569">
        <f t="shared" si="160"/>
        <v>4.2680000000000003E-2</v>
      </c>
      <c r="DX67" s="569">
        <f t="shared" si="160"/>
        <v>4.2680000000000003E-2</v>
      </c>
      <c r="DY67" s="569">
        <f t="shared" si="160"/>
        <v>4.2680000000000003E-2</v>
      </c>
      <c r="DZ67" s="569">
        <f t="shared" ref="DZ67:FW69" si="161">+DZ8</f>
        <v>4.2680000000000003E-2</v>
      </c>
      <c r="EA67" s="569">
        <f t="shared" si="161"/>
        <v>6.5579999999999999E-2</v>
      </c>
      <c r="EB67" s="569">
        <f t="shared" si="161"/>
        <v>6.5579999999999999E-2</v>
      </c>
      <c r="EC67" s="569">
        <f t="shared" si="161"/>
        <v>6.5579999999999999E-2</v>
      </c>
      <c r="ED67" s="569">
        <f t="shared" si="161"/>
        <v>6.5579999999999999E-2</v>
      </c>
      <c r="EE67" s="569">
        <f t="shared" si="161"/>
        <v>4.2680000000000003E-2</v>
      </c>
      <c r="EF67" s="569">
        <f t="shared" si="161"/>
        <v>4.2680000000000003E-2</v>
      </c>
      <c r="EG67" s="569">
        <f t="shared" si="161"/>
        <v>4.2680000000000003E-2</v>
      </c>
      <c r="EH67" s="569">
        <f t="shared" si="161"/>
        <v>4.2680000000000003E-2</v>
      </c>
      <c r="EI67" s="569">
        <f t="shared" si="161"/>
        <v>4.2680000000000003E-2</v>
      </c>
      <c r="EJ67" s="569">
        <f t="shared" si="161"/>
        <v>4.2680000000000003E-2</v>
      </c>
      <c r="EK67" s="569">
        <f t="shared" si="161"/>
        <v>4.2680000000000003E-2</v>
      </c>
      <c r="EL67" s="569">
        <f t="shared" si="161"/>
        <v>4.2680000000000003E-2</v>
      </c>
      <c r="EM67" s="569">
        <f t="shared" si="161"/>
        <v>6.5579999999999999E-2</v>
      </c>
      <c r="EN67" s="569">
        <f t="shared" si="161"/>
        <v>6.5579999999999999E-2</v>
      </c>
      <c r="EO67" s="569">
        <f t="shared" si="161"/>
        <v>6.5579999999999999E-2</v>
      </c>
      <c r="EP67" s="569">
        <f t="shared" si="161"/>
        <v>6.5579999999999999E-2</v>
      </c>
      <c r="EQ67" s="569">
        <f t="shared" si="161"/>
        <v>4.2680000000000003E-2</v>
      </c>
      <c r="ER67" s="569">
        <f t="shared" si="161"/>
        <v>4.2680000000000003E-2</v>
      </c>
      <c r="ES67" s="569">
        <f t="shared" si="161"/>
        <v>4.2680000000000003E-2</v>
      </c>
      <c r="ET67" s="569">
        <f t="shared" si="161"/>
        <v>4.2680000000000003E-2</v>
      </c>
      <c r="EU67" s="569">
        <f t="shared" si="161"/>
        <v>4.2680000000000003E-2</v>
      </c>
      <c r="EV67" s="569">
        <f t="shared" si="161"/>
        <v>4.2680000000000003E-2</v>
      </c>
      <c r="EW67" s="569">
        <f t="shared" si="161"/>
        <v>4.2680000000000003E-2</v>
      </c>
      <c r="EX67" s="569">
        <f t="shared" si="161"/>
        <v>4.2680000000000003E-2</v>
      </c>
      <c r="EY67" s="569">
        <f t="shared" si="161"/>
        <v>6.5579999999999999E-2</v>
      </c>
      <c r="EZ67" s="569">
        <f t="shared" si="161"/>
        <v>6.5579999999999999E-2</v>
      </c>
      <c r="FA67" s="569">
        <f t="shared" si="161"/>
        <v>6.5579999999999999E-2</v>
      </c>
      <c r="FB67" s="569">
        <f t="shared" si="161"/>
        <v>6.5579999999999999E-2</v>
      </c>
      <c r="FC67" s="569">
        <f t="shared" si="161"/>
        <v>4.2680000000000003E-2</v>
      </c>
      <c r="FD67" s="569">
        <f t="shared" si="161"/>
        <v>4.2680000000000003E-2</v>
      </c>
      <c r="FE67" s="569">
        <f t="shared" si="161"/>
        <v>4.2680000000000003E-2</v>
      </c>
      <c r="FF67" s="569">
        <f t="shared" si="161"/>
        <v>4.2680000000000003E-2</v>
      </c>
      <c r="FG67" s="569">
        <f t="shared" si="161"/>
        <v>4.2680000000000003E-2</v>
      </c>
      <c r="FH67" s="569">
        <f t="shared" si="161"/>
        <v>4.2680000000000003E-2</v>
      </c>
      <c r="FI67" s="324">
        <f t="shared" si="161"/>
        <v>4.2680000000000003E-2</v>
      </c>
      <c r="FJ67" s="324">
        <f t="shared" si="161"/>
        <v>4.2680000000000003E-2</v>
      </c>
      <c r="FK67" s="324">
        <f t="shared" si="161"/>
        <v>6.5579999999999999E-2</v>
      </c>
      <c r="FL67" s="324">
        <f t="shared" si="161"/>
        <v>6.5579999999999999E-2</v>
      </c>
      <c r="FM67" s="324">
        <f t="shared" si="161"/>
        <v>6.5579999999999999E-2</v>
      </c>
      <c r="FN67" s="324">
        <f t="shared" si="161"/>
        <v>6.5579999999999999E-2</v>
      </c>
      <c r="FO67" s="324">
        <f t="shared" si="161"/>
        <v>4.2680000000000003E-2</v>
      </c>
      <c r="FP67" s="324">
        <f t="shared" si="161"/>
        <v>4.2680000000000003E-2</v>
      </c>
      <c r="FQ67" s="324">
        <f t="shared" si="161"/>
        <v>4.2680000000000003E-2</v>
      </c>
      <c r="FR67" s="324">
        <f t="shared" si="161"/>
        <v>4.2680000000000003E-2</v>
      </c>
      <c r="FS67" s="324">
        <f t="shared" si="161"/>
        <v>4.2680000000000003E-2</v>
      </c>
      <c r="FT67" s="324">
        <f t="shared" si="161"/>
        <v>4.2680000000000003E-2</v>
      </c>
      <c r="FU67" s="324">
        <f t="shared" si="161"/>
        <v>4.2680000000000003E-2</v>
      </c>
      <c r="FV67" s="324">
        <f t="shared" si="161"/>
        <v>4.2680000000000003E-2</v>
      </c>
      <c r="FW67" s="324">
        <f t="shared" si="161"/>
        <v>6.5579999999999999E-2</v>
      </c>
      <c r="FX67" s="169"/>
    </row>
    <row r="68" spans="2:181">
      <c r="B68" s="365" t="s">
        <v>132</v>
      </c>
      <c r="DN68" s="572" t="str">
        <f t="shared" si="159"/>
        <v xml:space="preserve">Incremental Ordinance </v>
      </c>
      <c r="DO68" s="569">
        <f t="shared" ref="DO68:DY68" si="162">+DO9</f>
        <v>6.6100000000000048E-3</v>
      </c>
      <c r="DP68" s="569">
        <f t="shared" si="162"/>
        <v>6.6100000000000048E-3</v>
      </c>
      <c r="DQ68" s="569">
        <f t="shared" si="162"/>
        <v>6.6100000000000048E-3</v>
      </c>
      <c r="DR68" s="569">
        <f t="shared" si="162"/>
        <v>6.6100000000000048E-3</v>
      </c>
      <c r="DS68" s="569">
        <f t="shared" si="162"/>
        <v>6.6099999999999978E-3</v>
      </c>
      <c r="DT68" s="569">
        <f t="shared" si="162"/>
        <v>6.6099999999999978E-3</v>
      </c>
      <c r="DU68" s="569">
        <f t="shared" si="162"/>
        <v>6.6099999999999978E-3</v>
      </c>
      <c r="DV68" s="569">
        <f t="shared" si="162"/>
        <v>6.6099999999999978E-3</v>
      </c>
      <c r="DW68" s="569">
        <f t="shared" si="162"/>
        <v>6.6099999999999978E-3</v>
      </c>
      <c r="DX68" s="569">
        <f t="shared" si="162"/>
        <v>6.6099999999999978E-3</v>
      </c>
      <c r="DY68" s="569">
        <f t="shared" si="162"/>
        <v>5.2600000000000008E-3</v>
      </c>
      <c r="DZ68" s="569">
        <f t="shared" ref="DZ68:EN68" si="163">+DZ9</f>
        <v>5.2600000000000008E-3</v>
      </c>
      <c r="EA68" s="569">
        <f t="shared" si="163"/>
        <v>5.7800000000000074E-3</v>
      </c>
      <c r="EB68" s="569">
        <f t="shared" si="163"/>
        <v>1.3120000000000007E-2</v>
      </c>
      <c r="EC68" s="569">
        <f t="shared" si="163"/>
        <v>1.3120000000000007E-2</v>
      </c>
      <c r="ED68" s="569">
        <f t="shared" si="163"/>
        <v>1.3120000000000007E-2</v>
      </c>
      <c r="EE68" s="569">
        <f t="shared" si="163"/>
        <v>1.1719999999999994E-2</v>
      </c>
      <c r="EF68" s="569">
        <f t="shared" si="163"/>
        <v>1.1719999999999994E-2</v>
      </c>
      <c r="EG68" s="569">
        <f t="shared" si="163"/>
        <v>1.1719999999999994E-2</v>
      </c>
      <c r="EH68" s="569">
        <f t="shared" si="163"/>
        <v>1.1719999999999994E-2</v>
      </c>
      <c r="EI68" s="569">
        <f t="shared" si="163"/>
        <v>1.1719999999999994E-2</v>
      </c>
      <c r="EJ68" s="569">
        <f t="shared" si="163"/>
        <v>1.1719999999999994E-2</v>
      </c>
      <c r="EK68" s="569">
        <f t="shared" si="163"/>
        <v>1.1719999999999994E-2</v>
      </c>
      <c r="EL68" s="569">
        <f t="shared" si="163"/>
        <v>1.1719999999999994E-2</v>
      </c>
      <c r="EM68" s="569">
        <f t="shared" si="163"/>
        <v>1.3120000000000007E-2</v>
      </c>
      <c r="EN68" s="569">
        <f t="shared" si="163"/>
        <v>1.3509999999999994E-2</v>
      </c>
      <c r="EO68" s="569">
        <f t="shared" si="161"/>
        <v>1.3509999999999994E-2</v>
      </c>
      <c r="EP68" s="569">
        <f t="shared" si="161"/>
        <v>1.3509999999999994E-2</v>
      </c>
      <c r="EQ68" s="569">
        <f t="shared" si="161"/>
        <v>1.0959999999999998E-2</v>
      </c>
      <c r="ER68" s="569">
        <f t="shared" si="161"/>
        <v>1.0959999999999998E-2</v>
      </c>
      <c r="ES68" s="569">
        <f t="shared" si="161"/>
        <v>1.0959999999999998E-2</v>
      </c>
      <c r="ET68" s="569">
        <f t="shared" si="161"/>
        <v>1.0959999999999998E-2</v>
      </c>
      <c r="EU68" s="569">
        <f t="shared" si="161"/>
        <v>1.0959999999999998E-2</v>
      </c>
      <c r="EV68" s="569">
        <f t="shared" si="161"/>
        <v>1.0959999999999998E-2</v>
      </c>
      <c r="EW68" s="569">
        <f t="shared" si="161"/>
        <v>1.0959999999999998E-2</v>
      </c>
      <c r="EX68" s="569">
        <f t="shared" si="161"/>
        <v>1.0959999999999998E-2</v>
      </c>
      <c r="EY68" s="569">
        <f t="shared" si="161"/>
        <v>1.3509999999999994E-2</v>
      </c>
      <c r="EZ68" s="569">
        <f t="shared" si="161"/>
        <v>1.4149999999999996E-2</v>
      </c>
      <c r="FA68" s="569">
        <f t="shared" si="161"/>
        <v>1.4149999999999996E-2</v>
      </c>
      <c r="FB68" s="569">
        <f t="shared" si="161"/>
        <v>1.4149999999999996E-2</v>
      </c>
      <c r="FC68" s="569">
        <f t="shared" si="161"/>
        <v>1.099E-2</v>
      </c>
      <c r="FD68" s="569">
        <f t="shared" si="161"/>
        <v>1.099E-2</v>
      </c>
      <c r="FE68" s="569">
        <f t="shared" si="161"/>
        <v>1.099E-2</v>
      </c>
      <c r="FF68" s="569">
        <f t="shared" si="161"/>
        <v>1.099E-2</v>
      </c>
      <c r="FG68" s="569">
        <f t="shared" si="161"/>
        <v>1.099E-2</v>
      </c>
      <c r="FH68" s="569">
        <f t="shared" si="161"/>
        <v>1.099E-2</v>
      </c>
      <c r="FI68" s="324">
        <f t="shared" si="161"/>
        <v>1.099E-2</v>
      </c>
      <c r="FJ68" s="324">
        <f t="shared" si="161"/>
        <v>1.099E-2</v>
      </c>
      <c r="FK68" s="324">
        <f t="shared" si="161"/>
        <v>1.4149999999999996E-2</v>
      </c>
      <c r="FL68" s="324">
        <f t="shared" si="161"/>
        <v>1.6299999999999995E-2</v>
      </c>
      <c r="FM68" s="324">
        <f t="shared" si="161"/>
        <v>1.6299999999999995E-2</v>
      </c>
      <c r="FN68" s="324">
        <f t="shared" si="161"/>
        <v>1.6299999999999995E-2</v>
      </c>
      <c r="FO68" s="324">
        <f t="shared" si="161"/>
        <v>1.2159999999999997E-2</v>
      </c>
      <c r="FP68" s="324">
        <f t="shared" si="161"/>
        <v>1.2159999999999997E-2</v>
      </c>
      <c r="FQ68" s="324">
        <f t="shared" si="161"/>
        <v>1.2159999999999997E-2</v>
      </c>
      <c r="FR68" s="324">
        <f t="shared" si="161"/>
        <v>1.2159999999999997E-2</v>
      </c>
      <c r="FS68" s="324">
        <f t="shared" si="161"/>
        <v>1.2159999999999997E-2</v>
      </c>
      <c r="FT68" s="324">
        <f t="shared" si="161"/>
        <v>1.2159999999999997E-2</v>
      </c>
      <c r="FU68" s="324">
        <f t="shared" si="161"/>
        <v>1.2159999999999997E-2</v>
      </c>
      <c r="FV68" s="324">
        <f t="shared" si="161"/>
        <v>1.2159999999999997E-2</v>
      </c>
      <c r="FW68" s="324">
        <f t="shared" si="161"/>
        <v>1.6299999999999999E-2</v>
      </c>
      <c r="FX68" s="169"/>
    </row>
    <row r="69" spans="2:181">
      <c r="B69" s="15" t="s">
        <v>133</v>
      </c>
      <c r="DN69" s="572" t="str">
        <f t="shared" si="159"/>
        <v>Subtotal Energy Charge</v>
      </c>
      <c r="DO69" s="581">
        <f t="shared" ref="DO69:DY69" si="164">+DO10</f>
        <v>7.2190000000000004E-2</v>
      </c>
      <c r="DP69" s="581">
        <f t="shared" si="164"/>
        <v>7.2190000000000004E-2</v>
      </c>
      <c r="DQ69" s="581">
        <f t="shared" si="164"/>
        <v>7.2190000000000004E-2</v>
      </c>
      <c r="DR69" s="581">
        <f t="shared" si="164"/>
        <v>7.2190000000000004E-2</v>
      </c>
      <c r="DS69" s="581">
        <f t="shared" si="164"/>
        <v>4.929E-2</v>
      </c>
      <c r="DT69" s="581">
        <f t="shared" si="164"/>
        <v>4.929E-2</v>
      </c>
      <c r="DU69" s="581">
        <f t="shared" si="164"/>
        <v>4.929E-2</v>
      </c>
      <c r="DV69" s="581">
        <f t="shared" si="164"/>
        <v>4.929E-2</v>
      </c>
      <c r="DW69" s="581">
        <f t="shared" si="164"/>
        <v>4.929E-2</v>
      </c>
      <c r="DX69" s="581">
        <f t="shared" si="164"/>
        <v>4.929E-2</v>
      </c>
      <c r="DY69" s="581">
        <f t="shared" si="164"/>
        <v>4.7940000000000003E-2</v>
      </c>
      <c r="DZ69" s="581">
        <f t="shared" si="161"/>
        <v>4.7940000000000003E-2</v>
      </c>
      <c r="EA69" s="581">
        <f t="shared" si="161"/>
        <v>7.1360000000000007E-2</v>
      </c>
      <c r="EB69" s="581">
        <f t="shared" si="161"/>
        <v>7.8700000000000006E-2</v>
      </c>
      <c r="EC69" s="581">
        <f t="shared" si="161"/>
        <v>7.8700000000000006E-2</v>
      </c>
      <c r="ED69" s="581">
        <f t="shared" si="161"/>
        <v>7.8700000000000006E-2</v>
      </c>
      <c r="EE69" s="581">
        <f t="shared" si="161"/>
        <v>5.4399999999999997E-2</v>
      </c>
      <c r="EF69" s="581">
        <f t="shared" si="161"/>
        <v>5.4399999999999997E-2</v>
      </c>
      <c r="EG69" s="581">
        <f t="shared" si="161"/>
        <v>5.4399999999999997E-2</v>
      </c>
      <c r="EH69" s="581">
        <f t="shared" si="161"/>
        <v>5.4399999999999997E-2</v>
      </c>
      <c r="EI69" s="581">
        <f t="shared" si="161"/>
        <v>5.4399999999999997E-2</v>
      </c>
      <c r="EJ69" s="581">
        <f t="shared" si="161"/>
        <v>5.4399999999999997E-2</v>
      </c>
      <c r="EK69" s="581">
        <f t="shared" si="161"/>
        <v>5.4399999999999997E-2</v>
      </c>
      <c r="EL69" s="581">
        <f t="shared" si="161"/>
        <v>5.4399999999999997E-2</v>
      </c>
      <c r="EM69" s="581">
        <f t="shared" si="161"/>
        <v>7.8700000000000006E-2</v>
      </c>
      <c r="EN69" s="581">
        <f t="shared" si="161"/>
        <v>7.9089999999999994E-2</v>
      </c>
      <c r="EO69" s="581">
        <f t="shared" si="161"/>
        <v>7.9089999999999994E-2</v>
      </c>
      <c r="EP69" s="581">
        <f t="shared" si="161"/>
        <v>7.9089999999999994E-2</v>
      </c>
      <c r="EQ69" s="581">
        <f t="shared" si="161"/>
        <v>5.364E-2</v>
      </c>
      <c r="ER69" s="581">
        <f t="shared" si="161"/>
        <v>5.364E-2</v>
      </c>
      <c r="ES69" s="581">
        <f t="shared" si="161"/>
        <v>5.364E-2</v>
      </c>
      <c r="ET69" s="581">
        <f t="shared" si="161"/>
        <v>5.364E-2</v>
      </c>
      <c r="EU69" s="581">
        <f t="shared" si="161"/>
        <v>5.364E-2</v>
      </c>
      <c r="EV69" s="581">
        <f t="shared" si="161"/>
        <v>5.364E-2</v>
      </c>
      <c r="EW69" s="581">
        <f t="shared" si="161"/>
        <v>5.364E-2</v>
      </c>
      <c r="EX69" s="581">
        <f t="shared" si="161"/>
        <v>5.364E-2</v>
      </c>
      <c r="EY69" s="581">
        <f t="shared" si="161"/>
        <v>7.9089999999999994E-2</v>
      </c>
      <c r="EZ69" s="581">
        <f t="shared" si="161"/>
        <v>7.9729999999999995E-2</v>
      </c>
      <c r="FA69" s="581">
        <f t="shared" si="161"/>
        <v>7.9729999999999995E-2</v>
      </c>
      <c r="FB69" s="581">
        <f t="shared" si="161"/>
        <v>7.9729999999999995E-2</v>
      </c>
      <c r="FC69" s="581">
        <f t="shared" si="161"/>
        <v>5.3670000000000002E-2</v>
      </c>
      <c r="FD69" s="581">
        <f t="shared" si="161"/>
        <v>5.3670000000000002E-2</v>
      </c>
      <c r="FE69" s="581">
        <f t="shared" si="161"/>
        <v>5.3670000000000002E-2</v>
      </c>
      <c r="FF69" s="581">
        <f t="shared" si="161"/>
        <v>5.3670000000000002E-2</v>
      </c>
      <c r="FG69" s="581">
        <f t="shared" si="161"/>
        <v>5.3670000000000002E-2</v>
      </c>
      <c r="FH69" s="581">
        <f t="shared" si="161"/>
        <v>5.3670000000000002E-2</v>
      </c>
      <c r="FI69" s="488">
        <f t="shared" si="161"/>
        <v>5.3670000000000002E-2</v>
      </c>
      <c r="FJ69" s="488">
        <f t="shared" si="161"/>
        <v>5.3670000000000002E-2</v>
      </c>
      <c r="FK69" s="488">
        <f t="shared" si="161"/>
        <v>7.9729999999999995E-2</v>
      </c>
      <c r="FL69" s="488">
        <f t="shared" si="161"/>
        <v>8.1879999999999994E-2</v>
      </c>
      <c r="FM69" s="488">
        <f t="shared" si="161"/>
        <v>8.1879999999999994E-2</v>
      </c>
      <c r="FN69" s="488">
        <f t="shared" si="161"/>
        <v>8.1879999999999994E-2</v>
      </c>
      <c r="FO69" s="488">
        <f t="shared" si="161"/>
        <v>5.484E-2</v>
      </c>
      <c r="FP69" s="488">
        <f t="shared" si="161"/>
        <v>5.484E-2</v>
      </c>
      <c r="FQ69" s="488">
        <f t="shared" si="161"/>
        <v>5.484E-2</v>
      </c>
      <c r="FR69" s="488">
        <f t="shared" si="161"/>
        <v>5.484E-2</v>
      </c>
      <c r="FS69" s="488">
        <f t="shared" si="161"/>
        <v>5.484E-2</v>
      </c>
      <c r="FT69" s="488">
        <f t="shared" si="161"/>
        <v>5.484E-2</v>
      </c>
      <c r="FU69" s="488">
        <f t="shared" si="161"/>
        <v>5.484E-2</v>
      </c>
      <c r="FV69" s="488">
        <f t="shared" si="161"/>
        <v>5.484E-2</v>
      </c>
      <c r="FW69" s="488">
        <f t="shared" si="161"/>
        <v>8.1879999999999994E-2</v>
      </c>
      <c r="FX69" s="169"/>
    </row>
    <row r="70" spans="2:181">
      <c r="B70" s="36" t="s">
        <v>259</v>
      </c>
      <c r="DN70" s="572" t="str">
        <f t="shared" si="159"/>
        <v>Rate Case</v>
      </c>
      <c r="DO70" s="573"/>
      <c r="DP70" s="573"/>
      <c r="DQ70" s="573"/>
      <c r="DR70" s="573"/>
      <c r="DS70" s="573"/>
      <c r="DT70" s="573"/>
      <c r="DU70" s="573"/>
      <c r="DV70" s="573"/>
      <c r="DW70" s="573"/>
      <c r="DX70" s="573"/>
      <c r="DZ70" s="573"/>
      <c r="EA70" s="573"/>
      <c r="EB70" s="573"/>
      <c r="EC70" s="573"/>
      <c r="ED70" s="573"/>
      <c r="EE70" s="573"/>
      <c r="EF70" s="573"/>
      <c r="EG70" s="573"/>
      <c r="EH70" s="573"/>
      <c r="EI70" s="573"/>
      <c r="EJ70" s="573"/>
      <c r="EK70" s="573"/>
      <c r="EL70" s="573"/>
      <c r="EM70" s="573"/>
      <c r="EN70" s="573"/>
      <c r="EO70" s="573"/>
      <c r="EP70" s="573"/>
      <c r="EQ70" s="573"/>
      <c r="ER70" s="573"/>
      <c r="ES70" s="573"/>
      <c r="ET70" s="573"/>
      <c r="EU70" s="573"/>
      <c r="EV70" s="573"/>
      <c r="EW70" s="573"/>
      <c r="EX70" s="573"/>
      <c r="EY70" s="573"/>
      <c r="EZ70" s="573"/>
      <c r="FA70" s="573"/>
      <c r="FB70" s="573"/>
      <c r="FC70" s="573"/>
      <c r="FD70" s="573"/>
      <c r="FE70" s="573"/>
      <c r="FF70" s="573"/>
      <c r="FG70" s="573"/>
      <c r="FH70" s="573"/>
      <c r="FX70" s="169"/>
    </row>
    <row r="71" spans="2:181">
      <c r="B71" s="36" t="s">
        <v>193</v>
      </c>
      <c r="DN71" s="572" t="str">
        <f t="shared" si="159"/>
        <v>Energy-based Adjustments ($/kWh, both Capped 2010 &amp; Incremental)</v>
      </c>
      <c r="DO71" s="573"/>
      <c r="DP71" s="573"/>
      <c r="DQ71" s="573"/>
      <c r="DR71" s="573"/>
      <c r="DS71" s="573"/>
      <c r="DT71" s="573"/>
      <c r="DU71" s="573"/>
      <c r="DV71" s="573"/>
      <c r="DW71" s="573"/>
      <c r="DX71" s="573"/>
      <c r="DZ71" s="573"/>
      <c r="EA71" s="573"/>
      <c r="EB71" s="573"/>
      <c r="EC71" s="573"/>
      <c r="ED71" s="573"/>
      <c r="EE71" s="573"/>
      <c r="EF71" s="573"/>
      <c r="EG71" s="573"/>
      <c r="EH71" s="573"/>
      <c r="EI71" s="573"/>
      <c r="EJ71" s="573"/>
      <c r="EK71" s="573"/>
      <c r="EL71" s="573"/>
      <c r="EM71" s="573"/>
      <c r="EN71" s="573"/>
      <c r="EO71" s="573"/>
      <c r="EP71" s="573"/>
      <c r="EQ71" s="573"/>
      <c r="ER71" s="573"/>
      <c r="ES71" s="573"/>
      <c r="ET71" s="573"/>
      <c r="EU71" s="573"/>
      <c r="EV71" s="573"/>
      <c r="EW71" s="573"/>
      <c r="EX71" s="573"/>
      <c r="EY71" s="573"/>
      <c r="EZ71" s="573"/>
      <c r="FA71" s="573"/>
      <c r="FB71" s="573"/>
      <c r="FC71" s="573"/>
      <c r="FD71" s="573"/>
      <c r="FE71" s="573"/>
      <c r="FF71" s="573"/>
      <c r="FG71" s="573"/>
      <c r="FH71" s="573"/>
      <c r="FX71" s="169"/>
    </row>
    <row r="72" spans="2:181">
      <c r="B72" s="327" t="s">
        <v>197</v>
      </c>
      <c r="DN72" s="572" t="str">
        <f t="shared" si="159"/>
        <v>Capped 2010 Ord. ECA, $/kWh)</v>
      </c>
      <c r="DO72" s="569">
        <f>+DO12</f>
        <v>5.6899999999999999E-2</v>
      </c>
      <c r="DP72" s="569">
        <f t="shared" ref="DP72:DY72" si="165">+DP12</f>
        <v>5.6899999999999999E-2</v>
      </c>
      <c r="DQ72" s="569">
        <f t="shared" si="165"/>
        <v>5.6899999999999999E-2</v>
      </c>
      <c r="DR72" s="569">
        <f t="shared" si="165"/>
        <v>5.6899999999999999E-2</v>
      </c>
      <c r="DS72" s="569">
        <f t="shared" si="165"/>
        <v>5.6899999999999999E-2</v>
      </c>
      <c r="DT72" s="569">
        <f t="shared" si="165"/>
        <v>5.6899999999999999E-2</v>
      </c>
      <c r="DU72" s="569">
        <f t="shared" si="165"/>
        <v>5.6899999999999999E-2</v>
      </c>
      <c r="DV72" s="569">
        <f t="shared" si="165"/>
        <v>5.6899999999999999E-2</v>
      </c>
      <c r="DW72" s="569">
        <f t="shared" si="165"/>
        <v>5.6899999999999999E-2</v>
      </c>
      <c r="DX72" s="569">
        <f t="shared" si="165"/>
        <v>5.6899999999999999E-2</v>
      </c>
      <c r="DY72" s="569">
        <f t="shared" si="165"/>
        <v>5.6899999999999999E-2</v>
      </c>
      <c r="DZ72" s="569">
        <f t="shared" ref="DZ72:FW72" si="166">+DZ12</f>
        <v>5.6899999999999999E-2</v>
      </c>
      <c r="EA72" s="569">
        <f t="shared" si="166"/>
        <v>5.6899999999999999E-2</v>
      </c>
      <c r="EB72" s="569">
        <f t="shared" si="166"/>
        <v>5.6899999999999999E-2</v>
      </c>
      <c r="EC72" s="569">
        <f t="shared" si="166"/>
        <v>5.6899999999999999E-2</v>
      </c>
      <c r="ED72" s="569">
        <f t="shared" si="166"/>
        <v>5.6899999999999999E-2</v>
      </c>
      <c r="EE72" s="569">
        <f t="shared" si="166"/>
        <v>5.6899999999999999E-2</v>
      </c>
      <c r="EF72" s="569">
        <f t="shared" si="166"/>
        <v>5.6899999999999999E-2</v>
      </c>
      <c r="EG72" s="569">
        <f t="shared" si="166"/>
        <v>5.6899999999999999E-2</v>
      </c>
      <c r="EH72" s="569">
        <f t="shared" si="166"/>
        <v>5.6899999999999999E-2</v>
      </c>
      <c r="EI72" s="569">
        <f t="shared" si="166"/>
        <v>5.6899999999999999E-2</v>
      </c>
      <c r="EJ72" s="569">
        <f t="shared" si="166"/>
        <v>5.6899999999999999E-2</v>
      </c>
      <c r="EK72" s="569">
        <f t="shared" si="166"/>
        <v>5.6899999999999999E-2</v>
      </c>
      <c r="EL72" s="569">
        <f t="shared" si="166"/>
        <v>5.6899999999999999E-2</v>
      </c>
      <c r="EM72" s="569">
        <f t="shared" si="166"/>
        <v>5.6899999999999999E-2</v>
      </c>
      <c r="EN72" s="569">
        <f t="shared" si="166"/>
        <v>5.6899999999999999E-2</v>
      </c>
      <c r="EO72" s="569">
        <f t="shared" si="166"/>
        <v>5.6899999999999999E-2</v>
      </c>
      <c r="EP72" s="569">
        <f t="shared" si="166"/>
        <v>5.6899999999999999E-2</v>
      </c>
      <c r="EQ72" s="569">
        <f t="shared" si="166"/>
        <v>5.6899999999999999E-2</v>
      </c>
      <c r="ER72" s="569">
        <f t="shared" si="166"/>
        <v>5.6899999999999999E-2</v>
      </c>
      <c r="ES72" s="569">
        <f t="shared" si="166"/>
        <v>5.6899999999999999E-2</v>
      </c>
      <c r="ET72" s="569">
        <f t="shared" si="166"/>
        <v>5.6899999999999999E-2</v>
      </c>
      <c r="EU72" s="569">
        <f t="shared" si="166"/>
        <v>5.6899999999999999E-2</v>
      </c>
      <c r="EV72" s="569">
        <f t="shared" si="166"/>
        <v>5.6899999999999999E-2</v>
      </c>
      <c r="EW72" s="569">
        <f t="shared" si="166"/>
        <v>5.6899999999999999E-2</v>
      </c>
      <c r="EX72" s="569">
        <f t="shared" si="166"/>
        <v>5.6899999999999999E-2</v>
      </c>
      <c r="EY72" s="569">
        <f t="shared" si="166"/>
        <v>5.6899999999999999E-2</v>
      </c>
      <c r="EZ72" s="569">
        <f t="shared" si="166"/>
        <v>5.6899999999999999E-2</v>
      </c>
      <c r="FA72" s="569">
        <f t="shared" si="166"/>
        <v>5.6899999999999999E-2</v>
      </c>
      <c r="FB72" s="569">
        <f t="shared" si="166"/>
        <v>5.6899999999999999E-2</v>
      </c>
      <c r="FC72" s="569">
        <f t="shared" si="166"/>
        <v>5.6899999999999999E-2</v>
      </c>
      <c r="FD72" s="569">
        <f t="shared" si="166"/>
        <v>5.6899999999999999E-2</v>
      </c>
      <c r="FE72" s="569">
        <f t="shared" si="166"/>
        <v>5.6899999999999999E-2</v>
      </c>
      <c r="FF72" s="569">
        <f t="shared" si="166"/>
        <v>5.6899999999999999E-2</v>
      </c>
      <c r="FG72" s="569">
        <f t="shared" si="166"/>
        <v>5.6899999999999999E-2</v>
      </c>
      <c r="FH72" s="569">
        <f t="shared" si="166"/>
        <v>5.6899999999999999E-2</v>
      </c>
      <c r="FI72" s="324">
        <f t="shared" si="166"/>
        <v>5.6899999999999999E-2</v>
      </c>
      <c r="FJ72" s="324">
        <f t="shared" si="166"/>
        <v>5.6899999999999999E-2</v>
      </c>
      <c r="FK72" s="324">
        <f t="shared" si="166"/>
        <v>5.6899999999999999E-2</v>
      </c>
      <c r="FL72" s="324">
        <f t="shared" si="166"/>
        <v>5.6899999999999999E-2</v>
      </c>
      <c r="FM72" s="324">
        <f t="shared" si="166"/>
        <v>5.6899999999999999E-2</v>
      </c>
      <c r="FN72" s="324">
        <f t="shared" si="166"/>
        <v>5.6899999999999999E-2</v>
      </c>
      <c r="FO72" s="324">
        <f t="shared" si="166"/>
        <v>5.6899999999999999E-2</v>
      </c>
      <c r="FP72" s="324">
        <f t="shared" si="166"/>
        <v>5.6899999999999999E-2</v>
      </c>
      <c r="FQ72" s="324">
        <f t="shared" si="166"/>
        <v>5.6899999999999999E-2</v>
      </c>
      <c r="FR72" s="324">
        <f t="shared" si="166"/>
        <v>5.6899999999999999E-2</v>
      </c>
      <c r="FS72" s="324">
        <f t="shared" si="166"/>
        <v>5.6899999999999999E-2</v>
      </c>
      <c r="FT72" s="324">
        <f t="shared" si="166"/>
        <v>5.6899999999999999E-2</v>
      </c>
      <c r="FU72" s="324">
        <f t="shared" si="166"/>
        <v>5.6899999999999999E-2</v>
      </c>
      <c r="FV72" s="324">
        <f t="shared" si="166"/>
        <v>5.6899999999999999E-2</v>
      </c>
      <c r="FW72" s="324">
        <f t="shared" si="166"/>
        <v>5.6899999999999999E-2</v>
      </c>
      <c r="FX72" s="169"/>
    </row>
    <row r="73" spans="2:181">
      <c r="B73" s="327" t="s">
        <v>124</v>
      </c>
      <c r="DN73" s="572" t="str">
        <f t="shared" si="159"/>
        <v>Incremental Ordinance Unit Rate Adjustments ($/kWh)</v>
      </c>
      <c r="DO73" s="573"/>
      <c r="DP73" s="573"/>
      <c r="DQ73" s="573"/>
      <c r="DR73" s="573"/>
      <c r="DS73" s="573"/>
      <c r="DT73" s="573"/>
      <c r="DU73" s="573"/>
      <c r="DV73" s="573"/>
      <c r="DW73" s="573"/>
      <c r="DX73" s="573"/>
      <c r="DZ73" s="573"/>
      <c r="EA73" s="573"/>
      <c r="EB73" s="573"/>
      <c r="EC73" s="573"/>
      <c r="ED73" s="573"/>
      <c r="EE73" s="573"/>
      <c r="EF73" s="573"/>
      <c r="EG73" s="573"/>
      <c r="EH73" s="573"/>
      <c r="EI73" s="573"/>
      <c r="EJ73" s="573"/>
      <c r="EK73" s="573"/>
      <c r="EL73" s="573"/>
      <c r="EM73" s="573"/>
      <c r="EN73" s="573"/>
      <c r="EO73" s="573"/>
      <c r="EP73" s="573"/>
      <c r="EQ73" s="573"/>
      <c r="ER73" s="573"/>
      <c r="ES73" s="573"/>
      <c r="ET73" s="573"/>
      <c r="EU73" s="573"/>
      <c r="EV73" s="573"/>
      <c r="EW73" s="573"/>
      <c r="EX73" s="573"/>
      <c r="EY73" s="573"/>
      <c r="EZ73" s="573"/>
      <c r="FA73" s="573"/>
      <c r="FB73" s="573"/>
      <c r="FC73" s="573"/>
      <c r="FD73" s="573"/>
      <c r="FE73" s="573"/>
      <c r="FF73" s="573"/>
      <c r="FG73" s="573"/>
      <c r="FH73" s="573"/>
      <c r="FX73" s="169"/>
    </row>
    <row r="74" spans="2:181">
      <c r="B74" s="395" t="s">
        <v>188</v>
      </c>
      <c r="DN74" s="572" t="str">
        <f t="shared" si="159"/>
        <v>VEA: (Increm) Variable Energy Adjustment (provision O)</v>
      </c>
      <c r="DO74" s="573">
        <f>+'Rate Case Res R1 Rates'!DO25</f>
        <v>7.3299999999999997E-3</v>
      </c>
      <c r="DP74" s="573">
        <f>+'Rate Case Res R1 Rates'!DP25</f>
        <v>5.11E-3</v>
      </c>
      <c r="DQ74" s="573">
        <f>+'Rate Case Res R1 Rates'!DQ25</f>
        <v>5.11E-3</v>
      </c>
      <c r="DR74" s="573">
        <f>+'Rate Case Res R1 Rates'!DR25</f>
        <v>5.11E-3</v>
      </c>
      <c r="DS74" s="573">
        <f>+'Rate Case Res R1 Rates'!DS25</f>
        <v>3.2799999999999999E-3</v>
      </c>
      <c r="DT74" s="573">
        <f>+'Rate Case Res R1 Rates'!DT25</f>
        <v>3.2799999999999999E-3</v>
      </c>
      <c r="DU74" s="573">
        <f>+'Rate Case Res R1 Rates'!DU25</f>
        <v>3.2799999999999999E-3</v>
      </c>
      <c r="DV74" s="573">
        <f>+'Rate Case Res R1 Rates'!DV25</f>
        <v>-3.1199999999999999E-3</v>
      </c>
      <c r="DW74" s="573">
        <f>+'Rate Case Res R1 Rates'!DW25</f>
        <v>-3.1199999999999999E-3</v>
      </c>
      <c r="DX74" s="573">
        <f>+'Rate Case Res R1 Rates'!DX25</f>
        <v>-3.1199999999999999E-3</v>
      </c>
      <c r="DY74" s="579">
        <f>+'Rate Case Res R1 Rates'!DY25</f>
        <v>-6.5829326439401379E-3</v>
      </c>
      <c r="DZ74" s="579">
        <f>+'Rate Case Res R1 Rates'!DZ25</f>
        <v>-6.5829326439401379E-3</v>
      </c>
      <c r="EA74" s="579">
        <f>+'Rate Case Res R1 Rates'!EA25</f>
        <v>-6.5829326439401379E-3</v>
      </c>
      <c r="EB74" s="579">
        <f>+'Rate Case Res R1 Rates'!EB25</f>
        <v>-7.1352234496476451E-3</v>
      </c>
      <c r="EC74" s="579">
        <f>+'Rate Case Res R1 Rates'!EC25</f>
        <v>-7.1352234496476451E-3</v>
      </c>
      <c r="ED74" s="579">
        <f>+'Rate Case Res R1 Rates'!ED25</f>
        <v>-7.1352234496476451E-3</v>
      </c>
      <c r="EE74" s="579">
        <f>+'Rate Case Res R1 Rates'!EE25</f>
        <v>-7.7085946874856683E-3</v>
      </c>
      <c r="EF74" s="579">
        <f>+'Rate Case Res R1 Rates'!EF25</f>
        <v>-7.7085946874856683E-3</v>
      </c>
      <c r="EG74" s="579">
        <f>+'Rate Case Res R1 Rates'!EG25</f>
        <v>-7.7085946874856683E-3</v>
      </c>
      <c r="EH74" s="579">
        <f>+'Rate Case Res R1 Rates'!EH25</f>
        <v>-5.4839372179773171E-3</v>
      </c>
      <c r="EI74" s="579">
        <f>+'Rate Case Res R1 Rates'!EI25</f>
        <v>-5.4839372179773171E-3</v>
      </c>
      <c r="EJ74" s="579">
        <f>+'Rate Case Res R1 Rates'!EJ25</f>
        <v>-5.4839372179773171E-3</v>
      </c>
      <c r="EK74" s="579">
        <f>+'Rate Case Res R1 Rates'!EK25</f>
        <v>-5.1334087776049664E-3</v>
      </c>
      <c r="EL74" s="579">
        <f>+'Rate Case Res R1 Rates'!EL25</f>
        <v>-5.1334087776049664E-3</v>
      </c>
      <c r="EM74" s="579">
        <f>+'Rate Case Res R1 Rates'!EM25</f>
        <v>-5.1334087776049699E-3</v>
      </c>
      <c r="EN74" s="579">
        <f>+'Rate Case Res R1 Rates'!EN25</f>
        <v>-5.1065821150657695E-3</v>
      </c>
      <c r="EO74" s="579">
        <f>+'Rate Case Res R1 Rates'!EO25</f>
        <v>-5.1065821150657695E-3</v>
      </c>
      <c r="EP74" s="579">
        <f>+'Rate Case Res R1 Rates'!EP25</f>
        <v>-5.1065821150657695E-3</v>
      </c>
      <c r="EQ74" s="579">
        <f>+'Rate Case Res R1 Rates'!EQ25</f>
        <v>-5.6602262888762397E-3</v>
      </c>
      <c r="ER74" s="579">
        <f>+'Rate Case Res R1 Rates'!ER25</f>
        <v>-5.6602262888762397E-3</v>
      </c>
      <c r="ES74" s="579">
        <f>+'Rate Case Res R1 Rates'!ES25</f>
        <v>-5.6602262888762397E-3</v>
      </c>
      <c r="ET74" s="579">
        <f>+'Rate Case Res R1 Rates'!ET25</f>
        <v>-8.4610854846543411E-3</v>
      </c>
      <c r="EU74" s="579">
        <f>+'Rate Case Res R1 Rates'!EU25</f>
        <v>-8.4610854846543411E-3</v>
      </c>
      <c r="EV74" s="579">
        <f>+'Rate Case Res R1 Rates'!EV25</f>
        <v>-8.4610854846543411E-3</v>
      </c>
      <c r="EW74" s="579">
        <f>+'Rate Case Res R1 Rates'!EW25</f>
        <v>-7.9425357652473678E-3</v>
      </c>
      <c r="EX74" s="579">
        <f>+'Rate Case Res R1 Rates'!EX25</f>
        <v>-7.9425357652473678E-3</v>
      </c>
      <c r="EY74" s="579">
        <f>+'Rate Case Res R1 Rates'!EY25</f>
        <v>-7.9425357652473678E-3</v>
      </c>
      <c r="EZ74" s="579">
        <f>+'Rate Case Res R1 Rates'!EZ25</f>
        <v>-7.8155350350296166E-3</v>
      </c>
      <c r="FA74" s="579">
        <f>+'Rate Case Res R1 Rates'!FA25</f>
        <v>-7.8155350350296166E-3</v>
      </c>
      <c r="FB74" s="579">
        <f>+'Rate Case Res R1 Rates'!FB25</f>
        <v>-7.8155350350296166E-3</v>
      </c>
      <c r="FC74" s="579">
        <f>+'Rate Case Res R1 Rates'!FC25</f>
        <v>-8.3418077572943432E-3</v>
      </c>
      <c r="FD74" s="579">
        <f>+'Rate Case Res R1 Rates'!FD25</f>
        <v>-8.3418077572943432E-3</v>
      </c>
      <c r="FE74" s="579">
        <f>+'Rate Case Res R1 Rates'!FE25</f>
        <v>-8.3418077572943432E-3</v>
      </c>
      <c r="FF74" s="579">
        <f>+'Rate Case Res R1 Rates'!FF25</f>
        <v>-9.78845617818477E-3</v>
      </c>
      <c r="FG74" s="579">
        <f>+'Rate Case Res R1 Rates'!FG25</f>
        <v>-9.78845617818477E-3</v>
      </c>
      <c r="FH74" s="579">
        <f>+'Rate Case Res R1 Rates'!FH25</f>
        <v>-9.78845617818477E-3</v>
      </c>
      <c r="FI74" s="595">
        <f>+'Rate Case Res R1 Rates'!FI25</f>
        <v>-8.9690481554625563E-3</v>
      </c>
      <c r="FJ74" s="595">
        <f>+'Rate Case Res R1 Rates'!FJ25</f>
        <v>-8.9690481554625563E-3</v>
      </c>
      <c r="FK74" s="595">
        <f>+'Rate Case Res R1 Rates'!FK25</f>
        <v>-8.9690481554625563E-3</v>
      </c>
      <c r="FL74" s="595">
        <f>+'Rate Case Res R1 Rates'!FL25</f>
        <v>-8.6734994114488814E-3</v>
      </c>
      <c r="FM74" s="595">
        <f>+'Rate Case Res R1 Rates'!FM25</f>
        <v>-8.6734994114488814E-3</v>
      </c>
      <c r="FN74" s="595">
        <f>+'Rate Case Res R1 Rates'!FN25</f>
        <v>-8.6734994114488814E-3</v>
      </c>
      <c r="FO74" s="595">
        <f>+'Rate Case Res R1 Rates'!FO25</f>
        <v>-9.3778088510291183E-3</v>
      </c>
      <c r="FP74" s="595">
        <f>+'Rate Case Res R1 Rates'!FP25</f>
        <v>-9.3778088510291183E-3</v>
      </c>
      <c r="FQ74" s="595">
        <f>+'Rate Case Res R1 Rates'!FQ25</f>
        <v>-9.3778088510291183E-3</v>
      </c>
      <c r="FR74" s="595">
        <f>+'Rate Case Res R1 Rates'!FR25</f>
        <v>-9.034488455014528E-3</v>
      </c>
      <c r="FS74" s="595">
        <f>+'Rate Case Res R1 Rates'!FS25</f>
        <v>-9.034488455014528E-3</v>
      </c>
      <c r="FT74" s="595">
        <f>+'Rate Case Res R1 Rates'!FT25</f>
        <v>-9.034488455014528E-3</v>
      </c>
      <c r="FU74" s="595">
        <f>+'Rate Case Res R1 Rates'!FU25</f>
        <v>-8.2094290062070564E-3</v>
      </c>
      <c r="FV74" s="595">
        <f>+'Rate Case Res R1 Rates'!FV25</f>
        <v>-8.2094290062070564E-3</v>
      </c>
      <c r="FW74" s="595">
        <f>+'Rate Case Res R1 Rates'!FW25</f>
        <v>-8.2094290062070564E-3</v>
      </c>
      <c r="FX74" s="169"/>
      <c r="FY74" s="596"/>
    </row>
    <row r="75" spans="2:181">
      <c r="B75" s="395" t="s">
        <v>196</v>
      </c>
      <c r="DN75" s="572" t="str">
        <f t="shared" si="159"/>
        <v>CRPSEA: (Increm) Capped Renewable Portfolio Std Energy Adj (provision P)</v>
      </c>
      <c r="DO75" s="573">
        <f>+'Rate Case Res R1 Rates'!DO26</f>
        <v>8.0000000000000004E-4</v>
      </c>
      <c r="DP75" s="573">
        <f>+'Rate Case Res R1 Rates'!DP26</f>
        <v>6.8999999999999997E-4</v>
      </c>
      <c r="DQ75" s="573">
        <f>+'Rate Case Res R1 Rates'!DQ26</f>
        <v>6.8999999999999997E-4</v>
      </c>
      <c r="DR75" s="573">
        <f>+'Rate Case Res R1 Rates'!DR26</f>
        <v>6.8999999999999997E-4</v>
      </c>
      <c r="DS75" s="573">
        <f>+'Rate Case Res R1 Rates'!DS26</f>
        <v>1.83E-3</v>
      </c>
      <c r="DT75" s="573">
        <f>+'Rate Case Res R1 Rates'!DT26</f>
        <v>1.83E-3</v>
      </c>
      <c r="DU75" s="573">
        <f>+'Rate Case Res R1 Rates'!DU26</f>
        <v>1.83E-3</v>
      </c>
      <c r="DV75" s="573">
        <f>+'Rate Case Res R1 Rates'!DV26</f>
        <v>2.5300000000000001E-3</v>
      </c>
      <c r="DW75" s="573">
        <f>+'Rate Case Res R1 Rates'!DW26</f>
        <v>2.5300000000000001E-3</v>
      </c>
      <c r="DX75" s="573">
        <f>+'Rate Case Res R1 Rates'!DX26</f>
        <v>2.5300000000000001E-3</v>
      </c>
      <c r="DY75" s="579">
        <f>+'Rate Case Res R1 Rates'!DY26</f>
        <v>1.9166395708197059E-3</v>
      </c>
      <c r="DZ75" s="579">
        <f>+'Rate Case Res R1 Rates'!DZ26</f>
        <v>1.9166395708197059E-3</v>
      </c>
      <c r="EA75" s="579">
        <f>+'Rate Case Res R1 Rates'!EA26</f>
        <v>1.9166395708197059E-3</v>
      </c>
      <c r="EB75" s="579">
        <f>+'Rate Case Res R1 Rates'!EB26</f>
        <v>2.3138929280248754E-3</v>
      </c>
      <c r="EC75" s="579">
        <f>+'Rate Case Res R1 Rates'!EC26</f>
        <v>2.3138929280248754E-3</v>
      </c>
      <c r="ED75" s="579">
        <f>+'Rate Case Res R1 Rates'!ED26</f>
        <v>2.3138929280248754E-3</v>
      </c>
      <c r="EE75" s="579">
        <f>+'Rate Case Res R1 Rates'!EE26</f>
        <v>2.701372131216523E-3</v>
      </c>
      <c r="EF75" s="579">
        <f>+'Rate Case Res R1 Rates'!EF26</f>
        <v>2.701372131216523E-3</v>
      </c>
      <c r="EG75" s="579">
        <f>+'Rate Case Res R1 Rates'!EG26</f>
        <v>2.701372131216523E-3</v>
      </c>
      <c r="EH75" s="579">
        <f>+'Rate Case Res R1 Rates'!EH26</f>
        <v>3.2410563905947197E-3</v>
      </c>
      <c r="EI75" s="579">
        <f>+'Rate Case Res R1 Rates'!EI26</f>
        <v>3.2410563905947197E-3</v>
      </c>
      <c r="EJ75" s="579">
        <f>+'Rate Case Res R1 Rates'!EJ26</f>
        <v>3.2410563905947197E-3</v>
      </c>
      <c r="EK75" s="579">
        <f>+'Rate Case Res R1 Rates'!EK26</f>
        <v>3.8394685647150594E-3</v>
      </c>
      <c r="EL75" s="579">
        <f>+'Rate Case Res R1 Rates'!EL26</f>
        <v>3.8394685647150594E-3</v>
      </c>
      <c r="EM75" s="579">
        <f>+'Rate Case Res R1 Rates'!EM26</f>
        <v>3.8394685647150594E-3</v>
      </c>
      <c r="EN75" s="579">
        <f>+'Rate Case Res R1 Rates'!EN26</f>
        <v>4.3453732630242114E-3</v>
      </c>
      <c r="EO75" s="579">
        <f>+'Rate Case Res R1 Rates'!EO26</f>
        <v>4.3453732630242114E-3</v>
      </c>
      <c r="EP75" s="579">
        <f>+'Rate Case Res R1 Rates'!EP26</f>
        <v>4.3453732630242114E-3</v>
      </c>
      <c r="EQ75" s="579">
        <f>+'Rate Case Res R1 Rates'!EQ26</f>
        <v>4.4731241710318868E-3</v>
      </c>
      <c r="ER75" s="579">
        <f>+'Rate Case Res R1 Rates'!ER26</f>
        <v>4.4731241710318868E-3</v>
      </c>
      <c r="ES75" s="579">
        <f>+'Rate Case Res R1 Rates'!ES26</f>
        <v>4.4731241710318868E-3</v>
      </c>
      <c r="ET75" s="579">
        <f>+'Rate Case Res R1 Rates'!ET26</f>
        <v>4.8341550329278702E-3</v>
      </c>
      <c r="EU75" s="579">
        <f>+'Rate Case Res R1 Rates'!EU26</f>
        <v>4.8341550329278702E-3</v>
      </c>
      <c r="EV75" s="579">
        <f>+'Rate Case Res R1 Rates'!EV26</f>
        <v>4.8341550329278702E-3</v>
      </c>
      <c r="EW75" s="579">
        <f>+'Rate Case Res R1 Rates'!EW26</f>
        <v>5.3280570807586495E-3</v>
      </c>
      <c r="EX75" s="579">
        <f>+'Rate Case Res R1 Rates'!EX26</f>
        <v>5.3280570807586495E-3</v>
      </c>
      <c r="EY75" s="579">
        <f>+'Rate Case Res R1 Rates'!EY26</f>
        <v>5.3280570807586495E-3</v>
      </c>
      <c r="EZ75" s="579">
        <f>+'Rate Case Res R1 Rates'!EZ26</f>
        <v>5.7643630594925773E-3</v>
      </c>
      <c r="FA75" s="579">
        <f>+'Rate Case Res R1 Rates'!FA26</f>
        <v>5.7643630594925773E-3</v>
      </c>
      <c r="FB75" s="579">
        <f>+'Rate Case Res R1 Rates'!FB26</f>
        <v>5.7643630594925773E-3</v>
      </c>
      <c r="FC75" s="579">
        <f>+'Rate Case Res R1 Rates'!FC26</f>
        <v>5.9730927642077606E-3</v>
      </c>
      <c r="FD75" s="579">
        <f>+'Rate Case Res R1 Rates'!FD26</f>
        <v>5.9730927642077606E-3</v>
      </c>
      <c r="FE75" s="579">
        <f>+'Rate Case Res R1 Rates'!FE26</f>
        <v>5.9730927642077606E-3</v>
      </c>
      <c r="FF75" s="579">
        <f>+'Rate Case Res R1 Rates'!FF26</f>
        <v>6.4403909510773764E-3</v>
      </c>
      <c r="FG75" s="579">
        <f>+'Rate Case Res R1 Rates'!FG26</f>
        <v>6.4403909510773764E-3</v>
      </c>
      <c r="FH75" s="579">
        <f>+'Rate Case Res R1 Rates'!FH26</f>
        <v>6.4403909510773764E-3</v>
      </c>
      <c r="FI75" s="595">
        <f>+'Rate Case Res R1 Rates'!FI26</f>
        <v>7.0401920824036835E-3</v>
      </c>
      <c r="FJ75" s="595">
        <f>+'Rate Case Res R1 Rates'!FJ26</f>
        <v>7.0401920824036835E-3</v>
      </c>
      <c r="FK75" s="595">
        <f>+'Rate Case Res R1 Rates'!FK26</f>
        <v>7.0401920824036835E-3</v>
      </c>
      <c r="FL75" s="595">
        <f>+'Rate Case Res R1 Rates'!FL26</f>
        <v>7.5618753759195256E-3</v>
      </c>
      <c r="FM75" s="595">
        <f>+'Rate Case Res R1 Rates'!FM26</f>
        <v>7.5618753759195256E-3</v>
      </c>
      <c r="FN75" s="595">
        <f>+'Rate Case Res R1 Rates'!FN26</f>
        <v>7.5618753759195256E-3</v>
      </c>
      <c r="FO75" s="595">
        <f>+'Rate Case Res R1 Rates'!FO26</f>
        <v>7.7685563491277521E-3</v>
      </c>
      <c r="FP75" s="595">
        <f>+'Rate Case Res R1 Rates'!FP26</f>
        <v>7.7685563491277521E-3</v>
      </c>
      <c r="FQ75" s="595">
        <f>+'Rate Case Res R1 Rates'!FQ26</f>
        <v>7.7685563491277521E-3</v>
      </c>
      <c r="FR75" s="595">
        <f>+'Rate Case Res R1 Rates'!FR26</f>
        <v>8.2593275168598834E-3</v>
      </c>
      <c r="FS75" s="595">
        <f>+'Rate Case Res R1 Rates'!FS26</f>
        <v>8.2593275168598834E-3</v>
      </c>
      <c r="FT75" s="595">
        <f>+'Rate Case Res R1 Rates'!FT26</f>
        <v>8.2593275168598834E-3</v>
      </c>
      <c r="FU75" s="595">
        <f>+'Rate Case Res R1 Rates'!FU26</f>
        <v>8.8951057857531209E-3</v>
      </c>
      <c r="FV75" s="595">
        <f>+'Rate Case Res R1 Rates'!FV26</f>
        <v>8.8951057857531209E-3</v>
      </c>
      <c r="FW75" s="595">
        <f>+'Rate Case Res R1 Rates'!FW26</f>
        <v>8.8951057857531209E-3</v>
      </c>
      <c r="FX75" s="169"/>
      <c r="FY75" s="596"/>
    </row>
    <row r="76" spans="2:181">
      <c r="B76" s="395" t="s">
        <v>195</v>
      </c>
      <c r="DN76" s="572" t="str">
        <f t="shared" si="159"/>
        <v>VRPSEA: (Increm) Variable Renewable Portfolio Std Energy Adj (provision Q)</v>
      </c>
      <c r="DO76" s="573">
        <f>+'Rate Case Res R1 Rates'!DO27</f>
        <v>3.7499999999999999E-3</v>
      </c>
      <c r="DP76" s="573">
        <f>+'Rate Case Res R1 Rates'!DP27</f>
        <v>5.6100000000000004E-3</v>
      </c>
      <c r="DQ76" s="573">
        <f>+'Rate Case Res R1 Rates'!DQ27</f>
        <v>5.6100000000000004E-3</v>
      </c>
      <c r="DR76" s="573">
        <f>+'Rate Case Res R1 Rates'!DR27</f>
        <v>5.6100000000000004E-3</v>
      </c>
      <c r="DS76" s="573">
        <f>+'Rate Case Res R1 Rates'!DS27</f>
        <v>8.1099999999999992E-3</v>
      </c>
      <c r="DT76" s="573">
        <f>+'Rate Case Res R1 Rates'!DT27</f>
        <v>8.1099999999999992E-3</v>
      </c>
      <c r="DU76" s="573">
        <f>+'Rate Case Res R1 Rates'!DU27</f>
        <v>8.1099999999999992E-3</v>
      </c>
      <c r="DV76" s="573">
        <f>+'Rate Case Res R1 Rates'!DV27</f>
        <v>8.5699999999999995E-3</v>
      </c>
      <c r="DW76" s="573">
        <f>+'Rate Case Res R1 Rates'!DW27</f>
        <v>8.5699999999999995E-3</v>
      </c>
      <c r="DX76" s="573">
        <f>+'Rate Case Res R1 Rates'!DX27</f>
        <v>8.5699999999999995E-3</v>
      </c>
      <c r="DY76" s="579">
        <f>+'Rate Case Res R1 Rates'!DY27</f>
        <v>8.4640077294573617E-3</v>
      </c>
      <c r="DZ76" s="579">
        <f>+'Rate Case Res R1 Rates'!DZ27</f>
        <v>8.4640077294573617E-3</v>
      </c>
      <c r="EA76" s="579">
        <f>+'Rate Case Res R1 Rates'!EA27</f>
        <v>8.4640077294573617E-3</v>
      </c>
      <c r="EB76" s="579">
        <f>+'Rate Case Res R1 Rates'!EB27</f>
        <v>1.1525685758029041E-2</v>
      </c>
      <c r="EC76" s="579">
        <f>+'Rate Case Res R1 Rates'!EC27</f>
        <v>1.1525685758029041E-2</v>
      </c>
      <c r="ED76" s="579">
        <f>+'Rate Case Res R1 Rates'!ED27</f>
        <v>1.1525685758029041E-2</v>
      </c>
      <c r="EE76" s="579">
        <f>+'Rate Case Res R1 Rates'!EE27</f>
        <v>1.3461730256347212E-2</v>
      </c>
      <c r="EF76" s="579">
        <f>+'Rate Case Res R1 Rates'!EF27</f>
        <v>1.3461730256347212E-2</v>
      </c>
      <c r="EG76" s="579">
        <f>+'Rate Case Res R1 Rates'!EG27</f>
        <v>1.3461730256347212E-2</v>
      </c>
      <c r="EH76" s="579">
        <f>+'Rate Case Res R1 Rates'!EH27</f>
        <v>1.3155555333747895E-2</v>
      </c>
      <c r="EI76" s="579">
        <f>+'Rate Case Res R1 Rates'!EI27</f>
        <v>1.3155555333747895E-2</v>
      </c>
      <c r="EJ76" s="579">
        <f>+'Rate Case Res R1 Rates'!EJ27</f>
        <v>1.3155555333747895E-2</v>
      </c>
      <c r="EK76" s="579">
        <f>+'Rate Case Res R1 Rates'!EK27</f>
        <v>1.3416987087271286E-2</v>
      </c>
      <c r="EL76" s="579">
        <f>+'Rate Case Res R1 Rates'!EL27</f>
        <v>1.3416987087271286E-2</v>
      </c>
      <c r="EM76" s="579">
        <f>+'Rate Case Res R1 Rates'!EM27</f>
        <v>1.3416987087271286E-2</v>
      </c>
      <c r="EN76" s="579">
        <f>+'Rate Case Res R1 Rates'!EN27</f>
        <v>1.5769851119277884E-2</v>
      </c>
      <c r="EO76" s="579">
        <f>+'Rate Case Res R1 Rates'!EO27</f>
        <v>1.5769851119277884E-2</v>
      </c>
      <c r="EP76" s="579">
        <f>+'Rate Case Res R1 Rates'!EP27</f>
        <v>1.5769851119277884E-2</v>
      </c>
      <c r="EQ76" s="579">
        <f>+'Rate Case Res R1 Rates'!EQ27</f>
        <v>1.6977065380456492E-2</v>
      </c>
      <c r="ER76" s="579">
        <f>+'Rate Case Res R1 Rates'!ER27</f>
        <v>1.6977065380456492E-2</v>
      </c>
      <c r="ES76" s="579">
        <f>+'Rate Case Res R1 Rates'!ES27</f>
        <v>1.6977065380456492E-2</v>
      </c>
      <c r="ET76" s="579">
        <f>+'Rate Case Res R1 Rates'!ET27</f>
        <v>1.6064368600751361E-2</v>
      </c>
      <c r="EU76" s="579">
        <f>+'Rate Case Res R1 Rates'!EU27</f>
        <v>1.6064368600751361E-2</v>
      </c>
      <c r="EV76" s="579">
        <f>+'Rate Case Res R1 Rates'!EV27</f>
        <v>1.6064368600751361E-2</v>
      </c>
      <c r="EW76" s="579">
        <f>+'Rate Case Res R1 Rates'!EW27</f>
        <v>1.5891596147260878E-2</v>
      </c>
      <c r="EX76" s="579">
        <f>+'Rate Case Res R1 Rates'!EX27</f>
        <v>1.5891596147260878E-2</v>
      </c>
      <c r="EY76" s="579">
        <f>+'Rate Case Res R1 Rates'!EY27</f>
        <v>1.5891596147260878E-2</v>
      </c>
      <c r="EZ76" s="579">
        <f>+'Rate Case Res R1 Rates'!EZ27</f>
        <v>1.7972950595212714E-2</v>
      </c>
      <c r="FA76" s="579">
        <f>+'Rate Case Res R1 Rates'!FA27</f>
        <v>1.7972950595212714E-2</v>
      </c>
      <c r="FB76" s="579">
        <f>+'Rate Case Res R1 Rates'!FB27</f>
        <v>1.7972950595212714E-2</v>
      </c>
      <c r="FC76" s="579">
        <f>+'Rate Case Res R1 Rates'!FC27</f>
        <v>1.8856964674552633E-2</v>
      </c>
      <c r="FD76" s="579">
        <f>+'Rate Case Res R1 Rates'!FD27</f>
        <v>1.8856964674552633E-2</v>
      </c>
      <c r="FE76" s="579">
        <f>+'Rate Case Res R1 Rates'!FE27</f>
        <v>1.8856964674552633E-2</v>
      </c>
      <c r="FF76" s="579">
        <f>+'Rate Case Res R1 Rates'!FF27</f>
        <v>1.7713101272705534E-2</v>
      </c>
      <c r="FG76" s="579">
        <f>+'Rate Case Res R1 Rates'!FG27</f>
        <v>1.7713101272705534E-2</v>
      </c>
      <c r="FH76" s="579">
        <f>+'Rate Case Res R1 Rates'!FH27</f>
        <v>1.7713101272705534E-2</v>
      </c>
      <c r="FI76" s="595">
        <f>+'Rate Case Res R1 Rates'!FI27</f>
        <v>1.7357663030972872E-2</v>
      </c>
      <c r="FJ76" s="595">
        <f>+'Rate Case Res R1 Rates'!FJ27</f>
        <v>1.7357663030972872E-2</v>
      </c>
      <c r="FK76" s="595">
        <f>+'Rate Case Res R1 Rates'!FK27</f>
        <v>1.7357663030972872E-2</v>
      </c>
      <c r="FL76" s="595">
        <f>+'Rate Case Res R1 Rates'!FL27</f>
        <v>1.9279776351252859E-2</v>
      </c>
      <c r="FM76" s="595">
        <f>+'Rate Case Res R1 Rates'!FM27</f>
        <v>1.9279776351252859E-2</v>
      </c>
      <c r="FN76" s="595">
        <f>+'Rate Case Res R1 Rates'!FN27</f>
        <v>1.9279776351252859E-2</v>
      </c>
      <c r="FO76" s="595">
        <f>+'Rate Case Res R1 Rates'!FO27</f>
        <v>1.9971172894422847E-2</v>
      </c>
      <c r="FP76" s="595">
        <f>+'Rate Case Res R1 Rates'!FP27</f>
        <v>1.9971172894422847E-2</v>
      </c>
      <c r="FQ76" s="595">
        <f>+'Rate Case Res R1 Rates'!FQ27</f>
        <v>1.9971172894422847E-2</v>
      </c>
      <c r="FR76" s="595">
        <f>+'Rate Case Res R1 Rates'!FR27</f>
        <v>1.8663130255403605E-2</v>
      </c>
      <c r="FS76" s="595">
        <f>+'Rate Case Res R1 Rates'!FS27</f>
        <v>1.8663130255403605E-2</v>
      </c>
      <c r="FT76" s="595">
        <f>+'Rate Case Res R1 Rates'!FT27</f>
        <v>1.8663130255403605E-2</v>
      </c>
      <c r="FU76" s="595">
        <f>+'Rate Case Res R1 Rates'!FU27</f>
        <v>1.8148593482937056E-2</v>
      </c>
      <c r="FV76" s="595">
        <f>+'Rate Case Res R1 Rates'!FV27</f>
        <v>1.8148593482937056E-2</v>
      </c>
      <c r="FW76" s="595">
        <f>+'Rate Case Res R1 Rates'!FW27</f>
        <v>1.8148593482937056E-2</v>
      </c>
      <c r="FX76" s="169"/>
      <c r="FY76" s="596"/>
    </row>
    <row r="77" spans="2:181">
      <c r="B77" s="395" t="s">
        <v>224</v>
      </c>
      <c r="DN77" s="572" t="str">
        <f t="shared" si="159"/>
        <v>IRCA Gen Serv: Incremental Reliability Cost Adjustment for PRP costs (provision R, rev annually 7/1)</v>
      </c>
      <c r="DO77" s="584">
        <v>0</v>
      </c>
      <c r="DP77" s="584">
        <v>0</v>
      </c>
      <c r="DQ77" s="584">
        <v>0</v>
      </c>
      <c r="DR77" s="584">
        <v>0</v>
      </c>
      <c r="DS77" s="584">
        <v>0</v>
      </c>
      <c r="DT77" s="584">
        <v>0</v>
      </c>
      <c r="DU77" s="584">
        <v>0</v>
      </c>
      <c r="DV77" s="584">
        <v>0</v>
      </c>
      <c r="DW77" s="584">
        <v>0</v>
      </c>
      <c r="DX77" s="584">
        <v>0</v>
      </c>
      <c r="DY77" s="584">
        <v>0</v>
      </c>
      <c r="DZ77" s="584">
        <v>0</v>
      </c>
      <c r="EA77" s="584">
        <v>0</v>
      </c>
      <c r="EB77" s="584">
        <v>3.3600000000000001E-3</v>
      </c>
      <c r="EC77" s="584">
        <v>3.3600000000000001E-3</v>
      </c>
      <c r="ED77" s="584">
        <v>3.3600000000000001E-3</v>
      </c>
      <c r="EE77" s="584">
        <v>3.3600000000000001E-3</v>
      </c>
      <c r="EF77" s="584">
        <v>3.3600000000000001E-3</v>
      </c>
      <c r="EG77" s="584">
        <v>3.3600000000000001E-3</v>
      </c>
      <c r="EH77" s="584">
        <v>3.3600000000000001E-3</v>
      </c>
      <c r="EI77" s="584">
        <v>3.3600000000000001E-3</v>
      </c>
      <c r="EJ77" s="584">
        <v>3.3600000000000001E-3</v>
      </c>
      <c r="EK77" s="584">
        <v>3.3600000000000001E-3</v>
      </c>
      <c r="EL77" s="584">
        <v>3.3600000000000001E-3</v>
      </c>
      <c r="EM77" s="584">
        <v>3.3600000000000001E-3</v>
      </c>
      <c r="EN77" s="584">
        <v>2.8600000000000001E-3</v>
      </c>
      <c r="EO77" s="584">
        <v>2.8600000000000001E-3</v>
      </c>
      <c r="EP77" s="584">
        <v>2.8600000000000001E-3</v>
      </c>
      <c r="EQ77" s="584">
        <v>2.8600000000000001E-3</v>
      </c>
      <c r="ER77" s="584">
        <v>2.8600000000000001E-3</v>
      </c>
      <c r="ES77" s="584">
        <v>2.8600000000000001E-3</v>
      </c>
      <c r="ET77" s="584">
        <v>2.8600000000000001E-3</v>
      </c>
      <c r="EU77" s="584">
        <v>2.8600000000000001E-3</v>
      </c>
      <c r="EV77" s="584">
        <v>2.8600000000000001E-3</v>
      </c>
      <c r="EW77" s="584">
        <v>2.8600000000000001E-3</v>
      </c>
      <c r="EX77" s="584">
        <v>2.8600000000000001E-3</v>
      </c>
      <c r="EY77" s="584">
        <v>2.8600000000000001E-3</v>
      </c>
      <c r="EZ77" s="584">
        <v>5.0000000000000001E-4</v>
      </c>
      <c r="FA77" s="584">
        <v>5.0000000000000001E-4</v>
      </c>
      <c r="FB77" s="584">
        <v>5.0000000000000001E-4</v>
      </c>
      <c r="FC77" s="584">
        <v>5.0000000000000001E-4</v>
      </c>
      <c r="FD77" s="584">
        <v>5.0000000000000001E-4</v>
      </c>
      <c r="FE77" s="584">
        <v>5.0000000000000001E-4</v>
      </c>
      <c r="FF77" s="584">
        <v>5.0000000000000001E-4</v>
      </c>
      <c r="FG77" s="584">
        <v>5.0000000000000001E-4</v>
      </c>
      <c r="FH77" s="584">
        <v>5.0000000000000001E-4</v>
      </c>
      <c r="FI77" s="584">
        <v>5.0000000000000001E-4</v>
      </c>
      <c r="FJ77" s="584">
        <v>5.0000000000000001E-4</v>
      </c>
      <c r="FK77" s="584">
        <v>5.0000000000000001E-4</v>
      </c>
      <c r="FL77" s="584">
        <v>-6.2E-4</v>
      </c>
      <c r="FM77" s="584">
        <v>-6.2E-4</v>
      </c>
      <c r="FN77" s="584">
        <v>-6.2E-4</v>
      </c>
      <c r="FO77" s="584">
        <v>-6.2E-4</v>
      </c>
      <c r="FP77" s="584">
        <v>-6.2E-4</v>
      </c>
      <c r="FQ77" s="584">
        <v>-6.2E-4</v>
      </c>
      <c r="FR77" s="584">
        <v>-6.2E-4</v>
      </c>
      <c r="FS77" s="584">
        <v>-6.2E-4</v>
      </c>
      <c r="FT77" s="584">
        <v>-6.2E-4</v>
      </c>
      <c r="FU77" s="584">
        <v>-6.2E-4</v>
      </c>
      <c r="FV77" s="584">
        <v>-6.2E-4</v>
      </c>
      <c r="FW77" s="584">
        <v>-6.2E-4</v>
      </c>
      <c r="FX77" s="169"/>
      <c r="FY77" s="596"/>
    </row>
    <row r="78" spans="2:181">
      <c r="B78" s="395" t="s">
        <v>122</v>
      </c>
      <c r="DN78" s="572" t="str">
        <f t="shared" si="159"/>
        <v>Subtotal Incremental Ordinance Elements</v>
      </c>
      <c r="DO78" s="578">
        <f>+'Rate Case Res R1 Rates'!DO29</f>
        <v>1.41E-2</v>
      </c>
      <c r="DP78" s="578">
        <f>+'Rate Case Res R1 Rates'!DP29</f>
        <v>1.363E-2</v>
      </c>
      <c r="DQ78" s="578">
        <f>+'Rate Case Res R1 Rates'!DQ29</f>
        <v>1.363E-2</v>
      </c>
      <c r="DR78" s="578">
        <f>+'Rate Case Res R1 Rates'!DR29</f>
        <v>1.363E-2</v>
      </c>
      <c r="DS78" s="578">
        <f>+'Rate Case Res R1 Rates'!DS29</f>
        <v>1.5439999999999999E-2</v>
      </c>
      <c r="DT78" s="578">
        <f>+'Rate Case Res R1 Rates'!DT29</f>
        <v>1.5439999999999999E-2</v>
      </c>
      <c r="DU78" s="578">
        <f>+'Rate Case Res R1 Rates'!DU29</f>
        <v>1.5439999999999999E-2</v>
      </c>
      <c r="DV78" s="578">
        <f>+'Rate Case Res R1 Rates'!DV29</f>
        <v>1.0199999999999999E-2</v>
      </c>
      <c r="DW78" s="578">
        <f>+'Rate Case Res R1 Rates'!DW29</f>
        <v>1.0199999999999999E-2</v>
      </c>
      <c r="DX78" s="578">
        <f>+'Rate Case Res R1 Rates'!DX29</f>
        <v>1.0199999999999999E-2</v>
      </c>
      <c r="DY78" s="580">
        <f>+'Rate Case Res R1 Rates'!DY29</f>
        <v>6.0177146563369296E-3</v>
      </c>
      <c r="DZ78" s="580">
        <f>+'Rate Case Res R1 Rates'!DZ29</f>
        <v>6.0177146563369296E-3</v>
      </c>
      <c r="EA78" s="580">
        <f>+'Rate Case Res R1 Rates'!EA29</f>
        <v>6.0177146563369296E-3</v>
      </c>
      <c r="EB78" s="580">
        <f>+'Rate Case Res R1 Rates'!EB29</f>
        <v>1.1503902433217091E-2</v>
      </c>
      <c r="EC78" s="580">
        <f>+'Rate Case Res R1 Rates'!EC29</f>
        <v>1.1503902433217091E-2</v>
      </c>
      <c r="ED78" s="580">
        <f>+'Rate Case Res R1 Rates'!ED29</f>
        <v>1.1503902433217091E-2</v>
      </c>
      <c r="EE78" s="580">
        <f>+'Rate Case Res R1 Rates'!EE29</f>
        <v>1.3254054896888887E-2</v>
      </c>
      <c r="EF78" s="580">
        <f>+'Rate Case Res R1 Rates'!EF29</f>
        <v>1.3254054896888887E-2</v>
      </c>
      <c r="EG78" s="580">
        <f>+'Rate Case Res R1 Rates'!EG29</f>
        <v>1.3254054896888887E-2</v>
      </c>
      <c r="EH78" s="580">
        <f>+'Rate Case Res R1 Rates'!EH29</f>
        <v>1.5712221703176116E-2</v>
      </c>
      <c r="EI78" s="580">
        <f>+'Rate Case Res R1 Rates'!EI29</f>
        <v>1.5712221703176116E-2</v>
      </c>
      <c r="EJ78" s="580">
        <f>+'Rate Case Res R1 Rates'!EJ29</f>
        <v>1.5712221703176116E-2</v>
      </c>
      <c r="EK78" s="580">
        <f>+'Rate Case Res R1 Rates'!EK29</f>
        <v>1.6922594071192197E-2</v>
      </c>
      <c r="EL78" s="580">
        <f>+'Rate Case Res R1 Rates'!EL29</f>
        <v>1.6922594071192197E-2</v>
      </c>
      <c r="EM78" s="580">
        <f>+'Rate Case Res R1 Rates'!EM29</f>
        <v>1.6922594071192194E-2</v>
      </c>
      <c r="EN78" s="580">
        <f>+'Rate Case Res R1 Rates'!EN29</f>
        <v>2.0642083955106305E-2</v>
      </c>
      <c r="EO78" s="580">
        <f>+'Rate Case Res R1 Rates'!EO29</f>
        <v>2.0642083955106305E-2</v>
      </c>
      <c r="EP78" s="580">
        <f>+'Rate Case Res R1 Rates'!EP29</f>
        <v>2.0642083955106305E-2</v>
      </c>
      <c r="EQ78" s="580">
        <f>+'Rate Case Res R1 Rates'!EQ29</f>
        <v>2.1423404950482117E-2</v>
      </c>
      <c r="ER78" s="580">
        <f>+'Rate Case Res R1 Rates'!ER29</f>
        <v>2.1423404950482117E-2</v>
      </c>
      <c r="ES78" s="580">
        <f>+'Rate Case Res R1 Rates'!ES29</f>
        <v>2.1423404950482117E-2</v>
      </c>
      <c r="ET78" s="580">
        <f>+'Rate Case Res R1 Rates'!ET29</f>
        <v>1.8070879836894867E-2</v>
      </c>
      <c r="EU78" s="580">
        <f>+'Rate Case Res R1 Rates'!EU29</f>
        <v>1.8070879836894867E-2</v>
      </c>
      <c r="EV78" s="580">
        <f>+'Rate Case Res R1 Rates'!EV29</f>
        <v>1.8070879836894867E-2</v>
      </c>
      <c r="EW78" s="580">
        <f>+'Rate Case Res R1 Rates'!EW29</f>
        <v>1.8910559150642138E-2</v>
      </c>
      <c r="EX78" s="580">
        <f>+'Rate Case Res R1 Rates'!EX29</f>
        <v>1.8910559150642138E-2</v>
      </c>
      <c r="EY78" s="580">
        <f>+'Rate Case Res R1 Rates'!EY29</f>
        <v>1.8910559150642138E-2</v>
      </c>
      <c r="EZ78" s="580">
        <f>+'Rate Case Res R1 Rates'!EZ29</f>
        <v>2.0996362721040961E-2</v>
      </c>
      <c r="FA78" s="580">
        <f>+'Rate Case Res R1 Rates'!FA29</f>
        <v>2.0996362721040961E-2</v>
      </c>
      <c r="FB78" s="580">
        <f>+'Rate Case Res R1 Rates'!FB29</f>
        <v>2.0996362721040961E-2</v>
      </c>
      <c r="FC78" s="580">
        <f>+'Rate Case Res R1 Rates'!FC29</f>
        <v>2.1562833782831331E-2</v>
      </c>
      <c r="FD78" s="580">
        <f>+'Rate Case Res R1 Rates'!FD29</f>
        <v>2.1562833782831331E-2</v>
      </c>
      <c r="FE78" s="580">
        <f>+'Rate Case Res R1 Rates'!FE29</f>
        <v>2.1562833782831331E-2</v>
      </c>
      <c r="FF78" s="580">
        <f>+'Rate Case Res R1 Rates'!FF29</f>
        <v>1.9439620146963422E-2</v>
      </c>
      <c r="FG78" s="580">
        <f>+'Rate Case Res R1 Rates'!FG29</f>
        <v>1.9439620146963422E-2</v>
      </c>
      <c r="FH78" s="580">
        <f>+'Rate Case Res R1 Rates'!FH29</f>
        <v>1.9439620146963422E-2</v>
      </c>
      <c r="FI78" s="597">
        <f>+'Rate Case Res R1 Rates'!FI29</f>
        <v>2.0503391059279279E-2</v>
      </c>
      <c r="FJ78" s="597">
        <f>+'Rate Case Res R1 Rates'!FJ29</f>
        <v>2.0503391059279279E-2</v>
      </c>
      <c r="FK78" s="597">
        <f>+'Rate Case Res R1 Rates'!FK29</f>
        <v>2.0503391059279279E-2</v>
      </c>
      <c r="FL78" s="597">
        <f>+'Rate Case Res R1 Rates'!FL29</f>
        <v>2.3671083873673414E-2</v>
      </c>
      <c r="FM78" s="597">
        <f>+'Rate Case Res R1 Rates'!FM29</f>
        <v>2.3671083873673414E-2</v>
      </c>
      <c r="FN78" s="597">
        <f>+'Rate Case Res R1 Rates'!FN29</f>
        <v>2.3671083873673414E-2</v>
      </c>
      <c r="FO78" s="597">
        <f>+'Rate Case Res R1 Rates'!FO29</f>
        <v>2.3864851950471392E-2</v>
      </c>
      <c r="FP78" s="597">
        <f>+'Rate Case Res R1 Rates'!FP29</f>
        <v>2.3864851950471392E-2</v>
      </c>
      <c r="FQ78" s="597">
        <f>+'Rate Case Res R1 Rates'!FQ29</f>
        <v>2.3864851950471392E-2</v>
      </c>
      <c r="FR78" s="597">
        <f>+'Rate Case Res R1 Rates'!FR29</f>
        <v>2.3390900875198871E-2</v>
      </c>
      <c r="FS78" s="597">
        <f>+'Rate Case Res R1 Rates'!FS29</f>
        <v>2.3390900875198871E-2</v>
      </c>
      <c r="FT78" s="597">
        <f>+'Rate Case Res R1 Rates'!FT29</f>
        <v>2.3390900875198871E-2</v>
      </c>
      <c r="FU78" s="597">
        <f>+'Rate Case Res R1 Rates'!FU29</f>
        <v>2.433720182043303E-2</v>
      </c>
      <c r="FV78" s="597">
        <f>+'Rate Case Res R1 Rates'!FV29</f>
        <v>2.433720182043303E-2</v>
      </c>
      <c r="FW78" s="597">
        <f>+'Rate Case Res R1 Rates'!FW29</f>
        <v>2.433720182043303E-2</v>
      </c>
      <c r="FX78" s="169"/>
    </row>
    <row r="79" spans="2:181">
      <c r="B79" s="395"/>
      <c r="DN79" s="572"/>
      <c r="DO79" s="573"/>
      <c r="DP79" s="573"/>
      <c r="DQ79" s="573"/>
      <c r="DR79" s="573"/>
      <c r="DS79" s="573"/>
      <c r="DT79" s="573"/>
      <c r="DU79" s="573"/>
      <c r="DV79" s="573"/>
      <c r="DW79" s="573"/>
      <c r="DX79" s="573"/>
      <c r="DZ79" s="573"/>
      <c r="EA79" s="573"/>
      <c r="EB79" s="573"/>
      <c r="EC79" s="573"/>
      <c r="ED79" s="573"/>
      <c r="EE79" s="573"/>
      <c r="EF79" s="573"/>
      <c r="EG79" s="573"/>
      <c r="EH79" s="573"/>
      <c r="EI79" s="573"/>
      <c r="EJ79" s="573"/>
      <c r="EK79" s="573"/>
      <c r="EL79" s="573"/>
      <c r="EM79" s="573"/>
      <c r="EN79" s="573"/>
      <c r="EO79" s="573"/>
      <c r="EP79" s="573"/>
      <c r="EQ79" s="573"/>
      <c r="ER79" s="573"/>
      <c r="ES79" s="573"/>
      <c r="ET79" s="573"/>
      <c r="EU79" s="573"/>
      <c r="EV79" s="573"/>
      <c r="EW79" s="573"/>
      <c r="EX79" s="573"/>
      <c r="EY79" s="573"/>
      <c r="EZ79" s="573"/>
      <c r="FA79" s="573"/>
      <c r="FB79" s="573"/>
      <c r="FC79" s="573"/>
      <c r="FD79" s="573"/>
      <c r="FE79" s="573"/>
      <c r="FF79" s="573"/>
      <c r="FG79" s="573"/>
      <c r="FH79" s="573"/>
      <c r="FX79" s="169"/>
    </row>
    <row r="80" spans="2:181">
      <c r="B80" s="396" t="s">
        <v>134</v>
      </c>
      <c r="DM80" s="572"/>
      <c r="DN80" s="572" t="str">
        <f t="shared" si="159"/>
        <v>Subtotal Adjustments</v>
      </c>
      <c r="DO80" s="569">
        <f>+DO78+DO72</f>
        <v>7.0999999999999994E-2</v>
      </c>
      <c r="DP80" s="569">
        <f t="shared" ref="DP80:FW80" si="167">+DP78+DP72</f>
        <v>7.0529999999999995E-2</v>
      </c>
      <c r="DQ80" s="569">
        <f t="shared" si="167"/>
        <v>7.0529999999999995E-2</v>
      </c>
      <c r="DR80" s="569">
        <f t="shared" si="167"/>
        <v>7.0529999999999995E-2</v>
      </c>
      <c r="DS80" s="569">
        <f t="shared" si="167"/>
        <v>7.2340000000000002E-2</v>
      </c>
      <c r="DT80" s="569">
        <f t="shared" si="167"/>
        <v>7.2340000000000002E-2</v>
      </c>
      <c r="DU80" s="569">
        <f t="shared" si="167"/>
        <v>7.2340000000000002E-2</v>
      </c>
      <c r="DV80" s="569">
        <f t="shared" si="167"/>
        <v>6.7099999999999993E-2</v>
      </c>
      <c r="DW80" s="569">
        <f t="shared" si="167"/>
        <v>6.7099999999999993E-2</v>
      </c>
      <c r="DX80" s="569">
        <f t="shared" si="167"/>
        <v>6.7099999999999993E-2</v>
      </c>
      <c r="DY80" s="569">
        <f t="shared" si="167"/>
        <v>6.2917714656336929E-2</v>
      </c>
      <c r="DZ80" s="569">
        <f t="shared" si="167"/>
        <v>6.2917714656336929E-2</v>
      </c>
      <c r="EA80" s="569">
        <f t="shared" si="167"/>
        <v>6.2917714656336929E-2</v>
      </c>
      <c r="EB80" s="569">
        <f t="shared" si="167"/>
        <v>6.840390243321709E-2</v>
      </c>
      <c r="EC80" s="569">
        <f t="shared" si="167"/>
        <v>6.840390243321709E-2</v>
      </c>
      <c r="ED80" s="569">
        <f t="shared" si="167"/>
        <v>6.840390243321709E-2</v>
      </c>
      <c r="EE80" s="569">
        <f t="shared" si="167"/>
        <v>7.015405489688889E-2</v>
      </c>
      <c r="EF80" s="569">
        <f t="shared" si="167"/>
        <v>7.015405489688889E-2</v>
      </c>
      <c r="EG80" s="569">
        <f t="shared" si="167"/>
        <v>7.015405489688889E-2</v>
      </c>
      <c r="EH80" s="569">
        <f t="shared" si="167"/>
        <v>7.2612221703176119E-2</v>
      </c>
      <c r="EI80" s="569">
        <f t="shared" si="167"/>
        <v>7.2612221703176119E-2</v>
      </c>
      <c r="EJ80" s="569">
        <f t="shared" si="167"/>
        <v>7.2612221703176119E-2</v>
      </c>
      <c r="EK80" s="569">
        <f t="shared" si="167"/>
        <v>7.3822594071192196E-2</v>
      </c>
      <c r="EL80" s="569">
        <f t="shared" si="167"/>
        <v>7.3822594071192196E-2</v>
      </c>
      <c r="EM80" s="569">
        <f t="shared" si="167"/>
        <v>7.3822594071192196E-2</v>
      </c>
      <c r="EN80" s="569">
        <f t="shared" si="167"/>
        <v>7.7542083955106311E-2</v>
      </c>
      <c r="EO80" s="569">
        <f t="shared" si="167"/>
        <v>7.7542083955106311E-2</v>
      </c>
      <c r="EP80" s="569">
        <f t="shared" si="167"/>
        <v>7.7542083955106311E-2</v>
      </c>
      <c r="EQ80" s="569">
        <f t="shared" si="167"/>
        <v>7.8323404950482123E-2</v>
      </c>
      <c r="ER80" s="569">
        <f t="shared" si="167"/>
        <v>7.8323404950482123E-2</v>
      </c>
      <c r="ES80" s="569">
        <f t="shared" si="167"/>
        <v>7.8323404950482123E-2</v>
      </c>
      <c r="ET80" s="569">
        <f t="shared" si="167"/>
        <v>7.4970879836894863E-2</v>
      </c>
      <c r="EU80" s="569">
        <f t="shared" si="167"/>
        <v>7.4970879836894863E-2</v>
      </c>
      <c r="EV80" s="569">
        <f t="shared" si="167"/>
        <v>7.4970879836894863E-2</v>
      </c>
      <c r="EW80" s="569">
        <f t="shared" si="167"/>
        <v>7.5810559150642137E-2</v>
      </c>
      <c r="EX80" s="569">
        <f t="shared" si="167"/>
        <v>7.5810559150642137E-2</v>
      </c>
      <c r="EY80" s="569">
        <f t="shared" si="167"/>
        <v>7.5810559150642137E-2</v>
      </c>
      <c r="EZ80" s="569">
        <f t="shared" si="167"/>
        <v>7.789636272104096E-2</v>
      </c>
      <c r="FA80" s="569">
        <f t="shared" si="167"/>
        <v>7.789636272104096E-2</v>
      </c>
      <c r="FB80" s="569">
        <f t="shared" si="167"/>
        <v>7.789636272104096E-2</v>
      </c>
      <c r="FC80" s="569">
        <f t="shared" si="167"/>
        <v>7.8462833782831337E-2</v>
      </c>
      <c r="FD80" s="569">
        <f t="shared" si="167"/>
        <v>7.8462833782831337E-2</v>
      </c>
      <c r="FE80" s="569">
        <f t="shared" si="167"/>
        <v>7.8462833782831337E-2</v>
      </c>
      <c r="FF80" s="569">
        <f t="shared" si="167"/>
        <v>7.6339620146963424E-2</v>
      </c>
      <c r="FG80" s="569">
        <f t="shared" si="167"/>
        <v>7.6339620146963424E-2</v>
      </c>
      <c r="FH80" s="569">
        <f t="shared" si="167"/>
        <v>7.6339620146963424E-2</v>
      </c>
      <c r="FI80" s="324">
        <f t="shared" si="167"/>
        <v>7.7403391059279278E-2</v>
      </c>
      <c r="FJ80" s="324">
        <f t="shared" si="167"/>
        <v>7.7403391059279278E-2</v>
      </c>
      <c r="FK80" s="324">
        <f t="shared" si="167"/>
        <v>7.7403391059279278E-2</v>
      </c>
      <c r="FL80" s="324">
        <f t="shared" si="167"/>
        <v>8.0571083873673413E-2</v>
      </c>
      <c r="FM80" s="324">
        <f t="shared" si="167"/>
        <v>8.0571083873673413E-2</v>
      </c>
      <c r="FN80" s="324">
        <f t="shared" si="167"/>
        <v>8.0571083873673413E-2</v>
      </c>
      <c r="FO80" s="324">
        <f t="shared" si="167"/>
        <v>8.0764851950471395E-2</v>
      </c>
      <c r="FP80" s="324">
        <f t="shared" si="167"/>
        <v>8.0764851950471395E-2</v>
      </c>
      <c r="FQ80" s="324">
        <f t="shared" si="167"/>
        <v>8.0764851950471395E-2</v>
      </c>
      <c r="FR80" s="324">
        <f t="shared" si="167"/>
        <v>8.029090087519887E-2</v>
      </c>
      <c r="FS80" s="324">
        <f t="shared" si="167"/>
        <v>8.029090087519887E-2</v>
      </c>
      <c r="FT80" s="324">
        <f t="shared" si="167"/>
        <v>8.029090087519887E-2</v>
      </c>
      <c r="FU80" s="324">
        <f t="shared" si="167"/>
        <v>8.1237201820433036E-2</v>
      </c>
      <c r="FV80" s="324">
        <f t="shared" si="167"/>
        <v>8.1237201820433036E-2</v>
      </c>
      <c r="FW80" s="324">
        <f t="shared" si="167"/>
        <v>8.1237201820433036E-2</v>
      </c>
      <c r="FX80" s="169"/>
    </row>
    <row r="81" spans="2:227">
      <c r="DN81" s="572"/>
      <c r="DO81" s="573"/>
      <c r="DP81" s="573"/>
      <c r="DQ81" s="573"/>
      <c r="DR81" s="573"/>
      <c r="DS81" s="573"/>
      <c r="DT81" s="573"/>
      <c r="DU81" s="573"/>
      <c r="DV81" s="573"/>
      <c r="DW81" s="573"/>
      <c r="DX81" s="573"/>
      <c r="DZ81" s="573"/>
      <c r="EA81" s="573"/>
      <c r="EB81" s="573"/>
      <c r="EC81" s="573"/>
      <c r="ED81" s="573"/>
      <c r="EE81" s="573"/>
      <c r="EF81" s="573"/>
      <c r="EG81" s="573"/>
      <c r="EH81" s="573"/>
      <c r="EI81" s="573"/>
      <c r="EJ81" s="573"/>
      <c r="EK81" s="573"/>
      <c r="EL81" s="573"/>
      <c r="EM81" s="573"/>
      <c r="EN81" s="573"/>
      <c r="EO81" s="573"/>
      <c r="EP81" s="573"/>
      <c r="EQ81" s="573"/>
      <c r="ER81" s="573"/>
      <c r="ES81" s="573"/>
      <c r="ET81" s="573"/>
      <c r="EU81" s="573"/>
      <c r="EV81" s="573"/>
      <c r="EW81" s="573"/>
      <c r="EX81" s="573"/>
      <c r="EY81" s="573"/>
      <c r="EZ81" s="573"/>
      <c r="FA81" s="573"/>
      <c r="FB81" s="573"/>
      <c r="FC81" s="573"/>
      <c r="FD81" s="573"/>
      <c r="FE81" s="573"/>
      <c r="FF81" s="573"/>
      <c r="FG81" s="573"/>
      <c r="FH81" s="573"/>
      <c r="FX81" s="169"/>
    </row>
    <row r="82" spans="2:227">
      <c r="B82" s="36" t="s">
        <v>259</v>
      </c>
      <c r="DN82" s="572" t="s">
        <v>259</v>
      </c>
      <c r="DO82" s="570">
        <f>+DO80+DO69</f>
        <v>0.14318999999999998</v>
      </c>
      <c r="DP82" s="570">
        <f t="shared" ref="DP82:DY82" si="168">+DP80+DP69</f>
        <v>0.14272000000000001</v>
      </c>
      <c r="DQ82" s="570">
        <f t="shared" si="168"/>
        <v>0.14272000000000001</v>
      </c>
      <c r="DR82" s="570">
        <f t="shared" si="168"/>
        <v>0.14272000000000001</v>
      </c>
      <c r="DS82" s="570">
        <f t="shared" si="168"/>
        <v>0.12163</v>
      </c>
      <c r="DT82" s="570">
        <f t="shared" si="168"/>
        <v>0.12163</v>
      </c>
      <c r="DU82" s="570">
        <f t="shared" si="168"/>
        <v>0.12163</v>
      </c>
      <c r="DV82" s="570">
        <f t="shared" si="168"/>
        <v>0.11638999999999999</v>
      </c>
      <c r="DW82" s="570">
        <f t="shared" si="168"/>
        <v>0.11638999999999999</v>
      </c>
      <c r="DX82" s="570">
        <f t="shared" si="168"/>
        <v>0.11638999999999999</v>
      </c>
      <c r="DY82" s="570">
        <f t="shared" si="168"/>
        <v>0.11085771465633693</v>
      </c>
      <c r="DZ82" s="570">
        <f t="shared" ref="DZ82:FW82" si="169">+DZ80+DZ69</f>
        <v>0.11085771465633693</v>
      </c>
      <c r="EA82" s="570">
        <f t="shared" si="169"/>
        <v>0.13427771465633692</v>
      </c>
      <c r="EB82" s="570">
        <f t="shared" si="169"/>
        <v>0.14710390243321708</v>
      </c>
      <c r="EC82" s="570">
        <f t="shared" si="169"/>
        <v>0.14710390243321708</v>
      </c>
      <c r="ED82" s="570">
        <f t="shared" si="169"/>
        <v>0.14710390243321708</v>
      </c>
      <c r="EE82" s="570">
        <f t="shared" si="169"/>
        <v>0.12455405489688889</v>
      </c>
      <c r="EF82" s="570">
        <f t="shared" si="169"/>
        <v>0.12455405489688889</v>
      </c>
      <c r="EG82" s="570">
        <f t="shared" si="169"/>
        <v>0.12455405489688889</v>
      </c>
      <c r="EH82" s="570">
        <f t="shared" si="169"/>
        <v>0.12701222170317611</v>
      </c>
      <c r="EI82" s="570">
        <f t="shared" si="169"/>
        <v>0.12701222170317611</v>
      </c>
      <c r="EJ82" s="570">
        <f t="shared" si="169"/>
        <v>0.12701222170317611</v>
      </c>
      <c r="EK82" s="570">
        <f t="shared" si="169"/>
        <v>0.12822259407119219</v>
      </c>
      <c r="EL82" s="570">
        <f t="shared" si="169"/>
        <v>0.12822259407119219</v>
      </c>
      <c r="EM82" s="570">
        <f t="shared" si="169"/>
        <v>0.1525225940711922</v>
      </c>
      <c r="EN82" s="570">
        <f t="shared" si="169"/>
        <v>0.1566320839551063</v>
      </c>
      <c r="EO82" s="570">
        <f t="shared" si="169"/>
        <v>0.1566320839551063</v>
      </c>
      <c r="EP82" s="570">
        <f t="shared" si="169"/>
        <v>0.1566320839551063</v>
      </c>
      <c r="EQ82" s="570">
        <f t="shared" si="169"/>
        <v>0.13196340495048212</v>
      </c>
      <c r="ER82" s="570">
        <f t="shared" si="169"/>
        <v>0.13196340495048212</v>
      </c>
      <c r="ES82" s="570">
        <f t="shared" si="169"/>
        <v>0.13196340495048212</v>
      </c>
      <c r="ET82" s="570">
        <f t="shared" si="169"/>
        <v>0.12861087983689487</v>
      </c>
      <c r="EU82" s="570">
        <f t="shared" si="169"/>
        <v>0.12861087983689487</v>
      </c>
      <c r="EV82" s="570">
        <f t="shared" si="169"/>
        <v>0.12861087983689487</v>
      </c>
      <c r="EW82" s="570">
        <f t="shared" si="169"/>
        <v>0.12945055915064213</v>
      </c>
      <c r="EX82" s="570">
        <f t="shared" si="169"/>
        <v>0.12945055915064213</v>
      </c>
      <c r="EY82" s="570">
        <f t="shared" si="169"/>
        <v>0.15490055915064213</v>
      </c>
      <c r="EZ82" s="570">
        <f t="shared" si="169"/>
        <v>0.15762636272104097</v>
      </c>
      <c r="FA82" s="570">
        <f t="shared" si="169"/>
        <v>0.15762636272104097</v>
      </c>
      <c r="FB82" s="570">
        <f t="shared" si="169"/>
        <v>0.15762636272104097</v>
      </c>
      <c r="FC82" s="570">
        <f t="shared" si="169"/>
        <v>0.13213283378283133</v>
      </c>
      <c r="FD82" s="570">
        <f t="shared" si="169"/>
        <v>0.13213283378283133</v>
      </c>
      <c r="FE82" s="570">
        <f t="shared" si="169"/>
        <v>0.13213283378283133</v>
      </c>
      <c r="FF82" s="570">
        <f t="shared" si="169"/>
        <v>0.13000962014696343</v>
      </c>
      <c r="FG82" s="570">
        <f t="shared" si="169"/>
        <v>0.13000962014696343</v>
      </c>
      <c r="FH82" s="570">
        <f t="shared" si="169"/>
        <v>0.13000962014696343</v>
      </c>
      <c r="FI82" s="598">
        <f t="shared" si="169"/>
        <v>0.13107339105927929</v>
      </c>
      <c r="FJ82" s="598">
        <f t="shared" si="169"/>
        <v>0.13107339105927929</v>
      </c>
      <c r="FK82" s="598">
        <f t="shared" si="169"/>
        <v>0.15713339105927926</v>
      </c>
      <c r="FL82" s="598">
        <f t="shared" si="169"/>
        <v>0.16245108387367341</v>
      </c>
      <c r="FM82" s="598">
        <f t="shared" si="169"/>
        <v>0.16245108387367341</v>
      </c>
      <c r="FN82" s="598">
        <f t="shared" si="169"/>
        <v>0.16245108387367341</v>
      </c>
      <c r="FO82" s="598">
        <f t="shared" si="169"/>
        <v>0.13560485195047139</v>
      </c>
      <c r="FP82" s="598">
        <f t="shared" si="169"/>
        <v>0.13560485195047139</v>
      </c>
      <c r="FQ82" s="598">
        <f t="shared" si="169"/>
        <v>0.13560485195047139</v>
      </c>
      <c r="FR82" s="598">
        <f t="shared" si="169"/>
        <v>0.13513090087519886</v>
      </c>
      <c r="FS82" s="598">
        <f t="shared" si="169"/>
        <v>0.13513090087519886</v>
      </c>
      <c r="FT82" s="598">
        <f t="shared" si="169"/>
        <v>0.13513090087519886</v>
      </c>
      <c r="FU82" s="598">
        <f t="shared" si="169"/>
        <v>0.13607720182043304</v>
      </c>
      <c r="FV82" s="598">
        <f t="shared" si="169"/>
        <v>0.13607720182043304</v>
      </c>
      <c r="FW82" s="598">
        <f t="shared" si="169"/>
        <v>0.16311720182043304</v>
      </c>
      <c r="FX82" s="169"/>
    </row>
    <row r="83" spans="2:227">
      <c r="DN83" s="572"/>
      <c r="DO83" s="573"/>
      <c r="DP83" s="573"/>
      <c r="DQ83" s="573"/>
      <c r="DR83" s="573"/>
      <c r="DS83" s="573"/>
      <c r="DT83" s="573"/>
      <c r="DU83" s="573"/>
      <c r="DV83" s="573"/>
      <c r="DW83" s="573"/>
      <c r="DX83" s="573"/>
      <c r="DZ83" s="573"/>
      <c r="EA83" s="573"/>
      <c r="EB83" s="573"/>
      <c r="EC83" s="573"/>
      <c r="ED83" s="573"/>
      <c r="EE83" s="573"/>
      <c r="EF83" s="573"/>
      <c r="EG83" s="573"/>
      <c r="EH83" s="573"/>
      <c r="EI83" s="573"/>
      <c r="EJ83" s="573"/>
      <c r="EK83" s="573"/>
      <c r="EL83" s="573"/>
      <c r="EM83" s="573"/>
      <c r="EN83" s="573"/>
      <c r="EO83" s="573"/>
      <c r="EP83" s="573"/>
      <c r="EQ83" s="573"/>
      <c r="ER83" s="573"/>
      <c r="ES83" s="573"/>
      <c r="ET83" s="573"/>
      <c r="EU83" s="573"/>
      <c r="EV83" s="573"/>
      <c r="EW83" s="573"/>
      <c r="EX83" s="573"/>
      <c r="EY83" s="573"/>
      <c r="EZ83" s="573"/>
      <c r="FA83" s="573"/>
      <c r="FB83" s="573"/>
      <c r="FC83" s="573"/>
      <c r="FD83" s="573"/>
      <c r="FE83" s="573"/>
      <c r="FF83" s="573"/>
      <c r="FG83" s="573"/>
      <c r="FH83" s="573"/>
    </row>
    <row r="84" spans="2:227">
      <c r="B84" s="319" t="s">
        <v>271</v>
      </c>
      <c r="DN84" s="572" t="s">
        <v>260</v>
      </c>
      <c r="DO84" s="604">
        <f>+DO22</f>
        <v>0.14096999999999998</v>
      </c>
      <c r="DP84" s="604">
        <f t="shared" ref="DP84:DY84" si="170">+DP22</f>
        <v>0.14050000000000001</v>
      </c>
      <c r="DQ84" s="604">
        <f t="shared" si="170"/>
        <v>0.14050000000000001</v>
      </c>
      <c r="DR84" s="604">
        <f t="shared" si="170"/>
        <v>0.14050000000000001</v>
      </c>
      <c r="DS84" s="604">
        <f t="shared" si="170"/>
        <v>0.11941</v>
      </c>
      <c r="DT84" s="604">
        <f t="shared" si="170"/>
        <v>0.11941</v>
      </c>
      <c r="DU84" s="604">
        <f t="shared" si="170"/>
        <v>0.11941</v>
      </c>
      <c r="DV84" s="604">
        <f t="shared" si="170"/>
        <v>0.11416999999999999</v>
      </c>
      <c r="DW84" s="604">
        <f t="shared" si="170"/>
        <v>0.11416999999999999</v>
      </c>
      <c r="DX84" s="604">
        <f t="shared" si="170"/>
        <v>0.11416999999999999</v>
      </c>
      <c r="DY84" s="604">
        <f t="shared" si="170"/>
        <v>0.10484</v>
      </c>
      <c r="DZ84" s="604">
        <f t="shared" ref="DZ84:GL84" si="171">+DZ22</f>
        <v>0.10700000000000001</v>
      </c>
      <c r="EA84" s="604">
        <f t="shared" si="171"/>
        <v>0.13042000000000001</v>
      </c>
      <c r="EB84" s="604">
        <f t="shared" si="171"/>
        <v>0.13669999999999999</v>
      </c>
      <c r="EC84" s="604">
        <f t="shared" si="171"/>
        <v>0.13669999999999999</v>
      </c>
      <c r="ED84" s="604">
        <f t="shared" si="171"/>
        <v>0.13669999999999999</v>
      </c>
      <c r="EE84" s="604">
        <f t="shared" si="171"/>
        <v>0.11593000000000001</v>
      </c>
      <c r="EF84" s="604">
        <f t="shared" si="171"/>
        <v>0.11593000000000001</v>
      </c>
      <c r="EG84" s="604">
        <f t="shared" si="171"/>
        <v>0.11593000000000001</v>
      </c>
      <c r="EH84" s="604">
        <f t="shared" si="171"/>
        <v>0.12095999999999998</v>
      </c>
      <c r="EI84" s="604">
        <f t="shared" si="171"/>
        <v>0.12095999999999998</v>
      </c>
      <c r="EJ84" s="604">
        <f t="shared" si="171"/>
        <v>0.12095999999999998</v>
      </c>
      <c r="EK84" s="604">
        <f t="shared" si="171"/>
        <v>0.12315999999999999</v>
      </c>
      <c r="EL84" s="604">
        <f t="shared" si="171"/>
        <v>0.12315999999999999</v>
      </c>
      <c r="EM84" s="604">
        <f t="shared" si="171"/>
        <v>0.14746000000000001</v>
      </c>
      <c r="EN84" s="604">
        <f t="shared" si="171"/>
        <v>0.14468999999999999</v>
      </c>
      <c r="EO84" s="604">
        <f t="shared" si="171"/>
        <v>0.14468999999999999</v>
      </c>
      <c r="EP84" s="604">
        <f t="shared" si="171"/>
        <v>0.14468999999999999</v>
      </c>
      <c r="EQ84" s="604">
        <f t="shared" si="171"/>
        <v>0.12414</v>
      </c>
      <c r="ER84" s="604">
        <f t="shared" si="171"/>
        <v>0.12414</v>
      </c>
      <c r="ES84" s="604">
        <f t="shared" si="171"/>
        <v>0.12414</v>
      </c>
      <c r="ET84" s="604">
        <f t="shared" si="171"/>
        <v>0.12634000000000001</v>
      </c>
      <c r="EU84" s="604">
        <f t="shared" si="171"/>
        <v>0.12634000000000001</v>
      </c>
      <c r="EV84" s="604">
        <f t="shared" si="171"/>
        <v>0.12634000000000001</v>
      </c>
      <c r="EW84" s="604">
        <f t="shared" si="171"/>
        <v>0.1275</v>
      </c>
      <c r="EX84" s="604">
        <f t="shared" si="171"/>
        <v>0.1275</v>
      </c>
      <c r="EY84" s="604">
        <f t="shared" si="171"/>
        <v>0.15295</v>
      </c>
      <c r="EZ84" s="604">
        <f t="shared" si="171"/>
        <v>0.15939999999999999</v>
      </c>
      <c r="FA84" s="604">
        <f t="shared" si="171"/>
        <v>0.15939999999999999</v>
      </c>
      <c r="FB84" s="604">
        <f t="shared" si="171"/>
        <v>0.15939999999999999</v>
      </c>
      <c r="FC84" s="604">
        <f t="shared" si="171"/>
        <v>0.13417999999999999</v>
      </c>
      <c r="FD84" s="604">
        <f t="shared" si="171"/>
        <v>0.13417999999999999</v>
      </c>
      <c r="FE84" s="604">
        <f t="shared" si="171"/>
        <v>0.13417999999999999</v>
      </c>
      <c r="FF84" s="604">
        <f t="shared" si="171"/>
        <v>0.13680999999999999</v>
      </c>
      <c r="FG84" s="604">
        <f t="shared" si="171"/>
        <v>0.13680999999999999</v>
      </c>
      <c r="FH84" s="604">
        <f t="shared" si="171"/>
        <v>0.13680999999999999</v>
      </c>
      <c r="FI84" s="375">
        <f t="shared" si="171"/>
        <v>0.14093</v>
      </c>
      <c r="FJ84" s="375">
        <f t="shared" si="171"/>
        <v>0.14093</v>
      </c>
      <c r="FK84" s="375">
        <f t="shared" si="171"/>
        <v>0.16699</v>
      </c>
      <c r="FL84" s="375">
        <f t="shared" si="171"/>
        <v>0.16933999999999999</v>
      </c>
      <c r="FM84" s="375">
        <f t="shared" si="171"/>
        <v>0.16933999999999999</v>
      </c>
      <c r="FN84" s="375">
        <f t="shared" si="171"/>
        <v>0.16933999999999999</v>
      </c>
      <c r="FO84" s="375">
        <f t="shared" si="171"/>
        <v>0.14202000000000001</v>
      </c>
      <c r="FP84" s="375">
        <f t="shared" si="171"/>
        <v>0.14202000000000001</v>
      </c>
      <c r="FQ84" s="375">
        <f t="shared" si="171"/>
        <v>0.14202000000000001</v>
      </c>
      <c r="FR84" s="375">
        <f t="shared" si="171"/>
        <v>0.14172000000000001</v>
      </c>
      <c r="FS84" s="375">
        <f t="shared" si="171"/>
        <v>0.14172000000000001</v>
      </c>
      <c r="FT84" s="375">
        <f t="shared" si="171"/>
        <v>0.14172000000000001</v>
      </c>
      <c r="FU84" s="375">
        <f t="shared" si="171"/>
        <v>0.13879</v>
      </c>
      <c r="FV84" s="375">
        <f t="shared" si="171"/>
        <v>0.13879</v>
      </c>
      <c r="FW84" s="375">
        <f t="shared" si="171"/>
        <v>0.16582999999999998</v>
      </c>
      <c r="FX84" s="375">
        <f t="shared" si="171"/>
        <v>0.17096</v>
      </c>
      <c r="FY84" s="375">
        <f t="shared" si="171"/>
        <v>0.17096</v>
      </c>
      <c r="FZ84" s="375">
        <f t="shared" si="171"/>
        <v>0.17096</v>
      </c>
      <c r="GA84" s="375">
        <f t="shared" si="171"/>
        <v>0.14488000000000001</v>
      </c>
      <c r="GB84" s="375">
        <f t="shared" si="171"/>
        <v>0.14488000000000001</v>
      </c>
      <c r="GC84" s="375">
        <f t="shared" si="171"/>
        <v>0.14488000000000001</v>
      </c>
      <c r="GD84" s="375">
        <f t="shared" si="171"/>
        <v>0.14429</v>
      </c>
      <c r="GE84" s="375">
        <f t="shared" si="171"/>
        <v>0.14429</v>
      </c>
      <c r="GF84" s="375">
        <f t="shared" si="171"/>
        <v>0.14429</v>
      </c>
      <c r="GG84" s="375">
        <f t="shared" si="171"/>
        <v>0.14229</v>
      </c>
      <c r="GH84" s="375">
        <f t="shared" si="171"/>
        <v>0.14229</v>
      </c>
      <c r="GI84" s="375">
        <f t="shared" si="171"/>
        <v>0.16932999999999998</v>
      </c>
      <c r="GJ84" s="375">
        <f t="shared" si="171"/>
        <v>0.17534</v>
      </c>
      <c r="GK84" s="375">
        <f t="shared" si="171"/>
        <v>0.17534</v>
      </c>
      <c r="GL84" s="375">
        <f t="shared" si="171"/>
        <v>0.17534</v>
      </c>
      <c r="GM84" s="375">
        <f t="shared" ref="GM84:GX84" si="172">+GM22</f>
        <v>0.15163000000000001</v>
      </c>
      <c r="GN84" s="375">
        <f t="shared" si="172"/>
        <v>0.15163000000000001</v>
      </c>
      <c r="GO84" s="375">
        <f t="shared" si="172"/>
        <v>0.15163000000000001</v>
      </c>
      <c r="GP84" s="375">
        <f t="shared" si="172"/>
        <v>0.16064000000000001</v>
      </c>
      <c r="GQ84" s="375">
        <f t="shared" si="172"/>
        <v>0.16064000000000001</v>
      </c>
      <c r="GR84" s="375">
        <f t="shared" si="172"/>
        <v>0.16064000000000001</v>
      </c>
      <c r="GS84" s="375">
        <f t="shared" si="172"/>
        <v>0.15951000000000001</v>
      </c>
      <c r="GT84" s="375">
        <f t="shared" si="172"/>
        <v>0.15951000000000001</v>
      </c>
      <c r="GU84" s="375">
        <f t="shared" si="172"/>
        <v>0.18654999999999999</v>
      </c>
      <c r="GV84" s="375">
        <f t="shared" si="172"/>
        <v>0.18178</v>
      </c>
      <c r="GW84" s="375">
        <f t="shared" si="172"/>
        <v>0.18178</v>
      </c>
      <c r="GX84" s="375">
        <f t="shared" si="172"/>
        <v>0.18178</v>
      </c>
      <c r="GY84" s="375">
        <f t="shared" ref="GY84:HL84" si="173">+GY22</f>
        <v>0.16487000000000002</v>
      </c>
      <c r="GZ84" s="375">
        <f t="shared" si="173"/>
        <v>0.16487000000000002</v>
      </c>
      <c r="HA84" s="375">
        <f t="shared" si="173"/>
        <v>0.16487000000000002</v>
      </c>
      <c r="HB84" s="375">
        <f t="shared" si="173"/>
        <v>0.16152</v>
      </c>
      <c r="HC84" s="375">
        <f t="shared" si="173"/>
        <v>0.16152</v>
      </c>
      <c r="HD84" s="375">
        <f t="shared" si="173"/>
        <v>0.16152</v>
      </c>
      <c r="HE84" s="375">
        <f t="shared" si="173"/>
        <v>0.16252</v>
      </c>
      <c r="HF84" s="375">
        <f t="shared" si="173"/>
        <v>0.16252</v>
      </c>
      <c r="HG84" s="375">
        <f t="shared" si="173"/>
        <v>0.18956000000000001</v>
      </c>
      <c r="HH84" s="375">
        <f t="shared" si="173"/>
        <v>0.20354</v>
      </c>
      <c r="HI84" s="375">
        <f t="shared" si="173"/>
        <v>0.20354</v>
      </c>
      <c r="HJ84" s="375">
        <f t="shared" si="173"/>
        <v>0.20354</v>
      </c>
      <c r="HK84" s="375">
        <f t="shared" si="173"/>
        <v>0.17512</v>
      </c>
      <c r="HL84" s="375">
        <f t="shared" si="173"/>
        <v>0.17512</v>
      </c>
      <c r="HM84" s="375">
        <f>+HM22</f>
        <v>0.17512</v>
      </c>
      <c r="HN84" s="375">
        <f t="shared" ref="HN84:HS84" si="174">+HN22</f>
        <v>0.1691</v>
      </c>
      <c r="HO84" s="375">
        <f t="shared" si="174"/>
        <v>0.1691</v>
      </c>
      <c r="HP84" s="375">
        <f t="shared" si="174"/>
        <v>0.1691</v>
      </c>
      <c r="HQ84" s="375">
        <f t="shared" si="174"/>
        <v>0.16513</v>
      </c>
      <c r="HR84" s="375">
        <f t="shared" si="174"/>
        <v>0.16513</v>
      </c>
      <c r="HS84" s="375">
        <f t="shared" si="174"/>
        <v>0.19217000000000001</v>
      </c>
    </row>
    <row r="85" spans="2:227">
      <c r="DN85" s="572"/>
    </row>
    <row r="86" spans="2:227">
      <c r="DN86" s="572"/>
    </row>
    <row r="87" spans="2:227">
      <c r="B87" s="2"/>
      <c r="FK87" s="142"/>
      <c r="FL87" s="142"/>
      <c r="FM87" s="142"/>
      <c r="FN87" s="142"/>
      <c r="FO87" s="142"/>
      <c r="FP87" s="142"/>
      <c r="FQ87" s="142"/>
    </row>
    <row r="88" spans="2:227">
      <c r="B88" s="364"/>
      <c r="FK88" s="324"/>
      <c r="FL88" s="324"/>
      <c r="FM88" s="324"/>
      <c r="FN88" s="324"/>
      <c r="FO88" s="324"/>
      <c r="FP88" s="324"/>
      <c r="FQ88" s="324"/>
    </row>
    <row r="89" spans="2:227">
      <c r="B89" s="365"/>
      <c r="FX89" s="324"/>
    </row>
    <row r="90" spans="2:227">
      <c r="B90" s="365"/>
      <c r="FX90" s="324"/>
    </row>
    <row r="91" spans="2:227">
      <c r="B91" s="15"/>
      <c r="FX91" s="324"/>
    </row>
    <row r="92" spans="2:227">
      <c r="DO92" s="584"/>
      <c r="DP92" s="584"/>
      <c r="DQ92" s="584"/>
      <c r="DR92" s="584"/>
      <c r="DS92" s="584"/>
      <c r="DT92" s="584"/>
      <c r="DU92" s="584"/>
      <c r="DV92" s="584"/>
      <c r="DW92" s="584"/>
      <c r="DX92" s="584"/>
      <c r="DY92" s="584"/>
      <c r="DZ92" s="584"/>
      <c r="EA92" s="584"/>
      <c r="EB92" s="584"/>
      <c r="EC92" s="584"/>
      <c r="ED92" s="584"/>
      <c r="EE92" s="584"/>
      <c r="EF92" s="584"/>
      <c r="EG92" s="584"/>
      <c r="EH92" s="584"/>
      <c r="EI92" s="584"/>
      <c r="EJ92" s="584"/>
      <c r="EK92" s="584"/>
      <c r="EL92" s="584"/>
      <c r="EM92" s="584"/>
      <c r="EN92" s="584"/>
      <c r="EO92" s="584"/>
      <c r="EP92" s="584"/>
      <c r="EQ92" s="584"/>
      <c r="ER92" s="584"/>
      <c r="ES92" s="584"/>
      <c r="ET92" s="584"/>
      <c r="EU92" s="584"/>
      <c r="EV92" s="584"/>
      <c r="EW92" s="584"/>
      <c r="EX92" s="584"/>
      <c r="EY92" s="584"/>
      <c r="EZ92" s="584"/>
      <c r="FA92" s="584"/>
      <c r="FB92" s="584"/>
      <c r="FC92" s="584"/>
      <c r="FD92" s="584"/>
      <c r="FE92" s="584"/>
      <c r="FF92" s="584"/>
      <c r="FG92" s="584"/>
      <c r="FH92" s="584"/>
      <c r="FI92" s="584"/>
      <c r="FJ92" s="584"/>
      <c r="FK92" s="584"/>
      <c r="FL92" s="584"/>
      <c r="FM92" s="584"/>
      <c r="FN92" s="584"/>
      <c r="FO92" s="584"/>
      <c r="FP92" s="584"/>
      <c r="FQ92" s="584"/>
      <c r="FR92" s="584"/>
      <c r="FS92" s="584"/>
      <c r="FT92" s="584"/>
      <c r="FU92" s="584"/>
      <c r="FV92" s="584"/>
      <c r="FW92" s="584"/>
      <c r="FX92" s="324"/>
    </row>
    <row r="93" spans="2:227">
      <c r="B93" s="319"/>
      <c r="FX93" s="324"/>
    </row>
    <row r="94" spans="2:227">
      <c r="B94" s="392"/>
      <c r="FX94" s="324"/>
    </row>
    <row r="95" spans="2:227">
      <c r="B95" s="392"/>
      <c r="FX95" s="324"/>
    </row>
    <row r="96" spans="2:227">
      <c r="B96" s="395"/>
      <c r="FX96" s="324"/>
    </row>
    <row r="97" spans="2:180">
      <c r="FX97" s="324"/>
    </row>
    <row r="98" spans="2:180">
      <c r="B98" s="2"/>
      <c r="FX98" s="324"/>
    </row>
    <row r="99" spans="2:180">
      <c r="B99" s="395"/>
      <c r="FX99" s="324"/>
    </row>
    <row r="100" spans="2:180">
      <c r="B100" s="395"/>
      <c r="FX100" s="324"/>
    </row>
    <row r="101" spans="2:180">
      <c r="B101" s="395"/>
      <c r="FX101" s="324"/>
    </row>
    <row r="102" spans="2:180">
      <c r="B102" s="396"/>
      <c r="FX102" s="324"/>
    </row>
    <row r="103" spans="2:180">
      <c r="FX103" s="324"/>
    </row>
    <row r="104" spans="2:180">
      <c r="B104" s="314"/>
      <c r="FJ104" s="370"/>
      <c r="FK104" s="370"/>
      <c r="FL104" s="370"/>
      <c r="FM104" s="370"/>
      <c r="FN104" s="370"/>
      <c r="FO104" s="370"/>
      <c r="FP104" s="370"/>
      <c r="FQ104" s="370"/>
      <c r="FR104" s="370"/>
      <c r="FS104" s="370"/>
      <c r="FT104" s="370"/>
      <c r="FU104" s="370"/>
      <c r="FV104" s="370"/>
      <c r="FW104" s="370"/>
      <c r="FX104" s="324"/>
    </row>
    <row r="105" spans="2:180">
      <c r="FX105" s="324"/>
    </row>
    <row r="106" spans="2:180">
      <c r="FX106" s="324"/>
    </row>
    <row r="107" spans="2:180">
      <c r="FX107" s="324"/>
    </row>
    <row r="108" spans="2:180">
      <c r="FX108" s="324"/>
    </row>
  </sheetData>
  <pageMargins left="0.7" right="0.7" top="0.75" bottom="0.75" header="0.3" footer="0.3"/>
  <pageSetup scale="59" orientation="landscape" horizontalDpi="4294967295" verticalDpi="4294967295" r:id="rId1"/>
  <headerFooter>
    <oddFooter>&amp;L&amp;F&amp;R&amp;D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I101"/>
  <sheetViews>
    <sheetView showGridLines="0" zoomScale="110" zoomScaleNormal="110" workbookViewId="0">
      <pane xSplit="53" ySplit="5" topLeftCell="FS6" activePane="bottomRight" state="frozen"/>
      <selection pane="topRight" activeCell="BB1" sqref="BB1"/>
      <selection pane="bottomLeft" activeCell="A6" sqref="A6"/>
      <selection pane="bottomRight" activeCell="FW5" sqref="FW5"/>
    </sheetView>
  </sheetViews>
  <sheetFormatPr baseColWidth="10" defaultColWidth="9.1640625" defaultRowHeight="13"/>
  <cols>
    <col min="1" max="1" width="2.83203125" style="143" customWidth="1"/>
    <col min="2" max="2" width="75.33203125" style="144" customWidth="1"/>
    <col min="3" max="5" width="12.5" style="143" hidden="1" customWidth="1"/>
    <col min="6" max="6" width="12.6640625" style="143" hidden="1" customWidth="1"/>
    <col min="7" max="9" width="12.5" style="143" hidden="1" customWidth="1"/>
    <col min="10" max="11" width="12.6640625" style="143" hidden="1" customWidth="1"/>
    <col min="12" max="13" width="13" style="143" hidden="1" customWidth="1"/>
    <col min="14" max="14" width="12.5" style="143" hidden="1" customWidth="1"/>
    <col min="15" max="15" width="13" style="143" hidden="1" customWidth="1"/>
    <col min="16" max="18" width="12.6640625" style="143" hidden="1" customWidth="1"/>
    <col min="19" max="20" width="13" style="143" hidden="1" customWidth="1"/>
    <col min="21" max="21" width="12.6640625" style="143" hidden="1" customWidth="1"/>
    <col min="22" max="22" width="13" style="143" hidden="1" customWidth="1"/>
    <col min="23" max="23" width="12.6640625" style="143" hidden="1" customWidth="1"/>
    <col min="24" max="24" width="13.33203125" style="143" hidden="1" customWidth="1"/>
    <col min="25" max="25" width="12.6640625" style="143" hidden="1" customWidth="1"/>
    <col min="26" max="28" width="13" style="143" hidden="1" customWidth="1"/>
    <col min="29" max="30" width="12.6640625" style="143" hidden="1" customWidth="1"/>
    <col min="31" max="32" width="13" style="143" hidden="1" customWidth="1"/>
    <col min="33" max="34" width="12.6640625" style="143" hidden="1" customWidth="1"/>
    <col min="35" max="36" width="12.83203125" style="143" hidden="1" customWidth="1"/>
    <col min="37" max="37" width="13" style="143" hidden="1" customWidth="1"/>
    <col min="38" max="38" width="12.83203125" style="143" hidden="1" customWidth="1"/>
    <col min="39" max="40" width="13" style="143" hidden="1" customWidth="1"/>
    <col min="41" max="41" width="12.83203125" style="143" hidden="1" customWidth="1"/>
    <col min="42" max="42" width="12.33203125" style="143" hidden="1" customWidth="1"/>
    <col min="43" max="43" width="13" style="143" hidden="1" customWidth="1"/>
    <col min="44" max="44" width="12.33203125" style="143" hidden="1" customWidth="1"/>
    <col min="45" max="45" width="12.6640625" style="143" hidden="1" customWidth="1"/>
    <col min="46" max="46" width="12.33203125" style="143" hidden="1" customWidth="1"/>
    <col min="47" max="47" width="13" style="143" hidden="1" customWidth="1"/>
    <col min="48" max="48" width="12.83203125" style="143" hidden="1" customWidth="1"/>
    <col min="49" max="49" width="12.5" style="143" hidden="1" customWidth="1"/>
    <col min="50" max="52" width="13" style="143" hidden="1" customWidth="1"/>
    <col min="53" max="53" width="12.6640625" style="143" hidden="1" customWidth="1"/>
    <col min="54" max="54" width="13" style="143" customWidth="1"/>
    <col min="55" max="56" width="12.6640625" style="143" customWidth="1"/>
    <col min="57" max="57" width="13" style="143" customWidth="1"/>
    <col min="58" max="58" width="12.6640625" style="143" customWidth="1"/>
    <col min="59" max="59" width="13" style="143" customWidth="1"/>
    <col min="60" max="60" width="12.6640625" style="143" customWidth="1"/>
    <col min="61" max="61" width="12.33203125" style="143" customWidth="1"/>
    <col min="62" max="62" width="12.5" style="143" customWidth="1"/>
    <col min="63" max="63" width="13" style="143" customWidth="1"/>
    <col min="64" max="64" width="12.83203125" style="143" customWidth="1"/>
    <col min="65" max="65" width="13" style="143" customWidth="1"/>
    <col min="66" max="66" width="12.83203125" style="143" customWidth="1"/>
    <col min="67" max="68" width="12.6640625" style="143" customWidth="1"/>
    <col min="69" max="70" width="12.33203125" style="143" customWidth="1"/>
    <col min="71" max="71" width="13" style="143" customWidth="1"/>
    <col min="72" max="72" width="12.83203125" style="143" customWidth="1"/>
    <col min="73" max="73" width="13" style="143" customWidth="1"/>
    <col min="74" max="74" width="13.33203125" style="143" customWidth="1"/>
    <col min="75" max="75" width="12.6640625" style="143" customWidth="1"/>
    <col min="76" max="76" width="13" style="143" customWidth="1"/>
    <col min="77" max="77" width="12.6640625" style="143" customWidth="1"/>
    <col min="78" max="78" width="12.33203125" style="143" customWidth="1"/>
    <col min="79" max="79" width="13" style="143" customWidth="1"/>
    <col min="80" max="80" width="12.83203125" style="143" customWidth="1"/>
    <col min="81" max="83" width="13" style="143" customWidth="1"/>
    <col min="84" max="84" width="12.83203125" style="143" customWidth="1"/>
    <col min="85" max="85" width="13" style="143" customWidth="1"/>
    <col min="86" max="88" width="12.83203125" style="143" customWidth="1"/>
    <col min="89" max="89" width="12.6640625" style="143" customWidth="1"/>
    <col min="90" max="90" width="13" style="143" customWidth="1"/>
    <col min="91" max="91" width="12.83203125" style="143" customWidth="1"/>
    <col min="92" max="97" width="12.33203125" style="143" customWidth="1"/>
    <col min="98" max="98" width="11.5" style="143" customWidth="1"/>
    <col min="99" max="104" width="11.1640625" style="143" customWidth="1"/>
    <col min="105" max="112" width="11.5" style="143" customWidth="1"/>
    <col min="113" max="119" width="10.6640625" style="143" customWidth="1"/>
    <col min="120" max="121" width="11" style="143" customWidth="1"/>
    <col min="122" max="122" width="11.5" style="143" customWidth="1"/>
    <col min="123" max="125" width="11.1640625" style="143" customWidth="1"/>
    <col min="126" max="128" width="11" style="143" customWidth="1"/>
    <col min="129" max="129" width="12.83203125" style="179" customWidth="1"/>
    <col min="130" max="131" width="12.83203125" style="143" customWidth="1"/>
    <col min="132" max="137" width="12.1640625" style="143" customWidth="1"/>
    <col min="138" max="179" width="12.1640625" style="143" bestFit="1" customWidth="1"/>
    <col min="180" max="180" width="9.1640625" style="169"/>
    <col min="181" max="184" width="10.33203125" style="143" bestFit="1" customWidth="1"/>
    <col min="185" max="191" width="9.1640625" style="143"/>
    <col min="192" max="192" width="9.83203125" style="143" bestFit="1" customWidth="1"/>
    <col min="193" max="204" width="9.1640625" style="143"/>
    <col min="205" max="205" width="10.5" style="143" bestFit="1" customWidth="1"/>
    <col min="206" max="16384" width="9.1640625" style="143"/>
  </cols>
  <sheetData>
    <row r="1" spans="2:217">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row>
    <row r="2" spans="2:217" ht="16">
      <c r="B2" s="577" t="s">
        <v>263</v>
      </c>
      <c r="CH2" s="184"/>
      <c r="CI2" s="184"/>
      <c r="CJ2" s="184"/>
      <c r="DL2" s="313"/>
      <c r="DM2" s="313"/>
      <c r="DN2" s="313"/>
      <c r="DO2" s="313"/>
      <c r="DP2" s="313"/>
      <c r="DQ2" s="313"/>
      <c r="DR2" s="313"/>
      <c r="DY2" s="537"/>
      <c r="DZ2" s="538"/>
      <c r="EA2" s="538"/>
      <c r="EB2" s="538"/>
      <c r="EC2" s="538"/>
      <c r="ED2" s="538"/>
      <c r="EE2" s="538"/>
      <c r="EF2" s="538"/>
      <c r="EG2" s="538"/>
      <c r="EH2" s="538"/>
      <c r="EI2" s="538"/>
      <c r="EJ2" s="538"/>
      <c r="EK2" s="538"/>
      <c r="EL2" s="538"/>
      <c r="EM2" s="538"/>
      <c r="EN2" s="538"/>
      <c r="EO2" s="538"/>
      <c r="EP2" s="538"/>
      <c r="EQ2" s="538"/>
      <c r="ER2" s="538"/>
      <c r="ES2" s="538"/>
      <c r="ET2" s="538"/>
      <c r="EU2" s="538"/>
      <c r="EV2" s="538"/>
      <c r="EW2" s="538"/>
      <c r="EX2" s="538"/>
      <c r="EY2" s="538"/>
      <c r="EZ2" s="538"/>
      <c r="FA2" s="538"/>
      <c r="FB2" s="538"/>
      <c r="FC2" s="538"/>
      <c r="FD2" s="538"/>
      <c r="FE2" s="538"/>
      <c r="FF2" s="538"/>
      <c r="FG2" s="538"/>
      <c r="FH2" s="538"/>
      <c r="FI2" s="538"/>
      <c r="FJ2" s="538"/>
      <c r="FK2" s="538"/>
      <c r="FL2" s="538"/>
      <c r="FM2" s="538"/>
      <c r="FN2" s="538"/>
      <c r="FO2" s="538"/>
      <c r="FP2" s="538"/>
      <c r="FQ2" s="538"/>
      <c r="FR2" s="538"/>
      <c r="FS2" s="538"/>
      <c r="FT2" s="538"/>
      <c r="FU2" s="538"/>
      <c r="FV2" s="538"/>
      <c r="FW2" s="538"/>
    </row>
    <row r="3" spans="2:217" ht="14" thickBot="1">
      <c r="B3" s="150"/>
      <c r="DY3" s="537"/>
    </row>
    <row r="4" spans="2:217" ht="21.75" customHeight="1">
      <c r="B4" s="535"/>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211" t="s">
        <v>123</v>
      </c>
      <c r="AY4" s="182" t="s">
        <v>64</v>
      </c>
      <c r="AZ4" s="182" t="s">
        <v>64</v>
      </c>
      <c r="BA4" s="182" t="s">
        <v>64</v>
      </c>
      <c r="BB4" s="182" t="s">
        <v>64</v>
      </c>
      <c r="BC4" s="182" t="s">
        <v>64</v>
      </c>
      <c r="BD4" s="182" t="s">
        <v>64</v>
      </c>
      <c r="BE4" s="182" t="s">
        <v>64</v>
      </c>
      <c r="BF4" s="182" t="s">
        <v>64</v>
      </c>
      <c r="BG4" s="182" t="s">
        <v>63</v>
      </c>
      <c r="BH4" s="182" t="s">
        <v>63</v>
      </c>
      <c r="BI4" s="182" t="s">
        <v>63</v>
      </c>
      <c r="BJ4" s="182" t="s">
        <v>63</v>
      </c>
      <c r="BK4" s="182" t="s">
        <v>64</v>
      </c>
      <c r="BL4" s="182" t="s">
        <v>64</v>
      </c>
      <c r="BM4" s="182" t="s">
        <v>64</v>
      </c>
      <c r="BN4" s="182" t="s">
        <v>64</v>
      </c>
      <c r="BO4" s="182" t="s">
        <v>64</v>
      </c>
      <c r="BP4" s="182" t="s">
        <v>64</v>
      </c>
      <c r="BQ4" s="182" t="s">
        <v>64</v>
      </c>
      <c r="BR4" s="182" t="s">
        <v>64</v>
      </c>
      <c r="BS4" s="182" t="s">
        <v>63</v>
      </c>
      <c r="BT4" s="182" t="s">
        <v>63</v>
      </c>
      <c r="BU4" s="182" t="s">
        <v>63</v>
      </c>
      <c r="BV4" s="182" t="s">
        <v>63</v>
      </c>
      <c r="BW4" s="182" t="s">
        <v>64</v>
      </c>
      <c r="BX4" s="182" t="s">
        <v>64</v>
      </c>
      <c r="BY4" s="182" t="s">
        <v>64</v>
      </c>
      <c r="BZ4" s="182" t="s">
        <v>64</v>
      </c>
      <c r="CA4" s="182" t="s">
        <v>64</v>
      </c>
      <c r="CB4" s="182" t="s">
        <v>64</v>
      </c>
      <c r="CC4" s="182" t="s">
        <v>64</v>
      </c>
      <c r="CD4" s="182" t="s">
        <v>64</v>
      </c>
      <c r="CE4" s="182" t="s">
        <v>63</v>
      </c>
      <c r="CF4" s="182" t="s">
        <v>63</v>
      </c>
      <c r="CG4" s="182" t="s">
        <v>63</v>
      </c>
      <c r="CH4" s="182" t="s">
        <v>63</v>
      </c>
      <c r="CI4" s="182" t="s">
        <v>64</v>
      </c>
      <c r="CJ4" s="182" t="s">
        <v>64</v>
      </c>
      <c r="CK4" s="182" t="s">
        <v>64</v>
      </c>
      <c r="CL4" s="182" t="s">
        <v>64</v>
      </c>
      <c r="CM4" s="182" t="s">
        <v>64</v>
      </c>
      <c r="CN4" s="182" t="s">
        <v>64</v>
      </c>
      <c r="CO4" s="182" t="s">
        <v>64</v>
      </c>
      <c r="CP4" s="182" t="s">
        <v>64</v>
      </c>
      <c r="CQ4" s="182" t="s">
        <v>63</v>
      </c>
      <c r="CR4" s="182" t="s">
        <v>63</v>
      </c>
      <c r="CS4" s="182" t="s">
        <v>63</v>
      </c>
      <c r="CT4" s="182" t="s">
        <v>63</v>
      </c>
      <c r="CU4" s="182" t="s">
        <v>64</v>
      </c>
      <c r="CV4" s="182" t="s">
        <v>64</v>
      </c>
      <c r="CW4" s="182" t="s">
        <v>64</v>
      </c>
      <c r="CX4" s="182" t="s">
        <v>64</v>
      </c>
      <c r="CY4" s="182" t="s">
        <v>64</v>
      </c>
      <c r="CZ4" s="182" t="s">
        <v>64</v>
      </c>
      <c r="DA4" s="182" t="s">
        <v>64</v>
      </c>
      <c r="DB4" s="182" t="s">
        <v>64</v>
      </c>
      <c r="DC4" s="182" t="s">
        <v>63</v>
      </c>
      <c r="DD4" s="182" t="s">
        <v>63</v>
      </c>
      <c r="DE4" s="182" t="s">
        <v>63</v>
      </c>
      <c r="DF4" s="182" t="s">
        <v>63</v>
      </c>
      <c r="DG4" s="182" t="s">
        <v>64</v>
      </c>
      <c r="DH4" s="182" t="s">
        <v>64</v>
      </c>
      <c r="DI4" s="182" t="s">
        <v>64</v>
      </c>
      <c r="DJ4" s="182" t="s">
        <v>64</v>
      </c>
      <c r="DK4" s="182" t="s">
        <v>64</v>
      </c>
      <c r="DL4" s="182" t="s">
        <v>64</v>
      </c>
      <c r="DM4" s="182" t="s">
        <v>64</v>
      </c>
      <c r="DN4" s="182" t="s">
        <v>64</v>
      </c>
      <c r="DO4" s="182" t="s">
        <v>63</v>
      </c>
      <c r="DP4" s="182" t="s">
        <v>63</v>
      </c>
      <c r="DQ4" s="182" t="s">
        <v>63</v>
      </c>
      <c r="DR4" s="182" t="s">
        <v>63</v>
      </c>
      <c r="DS4" s="182" t="s">
        <v>64</v>
      </c>
      <c r="DT4" s="182" t="s">
        <v>64</v>
      </c>
      <c r="DU4" s="182" t="s">
        <v>64</v>
      </c>
      <c r="DV4" s="182" t="s">
        <v>64</v>
      </c>
      <c r="DW4" s="182" t="s">
        <v>64</v>
      </c>
      <c r="DX4" s="182" t="s">
        <v>64</v>
      </c>
      <c r="DY4" s="479" t="s">
        <v>64</v>
      </c>
      <c r="DZ4" s="182" t="s">
        <v>64</v>
      </c>
      <c r="EA4" s="182" t="s">
        <v>63</v>
      </c>
      <c r="EB4" s="182" t="s">
        <v>63</v>
      </c>
      <c r="EC4" s="182" t="s">
        <v>63</v>
      </c>
      <c r="ED4" s="182" t="s">
        <v>63</v>
      </c>
      <c r="EE4" s="182" t="s">
        <v>64</v>
      </c>
      <c r="EF4" s="182" t="s">
        <v>64</v>
      </c>
      <c r="EG4" s="182" t="s">
        <v>64</v>
      </c>
      <c r="EH4" s="182" t="s">
        <v>64</v>
      </c>
      <c r="EI4" s="182" t="s">
        <v>64</v>
      </c>
      <c r="EJ4" s="182" t="s">
        <v>64</v>
      </c>
      <c r="EK4" s="182" t="s">
        <v>64</v>
      </c>
      <c r="EL4" s="182" t="s">
        <v>64</v>
      </c>
      <c r="EM4" s="182" t="s">
        <v>63</v>
      </c>
      <c r="EN4" s="182" t="s">
        <v>63</v>
      </c>
      <c r="EO4" s="182" t="s">
        <v>63</v>
      </c>
      <c r="EP4" s="182" t="s">
        <v>63</v>
      </c>
      <c r="EQ4" s="182" t="s">
        <v>64</v>
      </c>
      <c r="ER4" s="182" t="s">
        <v>64</v>
      </c>
      <c r="ES4" s="182" t="s">
        <v>64</v>
      </c>
      <c r="ET4" s="182" t="s">
        <v>64</v>
      </c>
      <c r="EU4" s="182" t="s">
        <v>64</v>
      </c>
      <c r="EV4" s="182" t="s">
        <v>64</v>
      </c>
      <c r="EW4" s="182" t="s">
        <v>64</v>
      </c>
      <c r="EX4" s="182" t="s">
        <v>64</v>
      </c>
      <c r="EY4" s="182" t="s">
        <v>63</v>
      </c>
      <c r="EZ4" s="182" t="s">
        <v>63</v>
      </c>
      <c r="FA4" s="182" t="s">
        <v>63</v>
      </c>
      <c r="FB4" s="182" t="s">
        <v>63</v>
      </c>
      <c r="FC4" s="182" t="s">
        <v>64</v>
      </c>
      <c r="FD4" s="182" t="s">
        <v>64</v>
      </c>
      <c r="FE4" s="182" t="s">
        <v>64</v>
      </c>
      <c r="FF4" s="182" t="s">
        <v>64</v>
      </c>
      <c r="FG4" s="182" t="s">
        <v>64</v>
      </c>
      <c r="FH4" s="182" t="s">
        <v>64</v>
      </c>
      <c r="FI4" s="182" t="s">
        <v>64</v>
      </c>
      <c r="FJ4" s="182" t="s">
        <v>64</v>
      </c>
      <c r="FK4" s="182" t="s">
        <v>63</v>
      </c>
      <c r="FL4" s="182" t="s">
        <v>63</v>
      </c>
      <c r="FM4" s="182" t="s">
        <v>63</v>
      </c>
      <c r="FN4" s="182" t="s">
        <v>63</v>
      </c>
      <c r="FO4" s="182" t="s">
        <v>64</v>
      </c>
      <c r="FP4" s="182" t="s">
        <v>64</v>
      </c>
      <c r="FQ4" s="182" t="s">
        <v>64</v>
      </c>
      <c r="FR4" s="182" t="s">
        <v>64</v>
      </c>
      <c r="FS4" s="182" t="s">
        <v>64</v>
      </c>
      <c r="FT4" s="182" t="s">
        <v>64</v>
      </c>
      <c r="FU4" s="182" t="s">
        <v>64</v>
      </c>
      <c r="FV4" s="182" t="s">
        <v>64</v>
      </c>
      <c r="FW4" s="182" t="s">
        <v>63</v>
      </c>
      <c r="FX4" s="182" t="s">
        <v>49</v>
      </c>
    </row>
    <row r="5" spans="2:217" s="148" customFormat="1" ht="14" thickBot="1">
      <c r="B5" s="208" t="s">
        <v>0</v>
      </c>
      <c r="C5" s="208">
        <v>38626</v>
      </c>
      <c r="D5" s="208">
        <v>38657</v>
      </c>
      <c r="E5" s="208">
        <v>38687</v>
      </c>
      <c r="F5" s="208">
        <v>38718</v>
      </c>
      <c r="G5" s="208">
        <v>38749</v>
      </c>
      <c r="H5" s="208">
        <v>38777</v>
      </c>
      <c r="I5" s="208">
        <v>38808</v>
      </c>
      <c r="J5" s="208">
        <v>38838</v>
      </c>
      <c r="K5" s="208">
        <v>38869</v>
      </c>
      <c r="L5" s="208">
        <v>38899</v>
      </c>
      <c r="M5" s="208">
        <v>38930</v>
      </c>
      <c r="N5" s="208">
        <v>38961</v>
      </c>
      <c r="O5" s="208">
        <v>38991</v>
      </c>
      <c r="P5" s="208">
        <v>39022</v>
      </c>
      <c r="Q5" s="208">
        <v>39052</v>
      </c>
      <c r="R5" s="208">
        <v>39083</v>
      </c>
      <c r="S5" s="208">
        <v>39114</v>
      </c>
      <c r="T5" s="208">
        <v>39142</v>
      </c>
      <c r="U5" s="208">
        <v>39173</v>
      </c>
      <c r="V5" s="208">
        <v>39203</v>
      </c>
      <c r="W5" s="208">
        <v>39234</v>
      </c>
      <c r="X5" s="208">
        <v>39264</v>
      </c>
      <c r="Y5" s="208">
        <v>39295</v>
      </c>
      <c r="Z5" s="208">
        <v>39326</v>
      </c>
      <c r="AA5" s="208">
        <v>39356</v>
      </c>
      <c r="AB5" s="208">
        <v>39387</v>
      </c>
      <c r="AC5" s="208">
        <v>39417</v>
      </c>
      <c r="AD5" s="208">
        <v>39448</v>
      </c>
      <c r="AE5" s="208">
        <v>39479</v>
      </c>
      <c r="AF5" s="208">
        <v>39508</v>
      </c>
      <c r="AG5" s="208">
        <v>39539</v>
      </c>
      <c r="AH5" s="208">
        <v>39569</v>
      </c>
      <c r="AI5" s="208">
        <v>39600</v>
      </c>
      <c r="AJ5" s="208">
        <v>39630</v>
      </c>
      <c r="AK5" s="208">
        <v>39661</v>
      </c>
      <c r="AL5" s="208">
        <v>39692</v>
      </c>
      <c r="AM5" s="208">
        <v>39722</v>
      </c>
      <c r="AN5" s="208">
        <v>39753</v>
      </c>
      <c r="AO5" s="208">
        <v>39783</v>
      </c>
      <c r="AP5" s="208">
        <v>39814</v>
      </c>
      <c r="AQ5" s="208">
        <v>39845</v>
      </c>
      <c r="AR5" s="208">
        <v>39873</v>
      </c>
      <c r="AS5" s="208">
        <v>39904</v>
      </c>
      <c r="AT5" s="208">
        <v>39934</v>
      </c>
      <c r="AU5" s="208">
        <v>39965</v>
      </c>
      <c r="AV5" s="208">
        <v>39995</v>
      </c>
      <c r="AW5" s="208">
        <v>40026</v>
      </c>
      <c r="AX5" s="208">
        <v>40057</v>
      </c>
      <c r="AY5" s="208">
        <v>40087</v>
      </c>
      <c r="AZ5" s="208">
        <v>40118</v>
      </c>
      <c r="BA5" s="208">
        <v>40148</v>
      </c>
      <c r="BB5" s="208">
        <v>40179</v>
      </c>
      <c r="BC5" s="208">
        <v>40210</v>
      </c>
      <c r="BD5" s="208">
        <v>40238</v>
      </c>
      <c r="BE5" s="208">
        <v>40269</v>
      </c>
      <c r="BF5" s="208">
        <v>40299</v>
      </c>
      <c r="BG5" s="208">
        <v>40330</v>
      </c>
      <c r="BH5" s="208">
        <v>40360</v>
      </c>
      <c r="BI5" s="208">
        <v>40391</v>
      </c>
      <c r="BJ5" s="208">
        <v>40422</v>
      </c>
      <c r="BK5" s="208">
        <v>40452</v>
      </c>
      <c r="BL5" s="208">
        <v>40483</v>
      </c>
      <c r="BM5" s="208">
        <v>40513</v>
      </c>
      <c r="BN5" s="208">
        <v>40544</v>
      </c>
      <c r="BO5" s="208">
        <v>40575</v>
      </c>
      <c r="BP5" s="208">
        <v>40603</v>
      </c>
      <c r="BQ5" s="208">
        <v>40634</v>
      </c>
      <c r="BR5" s="208">
        <v>40664</v>
      </c>
      <c r="BS5" s="208">
        <v>40695</v>
      </c>
      <c r="BT5" s="208">
        <v>40725</v>
      </c>
      <c r="BU5" s="208">
        <v>40756</v>
      </c>
      <c r="BV5" s="208">
        <v>40787</v>
      </c>
      <c r="BW5" s="208">
        <v>40817</v>
      </c>
      <c r="BX5" s="208">
        <v>40848</v>
      </c>
      <c r="BY5" s="208">
        <v>40878</v>
      </c>
      <c r="BZ5" s="208">
        <v>40909</v>
      </c>
      <c r="CA5" s="208">
        <v>40940</v>
      </c>
      <c r="CB5" s="208">
        <v>40969</v>
      </c>
      <c r="CC5" s="208">
        <v>41000</v>
      </c>
      <c r="CD5" s="208">
        <v>41030</v>
      </c>
      <c r="CE5" s="208">
        <v>41061</v>
      </c>
      <c r="CF5" s="208">
        <v>41091</v>
      </c>
      <c r="CG5" s="208">
        <v>41122</v>
      </c>
      <c r="CH5" s="208">
        <v>41153</v>
      </c>
      <c r="CI5" s="208">
        <v>41183</v>
      </c>
      <c r="CJ5" s="208">
        <v>41224</v>
      </c>
      <c r="CK5" s="208">
        <v>41244</v>
      </c>
      <c r="CL5" s="208">
        <v>41275</v>
      </c>
      <c r="CM5" s="208">
        <v>41306</v>
      </c>
      <c r="CN5" s="208">
        <v>41334</v>
      </c>
      <c r="CO5" s="208">
        <v>41365</v>
      </c>
      <c r="CP5" s="208">
        <v>41395</v>
      </c>
      <c r="CQ5" s="208">
        <v>41426</v>
      </c>
      <c r="CR5" s="208">
        <v>41456</v>
      </c>
      <c r="CS5" s="208">
        <v>41487</v>
      </c>
      <c r="CT5" s="208">
        <v>41518</v>
      </c>
      <c r="CU5" s="208">
        <v>41548</v>
      </c>
      <c r="CV5" s="208">
        <v>41579</v>
      </c>
      <c r="CW5" s="208">
        <v>41609</v>
      </c>
      <c r="CX5" s="208">
        <v>41640</v>
      </c>
      <c r="CY5" s="208">
        <v>41671</v>
      </c>
      <c r="CZ5" s="208">
        <v>41699</v>
      </c>
      <c r="DA5" s="208">
        <v>41730</v>
      </c>
      <c r="DB5" s="208">
        <v>41760</v>
      </c>
      <c r="DC5" s="208">
        <v>41791</v>
      </c>
      <c r="DD5" s="208">
        <v>41821</v>
      </c>
      <c r="DE5" s="208">
        <v>41852</v>
      </c>
      <c r="DF5" s="208">
        <v>41883</v>
      </c>
      <c r="DG5" s="208">
        <v>41913</v>
      </c>
      <c r="DH5" s="208">
        <v>41944</v>
      </c>
      <c r="DI5" s="208">
        <v>41974</v>
      </c>
      <c r="DJ5" s="208">
        <v>42005</v>
      </c>
      <c r="DK5" s="208">
        <v>42036</v>
      </c>
      <c r="DL5" s="208">
        <v>42064</v>
      </c>
      <c r="DM5" s="208">
        <v>42095</v>
      </c>
      <c r="DN5" s="208">
        <v>42125</v>
      </c>
      <c r="DO5" s="208">
        <v>42156</v>
      </c>
      <c r="DP5" s="208">
        <v>42186</v>
      </c>
      <c r="DQ5" s="208">
        <v>42217</v>
      </c>
      <c r="DR5" s="208">
        <v>42248</v>
      </c>
      <c r="DS5" s="208">
        <v>42278</v>
      </c>
      <c r="DT5" s="208">
        <v>42309</v>
      </c>
      <c r="DU5" s="208">
        <v>42339</v>
      </c>
      <c r="DV5" s="208">
        <v>42370</v>
      </c>
      <c r="DW5" s="208">
        <v>42401</v>
      </c>
      <c r="DX5" s="208">
        <v>42430</v>
      </c>
      <c r="DY5" s="214">
        <v>42461</v>
      </c>
      <c r="DZ5" s="208">
        <v>42491</v>
      </c>
      <c r="EA5" s="208">
        <v>42522</v>
      </c>
      <c r="EB5" s="208">
        <v>42552</v>
      </c>
      <c r="EC5" s="208">
        <v>42583</v>
      </c>
      <c r="ED5" s="208">
        <v>42614</v>
      </c>
      <c r="EE5" s="208">
        <v>42644</v>
      </c>
      <c r="EF5" s="208">
        <v>42675</v>
      </c>
      <c r="EG5" s="208">
        <v>42705</v>
      </c>
      <c r="EH5" s="208">
        <v>42736</v>
      </c>
      <c r="EI5" s="208">
        <v>42767</v>
      </c>
      <c r="EJ5" s="208">
        <v>42795</v>
      </c>
      <c r="EK5" s="208">
        <v>42826</v>
      </c>
      <c r="EL5" s="208">
        <v>42856</v>
      </c>
      <c r="EM5" s="208">
        <v>42887</v>
      </c>
      <c r="EN5" s="208">
        <v>42917</v>
      </c>
      <c r="EO5" s="208">
        <v>42948</v>
      </c>
      <c r="EP5" s="208">
        <v>42979</v>
      </c>
      <c r="EQ5" s="208">
        <v>43009</v>
      </c>
      <c r="ER5" s="208">
        <v>43040</v>
      </c>
      <c r="ES5" s="208">
        <v>43070</v>
      </c>
      <c r="ET5" s="208">
        <v>43101</v>
      </c>
      <c r="EU5" s="208">
        <v>43132</v>
      </c>
      <c r="EV5" s="208">
        <v>43160</v>
      </c>
      <c r="EW5" s="208">
        <v>43191</v>
      </c>
      <c r="EX5" s="208">
        <v>43221</v>
      </c>
      <c r="EY5" s="208">
        <v>43252</v>
      </c>
      <c r="EZ5" s="208">
        <v>43282</v>
      </c>
      <c r="FA5" s="208">
        <v>43313</v>
      </c>
      <c r="FB5" s="208">
        <v>43344</v>
      </c>
      <c r="FC5" s="208">
        <v>43374</v>
      </c>
      <c r="FD5" s="208">
        <v>43405</v>
      </c>
      <c r="FE5" s="208">
        <v>43435</v>
      </c>
      <c r="FF5" s="208">
        <v>43466</v>
      </c>
      <c r="FG5" s="208">
        <v>43497</v>
      </c>
      <c r="FH5" s="208">
        <v>43525</v>
      </c>
      <c r="FI5" s="208">
        <v>43556</v>
      </c>
      <c r="FJ5" s="208">
        <v>43586</v>
      </c>
      <c r="FK5" s="208">
        <v>43617</v>
      </c>
      <c r="FL5" s="208">
        <v>43647</v>
      </c>
      <c r="FM5" s="208">
        <v>43678</v>
      </c>
      <c r="FN5" s="208">
        <v>43709</v>
      </c>
      <c r="FO5" s="208">
        <v>43739</v>
      </c>
      <c r="FP5" s="208">
        <v>43770</v>
      </c>
      <c r="FQ5" s="208">
        <v>43800</v>
      </c>
      <c r="FR5" s="208">
        <v>43831</v>
      </c>
      <c r="FS5" s="208">
        <v>43862</v>
      </c>
      <c r="FT5" s="208">
        <v>43891</v>
      </c>
      <c r="FU5" s="208">
        <v>43922</v>
      </c>
      <c r="FV5" s="208">
        <v>43952</v>
      </c>
      <c r="FW5" s="208">
        <v>43983</v>
      </c>
      <c r="FX5" s="230"/>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row>
    <row r="6" spans="2:217" ht="9.75" customHeight="1">
      <c r="DY6" s="215"/>
    </row>
    <row r="7" spans="2:217" ht="22.5" customHeight="1">
      <c r="B7" s="364" t="s">
        <v>125</v>
      </c>
      <c r="DY7" s="215"/>
      <c r="FX7" s="406" t="s">
        <v>49</v>
      </c>
    </row>
    <row r="8" spans="2:217">
      <c r="B8" s="365" t="s">
        <v>51</v>
      </c>
      <c r="C8" s="332"/>
      <c r="D8" s="332"/>
      <c r="E8" s="332"/>
      <c r="F8" s="332"/>
      <c r="G8" s="332"/>
      <c r="H8" s="332"/>
      <c r="I8" s="332"/>
      <c r="J8" s="332"/>
      <c r="K8" s="332"/>
      <c r="L8" s="332"/>
      <c r="M8" s="332"/>
      <c r="N8" s="332"/>
      <c r="O8" s="332">
        <v>7.288E-2</v>
      </c>
      <c r="P8" s="332">
        <v>7.288E-2</v>
      </c>
      <c r="Q8" s="332">
        <v>7.288E-2</v>
      </c>
      <c r="R8" s="332">
        <v>7.288E-2</v>
      </c>
      <c r="S8" s="332">
        <v>7.288E-2</v>
      </c>
      <c r="T8" s="332">
        <v>7.288E-2</v>
      </c>
      <c r="U8" s="332">
        <v>7.288E-2</v>
      </c>
      <c r="V8" s="332">
        <v>7.288E-2</v>
      </c>
      <c r="W8" s="332">
        <v>7.288E-2</v>
      </c>
      <c r="X8" s="332">
        <v>7.288E-2</v>
      </c>
      <c r="Y8" s="332">
        <v>7.288E-2</v>
      </c>
      <c r="Z8" s="332">
        <v>7.288E-2</v>
      </c>
      <c r="AA8" s="332">
        <v>7.288E-2</v>
      </c>
      <c r="AB8" s="332">
        <v>7.288E-2</v>
      </c>
      <c r="AC8" s="332">
        <v>7.288E-2</v>
      </c>
      <c r="AD8" s="332">
        <v>7.288E-2</v>
      </c>
      <c r="AE8" s="332">
        <v>7.288E-2</v>
      </c>
      <c r="AF8" s="332">
        <v>7.288E-2</v>
      </c>
      <c r="AG8" s="332">
        <v>7.288E-2</v>
      </c>
      <c r="AH8" s="332">
        <v>7.288E-2</v>
      </c>
      <c r="AI8" s="332">
        <v>7.288E-2</v>
      </c>
      <c r="AJ8" s="332">
        <v>7.288E-2</v>
      </c>
      <c r="AK8" s="332">
        <v>7.288E-2</v>
      </c>
      <c r="AL8" s="332">
        <v>7.288E-2</v>
      </c>
      <c r="AM8" s="332">
        <v>7.288E-2</v>
      </c>
      <c r="AN8" s="332">
        <v>7.288E-2</v>
      </c>
      <c r="AO8" s="332">
        <v>7.288E-2</v>
      </c>
      <c r="AP8" s="332">
        <v>7.288E-2</v>
      </c>
      <c r="AQ8" s="332">
        <v>7.288E-2</v>
      </c>
      <c r="AR8" s="332">
        <v>7.288E-2</v>
      </c>
      <c r="AS8" s="332">
        <v>7.288E-2</v>
      </c>
      <c r="AT8" s="332">
        <v>7.288E-2</v>
      </c>
      <c r="AU8" s="332">
        <v>7.288E-2</v>
      </c>
      <c r="AV8" s="332">
        <v>7.0199999999999999E-2</v>
      </c>
      <c r="AW8" s="332">
        <v>7.0199999999999999E-2</v>
      </c>
      <c r="AX8" s="332">
        <v>7.0199999999999999E-2</v>
      </c>
      <c r="AY8" s="332">
        <v>7.0199999999999999E-2</v>
      </c>
      <c r="AZ8" s="332">
        <v>7.0199999999999999E-2</v>
      </c>
      <c r="BA8" s="332">
        <v>7.0199999999999999E-2</v>
      </c>
      <c r="BB8" s="332">
        <v>7.0199999999999999E-2</v>
      </c>
      <c r="BC8" s="332">
        <v>7.0199999999999999E-2</v>
      </c>
      <c r="BD8" s="332">
        <v>7.0199999999999999E-2</v>
      </c>
      <c r="BE8" s="332">
        <v>7.0199999999999999E-2</v>
      </c>
      <c r="BF8" s="332">
        <v>7.0199999999999999E-2</v>
      </c>
      <c r="BG8" s="332">
        <v>7.0199999999999999E-2</v>
      </c>
      <c r="BH8" s="332">
        <v>7.0199999999999999E-2</v>
      </c>
      <c r="BI8" s="332">
        <v>7.0199999999999999E-2</v>
      </c>
      <c r="BJ8" s="332">
        <v>7.0199999999999999E-2</v>
      </c>
      <c r="BK8" s="332">
        <v>7.0199999999999999E-2</v>
      </c>
      <c r="BL8" s="332">
        <v>7.0199999999999999E-2</v>
      </c>
      <c r="BM8" s="332">
        <v>7.0199999999999999E-2</v>
      </c>
      <c r="BN8" s="332">
        <v>7.0199999999999999E-2</v>
      </c>
      <c r="BO8" s="332">
        <v>7.0199999999999999E-2</v>
      </c>
      <c r="BP8" s="332">
        <v>7.0199999999999999E-2</v>
      </c>
      <c r="BQ8" s="332">
        <v>7.0199999999999999E-2</v>
      </c>
      <c r="BR8" s="332">
        <v>7.0199999999999999E-2</v>
      </c>
      <c r="BS8" s="332">
        <v>7.0199999999999999E-2</v>
      </c>
      <c r="BT8" s="332">
        <v>7.0199999999999999E-2</v>
      </c>
      <c r="BU8" s="332">
        <v>7.0199999999999999E-2</v>
      </c>
      <c r="BV8" s="332">
        <v>7.0199999999999999E-2</v>
      </c>
      <c r="BW8" s="332">
        <v>7.0199999999999999E-2</v>
      </c>
      <c r="BX8" s="332">
        <v>7.0199999999999999E-2</v>
      </c>
      <c r="BY8" s="332">
        <v>7.0199999999999999E-2</v>
      </c>
      <c r="BZ8" s="332">
        <v>7.0199999999999999E-2</v>
      </c>
      <c r="CA8" s="332">
        <v>7.0199999999999999E-2</v>
      </c>
      <c r="CB8" s="332">
        <v>7.0199999999999999E-2</v>
      </c>
      <c r="CC8" s="332">
        <v>7.0199999999999999E-2</v>
      </c>
      <c r="CD8" s="332">
        <v>7.0199999999999999E-2</v>
      </c>
      <c r="CE8" s="332">
        <v>7.0199999999999999E-2</v>
      </c>
      <c r="CF8" s="332">
        <v>7.0199999999999999E-2</v>
      </c>
      <c r="CG8" s="332">
        <v>7.0199999999999999E-2</v>
      </c>
      <c r="CH8" s="332">
        <v>7.0199999999999999E-2</v>
      </c>
      <c r="CI8" s="332">
        <v>7.0199999999999999E-2</v>
      </c>
      <c r="CJ8" s="332">
        <v>7.0199999999999985E-2</v>
      </c>
      <c r="CK8" s="332">
        <v>7.0199999999999985E-2</v>
      </c>
      <c r="CL8" s="332">
        <v>7.0199999999999985E-2</v>
      </c>
      <c r="CM8" s="332">
        <v>7.0199999999999985E-2</v>
      </c>
      <c r="CN8" s="332">
        <v>7.0199999999999985E-2</v>
      </c>
      <c r="CO8" s="332">
        <v>7.0199999999999985E-2</v>
      </c>
      <c r="CP8" s="332">
        <v>7.0199999999999985E-2</v>
      </c>
      <c r="CQ8" s="332">
        <v>7.0199999999999985E-2</v>
      </c>
      <c r="CR8" s="332">
        <v>7.0199999999999985E-2</v>
      </c>
      <c r="CS8" s="332">
        <v>7.0199999999999985E-2</v>
      </c>
      <c r="CT8" s="332">
        <v>7.0199999999999985E-2</v>
      </c>
      <c r="CU8" s="332">
        <v>7.0199999999999985E-2</v>
      </c>
      <c r="CV8" s="332">
        <v>7.0199999999999985E-2</v>
      </c>
      <c r="CW8" s="332">
        <v>7.0199999999999985E-2</v>
      </c>
      <c r="CX8" s="332">
        <v>7.0199999999999985E-2</v>
      </c>
      <c r="CY8" s="332">
        <v>7.0199999999999985E-2</v>
      </c>
      <c r="CZ8" s="332">
        <v>7.0199999999999985E-2</v>
      </c>
      <c r="DA8" s="332">
        <v>7.0199999999999985E-2</v>
      </c>
      <c r="DB8" s="332">
        <v>7.0199999999999985E-2</v>
      </c>
      <c r="DC8" s="332">
        <v>7.0199999999999985E-2</v>
      </c>
      <c r="DD8" s="332">
        <v>7.0199999999999985E-2</v>
      </c>
      <c r="DE8" s="332">
        <v>7.0199999999999985E-2</v>
      </c>
      <c r="DF8" s="332">
        <v>7.0199999999999985E-2</v>
      </c>
      <c r="DG8" s="332">
        <v>7.0199999999999985E-2</v>
      </c>
      <c r="DH8" s="332">
        <v>7.0199999999999985E-2</v>
      </c>
      <c r="DI8" s="332">
        <v>7.0199999999999985E-2</v>
      </c>
      <c r="DJ8" s="332">
        <v>7.0199999999999985E-2</v>
      </c>
      <c r="DK8" s="332">
        <v>7.0199999999999985E-2</v>
      </c>
      <c r="DL8" s="539">
        <v>7.0199999999999985E-2</v>
      </c>
      <c r="DM8" s="539">
        <v>7.0199999999999985E-2</v>
      </c>
      <c r="DN8" s="539">
        <v>7.0199999999999985E-2</v>
      </c>
      <c r="DO8" s="539">
        <v>7.0199999999999985E-2</v>
      </c>
      <c r="DP8" s="539">
        <v>7.0199999999999985E-2</v>
      </c>
      <c r="DQ8" s="539">
        <v>7.0199999999999985E-2</v>
      </c>
      <c r="DR8" s="526">
        <v>7.0199999999999985E-2</v>
      </c>
      <c r="DS8" s="526">
        <v>7.0199999999999985E-2</v>
      </c>
      <c r="DT8" s="526">
        <v>7.0199999999999985E-2</v>
      </c>
      <c r="DU8" s="526">
        <v>7.0199999999999985E-2</v>
      </c>
      <c r="DV8" s="526">
        <v>7.0199999999999985E-2</v>
      </c>
      <c r="DW8" s="526">
        <v>7.0199999999999985E-2</v>
      </c>
      <c r="DX8" s="526">
        <v>7.0199999999999985E-2</v>
      </c>
      <c r="DY8" s="540">
        <v>7.0199999999999999E-2</v>
      </c>
      <c r="DZ8" s="526">
        <v>7.0199999999999999E-2</v>
      </c>
      <c r="EA8" s="526">
        <v>7.0199999999999999E-2</v>
      </c>
      <c r="EB8" s="526">
        <v>7.0199999999999999E-2</v>
      </c>
      <c r="EC8" s="539">
        <v>7.0199999999999999E-2</v>
      </c>
      <c r="ED8" s="526">
        <v>7.0199999999999999E-2</v>
      </c>
      <c r="EE8" s="526">
        <v>7.0199999999999999E-2</v>
      </c>
      <c r="EF8" s="526">
        <v>7.0199999999999999E-2</v>
      </c>
      <c r="EG8" s="526">
        <v>7.0199999999999999E-2</v>
      </c>
      <c r="EH8" s="526">
        <v>7.0199999999999999E-2</v>
      </c>
      <c r="EI8" s="526">
        <v>7.0199999999999999E-2</v>
      </c>
      <c r="EJ8" s="526">
        <v>7.0199999999999999E-2</v>
      </c>
      <c r="EK8" s="526">
        <v>7.0199999999999999E-2</v>
      </c>
      <c r="EL8" s="539">
        <v>7.0199999999999999E-2</v>
      </c>
      <c r="EM8" s="539">
        <v>7.0199999999999999E-2</v>
      </c>
      <c r="EN8" s="539">
        <v>7.0199999999999999E-2</v>
      </c>
      <c r="EO8" s="539">
        <v>7.0199999999999999E-2</v>
      </c>
      <c r="EP8" s="526">
        <v>7.0199999999999999E-2</v>
      </c>
      <c r="EQ8" s="526">
        <v>7.0199999999999999E-2</v>
      </c>
      <c r="ER8" s="526">
        <v>7.0199999999999999E-2</v>
      </c>
      <c r="ES8" s="526">
        <v>7.0199999999999999E-2</v>
      </c>
      <c r="ET8" s="526">
        <v>7.0199999999999999E-2</v>
      </c>
      <c r="EU8" s="526">
        <v>7.0199999999999999E-2</v>
      </c>
      <c r="EV8" s="526">
        <v>7.0199999999999999E-2</v>
      </c>
      <c r="EW8" s="526">
        <v>7.0199999999999999E-2</v>
      </c>
      <c r="EX8" s="539">
        <v>7.0199999999999999E-2</v>
      </c>
      <c r="EY8" s="539">
        <v>7.0199999999999999E-2</v>
      </c>
      <c r="EZ8" s="539">
        <v>7.0199999999999999E-2</v>
      </c>
      <c r="FA8" s="539">
        <v>7.0199999999999999E-2</v>
      </c>
      <c r="FB8" s="526">
        <v>7.0199999999999999E-2</v>
      </c>
      <c r="FC8" s="526">
        <v>7.0199999999999999E-2</v>
      </c>
      <c r="FD8" s="526">
        <v>7.0199999999999999E-2</v>
      </c>
      <c r="FE8" s="526">
        <v>7.0199999999999999E-2</v>
      </c>
      <c r="FF8" s="526">
        <v>7.0199999999999999E-2</v>
      </c>
      <c r="FG8" s="526">
        <v>7.0199999999999999E-2</v>
      </c>
      <c r="FH8" s="526">
        <v>7.0199999999999999E-2</v>
      </c>
      <c r="FI8" s="526">
        <v>7.0199999999999999E-2</v>
      </c>
      <c r="FJ8" s="539">
        <v>7.0199999999999999E-2</v>
      </c>
      <c r="FK8" s="539">
        <v>7.0199999999999999E-2</v>
      </c>
      <c r="FL8" s="539">
        <v>7.0199999999999999E-2</v>
      </c>
      <c r="FM8" s="539">
        <v>7.0199999999999999E-2</v>
      </c>
      <c r="FN8" s="539">
        <v>7.0199999999999999E-2</v>
      </c>
      <c r="FO8" s="526">
        <v>7.0199999999999999E-2</v>
      </c>
      <c r="FP8" s="526">
        <v>7.0199999999999999E-2</v>
      </c>
      <c r="FQ8" s="526">
        <v>7.0199999999999999E-2</v>
      </c>
      <c r="FR8" s="526">
        <v>7.0199999999999999E-2</v>
      </c>
      <c r="FS8" s="526">
        <v>7.0199999999999999E-2</v>
      </c>
      <c r="FT8" s="526">
        <v>7.0199999999999999E-2</v>
      </c>
      <c r="FU8" s="526">
        <v>7.0199999999999999E-2</v>
      </c>
      <c r="FV8" s="526">
        <v>7.0199999999999999E-2</v>
      </c>
      <c r="FW8" s="539">
        <v>7.0199999999999999E-2</v>
      </c>
      <c r="FX8" s="406" t="s">
        <v>49</v>
      </c>
      <c r="GK8" s="326"/>
      <c r="GL8" s="326"/>
      <c r="GM8" s="326"/>
      <c r="GN8" s="326"/>
      <c r="GO8" s="326"/>
      <c r="GP8" s="326"/>
      <c r="GQ8" s="326"/>
      <c r="GR8" s="326"/>
      <c r="GS8" s="326"/>
      <c r="GT8" s="326"/>
      <c r="GU8" s="326"/>
      <c r="GV8" s="326"/>
      <c r="GW8" s="201"/>
    </row>
    <row r="9" spans="2:217">
      <c r="B9" s="365" t="s">
        <v>52</v>
      </c>
      <c r="C9" s="332"/>
      <c r="D9" s="332"/>
      <c r="E9" s="332"/>
      <c r="F9" s="332"/>
      <c r="G9" s="332"/>
      <c r="H9" s="332"/>
      <c r="I9" s="332"/>
      <c r="J9" s="332"/>
      <c r="K9" s="332"/>
      <c r="L9" s="332"/>
      <c r="M9" s="332"/>
      <c r="N9" s="332"/>
      <c r="O9" s="332">
        <f t="shared" ref="O9:BF10" si="0">+O8</f>
        <v>7.288E-2</v>
      </c>
      <c r="P9" s="332">
        <f t="shared" si="0"/>
        <v>7.288E-2</v>
      </c>
      <c r="Q9" s="332">
        <f t="shared" si="0"/>
        <v>7.288E-2</v>
      </c>
      <c r="R9" s="332">
        <f t="shared" si="0"/>
        <v>7.288E-2</v>
      </c>
      <c r="S9" s="332">
        <f t="shared" si="0"/>
        <v>7.288E-2</v>
      </c>
      <c r="T9" s="332">
        <f t="shared" si="0"/>
        <v>7.288E-2</v>
      </c>
      <c r="U9" s="332">
        <f t="shared" si="0"/>
        <v>7.288E-2</v>
      </c>
      <c r="V9" s="332">
        <f t="shared" si="0"/>
        <v>7.288E-2</v>
      </c>
      <c r="W9" s="332">
        <f t="shared" si="0"/>
        <v>7.288E-2</v>
      </c>
      <c r="X9" s="332">
        <f t="shared" si="0"/>
        <v>7.288E-2</v>
      </c>
      <c r="Y9" s="332">
        <f t="shared" si="0"/>
        <v>7.288E-2</v>
      </c>
      <c r="Z9" s="332">
        <f t="shared" si="0"/>
        <v>7.288E-2</v>
      </c>
      <c r="AA9" s="332">
        <f t="shared" si="0"/>
        <v>7.288E-2</v>
      </c>
      <c r="AB9" s="332">
        <f t="shared" si="0"/>
        <v>7.288E-2</v>
      </c>
      <c r="AC9" s="332">
        <f t="shared" si="0"/>
        <v>7.288E-2</v>
      </c>
      <c r="AD9" s="332">
        <f t="shared" si="0"/>
        <v>7.288E-2</v>
      </c>
      <c r="AE9" s="332">
        <f t="shared" si="0"/>
        <v>7.288E-2</v>
      </c>
      <c r="AF9" s="332">
        <f t="shared" si="0"/>
        <v>7.288E-2</v>
      </c>
      <c r="AG9" s="332">
        <f t="shared" si="0"/>
        <v>7.288E-2</v>
      </c>
      <c r="AH9" s="332">
        <f t="shared" si="0"/>
        <v>7.288E-2</v>
      </c>
      <c r="AI9" s="332">
        <f t="shared" si="0"/>
        <v>7.288E-2</v>
      </c>
      <c r="AJ9" s="332">
        <f t="shared" si="0"/>
        <v>7.288E-2</v>
      </c>
      <c r="AK9" s="332">
        <f t="shared" si="0"/>
        <v>7.288E-2</v>
      </c>
      <c r="AL9" s="332">
        <f t="shared" si="0"/>
        <v>7.288E-2</v>
      </c>
      <c r="AM9" s="332">
        <f t="shared" si="0"/>
        <v>7.288E-2</v>
      </c>
      <c r="AN9" s="332">
        <f t="shared" si="0"/>
        <v>7.288E-2</v>
      </c>
      <c r="AO9" s="332">
        <f t="shared" si="0"/>
        <v>7.288E-2</v>
      </c>
      <c r="AP9" s="332">
        <f t="shared" si="0"/>
        <v>7.288E-2</v>
      </c>
      <c r="AQ9" s="332">
        <f t="shared" si="0"/>
        <v>7.288E-2</v>
      </c>
      <c r="AR9" s="332">
        <f t="shared" si="0"/>
        <v>7.288E-2</v>
      </c>
      <c r="AS9" s="332">
        <f t="shared" si="0"/>
        <v>7.288E-2</v>
      </c>
      <c r="AT9" s="332">
        <f t="shared" si="0"/>
        <v>7.288E-2</v>
      </c>
      <c r="AU9" s="332">
        <f t="shared" si="0"/>
        <v>7.288E-2</v>
      </c>
      <c r="AV9" s="332">
        <f t="shared" si="0"/>
        <v>7.0199999999999999E-2</v>
      </c>
      <c r="AW9" s="332">
        <f t="shared" si="0"/>
        <v>7.0199999999999999E-2</v>
      </c>
      <c r="AX9" s="332">
        <f t="shared" si="0"/>
        <v>7.0199999999999999E-2</v>
      </c>
      <c r="AY9" s="332">
        <f t="shared" si="0"/>
        <v>7.0199999999999999E-2</v>
      </c>
      <c r="AZ9" s="332">
        <f t="shared" si="0"/>
        <v>7.0199999999999999E-2</v>
      </c>
      <c r="BA9" s="332">
        <f t="shared" si="0"/>
        <v>7.0199999999999999E-2</v>
      </c>
      <c r="BB9" s="332">
        <f t="shared" si="0"/>
        <v>7.0199999999999999E-2</v>
      </c>
      <c r="BC9" s="332">
        <f t="shared" si="0"/>
        <v>7.0199999999999999E-2</v>
      </c>
      <c r="BD9" s="332">
        <f t="shared" si="0"/>
        <v>7.0199999999999999E-2</v>
      </c>
      <c r="BE9" s="332">
        <f t="shared" si="0"/>
        <v>7.0199999999999999E-2</v>
      </c>
      <c r="BF9" s="332">
        <f t="shared" si="0"/>
        <v>7.0199999999999999E-2</v>
      </c>
      <c r="BG9" s="332">
        <v>8.5199999999999998E-2</v>
      </c>
      <c r="BH9" s="332">
        <v>8.5199999999999998E-2</v>
      </c>
      <c r="BI9" s="332">
        <v>8.5199999999999998E-2</v>
      </c>
      <c r="BJ9" s="332">
        <v>8.5199999999999998E-2</v>
      </c>
      <c r="BK9" s="332">
        <v>7.0199999999999999E-2</v>
      </c>
      <c r="BL9" s="332">
        <v>7.0199999999999999E-2</v>
      </c>
      <c r="BM9" s="332">
        <v>7.0199999999999999E-2</v>
      </c>
      <c r="BN9" s="332">
        <v>7.0199999999999999E-2</v>
      </c>
      <c r="BO9" s="332">
        <v>7.0199999999999999E-2</v>
      </c>
      <c r="BP9" s="332">
        <v>7.0199999999999999E-2</v>
      </c>
      <c r="BQ9" s="332">
        <v>7.0199999999999999E-2</v>
      </c>
      <c r="BR9" s="332">
        <v>7.0199999999999999E-2</v>
      </c>
      <c r="BS9" s="332">
        <v>8.5199999999999998E-2</v>
      </c>
      <c r="BT9" s="332">
        <v>8.5199999999999998E-2</v>
      </c>
      <c r="BU9" s="332">
        <v>8.5199999999999998E-2</v>
      </c>
      <c r="BV9" s="332">
        <v>8.5199999999999998E-2</v>
      </c>
      <c r="BW9" s="332">
        <v>7.0199999999999999E-2</v>
      </c>
      <c r="BX9" s="332">
        <v>7.0199999999999999E-2</v>
      </c>
      <c r="BY9" s="332">
        <v>7.0199999999999999E-2</v>
      </c>
      <c r="BZ9" s="332">
        <v>7.0199999999999999E-2</v>
      </c>
      <c r="CA9" s="332">
        <v>7.0199999999999999E-2</v>
      </c>
      <c r="CB9" s="332">
        <v>7.0199999999999999E-2</v>
      </c>
      <c r="CC9" s="332">
        <v>7.0199999999999999E-2</v>
      </c>
      <c r="CD9" s="332">
        <v>7.0199999999999999E-2</v>
      </c>
      <c r="CE9" s="332">
        <v>8.5199999999999998E-2</v>
      </c>
      <c r="CF9" s="332">
        <v>8.5199999999999998E-2</v>
      </c>
      <c r="CG9" s="332">
        <v>8.5199999999999998E-2</v>
      </c>
      <c r="CH9" s="332">
        <v>8.5199999999999998E-2</v>
      </c>
      <c r="CI9" s="332">
        <v>7.0199999999999999E-2</v>
      </c>
      <c r="CJ9" s="332">
        <v>7.0199999999999985E-2</v>
      </c>
      <c r="CK9" s="332">
        <v>7.0199999999999985E-2</v>
      </c>
      <c r="CL9" s="332">
        <v>7.0199999999999985E-2</v>
      </c>
      <c r="CM9" s="332">
        <v>7.0199999999999985E-2</v>
      </c>
      <c r="CN9" s="332">
        <v>7.0199999999999985E-2</v>
      </c>
      <c r="CO9" s="332">
        <v>7.0199999999999985E-2</v>
      </c>
      <c r="CP9" s="332">
        <v>7.0199999999999985E-2</v>
      </c>
      <c r="CQ9" s="332">
        <v>8.5199999999999984E-2</v>
      </c>
      <c r="CR9" s="332">
        <v>8.5199999999999984E-2</v>
      </c>
      <c r="CS9" s="332">
        <v>8.5199999999999984E-2</v>
      </c>
      <c r="CT9" s="332">
        <v>8.5199999999999984E-2</v>
      </c>
      <c r="CU9" s="332">
        <v>7.0199999999999985E-2</v>
      </c>
      <c r="CV9" s="332">
        <v>7.0199999999999985E-2</v>
      </c>
      <c r="CW9" s="332">
        <v>7.0199999999999985E-2</v>
      </c>
      <c r="CX9" s="332">
        <v>7.0199999999999985E-2</v>
      </c>
      <c r="CY9" s="332">
        <v>7.0199999999999985E-2</v>
      </c>
      <c r="CZ9" s="332">
        <v>7.0199999999999985E-2</v>
      </c>
      <c r="DA9" s="332">
        <v>7.0199999999999985E-2</v>
      </c>
      <c r="DB9" s="332">
        <v>7.0199999999999985E-2</v>
      </c>
      <c r="DC9" s="332">
        <v>8.5199999999999984E-2</v>
      </c>
      <c r="DD9" s="332">
        <v>8.5199999999999984E-2</v>
      </c>
      <c r="DE9" s="332">
        <v>8.5199999999999984E-2</v>
      </c>
      <c r="DF9" s="332">
        <v>8.5199999999999984E-2</v>
      </c>
      <c r="DG9" s="332">
        <v>7.0199999999999985E-2</v>
      </c>
      <c r="DH9" s="332">
        <v>7.0199999999999985E-2</v>
      </c>
      <c r="DI9" s="332">
        <v>7.0199999999999985E-2</v>
      </c>
      <c r="DJ9" s="332">
        <v>7.0199999999999985E-2</v>
      </c>
      <c r="DK9" s="332">
        <v>7.0199999999999985E-2</v>
      </c>
      <c r="DL9" s="539">
        <v>7.0199999999999985E-2</v>
      </c>
      <c r="DM9" s="539">
        <v>7.0199999999999985E-2</v>
      </c>
      <c r="DN9" s="539">
        <v>7.0199999999999985E-2</v>
      </c>
      <c r="DO9" s="539">
        <v>8.5199999999999984E-2</v>
      </c>
      <c r="DP9" s="539">
        <v>8.5199999999999984E-2</v>
      </c>
      <c r="DQ9" s="539">
        <v>8.5199999999999984E-2</v>
      </c>
      <c r="DR9" s="526">
        <v>8.5199999999999984E-2</v>
      </c>
      <c r="DS9" s="526">
        <v>7.0199999999999985E-2</v>
      </c>
      <c r="DT9" s="526">
        <v>7.0199999999999985E-2</v>
      </c>
      <c r="DU9" s="526">
        <v>7.0199999999999985E-2</v>
      </c>
      <c r="DV9" s="526">
        <v>7.0199999999999985E-2</v>
      </c>
      <c r="DW9" s="526">
        <v>7.0199999999999985E-2</v>
      </c>
      <c r="DX9" s="526">
        <v>7.0199999999999985E-2</v>
      </c>
      <c r="DY9" s="540">
        <v>7.0199999999999999E-2</v>
      </c>
      <c r="DZ9" s="526">
        <v>7.0199999999999999E-2</v>
      </c>
      <c r="EA9" s="526">
        <v>8.5199999999999998E-2</v>
      </c>
      <c r="EB9" s="526">
        <v>8.5199999999999998E-2</v>
      </c>
      <c r="EC9" s="539">
        <v>8.5199999999999998E-2</v>
      </c>
      <c r="ED9" s="526">
        <v>8.5199999999999998E-2</v>
      </c>
      <c r="EE9" s="526">
        <v>7.0199999999999999E-2</v>
      </c>
      <c r="EF9" s="526">
        <v>7.0199999999999999E-2</v>
      </c>
      <c r="EG9" s="526">
        <v>7.0199999999999999E-2</v>
      </c>
      <c r="EH9" s="526">
        <v>7.0199999999999999E-2</v>
      </c>
      <c r="EI9" s="526">
        <v>7.0199999999999999E-2</v>
      </c>
      <c r="EJ9" s="526">
        <v>7.0199999999999999E-2</v>
      </c>
      <c r="EK9" s="526">
        <v>7.0199999999999999E-2</v>
      </c>
      <c r="EL9" s="539">
        <v>7.0199999999999999E-2</v>
      </c>
      <c r="EM9" s="539">
        <v>8.5199999999999998E-2</v>
      </c>
      <c r="EN9" s="539">
        <v>8.5199999999999998E-2</v>
      </c>
      <c r="EO9" s="539">
        <v>8.5199999999999998E-2</v>
      </c>
      <c r="EP9" s="526">
        <v>8.5199999999999998E-2</v>
      </c>
      <c r="EQ9" s="526">
        <v>7.0199999999999999E-2</v>
      </c>
      <c r="ER9" s="526">
        <v>7.0199999999999999E-2</v>
      </c>
      <c r="ES9" s="526">
        <v>7.0199999999999999E-2</v>
      </c>
      <c r="ET9" s="526">
        <v>7.0199999999999999E-2</v>
      </c>
      <c r="EU9" s="526">
        <v>7.0199999999999999E-2</v>
      </c>
      <c r="EV9" s="526">
        <v>7.0199999999999999E-2</v>
      </c>
      <c r="EW9" s="526">
        <v>7.0199999999999999E-2</v>
      </c>
      <c r="EX9" s="539">
        <v>7.0199999999999999E-2</v>
      </c>
      <c r="EY9" s="539">
        <v>8.5199999999999998E-2</v>
      </c>
      <c r="EZ9" s="539">
        <v>8.5199999999999998E-2</v>
      </c>
      <c r="FA9" s="539">
        <v>8.5199999999999998E-2</v>
      </c>
      <c r="FB9" s="526">
        <v>8.5199999999999998E-2</v>
      </c>
      <c r="FC9" s="526">
        <v>7.0199999999999999E-2</v>
      </c>
      <c r="FD9" s="526">
        <v>7.0199999999999999E-2</v>
      </c>
      <c r="FE9" s="526">
        <v>7.0199999999999999E-2</v>
      </c>
      <c r="FF9" s="526">
        <v>7.0199999999999999E-2</v>
      </c>
      <c r="FG9" s="526">
        <v>7.0199999999999999E-2</v>
      </c>
      <c r="FH9" s="526">
        <v>7.0199999999999999E-2</v>
      </c>
      <c r="FI9" s="526">
        <v>7.0199999999999999E-2</v>
      </c>
      <c r="FJ9" s="539">
        <v>7.0199999999999999E-2</v>
      </c>
      <c r="FK9" s="539">
        <v>8.5199999999999998E-2</v>
      </c>
      <c r="FL9" s="539">
        <v>8.5199999999999998E-2</v>
      </c>
      <c r="FM9" s="539">
        <v>8.5199999999999998E-2</v>
      </c>
      <c r="FN9" s="539">
        <v>8.5199999999999998E-2</v>
      </c>
      <c r="FO9" s="526">
        <v>7.0199999999999999E-2</v>
      </c>
      <c r="FP9" s="526">
        <v>7.0199999999999999E-2</v>
      </c>
      <c r="FQ9" s="526">
        <v>7.0199999999999999E-2</v>
      </c>
      <c r="FR9" s="526">
        <v>7.0199999999999999E-2</v>
      </c>
      <c r="FS9" s="526">
        <v>7.0199999999999999E-2</v>
      </c>
      <c r="FT9" s="526">
        <v>7.0199999999999999E-2</v>
      </c>
      <c r="FU9" s="526">
        <v>7.0199999999999999E-2</v>
      </c>
      <c r="FV9" s="526">
        <v>7.0199999999999999E-2</v>
      </c>
      <c r="FW9" s="539">
        <v>8.5199999999999998E-2</v>
      </c>
      <c r="FX9" s="406" t="s">
        <v>49</v>
      </c>
      <c r="GK9" s="326"/>
      <c r="GL9" s="326"/>
      <c r="GM9" s="326"/>
      <c r="GN9" s="326"/>
      <c r="GO9" s="326"/>
      <c r="GP9" s="326"/>
      <c r="GQ9" s="326"/>
      <c r="GR9" s="326"/>
      <c r="GS9" s="326"/>
      <c r="GT9" s="326"/>
      <c r="GU9" s="326"/>
      <c r="GV9" s="326"/>
      <c r="GW9" s="201"/>
    </row>
    <row r="10" spans="2:217">
      <c r="B10" s="365" t="s">
        <v>53</v>
      </c>
      <c r="C10" s="332"/>
      <c r="D10" s="332"/>
      <c r="E10" s="332"/>
      <c r="F10" s="332"/>
      <c r="G10" s="332"/>
      <c r="H10" s="332"/>
      <c r="I10" s="332"/>
      <c r="J10" s="332"/>
      <c r="K10" s="332"/>
      <c r="L10" s="332"/>
      <c r="M10" s="332"/>
      <c r="N10" s="332"/>
      <c r="O10" s="332">
        <f t="shared" si="0"/>
        <v>7.288E-2</v>
      </c>
      <c r="P10" s="332">
        <f t="shared" si="0"/>
        <v>7.288E-2</v>
      </c>
      <c r="Q10" s="332">
        <f t="shared" si="0"/>
        <v>7.288E-2</v>
      </c>
      <c r="R10" s="332">
        <f t="shared" si="0"/>
        <v>7.288E-2</v>
      </c>
      <c r="S10" s="332">
        <f t="shared" si="0"/>
        <v>7.288E-2</v>
      </c>
      <c r="T10" s="332">
        <f t="shared" si="0"/>
        <v>7.288E-2</v>
      </c>
      <c r="U10" s="332">
        <f t="shared" si="0"/>
        <v>7.288E-2</v>
      </c>
      <c r="V10" s="332">
        <f t="shared" si="0"/>
        <v>7.288E-2</v>
      </c>
      <c r="W10" s="332">
        <f t="shared" si="0"/>
        <v>7.288E-2</v>
      </c>
      <c r="X10" s="332">
        <f t="shared" si="0"/>
        <v>7.288E-2</v>
      </c>
      <c r="Y10" s="332">
        <f t="shared" si="0"/>
        <v>7.288E-2</v>
      </c>
      <c r="Z10" s="332">
        <f t="shared" si="0"/>
        <v>7.288E-2</v>
      </c>
      <c r="AA10" s="332">
        <f t="shared" si="0"/>
        <v>7.288E-2</v>
      </c>
      <c r="AB10" s="332">
        <f t="shared" si="0"/>
        <v>7.288E-2</v>
      </c>
      <c r="AC10" s="332">
        <f t="shared" si="0"/>
        <v>7.288E-2</v>
      </c>
      <c r="AD10" s="332">
        <f t="shared" si="0"/>
        <v>7.288E-2</v>
      </c>
      <c r="AE10" s="332">
        <f t="shared" si="0"/>
        <v>7.288E-2</v>
      </c>
      <c r="AF10" s="332">
        <f t="shared" si="0"/>
        <v>7.288E-2</v>
      </c>
      <c r="AG10" s="332">
        <f t="shared" si="0"/>
        <v>7.288E-2</v>
      </c>
      <c r="AH10" s="332">
        <f t="shared" si="0"/>
        <v>7.288E-2</v>
      </c>
      <c r="AI10" s="332">
        <f t="shared" si="0"/>
        <v>7.288E-2</v>
      </c>
      <c r="AJ10" s="332">
        <f t="shared" si="0"/>
        <v>7.288E-2</v>
      </c>
      <c r="AK10" s="332">
        <f t="shared" si="0"/>
        <v>7.288E-2</v>
      </c>
      <c r="AL10" s="332">
        <f t="shared" si="0"/>
        <v>7.288E-2</v>
      </c>
      <c r="AM10" s="332">
        <f t="shared" si="0"/>
        <v>7.288E-2</v>
      </c>
      <c r="AN10" s="332">
        <f t="shared" si="0"/>
        <v>7.288E-2</v>
      </c>
      <c r="AO10" s="332">
        <f t="shared" si="0"/>
        <v>7.288E-2</v>
      </c>
      <c r="AP10" s="332">
        <f t="shared" si="0"/>
        <v>7.288E-2</v>
      </c>
      <c r="AQ10" s="332">
        <f t="shared" si="0"/>
        <v>7.288E-2</v>
      </c>
      <c r="AR10" s="332">
        <f t="shared" si="0"/>
        <v>7.288E-2</v>
      </c>
      <c r="AS10" s="332">
        <f t="shared" si="0"/>
        <v>7.288E-2</v>
      </c>
      <c r="AT10" s="332">
        <f t="shared" si="0"/>
        <v>7.288E-2</v>
      </c>
      <c r="AU10" s="332">
        <f t="shared" si="0"/>
        <v>7.288E-2</v>
      </c>
      <c r="AV10" s="332">
        <f t="shared" si="0"/>
        <v>7.0199999999999999E-2</v>
      </c>
      <c r="AW10" s="332">
        <f t="shared" si="0"/>
        <v>7.0199999999999999E-2</v>
      </c>
      <c r="AX10" s="332">
        <f t="shared" si="0"/>
        <v>7.0199999999999999E-2</v>
      </c>
      <c r="AY10" s="332">
        <f t="shared" si="0"/>
        <v>7.0199999999999999E-2</v>
      </c>
      <c r="AZ10" s="332">
        <f t="shared" si="0"/>
        <v>7.0199999999999999E-2</v>
      </c>
      <c r="BA10" s="332">
        <f t="shared" si="0"/>
        <v>7.0199999999999999E-2</v>
      </c>
      <c r="BB10" s="332">
        <f t="shared" si="0"/>
        <v>7.0199999999999999E-2</v>
      </c>
      <c r="BC10" s="332">
        <f t="shared" si="0"/>
        <v>7.0199999999999999E-2</v>
      </c>
      <c r="BD10" s="332">
        <f t="shared" si="0"/>
        <v>7.0199999999999999E-2</v>
      </c>
      <c r="BE10" s="332">
        <f t="shared" si="0"/>
        <v>7.0199999999999999E-2</v>
      </c>
      <c r="BF10" s="332">
        <f t="shared" si="0"/>
        <v>7.0199999999999999E-2</v>
      </c>
      <c r="BG10" s="332">
        <v>0.12</v>
      </c>
      <c r="BH10" s="332">
        <v>0.12</v>
      </c>
      <c r="BI10" s="332">
        <v>0.12</v>
      </c>
      <c r="BJ10" s="332">
        <v>0.12</v>
      </c>
      <c r="BK10" s="332">
        <v>7.0199999999999999E-2</v>
      </c>
      <c r="BL10" s="332">
        <v>7.0199999999999999E-2</v>
      </c>
      <c r="BM10" s="332">
        <v>7.0199999999999999E-2</v>
      </c>
      <c r="BN10" s="332">
        <v>7.0199999999999999E-2</v>
      </c>
      <c r="BO10" s="332">
        <v>7.0199999999999999E-2</v>
      </c>
      <c r="BP10" s="332">
        <v>7.0199999999999999E-2</v>
      </c>
      <c r="BQ10" s="332">
        <v>7.0199999999999999E-2</v>
      </c>
      <c r="BR10" s="332">
        <v>7.0199999999999999E-2</v>
      </c>
      <c r="BS10" s="332">
        <v>0.12</v>
      </c>
      <c r="BT10" s="332">
        <v>0.12</v>
      </c>
      <c r="BU10" s="332">
        <v>0.12</v>
      </c>
      <c r="BV10" s="332">
        <v>0.12</v>
      </c>
      <c r="BW10" s="332">
        <v>7.0199999999999999E-2</v>
      </c>
      <c r="BX10" s="332">
        <v>7.0199999999999999E-2</v>
      </c>
      <c r="BY10" s="332">
        <v>7.0199999999999999E-2</v>
      </c>
      <c r="BZ10" s="332">
        <v>7.0199999999999999E-2</v>
      </c>
      <c r="CA10" s="332">
        <v>7.0199999999999999E-2</v>
      </c>
      <c r="CB10" s="332">
        <v>7.0199999999999999E-2</v>
      </c>
      <c r="CC10" s="332">
        <v>7.0199999999999999E-2</v>
      </c>
      <c r="CD10" s="332">
        <v>7.0199999999999999E-2</v>
      </c>
      <c r="CE10" s="332">
        <v>0.12</v>
      </c>
      <c r="CF10" s="332">
        <v>0.12</v>
      </c>
      <c r="CG10" s="332">
        <v>0.12</v>
      </c>
      <c r="CH10" s="332">
        <v>0.12</v>
      </c>
      <c r="CI10" s="332">
        <v>7.0199999999999999E-2</v>
      </c>
      <c r="CJ10" s="332">
        <v>7.0199999999999985E-2</v>
      </c>
      <c r="CK10" s="332">
        <v>7.0199999999999985E-2</v>
      </c>
      <c r="CL10" s="332">
        <v>7.0199999999999985E-2</v>
      </c>
      <c r="CM10" s="332">
        <v>7.0199999999999985E-2</v>
      </c>
      <c r="CN10" s="332">
        <v>7.0199999999999985E-2</v>
      </c>
      <c r="CO10" s="332">
        <v>7.0199999999999985E-2</v>
      </c>
      <c r="CP10" s="332">
        <v>7.0199999999999985E-2</v>
      </c>
      <c r="CQ10" s="332">
        <v>0.11999999999999998</v>
      </c>
      <c r="CR10" s="332">
        <v>0.12</v>
      </c>
      <c r="CS10" s="332">
        <v>0.12</v>
      </c>
      <c r="CT10" s="332">
        <v>0.12</v>
      </c>
      <c r="CU10" s="332">
        <v>7.0199999999999985E-2</v>
      </c>
      <c r="CV10" s="332">
        <v>7.0199999999999985E-2</v>
      </c>
      <c r="CW10" s="332">
        <v>7.0199999999999985E-2</v>
      </c>
      <c r="CX10" s="332">
        <v>7.0199999999999985E-2</v>
      </c>
      <c r="CY10" s="332">
        <v>7.0199999999999985E-2</v>
      </c>
      <c r="CZ10" s="332">
        <v>7.0199999999999985E-2</v>
      </c>
      <c r="DA10" s="332">
        <v>7.0199999999999985E-2</v>
      </c>
      <c r="DB10" s="332">
        <v>7.0199999999999985E-2</v>
      </c>
      <c r="DC10" s="332">
        <v>0.12</v>
      </c>
      <c r="DD10" s="332">
        <v>0.12</v>
      </c>
      <c r="DE10" s="332">
        <v>0.12</v>
      </c>
      <c r="DF10" s="332">
        <v>0.12</v>
      </c>
      <c r="DG10" s="332">
        <v>7.0199999999999985E-2</v>
      </c>
      <c r="DH10" s="332">
        <v>7.0199999999999985E-2</v>
      </c>
      <c r="DI10" s="332">
        <v>7.0199999999999985E-2</v>
      </c>
      <c r="DJ10" s="332">
        <v>7.0199999999999985E-2</v>
      </c>
      <c r="DK10" s="332">
        <v>7.0199999999999985E-2</v>
      </c>
      <c r="DL10" s="539">
        <v>7.0199999999999985E-2</v>
      </c>
      <c r="DM10" s="539">
        <v>7.0199999999999985E-2</v>
      </c>
      <c r="DN10" s="539">
        <v>7.0199999999999985E-2</v>
      </c>
      <c r="DO10" s="539">
        <v>0.12</v>
      </c>
      <c r="DP10" s="539">
        <v>0.12</v>
      </c>
      <c r="DQ10" s="539">
        <v>0.12</v>
      </c>
      <c r="DR10" s="526">
        <v>0.12</v>
      </c>
      <c r="DS10" s="526">
        <v>7.0199999999999985E-2</v>
      </c>
      <c r="DT10" s="526">
        <v>7.0199999999999985E-2</v>
      </c>
      <c r="DU10" s="526">
        <v>7.0199999999999985E-2</v>
      </c>
      <c r="DV10" s="526">
        <v>7.0199999999999985E-2</v>
      </c>
      <c r="DW10" s="526">
        <v>7.0199999999999985E-2</v>
      </c>
      <c r="DX10" s="526">
        <v>7.0199999999999985E-2</v>
      </c>
      <c r="DY10" s="540">
        <v>7.0199999999999999E-2</v>
      </c>
      <c r="DZ10" s="526">
        <v>7.0199999999999999E-2</v>
      </c>
      <c r="EA10" s="526">
        <v>0.12</v>
      </c>
      <c r="EB10" s="526">
        <v>0.12</v>
      </c>
      <c r="EC10" s="539">
        <v>0.12</v>
      </c>
      <c r="ED10" s="526">
        <v>0.12</v>
      </c>
      <c r="EE10" s="526">
        <v>7.0199999999999999E-2</v>
      </c>
      <c r="EF10" s="526">
        <v>7.0199999999999999E-2</v>
      </c>
      <c r="EG10" s="526">
        <v>7.0199999999999999E-2</v>
      </c>
      <c r="EH10" s="526">
        <v>7.0199999999999999E-2</v>
      </c>
      <c r="EI10" s="526">
        <v>7.0199999999999999E-2</v>
      </c>
      <c r="EJ10" s="526">
        <v>7.0199999999999999E-2</v>
      </c>
      <c r="EK10" s="526">
        <v>7.0199999999999999E-2</v>
      </c>
      <c r="EL10" s="539">
        <v>7.0199999999999999E-2</v>
      </c>
      <c r="EM10" s="539">
        <v>0.12</v>
      </c>
      <c r="EN10" s="539">
        <v>0.12</v>
      </c>
      <c r="EO10" s="539">
        <v>0.12</v>
      </c>
      <c r="EP10" s="526">
        <v>0.12</v>
      </c>
      <c r="EQ10" s="526">
        <v>7.0199999999999999E-2</v>
      </c>
      <c r="ER10" s="526">
        <v>7.0199999999999999E-2</v>
      </c>
      <c r="ES10" s="526">
        <v>7.0199999999999999E-2</v>
      </c>
      <c r="ET10" s="526">
        <v>7.0199999999999999E-2</v>
      </c>
      <c r="EU10" s="526">
        <v>7.0199999999999999E-2</v>
      </c>
      <c r="EV10" s="526">
        <v>7.0199999999999999E-2</v>
      </c>
      <c r="EW10" s="526">
        <v>7.0199999999999999E-2</v>
      </c>
      <c r="EX10" s="539">
        <v>7.0199999999999999E-2</v>
      </c>
      <c r="EY10" s="539">
        <v>0.12</v>
      </c>
      <c r="EZ10" s="539">
        <v>0.12</v>
      </c>
      <c r="FA10" s="539">
        <v>0.12</v>
      </c>
      <c r="FB10" s="526">
        <v>0.12</v>
      </c>
      <c r="FC10" s="526">
        <v>7.0199999999999999E-2</v>
      </c>
      <c r="FD10" s="526">
        <v>7.0199999999999999E-2</v>
      </c>
      <c r="FE10" s="526">
        <v>7.0199999999999999E-2</v>
      </c>
      <c r="FF10" s="526">
        <v>7.0199999999999999E-2</v>
      </c>
      <c r="FG10" s="526">
        <v>7.0199999999999999E-2</v>
      </c>
      <c r="FH10" s="526">
        <v>7.0199999999999999E-2</v>
      </c>
      <c r="FI10" s="526">
        <v>7.0199999999999999E-2</v>
      </c>
      <c r="FJ10" s="539">
        <v>7.0199999999999999E-2</v>
      </c>
      <c r="FK10" s="539">
        <v>0.12</v>
      </c>
      <c r="FL10" s="539">
        <v>0.12</v>
      </c>
      <c r="FM10" s="539">
        <v>0.12</v>
      </c>
      <c r="FN10" s="539">
        <v>0.12</v>
      </c>
      <c r="FO10" s="526">
        <v>7.0199999999999999E-2</v>
      </c>
      <c r="FP10" s="526">
        <v>7.0199999999999999E-2</v>
      </c>
      <c r="FQ10" s="526">
        <v>7.0199999999999999E-2</v>
      </c>
      <c r="FR10" s="526">
        <v>7.0199999999999999E-2</v>
      </c>
      <c r="FS10" s="526">
        <v>7.0199999999999999E-2</v>
      </c>
      <c r="FT10" s="526">
        <v>7.0199999999999999E-2</v>
      </c>
      <c r="FU10" s="526">
        <v>7.0199999999999999E-2</v>
      </c>
      <c r="FV10" s="526">
        <v>7.0199999999999999E-2</v>
      </c>
      <c r="FW10" s="539">
        <v>0.12</v>
      </c>
      <c r="FX10" s="406" t="s">
        <v>49</v>
      </c>
      <c r="GK10" s="326"/>
      <c r="GL10" s="326"/>
      <c r="GM10" s="326"/>
      <c r="GN10" s="326"/>
      <c r="GO10" s="326"/>
      <c r="GP10" s="326"/>
      <c r="GQ10" s="326"/>
      <c r="GR10" s="326"/>
      <c r="GS10" s="326"/>
      <c r="GT10" s="326"/>
      <c r="GU10" s="326"/>
      <c r="GV10" s="326"/>
      <c r="GW10" s="201"/>
    </row>
    <row r="11" spans="2:217" ht="23.25" customHeight="1">
      <c r="B11" s="364" t="s">
        <v>126</v>
      </c>
      <c r="C11" s="326"/>
      <c r="D11" s="326"/>
      <c r="E11" s="326"/>
      <c r="F11" s="326"/>
      <c r="G11" s="326"/>
      <c r="H11" s="326"/>
      <c r="I11" s="326"/>
      <c r="J11" s="326"/>
      <c r="K11" s="326"/>
      <c r="L11" s="326"/>
      <c r="M11" s="326"/>
      <c r="N11" s="326"/>
      <c r="O11" s="326"/>
      <c r="P11" s="326"/>
      <c r="Q11" s="326"/>
      <c r="R11" s="326"/>
      <c r="S11" s="326"/>
      <c r="T11" s="326"/>
      <c r="U11" s="326"/>
      <c r="V11" s="326"/>
      <c r="W11" s="326"/>
      <c r="X11" s="326"/>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c r="BG11" s="326"/>
      <c r="BH11" s="326"/>
      <c r="BI11" s="326"/>
      <c r="BJ11" s="326"/>
      <c r="BK11" s="326"/>
      <c r="BL11" s="326"/>
      <c r="BM11" s="326"/>
      <c r="BN11" s="326"/>
      <c r="BO11" s="326"/>
      <c r="BP11" s="326"/>
      <c r="BQ11" s="326"/>
      <c r="BR11" s="326"/>
      <c r="BS11" s="326"/>
      <c r="BT11" s="326"/>
      <c r="BU11" s="326"/>
      <c r="BV11" s="326"/>
      <c r="BW11" s="326"/>
      <c r="BX11" s="326"/>
      <c r="BY11" s="326"/>
      <c r="BZ11" s="326"/>
      <c r="CA11" s="326"/>
      <c r="CB11" s="326"/>
      <c r="CC11" s="326"/>
      <c r="CD11" s="326"/>
      <c r="CE11" s="326"/>
      <c r="CF11" s="326"/>
      <c r="CG11" s="326"/>
      <c r="CH11" s="326"/>
      <c r="CI11" s="326"/>
      <c r="CJ11" s="326"/>
      <c r="CK11" s="326"/>
      <c r="CL11" s="326"/>
      <c r="CM11" s="326"/>
      <c r="CN11" s="326"/>
      <c r="CO11" s="326"/>
      <c r="CP11" s="326"/>
      <c r="CQ11" s="326"/>
      <c r="CR11" s="326"/>
      <c r="CS11" s="326"/>
      <c r="CT11" s="326"/>
      <c r="CU11" s="326"/>
      <c r="CV11" s="326"/>
      <c r="CW11" s="326"/>
      <c r="CX11" s="326"/>
      <c r="CY11" s="326"/>
      <c r="CZ11" s="326"/>
      <c r="DA11" s="326"/>
      <c r="DB11" s="326"/>
      <c r="DC11" s="326"/>
      <c r="DD11" s="326"/>
      <c r="DE11" s="326"/>
      <c r="DF11" s="326"/>
      <c r="DG11" s="326"/>
      <c r="DH11" s="326"/>
      <c r="DI11" s="326"/>
      <c r="DJ11" s="326"/>
      <c r="DK11" s="326"/>
      <c r="DL11" s="326"/>
      <c r="DM11" s="326"/>
      <c r="DN11" s="326"/>
      <c r="DO11" s="326"/>
      <c r="DY11" s="21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406" t="s">
        <v>49</v>
      </c>
    </row>
    <row r="12" spans="2:217">
      <c r="B12" s="365" t="s">
        <v>51</v>
      </c>
      <c r="C12" s="326"/>
      <c r="D12" s="326"/>
      <c r="E12" s="326"/>
      <c r="F12" s="326"/>
      <c r="G12" s="326"/>
      <c r="H12" s="326"/>
      <c r="I12" s="326"/>
      <c r="J12" s="326"/>
      <c r="K12" s="326"/>
      <c r="L12" s="326"/>
      <c r="M12" s="326"/>
      <c r="N12" s="326"/>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c r="AS12" s="332"/>
      <c r="AT12" s="332"/>
      <c r="AU12" s="332"/>
      <c r="AV12" s="332"/>
      <c r="AW12" s="332"/>
      <c r="AX12" s="332"/>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c r="BW12" s="332"/>
      <c r="BX12" s="332"/>
      <c r="BY12" s="332"/>
      <c r="BZ12" s="332"/>
      <c r="CA12" s="332"/>
      <c r="CB12" s="332"/>
      <c r="CC12" s="332"/>
      <c r="CD12" s="332"/>
      <c r="CE12" s="332"/>
      <c r="CF12" s="332"/>
      <c r="CG12" s="332"/>
      <c r="CH12" s="332"/>
      <c r="CI12" s="332" t="s">
        <v>1</v>
      </c>
      <c r="CJ12" s="332">
        <v>1.6100000000000001E-3</v>
      </c>
      <c r="CK12" s="332">
        <v>1.6100000000000001E-3</v>
      </c>
      <c r="CL12" s="332">
        <v>1.6100000000000001E-3</v>
      </c>
      <c r="CM12" s="332">
        <v>1.6100000000000001E-3</v>
      </c>
      <c r="CN12" s="332">
        <v>1.6100000000000001E-3</v>
      </c>
      <c r="CO12" s="332">
        <v>1.6100000000000001E-3</v>
      </c>
      <c r="CP12" s="332">
        <v>1.6100000000000001E-3</v>
      </c>
      <c r="CQ12" s="332">
        <v>1.6100000000000001E-3</v>
      </c>
      <c r="CR12" s="332">
        <v>9.7000000000000005E-4</v>
      </c>
      <c r="CS12" s="332">
        <v>9.7000000000000005E-4</v>
      </c>
      <c r="CT12" s="332">
        <v>9.7000000000000005E-4</v>
      </c>
      <c r="CU12" s="332">
        <v>9.7000000000000005E-4</v>
      </c>
      <c r="CV12" s="332">
        <v>9.7000000000000005E-4</v>
      </c>
      <c r="CW12" s="332">
        <v>9.7000000000000005E-4</v>
      </c>
      <c r="CX12" s="332">
        <v>9.7000000000000005E-4</v>
      </c>
      <c r="CY12" s="332">
        <v>9.7000000000000005E-4</v>
      </c>
      <c r="CZ12" s="332">
        <v>9.7000000000000005E-4</v>
      </c>
      <c r="DA12" s="332">
        <v>9.7000000000000005E-4</v>
      </c>
      <c r="DB12" s="332">
        <v>9.7000000000000005E-4</v>
      </c>
      <c r="DC12" s="332">
        <v>9.7000000000000005E-4</v>
      </c>
      <c r="DD12" s="332">
        <v>9.7000000000000005E-4</v>
      </c>
      <c r="DE12" s="332">
        <v>9.7000000000000005E-4</v>
      </c>
      <c r="DF12" s="332">
        <v>9.7000000000000005E-4</v>
      </c>
      <c r="DG12" s="332">
        <v>9.7000000000000005E-4</v>
      </c>
      <c r="DH12" s="332">
        <v>9.7000000000000005E-4</v>
      </c>
      <c r="DI12" s="332">
        <v>9.7000000000000005E-4</v>
      </c>
      <c r="DJ12" s="332">
        <v>9.7000000000000005E-4</v>
      </c>
      <c r="DK12" s="332">
        <v>9.7000000000000005E-4</v>
      </c>
      <c r="DL12" s="539">
        <v>9.7000000000000005E-4</v>
      </c>
      <c r="DM12" s="539">
        <v>9.7000000000000005E-4</v>
      </c>
      <c r="DN12" s="539">
        <v>9.7000000000000005E-4</v>
      </c>
      <c r="DO12" s="539">
        <v>9.7000000000000005E-4</v>
      </c>
      <c r="DP12" s="539">
        <v>9.7000000000000005E-4</v>
      </c>
      <c r="DQ12" s="539">
        <v>9.7000000000000005E-4</v>
      </c>
      <c r="DR12" s="526">
        <v>9.7000000000000005E-4</v>
      </c>
      <c r="DS12" s="526">
        <v>9.7000000000000005E-4</v>
      </c>
      <c r="DT12" s="526">
        <v>9.7000000000000005E-4</v>
      </c>
      <c r="DU12" s="526">
        <v>9.7000000000000005E-4</v>
      </c>
      <c r="DV12" s="526">
        <v>9.7000000000000005E-4</v>
      </c>
      <c r="DW12" s="526">
        <v>9.7000000000000005E-4</v>
      </c>
      <c r="DX12" s="526">
        <v>9.7000000000000005E-4</v>
      </c>
      <c r="DY12" s="540">
        <v>-4.0000000000000002E-4</v>
      </c>
      <c r="DZ12" s="526">
        <v>-4.0000000000000002E-4</v>
      </c>
      <c r="EA12" s="526">
        <v>-4.0000000000000002E-4</v>
      </c>
      <c r="EB12" s="526">
        <v>4.5700000000000003E-3</v>
      </c>
      <c r="EC12" s="539">
        <v>4.5700000000000003E-3</v>
      </c>
      <c r="ED12" s="526">
        <v>4.5700000000000003E-3</v>
      </c>
      <c r="EE12" s="526">
        <v>4.5700000000000003E-3</v>
      </c>
      <c r="EF12" s="526">
        <v>4.5700000000000003E-3</v>
      </c>
      <c r="EG12" s="526">
        <v>4.5700000000000003E-3</v>
      </c>
      <c r="EH12" s="526">
        <v>4.5700000000000003E-3</v>
      </c>
      <c r="EI12" s="526">
        <v>4.5700000000000003E-3</v>
      </c>
      <c r="EJ12" s="526">
        <v>4.5700000000000003E-3</v>
      </c>
      <c r="EK12" s="526">
        <v>4.5700000000000003E-3</v>
      </c>
      <c r="EL12" s="539">
        <v>4.5700000000000003E-3</v>
      </c>
      <c r="EM12" s="539">
        <v>4.5700000000000003E-3</v>
      </c>
      <c r="EN12" s="539">
        <v>2.9499999999999999E-3</v>
      </c>
      <c r="EO12" s="539">
        <v>2.9499999999999999E-3</v>
      </c>
      <c r="EP12" s="526">
        <v>2.9499999999999999E-3</v>
      </c>
      <c r="EQ12" s="526">
        <v>2.9499999999999999E-3</v>
      </c>
      <c r="ER12" s="526">
        <v>2.9499999999999999E-3</v>
      </c>
      <c r="ES12" s="526">
        <v>2.9499999999999999E-3</v>
      </c>
      <c r="ET12" s="526">
        <v>2.9499999999999999E-3</v>
      </c>
      <c r="EU12" s="526">
        <v>2.9499999999999999E-3</v>
      </c>
      <c r="EV12" s="526">
        <v>2.9499999999999999E-3</v>
      </c>
      <c r="EW12" s="526">
        <v>2.9499999999999999E-3</v>
      </c>
      <c r="EX12" s="539">
        <v>2.9499999999999999E-3</v>
      </c>
      <c r="EY12" s="539">
        <v>2.9499999999999999E-3</v>
      </c>
      <c r="EZ12" s="539">
        <v>2.33E-3</v>
      </c>
      <c r="FA12" s="539">
        <v>2.33E-3</v>
      </c>
      <c r="FB12" s="526">
        <v>2.33E-3</v>
      </c>
      <c r="FC12" s="526">
        <v>2.33E-3</v>
      </c>
      <c r="FD12" s="526">
        <v>2.33E-3</v>
      </c>
      <c r="FE12" s="526">
        <v>2.33E-3</v>
      </c>
      <c r="FF12" s="526">
        <v>2.33E-3</v>
      </c>
      <c r="FG12" s="526">
        <v>2.33E-3</v>
      </c>
      <c r="FH12" s="526">
        <v>2.33E-3</v>
      </c>
      <c r="FI12" s="526">
        <v>2.33E-3</v>
      </c>
      <c r="FJ12" s="539">
        <v>2.33E-3</v>
      </c>
      <c r="FK12" s="539">
        <v>2.33E-3</v>
      </c>
      <c r="FL12" s="539">
        <v>1.2199999999999999E-3</v>
      </c>
      <c r="FM12" s="539">
        <v>1.2199999999999999E-3</v>
      </c>
      <c r="FN12" s="539">
        <v>1.2199999999999999E-3</v>
      </c>
      <c r="FO12" s="526">
        <v>1.2199999999999999E-3</v>
      </c>
      <c r="FP12" s="526">
        <v>1.2199999999999999E-3</v>
      </c>
      <c r="FQ12" s="526">
        <v>1.2199999999999999E-3</v>
      </c>
      <c r="FR12" s="526">
        <v>1.2199999999999999E-3</v>
      </c>
      <c r="FS12" s="526">
        <v>1.2199999999999999E-3</v>
      </c>
      <c r="FT12" s="526">
        <v>1.2199999999999999E-3</v>
      </c>
      <c r="FU12" s="526">
        <v>1.2199999999999999E-3</v>
      </c>
      <c r="FV12" s="526">
        <v>1.2199999999999999E-3</v>
      </c>
      <c r="FW12" s="539">
        <v>1.2199999999999999E-3</v>
      </c>
      <c r="FX12" s="406" t="s">
        <v>49</v>
      </c>
    </row>
    <row r="13" spans="2:217">
      <c r="B13" s="365" t="s">
        <v>52</v>
      </c>
      <c r="C13" s="326"/>
      <c r="D13" s="326"/>
      <c r="E13" s="326"/>
      <c r="F13" s="326"/>
      <c r="G13" s="326"/>
      <c r="H13" s="326"/>
      <c r="I13" s="326"/>
      <c r="J13" s="326"/>
      <c r="K13" s="326"/>
      <c r="L13" s="326"/>
      <c r="M13" s="326"/>
      <c r="N13" s="326"/>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c r="BD13" s="332"/>
      <c r="BE13" s="332"/>
      <c r="BF13" s="332"/>
      <c r="BG13" s="332"/>
      <c r="BH13" s="332"/>
      <c r="BI13" s="332"/>
      <c r="BJ13" s="332"/>
      <c r="BK13" s="332"/>
      <c r="BL13" s="332"/>
      <c r="BM13" s="332"/>
      <c r="BN13" s="332"/>
      <c r="BO13" s="332"/>
      <c r="BP13" s="332"/>
      <c r="BQ13" s="332"/>
      <c r="BR13" s="332"/>
      <c r="BS13" s="332"/>
      <c r="BT13" s="332"/>
      <c r="BU13" s="332"/>
      <c r="BV13" s="332"/>
      <c r="BW13" s="332"/>
      <c r="BX13" s="332"/>
      <c r="BY13" s="332"/>
      <c r="BZ13" s="332"/>
      <c r="CA13" s="332"/>
      <c r="CB13" s="332"/>
      <c r="CC13" s="332"/>
      <c r="CD13" s="332"/>
      <c r="CE13" s="332"/>
      <c r="CF13" s="332"/>
      <c r="CG13" s="332"/>
      <c r="CH13" s="332"/>
      <c r="CI13" s="332" t="s">
        <v>1</v>
      </c>
      <c r="CJ13" s="332">
        <v>1.7510000000000001E-2</v>
      </c>
      <c r="CK13" s="332">
        <v>1.7510000000000001E-2</v>
      </c>
      <c r="CL13" s="332">
        <v>1.7510000000000001E-2</v>
      </c>
      <c r="CM13" s="332">
        <v>1.7510000000000001E-2</v>
      </c>
      <c r="CN13" s="332">
        <v>1.7510000000000001E-2</v>
      </c>
      <c r="CO13" s="332">
        <v>1.7510000000000001E-2</v>
      </c>
      <c r="CP13" s="332">
        <v>1.7510000000000001E-2</v>
      </c>
      <c r="CQ13" s="332">
        <v>2.5100000000000001E-3</v>
      </c>
      <c r="CR13" s="332">
        <v>1.397E-2</v>
      </c>
      <c r="CS13" s="332">
        <v>1.397E-2</v>
      </c>
      <c r="CT13" s="332">
        <v>1.397E-2</v>
      </c>
      <c r="CU13" s="332">
        <v>2.8969999999999999E-2</v>
      </c>
      <c r="CV13" s="332">
        <v>2.8969999999999999E-2</v>
      </c>
      <c r="CW13" s="332">
        <v>2.8969999999999999E-2</v>
      </c>
      <c r="CX13" s="332">
        <v>2.8969999999999999E-2</v>
      </c>
      <c r="CY13" s="332">
        <v>2.8969999999999999E-2</v>
      </c>
      <c r="CZ13" s="332">
        <v>2.8969999999999999E-2</v>
      </c>
      <c r="DA13" s="332">
        <v>2.8969999999999999E-2</v>
      </c>
      <c r="DB13" s="332">
        <v>2.8969999999999999E-2</v>
      </c>
      <c r="DC13" s="332">
        <v>1.397E-2</v>
      </c>
      <c r="DD13" s="332">
        <v>1.397E-2</v>
      </c>
      <c r="DE13" s="332">
        <v>1.397E-2</v>
      </c>
      <c r="DF13" s="332">
        <v>1.397E-2</v>
      </c>
      <c r="DG13" s="332">
        <v>2.8969999999999999E-2</v>
      </c>
      <c r="DH13" s="332">
        <v>2.8969999999999999E-2</v>
      </c>
      <c r="DI13" s="332">
        <v>2.8969999999999999E-2</v>
      </c>
      <c r="DJ13" s="332">
        <v>2.8969999999999999E-2</v>
      </c>
      <c r="DK13" s="332">
        <v>2.8969999999999999E-2</v>
      </c>
      <c r="DL13" s="539">
        <v>2.8969999999999999E-2</v>
      </c>
      <c r="DM13" s="539">
        <v>2.8969999999999999E-2</v>
      </c>
      <c r="DN13" s="539">
        <v>2.8969999999999999E-2</v>
      </c>
      <c r="DO13" s="539">
        <v>1.397E-2</v>
      </c>
      <c r="DP13" s="539">
        <v>1.397E-2</v>
      </c>
      <c r="DQ13" s="539">
        <v>1.397E-2</v>
      </c>
      <c r="DR13" s="526">
        <v>1.397E-2</v>
      </c>
      <c r="DS13" s="526">
        <v>2.8969999999999999E-2</v>
      </c>
      <c r="DT13" s="526">
        <v>2.8969999999999999E-2</v>
      </c>
      <c r="DU13" s="526">
        <v>2.8969999999999999E-2</v>
      </c>
      <c r="DV13" s="526">
        <v>2.8969999999999999E-2</v>
      </c>
      <c r="DW13" s="526">
        <v>2.8969999999999999E-2</v>
      </c>
      <c r="DX13" s="526">
        <v>2.8969999999999999E-2</v>
      </c>
      <c r="DY13" s="540">
        <v>3.1780000000000003E-2</v>
      </c>
      <c r="DZ13" s="526">
        <v>3.1780000000000003E-2</v>
      </c>
      <c r="EA13" s="526">
        <v>1.678E-2</v>
      </c>
      <c r="EB13" s="526">
        <v>2.486E-2</v>
      </c>
      <c r="EC13" s="539">
        <v>2.486E-2</v>
      </c>
      <c r="ED13" s="526">
        <v>2.486E-2</v>
      </c>
      <c r="EE13" s="526">
        <v>3.986E-2</v>
      </c>
      <c r="EF13" s="526">
        <v>3.986E-2</v>
      </c>
      <c r="EG13" s="526">
        <v>3.986E-2</v>
      </c>
      <c r="EH13" s="526">
        <v>3.986E-2</v>
      </c>
      <c r="EI13" s="526">
        <v>3.986E-2</v>
      </c>
      <c r="EJ13" s="526">
        <v>3.986E-2</v>
      </c>
      <c r="EK13" s="526">
        <v>3.986E-2</v>
      </c>
      <c r="EL13" s="539">
        <v>3.986E-2</v>
      </c>
      <c r="EM13" s="539">
        <v>2.486E-2</v>
      </c>
      <c r="EN13" s="539">
        <v>2.8230000000000002E-2</v>
      </c>
      <c r="EO13" s="539">
        <v>2.8230000000000002E-2</v>
      </c>
      <c r="EP13" s="526">
        <v>2.8230000000000002E-2</v>
      </c>
      <c r="EQ13" s="526">
        <v>4.3229999999999998E-2</v>
      </c>
      <c r="ER13" s="526">
        <v>4.3229999999999998E-2</v>
      </c>
      <c r="ES13" s="526">
        <v>4.3229999999999998E-2</v>
      </c>
      <c r="ET13" s="526">
        <v>4.3229999999999998E-2</v>
      </c>
      <c r="EU13" s="526">
        <v>4.3229999999999998E-2</v>
      </c>
      <c r="EV13" s="526">
        <v>4.3229999999999998E-2</v>
      </c>
      <c r="EW13" s="526">
        <v>4.3229999999999998E-2</v>
      </c>
      <c r="EX13" s="539">
        <v>4.3229999999999998E-2</v>
      </c>
      <c r="EY13" s="539">
        <v>2.8230000000000002E-2</v>
      </c>
      <c r="EZ13" s="539">
        <v>3.5659999999999997E-2</v>
      </c>
      <c r="FA13" s="539">
        <v>3.5659999999999997E-2</v>
      </c>
      <c r="FB13" s="526">
        <v>3.5659999999999997E-2</v>
      </c>
      <c r="FC13" s="526">
        <v>5.0659999999999997E-2</v>
      </c>
      <c r="FD13" s="526">
        <v>5.0659999999999997E-2</v>
      </c>
      <c r="FE13" s="526">
        <v>5.0659999999999997E-2</v>
      </c>
      <c r="FF13" s="526">
        <v>5.0659999999999997E-2</v>
      </c>
      <c r="FG13" s="526">
        <v>5.0659999999999997E-2</v>
      </c>
      <c r="FH13" s="526">
        <v>5.0659999999999997E-2</v>
      </c>
      <c r="FI13" s="526">
        <v>5.0659999999999997E-2</v>
      </c>
      <c r="FJ13" s="539">
        <v>5.0659999999999997E-2</v>
      </c>
      <c r="FK13" s="539">
        <v>3.5659999999999997E-2</v>
      </c>
      <c r="FL13" s="539">
        <v>4.4810000000000003E-2</v>
      </c>
      <c r="FM13" s="539">
        <v>4.4810000000000003E-2</v>
      </c>
      <c r="FN13" s="539">
        <v>4.4810000000000003E-2</v>
      </c>
      <c r="FO13" s="526">
        <v>5.9810000000000002E-2</v>
      </c>
      <c r="FP13" s="526">
        <v>5.9810000000000002E-2</v>
      </c>
      <c r="FQ13" s="526">
        <v>5.9810000000000002E-2</v>
      </c>
      <c r="FR13" s="526">
        <v>5.9810000000000002E-2</v>
      </c>
      <c r="FS13" s="526">
        <v>5.9810000000000002E-2</v>
      </c>
      <c r="FT13" s="526">
        <v>5.9810000000000002E-2</v>
      </c>
      <c r="FU13" s="526">
        <v>5.9810000000000002E-2</v>
      </c>
      <c r="FV13" s="526">
        <v>5.9810000000000002E-2</v>
      </c>
      <c r="FW13" s="539">
        <v>4.4810000000000003E-2</v>
      </c>
      <c r="FX13" s="406" t="s">
        <v>49</v>
      </c>
    </row>
    <row r="14" spans="2:217">
      <c r="B14" s="365" t="s">
        <v>53</v>
      </c>
      <c r="C14" s="326"/>
      <c r="D14" s="326"/>
      <c r="E14" s="326"/>
      <c r="F14" s="326"/>
      <c r="G14" s="326"/>
      <c r="H14" s="326"/>
      <c r="I14" s="326"/>
      <c r="J14" s="326"/>
      <c r="K14" s="326"/>
      <c r="L14" s="326"/>
      <c r="M14" s="326"/>
      <c r="N14" s="326"/>
      <c r="O14" s="332"/>
      <c r="P14" s="332"/>
      <c r="Q14" s="332"/>
      <c r="R14" s="332"/>
      <c r="S14" s="332"/>
      <c r="T14" s="332"/>
      <c r="U14" s="332"/>
      <c r="V14" s="332"/>
      <c r="W14" s="332"/>
      <c r="X14" s="332"/>
      <c r="Y14" s="332"/>
      <c r="Z14" s="332"/>
      <c r="AA14" s="332"/>
      <c r="AB14" s="332"/>
      <c r="AC14" s="332"/>
      <c r="AD14" s="332"/>
      <c r="AE14" s="332"/>
      <c r="AF14" s="332"/>
      <c r="AG14" s="332"/>
      <c r="AH14" s="332"/>
      <c r="AI14" s="332"/>
      <c r="AJ14" s="332"/>
      <c r="AK14" s="332"/>
      <c r="AL14" s="332"/>
      <c r="AM14" s="332"/>
      <c r="AN14" s="332"/>
      <c r="AO14" s="332"/>
      <c r="AP14" s="332"/>
      <c r="AQ14" s="332"/>
      <c r="AR14" s="332"/>
      <c r="AS14" s="332"/>
      <c r="AT14" s="332"/>
      <c r="AU14" s="332"/>
      <c r="AV14" s="332"/>
      <c r="AW14" s="332"/>
      <c r="AX14" s="332"/>
      <c r="AY14" s="332"/>
      <c r="AZ14" s="332"/>
      <c r="BA14" s="332"/>
      <c r="BB14" s="332"/>
      <c r="BC14" s="332"/>
      <c r="BD14" s="332"/>
      <c r="BE14" s="332"/>
      <c r="BF14" s="332"/>
      <c r="BG14" s="332"/>
      <c r="BH14" s="332"/>
      <c r="BI14" s="332"/>
      <c r="BJ14" s="332"/>
      <c r="BK14" s="332"/>
      <c r="BL14" s="332"/>
      <c r="BM14" s="332"/>
      <c r="BN14" s="332"/>
      <c r="BO14" s="332"/>
      <c r="BP14" s="332"/>
      <c r="BQ14" s="332"/>
      <c r="BR14" s="332"/>
      <c r="BS14" s="332"/>
      <c r="BT14" s="332"/>
      <c r="BU14" s="332"/>
      <c r="BV14" s="332"/>
      <c r="BW14" s="332"/>
      <c r="BX14" s="332"/>
      <c r="BY14" s="332"/>
      <c r="BZ14" s="332"/>
      <c r="CA14" s="332"/>
      <c r="CB14" s="332"/>
      <c r="CC14" s="332"/>
      <c r="CD14" s="332"/>
      <c r="CE14" s="332"/>
      <c r="CF14" s="332"/>
      <c r="CG14" s="332"/>
      <c r="CH14" s="332"/>
      <c r="CI14" s="332" t="s">
        <v>1</v>
      </c>
      <c r="CJ14" s="332">
        <v>1.7510000000000001E-2</v>
      </c>
      <c r="CK14" s="332">
        <v>1.7510000000000001E-2</v>
      </c>
      <c r="CL14" s="332">
        <v>1.7510000000000001E-2</v>
      </c>
      <c r="CM14" s="332">
        <v>1.7510000000000001E-2</v>
      </c>
      <c r="CN14" s="332">
        <v>1.7510000000000001E-2</v>
      </c>
      <c r="CO14" s="332">
        <v>1.7510000000000001E-2</v>
      </c>
      <c r="CP14" s="332">
        <v>1.7510000000000001E-2</v>
      </c>
      <c r="CQ14" s="332">
        <v>4.5100000000000001E-3</v>
      </c>
      <c r="CR14" s="332">
        <v>2.087E-2</v>
      </c>
      <c r="CS14" s="332">
        <v>2.087E-2</v>
      </c>
      <c r="CT14" s="332">
        <v>2.087E-2</v>
      </c>
      <c r="CU14" s="332">
        <v>2.8969999999999999E-2</v>
      </c>
      <c r="CV14" s="332">
        <v>2.8969999999999999E-2</v>
      </c>
      <c r="CW14" s="332">
        <v>2.8969999999999999E-2</v>
      </c>
      <c r="CX14" s="332">
        <v>2.8969999999999999E-2</v>
      </c>
      <c r="CY14" s="332">
        <v>2.8969999999999999E-2</v>
      </c>
      <c r="CZ14" s="332">
        <v>2.8969999999999999E-2</v>
      </c>
      <c r="DA14" s="332">
        <v>2.8969999999999999E-2</v>
      </c>
      <c r="DB14" s="332">
        <v>2.8969999999999999E-2</v>
      </c>
      <c r="DC14" s="332">
        <v>2.087E-2</v>
      </c>
      <c r="DD14" s="332">
        <v>2.087E-2</v>
      </c>
      <c r="DE14" s="332">
        <v>2.087E-2</v>
      </c>
      <c r="DF14" s="332">
        <v>2.087E-2</v>
      </c>
      <c r="DG14" s="332">
        <v>2.8969999999999999E-2</v>
      </c>
      <c r="DH14" s="332">
        <v>2.8969999999999999E-2</v>
      </c>
      <c r="DI14" s="332">
        <v>2.8969999999999999E-2</v>
      </c>
      <c r="DJ14" s="332">
        <v>2.8969999999999999E-2</v>
      </c>
      <c r="DK14" s="332">
        <v>2.8969999999999999E-2</v>
      </c>
      <c r="DL14" s="539">
        <v>2.8969999999999999E-2</v>
      </c>
      <c r="DM14" s="539">
        <v>2.8969999999999999E-2</v>
      </c>
      <c r="DN14" s="539">
        <v>2.8969999999999999E-2</v>
      </c>
      <c r="DO14" s="539">
        <v>2.087E-2</v>
      </c>
      <c r="DP14" s="539">
        <v>2.087E-2</v>
      </c>
      <c r="DQ14" s="539">
        <v>2.087E-2</v>
      </c>
      <c r="DR14" s="526">
        <v>2.087E-2</v>
      </c>
      <c r="DS14" s="526">
        <v>2.8969999999999999E-2</v>
      </c>
      <c r="DT14" s="526">
        <v>2.8969999999999999E-2</v>
      </c>
      <c r="DU14" s="526">
        <v>2.8969999999999999E-2</v>
      </c>
      <c r="DV14" s="526">
        <v>2.8969999999999999E-2</v>
      </c>
      <c r="DW14" s="526">
        <v>2.8969999999999999E-2</v>
      </c>
      <c r="DX14" s="526">
        <v>2.8969999999999999E-2</v>
      </c>
      <c r="DY14" s="540">
        <v>3.1780000000000003E-2</v>
      </c>
      <c r="DZ14" s="526">
        <v>3.1780000000000003E-2</v>
      </c>
      <c r="EA14" s="526">
        <v>3.0939999999999999E-2</v>
      </c>
      <c r="EB14" s="526">
        <v>4.5830000000000003E-2</v>
      </c>
      <c r="EC14" s="539">
        <v>4.5830000000000003E-2</v>
      </c>
      <c r="ED14" s="526">
        <v>4.5830000000000003E-2</v>
      </c>
      <c r="EE14" s="526">
        <v>3.986E-2</v>
      </c>
      <c r="EF14" s="526">
        <v>3.986E-2</v>
      </c>
      <c r="EG14" s="526">
        <v>3.986E-2</v>
      </c>
      <c r="EH14" s="526">
        <v>3.986E-2</v>
      </c>
      <c r="EI14" s="526">
        <v>3.986E-2</v>
      </c>
      <c r="EJ14" s="526">
        <v>3.986E-2</v>
      </c>
      <c r="EK14" s="526">
        <v>3.986E-2</v>
      </c>
      <c r="EL14" s="539">
        <v>3.986E-2</v>
      </c>
      <c r="EM14" s="539">
        <v>4.5830000000000003E-2</v>
      </c>
      <c r="EN14" s="539">
        <v>6.1280000000000001E-2</v>
      </c>
      <c r="EO14" s="539">
        <v>6.1280000000000001E-2</v>
      </c>
      <c r="EP14" s="526">
        <v>6.1280000000000001E-2</v>
      </c>
      <c r="EQ14" s="526">
        <v>4.3229999999999998E-2</v>
      </c>
      <c r="ER14" s="526">
        <v>4.3229999999999998E-2</v>
      </c>
      <c r="ES14" s="526">
        <v>4.3229999999999998E-2</v>
      </c>
      <c r="ET14" s="526">
        <v>4.3229999999999998E-2</v>
      </c>
      <c r="EU14" s="526">
        <v>4.3229999999999998E-2</v>
      </c>
      <c r="EV14" s="526">
        <v>4.3229999999999998E-2</v>
      </c>
      <c r="EW14" s="526">
        <v>4.3229999999999998E-2</v>
      </c>
      <c r="EX14" s="539">
        <v>4.3229999999999998E-2</v>
      </c>
      <c r="EY14" s="539">
        <v>6.1280000000000001E-2</v>
      </c>
      <c r="EZ14" s="539">
        <v>7.6960000000000001E-2</v>
      </c>
      <c r="FA14" s="539">
        <v>7.6960000000000001E-2</v>
      </c>
      <c r="FB14" s="526">
        <v>7.6960000000000001E-2</v>
      </c>
      <c r="FC14" s="526">
        <v>5.0659999999999997E-2</v>
      </c>
      <c r="FD14" s="526">
        <v>5.0659999999999997E-2</v>
      </c>
      <c r="FE14" s="526">
        <v>5.0659999999999997E-2</v>
      </c>
      <c r="FF14" s="526">
        <v>5.0659999999999997E-2</v>
      </c>
      <c r="FG14" s="526">
        <v>5.0659999999999997E-2</v>
      </c>
      <c r="FH14" s="526">
        <v>5.0659999999999997E-2</v>
      </c>
      <c r="FI14" s="526">
        <v>5.0659999999999997E-2</v>
      </c>
      <c r="FJ14" s="539">
        <v>5.0659999999999997E-2</v>
      </c>
      <c r="FK14" s="539">
        <v>7.6960000000000001E-2</v>
      </c>
      <c r="FL14" s="539">
        <v>9.7019999999999995E-2</v>
      </c>
      <c r="FM14" s="539">
        <v>9.7019999999999995E-2</v>
      </c>
      <c r="FN14" s="539">
        <v>9.7019999999999995E-2</v>
      </c>
      <c r="FO14" s="526">
        <v>5.9810000000000002E-2</v>
      </c>
      <c r="FP14" s="526">
        <v>5.9810000000000002E-2</v>
      </c>
      <c r="FQ14" s="526">
        <v>5.9810000000000002E-2</v>
      </c>
      <c r="FR14" s="526">
        <v>5.9810000000000002E-2</v>
      </c>
      <c r="FS14" s="526">
        <v>5.9810000000000002E-2</v>
      </c>
      <c r="FT14" s="526">
        <v>5.9810000000000002E-2</v>
      </c>
      <c r="FU14" s="526">
        <v>5.9810000000000002E-2</v>
      </c>
      <c r="FV14" s="526">
        <v>5.9810000000000002E-2</v>
      </c>
      <c r="FW14" s="539">
        <v>9.7019999999999995E-2</v>
      </c>
      <c r="FX14" s="406" t="s">
        <v>49</v>
      </c>
    </row>
    <row r="15" spans="2:217" ht="20.25" customHeight="1">
      <c r="B15" s="364" t="s">
        <v>127</v>
      </c>
      <c r="C15" s="326"/>
      <c r="D15" s="326"/>
      <c r="E15" s="326"/>
      <c r="F15" s="326"/>
      <c r="G15" s="326"/>
      <c r="H15" s="326"/>
      <c r="I15" s="326"/>
      <c r="J15" s="326"/>
      <c r="K15" s="326"/>
      <c r="L15" s="326"/>
      <c r="M15" s="326"/>
      <c r="N15" s="326"/>
      <c r="O15" s="326"/>
      <c r="P15" s="326"/>
      <c r="Q15" s="326"/>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c r="BG15" s="326"/>
      <c r="BH15" s="326"/>
      <c r="BI15" s="326"/>
      <c r="BJ15" s="326"/>
      <c r="BK15" s="326"/>
      <c r="BL15" s="326"/>
      <c r="BM15" s="326"/>
      <c r="BN15" s="326"/>
      <c r="BO15" s="326"/>
      <c r="BP15" s="326"/>
      <c r="BQ15" s="326"/>
      <c r="BR15" s="326"/>
      <c r="BS15" s="326"/>
      <c r="BT15" s="326"/>
      <c r="BU15" s="326"/>
      <c r="BV15" s="326"/>
      <c r="BW15" s="326"/>
      <c r="BX15" s="326"/>
      <c r="BY15" s="326"/>
      <c r="BZ15" s="326"/>
      <c r="CA15" s="326"/>
      <c r="CB15" s="326"/>
      <c r="CC15" s="326"/>
      <c r="CD15" s="326"/>
      <c r="CE15" s="326"/>
      <c r="CF15" s="326"/>
      <c r="CG15" s="326"/>
      <c r="CH15" s="326"/>
      <c r="CI15" s="326"/>
      <c r="CJ15" s="326"/>
      <c r="CK15" s="326"/>
      <c r="CL15" s="326"/>
      <c r="CM15" s="326"/>
      <c r="CN15" s="326"/>
      <c r="CO15" s="326"/>
      <c r="CP15" s="326"/>
      <c r="CQ15" s="326"/>
      <c r="DC15" s="326"/>
      <c r="DD15" s="326"/>
      <c r="DE15" s="326"/>
      <c r="DF15" s="326"/>
      <c r="DG15" s="326"/>
      <c r="DH15" s="326"/>
      <c r="DI15" s="326"/>
      <c r="DJ15" s="326"/>
      <c r="DK15" s="326"/>
      <c r="DL15" s="326"/>
      <c r="DM15" s="326"/>
      <c r="DN15" s="326"/>
      <c r="DO15" s="326"/>
      <c r="DP15" s="326"/>
      <c r="DQ15" s="326"/>
      <c r="DR15" s="326"/>
      <c r="DS15" s="326"/>
      <c r="DY15" s="21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406" t="s">
        <v>49</v>
      </c>
    </row>
    <row r="16" spans="2:217">
      <c r="B16" s="365" t="s">
        <v>51</v>
      </c>
      <c r="C16" s="529">
        <v>7.288E-2</v>
      </c>
      <c r="D16" s="529">
        <v>7.288E-2</v>
      </c>
      <c r="E16" s="529">
        <v>7.288E-2</v>
      </c>
      <c r="F16" s="529">
        <v>7.288E-2</v>
      </c>
      <c r="G16" s="529">
        <v>7.288E-2</v>
      </c>
      <c r="H16" s="529">
        <v>7.288E-2</v>
      </c>
      <c r="I16" s="529">
        <v>7.288E-2</v>
      </c>
      <c r="J16" s="529">
        <v>7.288E-2</v>
      </c>
      <c r="K16" s="529">
        <v>7.288E-2</v>
      </c>
      <c r="L16" s="529">
        <v>7.288E-2</v>
      </c>
      <c r="M16" s="529">
        <v>7.288E-2</v>
      </c>
      <c r="N16" s="529">
        <v>7.288E-2</v>
      </c>
      <c r="O16" s="529">
        <f t="shared" ref="O16:BZ18" si="1">+O8+O12</f>
        <v>7.288E-2</v>
      </c>
      <c r="P16" s="529">
        <f t="shared" si="1"/>
        <v>7.288E-2</v>
      </c>
      <c r="Q16" s="529">
        <f t="shared" si="1"/>
        <v>7.288E-2</v>
      </c>
      <c r="R16" s="529">
        <f t="shared" si="1"/>
        <v>7.288E-2</v>
      </c>
      <c r="S16" s="529">
        <f t="shared" si="1"/>
        <v>7.288E-2</v>
      </c>
      <c r="T16" s="529">
        <f t="shared" si="1"/>
        <v>7.288E-2</v>
      </c>
      <c r="U16" s="529">
        <f t="shared" si="1"/>
        <v>7.288E-2</v>
      </c>
      <c r="V16" s="529">
        <f t="shared" si="1"/>
        <v>7.288E-2</v>
      </c>
      <c r="W16" s="529">
        <f t="shared" si="1"/>
        <v>7.288E-2</v>
      </c>
      <c r="X16" s="529">
        <f t="shared" si="1"/>
        <v>7.288E-2</v>
      </c>
      <c r="Y16" s="529">
        <f t="shared" si="1"/>
        <v>7.288E-2</v>
      </c>
      <c r="Z16" s="529">
        <f t="shared" si="1"/>
        <v>7.288E-2</v>
      </c>
      <c r="AA16" s="529">
        <f t="shared" si="1"/>
        <v>7.288E-2</v>
      </c>
      <c r="AB16" s="529">
        <f t="shared" si="1"/>
        <v>7.288E-2</v>
      </c>
      <c r="AC16" s="529">
        <f t="shared" si="1"/>
        <v>7.288E-2</v>
      </c>
      <c r="AD16" s="529">
        <f t="shared" si="1"/>
        <v>7.288E-2</v>
      </c>
      <c r="AE16" s="529">
        <f t="shared" si="1"/>
        <v>7.288E-2</v>
      </c>
      <c r="AF16" s="529">
        <f t="shared" si="1"/>
        <v>7.288E-2</v>
      </c>
      <c r="AG16" s="529">
        <f t="shared" si="1"/>
        <v>7.288E-2</v>
      </c>
      <c r="AH16" s="529">
        <f t="shared" si="1"/>
        <v>7.288E-2</v>
      </c>
      <c r="AI16" s="529">
        <f t="shared" si="1"/>
        <v>7.288E-2</v>
      </c>
      <c r="AJ16" s="529">
        <f t="shared" si="1"/>
        <v>7.288E-2</v>
      </c>
      <c r="AK16" s="529">
        <f t="shared" si="1"/>
        <v>7.288E-2</v>
      </c>
      <c r="AL16" s="529">
        <f t="shared" si="1"/>
        <v>7.288E-2</v>
      </c>
      <c r="AM16" s="529">
        <f t="shared" si="1"/>
        <v>7.288E-2</v>
      </c>
      <c r="AN16" s="529">
        <f t="shared" si="1"/>
        <v>7.288E-2</v>
      </c>
      <c r="AO16" s="529">
        <f t="shared" si="1"/>
        <v>7.288E-2</v>
      </c>
      <c r="AP16" s="529">
        <f t="shared" si="1"/>
        <v>7.288E-2</v>
      </c>
      <c r="AQ16" s="529">
        <f t="shared" si="1"/>
        <v>7.288E-2</v>
      </c>
      <c r="AR16" s="529">
        <f t="shared" si="1"/>
        <v>7.288E-2</v>
      </c>
      <c r="AS16" s="529">
        <f t="shared" si="1"/>
        <v>7.288E-2</v>
      </c>
      <c r="AT16" s="529">
        <f t="shared" si="1"/>
        <v>7.288E-2</v>
      </c>
      <c r="AU16" s="529">
        <f t="shared" si="1"/>
        <v>7.288E-2</v>
      </c>
      <c r="AV16" s="529">
        <f t="shared" si="1"/>
        <v>7.0199999999999999E-2</v>
      </c>
      <c r="AW16" s="529">
        <f t="shared" si="1"/>
        <v>7.0199999999999999E-2</v>
      </c>
      <c r="AX16" s="529">
        <f t="shared" si="1"/>
        <v>7.0199999999999999E-2</v>
      </c>
      <c r="AY16" s="529">
        <f t="shared" si="1"/>
        <v>7.0199999999999999E-2</v>
      </c>
      <c r="AZ16" s="529">
        <f t="shared" si="1"/>
        <v>7.0199999999999999E-2</v>
      </c>
      <c r="BA16" s="529">
        <f t="shared" si="1"/>
        <v>7.0199999999999999E-2</v>
      </c>
      <c r="BB16" s="529">
        <f t="shared" si="1"/>
        <v>7.0199999999999999E-2</v>
      </c>
      <c r="BC16" s="529">
        <f t="shared" si="1"/>
        <v>7.0199999999999999E-2</v>
      </c>
      <c r="BD16" s="529">
        <f t="shared" si="1"/>
        <v>7.0199999999999999E-2</v>
      </c>
      <c r="BE16" s="529">
        <f t="shared" si="1"/>
        <v>7.0199999999999999E-2</v>
      </c>
      <c r="BF16" s="529">
        <f t="shared" si="1"/>
        <v>7.0199999999999999E-2</v>
      </c>
      <c r="BG16" s="529">
        <f t="shared" si="1"/>
        <v>7.0199999999999999E-2</v>
      </c>
      <c r="BH16" s="529">
        <f t="shared" si="1"/>
        <v>7.0199999999999999E-2</v>
      </c>
      <c r="BI16" s="529">
        <f t="shared" si="1"/>
        <v>7.0199999999999999E-2</v>
      </c>
      <c r="BJ16" s="529">
        <f t="shared" si="1"/>
        <v>7.0199999999999999E-2</v>
      </c>
      <c r="BK16" s="529">
        <f t="shared" si="1"/>
        <v>7.0199999999999999E-2</v>
      </c>
      <c r="BL16" s="529">
        <f t="shared" si="1"/>
        <v>7.0199999999999999E-2</v>
      </c>
      <c r="BM16" s="529">
        <f t="shared" si="1"/>
        <v>7.0199999999999999E-2</v>
      </c>
      <c r="BN16" s="529">
        <f t="shared" si="1"/>
        <v>7.0199999999999999E-2</v>
      </c>
      <c r="BO16" s="529">
        <f t="shared" si="1"/>
        <v>7.0199999999999999E-2</v>
      </c>
      <c r="BP16" s="529">
        <f t="shared" si="1"/>
        <v>7.0199999999999999E-2</v>
      </c>
      <c r="BQ16" s="529">
        <f t="shared" si="1"/>
        <v>7.0199999999999999E-2</v>
      </c>
      <c r="BR16" s="529">
        <f t="shared" si="1"/>
        <v>7.0199999999999999E-2</v>
      </c>
      <c r="BS16" s="529">
        <f t="shared" si="1"/>
        <v>7.0199999999999999E-2</v>
      </c>
      <c r="BT16" s="529">
        <f t="shared" si="1"/>
        <v>7.0199999999999999E-2</v>
      </c>
      <c r="BU16" s="529">
        <f t="shared" si="1"/>
        <v>7.0199999999999999E-2</v>
      </c>
      <c r="BV16" s="529">
        <f t="shared" si="1"/>
        <v>7.0199999999999999E-2</v>
      </c>
      <c r="BW16" s="529">
        <f t="shared" si="1"/>
        <v>7.0199999999999999E-2</v>
      </c>
      <c r="BX16" s="529">
        <f t="shared" si="1"/>
        <v>7.0199999999999999E-2</v>
      </c>
      <c r="BY16" s="529">
        <f t="shared" si="1"/>
        <v>7.0199999999999999E-2</v>
      </c>
      <c r="BZ16" s="529">
        <f t="shared" si="1"/>
        <v>7.0199999999999999E-2</v>
      </c>
      <c r="CA16" s="529">
        <f t="shared" ref="CA16:CH18" si="2">+CA8+CA12</f>
        <v>7.0199999999999999E-2</v>
      </c>
      <c r="CB16" s="529">
        <f t="shared" si="2"/>
        <v>7.0199999999999999E-2</v>
      </c>
      <c r="CC16" s="529">
        <f t="shared" si="2"/>
        <v>7.0199999999999999E-2</v>
      </c>
      <c r="CD16" s="529">
        <f t="shared" si="2"/>
        <v>7.0199999999999999E-2</v>
      </c>
      <c r="CE16" s="529">
        <f t="shared" si="2"/>
        <v>7.0199999999999999E-2</v>
      </c>
      <c r="CF16" s="529">
        <f t="shared" si="2"/>
        <v>7.0199999999999999E-2</v>
      </c>
      <c r="CG16" s="529">
        <f t="shared" si="2"/>
        <v>7.0199999999999999E-2</v>
      </c>
      <c r="CH16" s="529">
        <f t="shared" si="2"/>
        <v>7.0199999999999999E-2</v>
      </c>
      <c r="CI16" s="529">
        <f>SUM(+CI8,CI12)</f>
        <v>7.0199999999999999E-2</v>
      </c>
      <c r="CJ16" s="529">
        <f t="shared" ref="CJ16:DX18" si="3">+CJ8+CJ12</f>
        <v>7.1809999999999985E-2</v>
      </c>
      <c r="CK16" s="529">
        <f t="shared" si="3"/>
        <v>7.1809999999999985E-2</v>
      </c>
      <c r="CL16" s="529">
        <f t="shared" si="3"/>
        <v>7.1809999999999985E-2</v>
      </c>
      <c r="CM16" s="529">
        <f t="shared" si="3"/>
        <v>7.1809999999999985E-2</v>
      </c>
      <c r="CN16" s="529">
        <f t="shared" si="3"/>
        <v>7.1809999999999985E-2</v>
      </c>
      <c r="CO16" s="529">
        <f t="shared" si="3"/>
        <v>7.1809999999999985E-2</v>
      </c>
      <c r="CP16" s="529">
        <f t="shared" si="3"/>
        <v>7.1809999999999985E-2</v>
      </c>
      <c r="CQ16" s="529">
        <f t="shared" si="3"/>
        <v>7.1809999999999985E-2</v>
      </c>
      <c r="CR16" s="529">
        <f t="shared" si="3"/>
        <v>7.1169999999999983E-2</v>
      </c>
      <c r="CS16" s="529">
        <f t="shared" si="3"/>
        <v>7.1169999999999983E-2</v>
      </c>
      <c r="CT16" s="529">
        <f t="shared" si="3"/>
        <v>7.1169999999999983E-2</v>
      </c>
      <c r="CU16" s="529">
        <f t="shared" si="3"/>
        <v>7.1169999999999983E-2</v>
      </c>
      <c r="CV16" s="529">
        <f t="shared" si="3"/>
        <v>7.1169999999999983E-2</v>
      </c>
      <c r="CW16" s="529">
        <f t="shared" si="3"/>
        <v>7.1169999999999983E-2</v>
      </c>
      <c r="CX16" s="529">
        <f t="shared" si="3"/>
        <v>7.1169999999999983E-2</v>
      </c>
      <c r="CY16" s="529">
        <f t="shared" si="3"/>
        <v>7.1169999999999983E-2</v>
      </c>
      <c r="CZ16" s="529">
        <f t="shared" si="3"/>
        <v>7.1169999999999983E-2</v>
      </c>
      <c r="DA16" s="529">
        <f t="shared" si="3"/>
        <v>7.1169999999999983E-2</v>
      </c>
      <c r="DB16" s="529">
        <f t="shared" si="3"/>
        <v>7.1169999999999983E-2</v>
      </c>
      <c r="DC16" s="529">
        <f t="shared" si="3"/>
        <v>7.1169999999999983E-2</v>
      </c>
      <c r="DD16" s="529">
        <f t="shared" si="3"/>
        <v>7.1169999999999983E-2</v>
      </c>
      <c r="DE16" s="529">
        <f t="shared" si="3"/>
        <v>7.1169999999999983E-2</v>
      </c>
      <c r="DF16" s="529">
        <f t="shared" si="3"/>
        <v>7.1169999999999983E-2</v>
      </c>
      <c r="DG16" s="529">
        <f t="shared" si="3"/>
        <v>7.1169999999999983E-2</v>
      </c>
      <c r="DH16" s="529">
        <f t="shared" si="3"/>
        <v>7.1169999999999983E-2</v>
      </c>
      <c r="DI16" s="529">
        <f t="shared" si="3"/>
        <v>7.1169999999999983E-2</v>
      </c>
      <c r="DJ16" s="529">
        <f t="shared" si="3"/>
        <v>7.1169999999999983E-2</v>
      </c>
      <c r="DK16" s="529">
        <f t="shared" si="3"/>
        <v>7.1169999999999983E-2</v>
      </c>
      <c r="DL16" s="541">
        <f t="shared" si="3"/>
        <v>7.1169999999999983E-2</v>
      </c>
      <c r="DM16" s="541">
        <f t="shared" si="3"/>
        <v>7.1169999999999983E-2</v>
      </c>
      <c r="DN16" s="541">
        <f t="shared" si="3"/>
        <v>7.1169999999999983E-2</v>
      </c>
      <c r="DO16" s="541">
        <f t="shared" si="3"/>
        <v>7.1169999999999983E-2</v>
      </c>
      <c r="DP16" s="541">
        <f t="shared" si="3"/>
        <v>7.1169999999999983E-2</v>
      </c>
      <c r="DQ16" s="541">
        <f t="shared" si="3"/>
        <v>7.1169999999999983E-2</v>
      </c>
      <c r="DR16" s="527">
        <f t="shared" si="3"/>
        <v>7.1169999999999983E-2</v>
      </c>
      <c r="DS16" s="527">
        <f t="shared" si="3"/>
        <v>7.1169999999999983E-2</v>
      </c>
      <c r="DT16" s="527">
        <f t="shared" si="3"/>
        <v>7.1169999999999983E-2</v>
      </c>
      <c r="DU16" s="527">
        <f t="shared" si="3"/>
        <v>7.1169999999999983E-2</v>
      </c>
      <c r="DV16" s="527">
        <f t="shared" si="3"/>
        <v>7.1169999999999983E-2</v>
      </c>
      <c r="DW16" s="527">
        <f t="shared" si="3"/>
        <v>7.1169999999999983E-2</v>
      </c>
      <c r="DX16" s="527">
        <f t="shared" si="3"/>
        <v>7.1169999999999983E-2</v>
      </c>
      <c r="DY16" s="542">
        <f t="shared" ref="DY16:FW18" si="4">DY8+DY12</f>
        <v>6.9800000000000001E-2</v>
      </c>
      <c r="DZ16" s="527">
        <f t="shared" si="4"/>
        <v>6.9800000000000001E-2</v>
      </c>
      <c r="EA16" s="527">
        <f t="shared" si="4"/>
        <v>6.9800000000000001E-2</v>
      </c>
      <c r="EB16" s="527">
        <f t="shared" si="4"/>
        <v>7.4770000000000003E-2</v>
      </c>
      <c r="EC16" s="541">
        <f t="shared" si="4"/>
        <v>7.4770000000000003E-2</v>
      </c>
      <c r="ED16" s="527">
        <f t="shared" si="4"/>
        <v>7.4770000000000003E-2</v>
      </c>
      <c r="EE16" s="527">
        <f t="shared" si="4"/>
        <v>7.4770000000000003E-2</v>
      </c>
      <c r="EF16" s="527">
        <f t="shared" si="4"/>
        <v>7.4770000000000003E-2</v>
      </c>
      <c r="EG16" s="527">
        <f t="shared" si="4"/>
        <v>7.4770000000000003E-2</v>
      </c>
      <c r="EH16" s="527">
        <f t="shared" si="4"/>
        <v>7.4770000000000003E-2</v>
      </c>
      <c r="EI16" s="527">
        <f t="shared" si="4"/>
        <v>7.4770000000000003E-2</v>
      </c>
      <c r="EJ16" s="527">
        <f t="shared" si="4"/>
        <v>7.4770000000000003E-2</v>
      </c>
      <c r="EK16" s="527">
        <f t="shared" si="4"/>
        <v>7.4770000000000003E-2</v>
      </c>
      <c r="EL16" s="541">
        <f t="shared" si="4"/>
        <v>7.4770000000000003E-2</v>
      </c>
      <c r="EM16" s="541">
        <f t="shared" si="4"/>
        <v>7.4770000000000003E-2</v>
      </c>
      <c r="EN16" s="541">
        <f t="shared" si="4"/>
        <v>7.3149999999999993E-2</v>
      </c>
      <c r="EO16" s="541">
        <f t="shared" si="4"/>
        <v>7.3149999999999993E-2</v>
      </c>
      <c r="EP16" s="527">
        <f t="shared" si="4"/>
        <v>7.3149999999999993E-2</v>
      </c>
      <c r="EQ16" s="527">
        <f t="shared" si="4"/>
        <v>7.3149999999999993E-2</v>
      </c>
      <c r="ER16" s="527">
        <f t="shared" si="4"/>
        <v>7.3149999999999993E-2</v>
      </c>
      <c r="ES16" s="527">
        <f t="shared" si="4"/>
        <v>7.3149999999999993E-2</v>
      </c>
      <c r="ET16" s="527">
        <f t="shared" si="4"/>
        <v>7.3149999999999993E-2</v>
      </c>
      <c r="EU16" s="527">
        <f t="shared" si="4"/>
        <v>7.3149999999999993E-2</v>
      </c>
      <c r="EV16" s="527">
        <f t="shared" si="4"/>
        <v>7.3149999999999993E-2</v>
      </c>
      <c r="EW16" s="527">
        <f t="shared" si="4"/>
        <v>7.3149999999999993E-2</v>
      </c>
      <c r="EX16" s="541">
        <f t="shared" si="4"/>
        <v>7.3149999999999993E-2</v>
      </c>
      <c r="EY16" s="541">
        <f t="shared" si="4"/>
        <v>7.3149999999999993E-2</v>
      </c>
      <c r="EZ16" s="541">
        <f t="shared" si="4"/>
        <v>7.2529999999999997E-2</v>
      </c>
      <c r="FA16" s="541">
        <f t="shared" si="4"/>
        <v>7.2529999999999997E-2</v>
      </c>
      <c r="FB16" s="527">
        <f t="shared" si="4"/>
        <v>7.2529999999999997E-2</v>
      </c>
      <c r="FC16" s="527">
        <f t="shared" si="4"/>
        <v>7.2529999999999997E-2</v>
      </c>
      <c r="FD16" s="527">
        <f t="shared" si="4"/>
        <v>7.2529999999999997E-2</v>
      </c>
      <c r="FE16" s="527">
        <f t="shared" si="4"/>
        <v>7.2529999999999997E-2</v>
      </c>
      <c r="FF16" s="527">
        <f t="shared" si="4"/>
        <v>7.2529999999999997E-2</v>
      </c>
      <c r="FG16" s="527">
        <f t="shared" si="4"/>
        <v>7.2529999999999997E-2</v>
      </c>
      <c r="FH16" s="527">
        <f t="shared" si="4"/>
        <v>7.2529999999999997E-2</v>
      </c>
      <c r="FI16" s="527">
        <f t="shared" si="4"/>
        <v>7.2529999999999997E-2</v>
      </c>
      <c r="FJ16" s="541">
        <f t="shared" si="4"/>
        <v>7.2529999999999997E-2</v>
      </c>
      <c r="FK16" s="541">
        <f t="shared" si="4"/>
        <v>7.2529999999999997E-2</v>
      </c>
      <c r="FL16" s="541">
        <f t="shared" si="4"/>
        <v>7.1419999999999997E-2</v>
      </c>
      <c r="FM16" s="541">
        <f t="shared" si="4"/>
        <v>7.1419999999999997E-2</v>
      </c>
      <c r="FN16" s="541">
        <f t="shared" si="4"/>
        <v>7.1419999999999997E-2</v>
      </c>
      <c r="FO16" s="527">
        <f t="shared" si="4"/>
        <v>7.1419999999999997E-2</v>
      </c>
      <c r="FP16" s="527">
        <f t="shared" si="4"/>
        <v>7.1419999999999997E-2</v>
      </c>
      <c r="FQ16" s="527">
        <f t="shared" si="4"/>
        <v>7.1419999999999997E-2</v>
      </c>
      <c r="FR16" s="527">
        <f t="shared" si="4"/>
        <v>7.1419999999999997E-2</v>
      </c>
      <c r="FS16" s="527">
        <f t="shared" si="4"/>
        <v>7.1419999999999997E-2</v>
      </c>
      <c r="FT16" s="527">
        <f t="shared" si="4"/>
        <v>7.1419999999999997E-2</v>
      </c>
      <c r="FU16" s="527">
        <f t="shared" si="4"/>
        <v>7.1419999999999997E-2</v>
      </c>
      <c r="FV16" s="527">
        <f t="shared" si="4"/>
        <v>7.1419999999999997E-2</v>
      </c>
      <c r="FW16" s="541">
        <f t="shared" si="4"/>
        <v>7.1419999999999997E-2</v>
      </c>
      <c r="FX16" s="406" t="s">
        <v>49</v>
      </c>
    </row>
    <row r="17" spans="1:184">
      <c r="B17" s="365" t="s">
        <v>52</v>
      </c>
      <c r="C17" s="203">
        <f t="shared" ref="C17:N18" si="5">+C16</f>
        <v>7.288E-2</v>
      </c>
      <c r="D17" s="203">
        <f t="shared" si="5"/>
        <v>7.288E-2</v>
      </c>
      <c r="E17" s="203">
        <f t="shared" si="5"/>
        <v>7.288E-2</v>
      </c>
      <c r="F17" s="203">
        <f t="shared" si="5"/>
        <v>7.288E-2</v>
      </c>
      <c r="G17" s="203">
        <f t="shared" si="5"/>
        <v>7.288E-2</v>
      </c>
      <c r="H17" s="203">
        <f t="shared" si="5"/>
        <v>7.288E-2</v>
      </c>
      <c r="I17" s="203">
        <f t="shared" si="5"/>
        <v>7.288E-2</v>
      </c>
      <c r="J17" s="203">
        <f t="shared" si="5"/>
        <v>7.288E-2</v>
      </c>
      <c r="K17" s="203">
        <f t="shared" si="5"/>
        <v>7.288E-2</v>
      </c>
      <c r="L17" s="203">
        <f t="shared" si="5"/>
        <v>7.288E-2</v>
      </c>
      <c r="M17" s="203">
        <f t="shared" si="5"/>
        <v>7.288E-2</v>
      </c>
      <c r="N17" s="203">
        <f t="shared" si="5"/>
        <v>7.288E-2</v>
      </c>
      <c r="O17" s="203">
        <f t="shared" si="1"/>
        <v>7.288E-2</v>
      </c>
      <c r="P17" s="203">
        <f t="shared" si="1"/>
        <v>7.288E-2</v>
      </c>
      <c r="Q17" s="203">
        <f t="shared" si="1"/>
        <v>7.288E-2</v>
      </c>
      <c r="R17" s="203">
        <f t="shared" si="1"/>
        <v>7.288E-2</v>
      </c>
      <c r="S17" s="203">
        <f t="shared" si="1"/>
        <v>7.288E-2</v>
      </c>
      <c r="T17" s="203">
        <f t="shared" si="1"/>
        <v>7.288E-2</v>
      </c>
      <c r="U17" s="203">
        <f t="shared" si="1"/>
        <v>7.288E-2</v>
      </c>
      <c r="V17" s="203">
        <f t="shared" si="1"/>
        <v>7.288E-2</v>
      </c>
      <c r="W17" s="203">
        <f t="shared" si="1"/>
        <v>7.288E-2</v>
      </c>
      <c r="X17" s="203">
        <f t="shared" si="1"/>
        <v>7.288E-2</v>
      </c>
      <c r="Y17" s="203">
        <f t="shared" si="1"/>
        <v>7.288E-2</v>
      </c>
      <c r="Z17" s="203">
        <f t="shared" si="1"/>
        <v>7.288E-2</v>
      </c>
      <c r="AA17" s="203">
        <f t="shared" si="1"/>
        <v>7.288E-2</v>
      </c>
      <c r="AB17" s="203">
        <f t="shared" si="1"/>
        <v>7.288E-2</v>
      </c>
      <c r="AC17" s="203">
        <f t="shared" si="1"/>
        <v>7.288E-2</v>
      </c>
      <c r="AD17" s="203">
        <f t="shared" si="1"/>
        <v>7.288E-2</v>
      </c>
      <c r="AE17" s="203">
        <f t="shared" si="1"/>
        <v>7.288E-2</v>
      </c>
      <c r="AF17" s="203">
        <f t="shared" si="1"/>
        <v>7.288E-2</v>
      </c>
      <c r="AG17" s="203">
        <f t="shared" si="1"/>
        <v>7.288E-2</v>
      </c>
      <c r="AH17" s="203">
        <f t="shared" si="1"/>
        <v>7.288E-2</v>
      </c>
      <c r="AI17" s="203">
        <f t="shared" si="1"/>
        <v>7.288E-2</v>
      </c>
      <c r="AJ17" s="203">
        <f t="shared" si="1"/>
        <v>7.288E-2</v>
      </c>
      <c r="AK17" s="203">
        <f t="shared" si="1"/>
        <v>7.288E-2</v>
      </c>
      <c r="AL17" s="203">
        <f t="shared" si="1"/>
        <v>7.288E-2</v>
      </c>
      <c r="AM17" s="203">
        <f t="shared" si="1"/>
        <v>7.288E-2</v>
      </c>
      <c r="AN17" s="203">
        <f t="shared" si="1"/>
        <v>7.288E-2</v>
      </c>
      <c r="AO17" s="203">
        <f t="shared" si="1"/>
        <v>7.288E-2</v>
      </c>
      <c r="AP17" s="203">
        <f t="shared" si="1"/>
        <v>7.288E-2</v>
      </c>
      <c r="AQ17" s="203">
        <f t="shared" si="1"/>
        <v>7.288E-2</v>
      </c>
      <c r="AR17" s="203">
        <f t="shared" si="1"/>
        <v>7.288E-2</v>
      </c>
      <c r="AS17" s="203">
        <f t="shared" si="1"/>
        <v>7.288E-2</v>
      </c>
      <c r="AT17" s="203">
        <f t="shared" si="1"/>
        <v>7.288E-2</v>
      </c>
      <c r="AU17" s="203">
        <f t="shared" si="1"/>
        <v>7.288E-2</v>
      </c>
      <c r="AV17" s="203">
        <f t="shared" si="1"/>
        <v>7.0199999999999999E-2</v>
      </c>
      <c r="AW17" s="203">
        <f t="shared" si="1"/>
        <v>7.0199999999999999E-2</v>
      </c>
      <c r="AX17" s="203">
        <f t="shared" si="1"/>
        <v>7.0199999999999999E-2</v>
      </c>
      <c r="AY17" s="203">
        <f t="shared" si="1"/>
        <v>7.0199999999999999E-2</v>
      </c>
      <c r="AZ17" s="203">
        <f t="shared" si="1"/>
        <v>7.0199999999999999E-2</v>
      </c>
      <c r="BA17" s="203">
        <f t="shared" si="1"/>
        <v>7.0199999999999999E-2</v>
      </c>
      <c r="BB17" s="203">
        <f t="shared" si="1"/>
        <v>7.0199999999999999E-2</v>
      </c>
      <c r="BC17" s="203">
        <f t="shared" si="1"/>
        <v>7.0199999999999999E-2</v>
      </c>
      <c r="BD17" s="203">
        <f t="shared" si="1"/>
        <v>7.0199999999999999E-2</v>
      </c>
      <c r="BE17" s="203">
        <f t="shared" si="1"/>
        <v>7.0199999999999999E-2</v>
      </c>
      <c r="BF17" s="203">
        <f t="shared" si="1"/>
        <v>7.0199999999999999E-2</v>
      </c>
      <c r="BG17" s="203">
        <f t="shared" si="1"/>
        <v>8.5199999999999998E-2</v>
      </c>
      <c r="BH17" s="203">
        <f t="shared" si="1"/>
        <v>8.5199999999999998E-2</v>
      </c>
      <c r="BI17" s="203">
        <f t="shared" si="1"/>
        <v>8.5199999999999998E-2</v>
      </c>
      <c r="BJ17" s="203">
        <f t="shared" si="1"/>
        <v>8.5199999999999998E-2</v>
      </c>
      <c r="BK17" s="203">
        <f t="shared" si="1"/>
        <v>7.0199999999999999E-2</v>
      </c>
      <c r="BL17" s="203">
        <f t="shared" si="1"/>
        <v>7.0199999999999999E-2</v>
      </c>
      <c r="BM17" s="203">
        <f t="shared" si="1"/>
        <v>7.0199999999999999E-2</v>
      </c>
      <c r="BN17" s="203">
        <f t="shared" si="1"/>
        <v>7.0199999999999999E-2</v>
      </c>
      <c r="BO17" s="203">
        <f t="shared" si="1"/>
        <v>7.0199999999999999E-2</v>
      </c>
      <c r="BP17" s="203">
        <f t="shared" si="1"/>
        <v>7.0199999999999999E-2</v>
      </c>
      <c r="BQ17" s="203">
        <f t="shared" si="1"/>
        <v>7.0199999999999999E-2</v>
      </c>
      <c r="BR17" s="203">
        <f t="shared" si="1"/>
        <v>7.0199999999999999E-2</v>
      </c>
      <c r="BS17" s="203">
        <f t="shared" si="1"/>
        <v>8.5199999999999998E-2</v>
      </c>
      <c r="BT17" s="203">
        <f t="shared" si="1"/>
        <v>8.5199999999999998E-2</v>
      </c>
      <c r="BU17" s="203">
        <f t="shared" si="1"/>
        <v>8.5199999999999998E-2</v>
      </c>
      <c r="BV17" s="203">
        <f t="shared" si="1"/>
        <v>8.5199999999999998E-2</v>
      </c>
      <c r="BW17" s="203">
        <f t="shared" si="1"/>
        <v>7.0199999999999999E-2</v>
      </c>
      <c r="BX17" s="203">
        <f t="shared" si="1"/>
        <v>7.0199999999999999E-2</v>
      </c>
      <c r="BY17" s="203">
        <f t="shared" si="1"/>
        <v>7.0199999999999999E-2</v>
      </c>
      <c r="BZ17" s="203">
        <f t="shared" si="1"/>
        <v>7.0199999999999999E-2</v>
      </c>
      <c r="CA17" s="203">
        <f t="shared" si="2"/>
        <v>7.0199999999999999E-2</v>
      </c>
      <c r="CB17" s="203">
        <f t="shared" si="2"/>
        <v>7.0199999999999999E-2</v>
      </c>
      <c r="CC17" s="203">
        <f t="shared" si="2"/>
        <v>7.0199999999999999E-2</v>
      </c>
      <c r="CD17" s="203">
        <f t="shared" si="2"/>
        <v>7.0199999999999999E-2</v>
      </c>
      <c r="CE17" s="203">
        <f t="shared" si="2"/>
        <v>8.5199999999999998E-2</v>
      </c>
      <c r="CF17" s="203">
        <f t="shared" si="2"/>
        <v>8.5199999999999998E-2</v>
      </c>
      <c r="CG17" s="203">
        <f t="shared" si="2"/>
        <v>8.5199999999999998E-2</v>
      </c>
      <c r="CH17" s="203">
        <f t="shared" si="2"/>
        <v>8.5199999999999998E-2</v>
      </c>
      <c r="CI17" s="203">
        <f>SUM(+CI9,CI13)</f>
        <v>7.0199999999999999E-2</v>
      </c>
      <c r="CJ17" s="203">
        <f t="shared" si="3"/>
        <v>8.7709999999999982E-2</v>
      </c>
      <c r="CK17" s="203">
        <f t="shared" si="3"/>
        <v>8.7709999999999982E-2</v>
      </c>
      <c r="CL17" s="203">
        <f t="shared" si="3"/>
        <v>8.7709999999999982E-2</v>
      </c>
      <c r="CM17" s="203">
        <f t="shared" si="3"/>
        <v>8.7709999999999982E-2</v>
      </c>
      <c r="CN17" s="203">
        <f t="shared" si="3"/>
        <v>8.7709999999999982E-2</v>
      </c>
      <c r="CO17" s="203">
        <f t="shared" si="3"/>
        <v>8.7709999999999982E-2</v>
      </c>
      <c r="CP17" s="203">
        <f t="shared" si="3"/>
        <v>8.7709999999999982E-2</v>
      </c>
      <c r="CQ17" s="203">
        <f t="shared" si="3"/>
        <v>8.7709999999999982E-2</v>
      </c>
      <c r="CR17" s="203">
        <f t="shared" si="3"/>
        <v>9.916999999999998E-2</v>
      </c>
      <c r="CS17" s="203">
        <f t="shared" si="3"/>
        <v>9.916999999999998E-2</v>
      </c>
      <c r="CT17" s="203">
        <f t="shared" si="3"/>
        <v>9.916999999999998E-2</v>
      </c>
      <c r="CU17" s="203">
        <f t="shared" si="3"/>
        <v>9.916999999999998E-2</v>
      </c>
      <c r="CV17" s="203">
        <f t="shared" si="3"/>
        <v>9.916999999999998E-2</v>
      </c>
      <c r="CW17" s="203">
        <f t="shared" si="3"/>
        <v>9.916999999999998E-2</v>
      </c>
      <c r="CX17" s="203">
        <f t="shared" si="3"/>
        <v>9.916999999999998E-2</v>
      </c>
      <c r="CY17" s="203">
        <f t="shared" si="3"/>
        <v>9.916999999999998E-2</v>
      </c>
      <c r="CZ17" s="203">
        <f t="shared" si="3"/>
        <v>9.916999999999998E-2</v>
      </c>
      <c r="DA17" s="203">
        <f t="shared" si="3"/>
        <v>9.916999999999998E-2</v>
      </c>
      <c r="DB17" s="203">
        <f t="shared" si="3"/>
        <v>9.916999999999998E-2</v>
      </c>
      <c r="DC17" s="203">
        <f t="shared" si="3"/>
        <v>9.916999999999998E-2</v>
      </c>
      <c r="DD17" s="203">
        <f t="shared" si="3"/>
        <v>9.916999999999998E-2</v>
      </c>
      <c r="DE17" s="203">
        <f t="shared" si="3"/>
        <v>9.916999999999998E-2</v>
      </c>
      <c r="DF17" s="203">
        <f t="shared" si="3"/>
        <v>9.916999999999998E-2</v>
      </c>
      <c r="DG17" s="203">
        <f t="shared" si="3"/>
        <v>9.916999999999998E-2</v>
      </c>
      <c r="DH17" s="203">
        <f t="shared" si="3"/>
        <v>9.916999999999998E-2</v>
      </c>
      <c r="DI17" s="203">
        <f t="shared" si="3"/>
        <v>9.916999999999998E-2</v>
      </c>
      <c r="DJ17" s="203">
        <f t="shared" si="3"/>
        <v>9.916999999999998E-2</v>
      </c>
      <c r="DK17" s="203">
        <f t="shared" si="3"/>
        <v>9.916999999999998E-2</v>
      </c>
      <c r="DL17" s="543">
        <f t="shared" si="3"/>
        <v>9.916999999999998E-2</v>
      </c>
      <c r="DM17" s="543">
        <f t="shared" si="3"/>
        <v>9.916999999999998E-2</v>
      </c>
      <c r="DN17" s="543">
        <f t="shared" si="3"/>
        <v>9.916999999999998E-2</v>
      </c>
      <c r="DO17" s="543">
        <f t="shared" si="3"/>
        <v>9.916999999999998E-2</v>
      </c>
      <c r="DP17" s="543">
        <f t="shared" si="3"/>
        <v>9.916999999999998E-2</v>
      </c>
      <c r="DQ17" s="543">
        <f t="shared" si="3"/>
        <v>9.916999999999998E-2</v>
      </c>
      <c r="DR17" s="528">
        <f t="shared" si="3"/>
        <v>9.916999999999998E-2</v>
      </c>
      <c r="DS17" s="528">
        <f t="shared" si="3"/>
        <v>9.916999999999998E-2</v>
      </c>
      <c r="DT17" s="528">
        <f t="shared" si="3"/>
        <v>9.916999999999998E-2</v>
      </c>
      <c r="DU17" s="528">
        <f t="shared" si="3"/>
        <v>9.916999999999998E-2</v>
      </c>
      <c r="DV17" s="528">
        <f t="shared" si="3"/>
        <v>9.916999999999998E-2</v>
      </c>
      <c r="DW17" s="528">
        <f t="shared" si="3"/>
        <v>9.916999999999998E-2</v>
      </c>
      <c r="DX17" s="528">
        <f t="shared" si="3"/>
        <v>9.916999999999998E-2</v>
      </c>
      <c r="DY17" s="544">
        <f t="shared" si="4"/>
        <v>0.10198</v>
      </c>
      <c r="DZ17" s="528">
        <f t="shared" si="4"/>
        <v>0.10198</v>
      </c>
      <c r="EA17" s="528">
        <f t="shared" si="4"/>
        <v>0.10198</v>
      </c>
      <c r="EB17" s="528">
        <f t="shared" si="4"/>
        <v>0.11005999999999999</v>
      </c>
      <c r="EC17" s="543">
        <f t="shared" si="4"/>
        <v>0.11005999999999999</v>
      </c>
      <c r="ED17" s="528">
        <f t="shared" si="4"/>
        <v>0.11005999999999999</v>
      </c>
      <c r="EE17" s="528">
        <f t="shared" si="4"/>
        <v>0.11005999999999999</v>
      </c>
      <c r="EF17" s="528">
        <f t="shared" si="4"/>
        <v>0.11005999999999999</v>
      </c>
      <c r="EG17" s="528">
        <f t="shared" si="4"/>
        <v>0.11005999999999999</v>
      </c>
      <c r="EH17" s="528">
        <f t="shared" si="4"/>
        <v>0.11005999999999999</v>
      </c>
      <c r="EI17" s="528">
        <f t="shared" si="4"/>
        <v>0.11005999999999999</v>
      </c>
      <c r="EJ17" s="528">
        <f t="shared" si="4"/>
        <v>0.11005999999999999</v>
      </c>
      <c r="EK17" s="528">
        <f t="shared" si="4"/>
        <v>0.11005999999999999</v>
      </c>
      <c r="EL17" s="543">
        <f t="shared" si="4"/>
        <v>0.11005999999999999</v>
      </c>
      <c r="EM17" s="543">
        <f t="shared" si="4"/>
        <v>0.11005999999999999</v>
      </c>
      <c r="EN17" s="543">
        <f t="shared" si="4"/>
        <v>0.11343</v>
      </c>
      <c r="EO17" s="543">
        <f t="shared" si="4"/>
        <v>0.11343</v>
      </c>
      <c r="EP17" s="528">
        <f t="shared" si="4"/>
        <v>0.11343</v>
      </c>
      <c r="EQ17" s="528">
        <f t="shared" si="4"/>
        <v>0.11343</v>
      </c>
      <c r="ER17" s="528">
        <f t="shared" si="4"/>
        <v>0.11343</v>
      </c>
      <c r="ES17" s="528">
        <f t="shared" si="4"/>
        <v>0.11343</v>
      </c>
      <c r="ET17" s="528">
        <f t="shared" si="4"/>
        <v>0.11343</v>
      </c>
      <c r="EU17" s="528">
        <f t="shared" si="4"/>
        <v>0.11343</v>
      </c>
      <c r="EV17" s="528">
        <f t="shared" si="4"/>
        <v>0.11343</v>
      </c>
      <c r="EW17" s="528">
        <f t="shared" si="4"/>
        <v>0.11343</v>
      </c>
      <c r="EX17" s="543">
        <f t="shared" si="4"/>
        <v>0.11343</v>
      </c>
      <c r="EY17" s="543">
        <f t="shared" si="4"/>
        <v>0.11343</v>
      </c>
      <c r="EZ17" s="543">
        <f t="shared" si="4"/>
        <v>0.12086</v>
      </c>
      <c r="FA17" s="543">
        <f t="shared" si="4"/>
        <v>0.12086</v>
      </c>
      <c r="FB17" s="528">
        <f t="shared" si="4"/>
        <v>0.12086</v>
      </c>
      <c r="FC17" s="528">
        <f t="shared" si="4"/>
        <v>0.12086</v>
      </c>
      <c r="FD17" s="528">
        <f t="shared" si="4"/>
        <v>0.12086</v>
      </c>
      <c r="FE17" s="528">
        <f t="shared" si="4"/>
        <v>0.12086</v>
      </c>
      <c r="FF17" s="528">
        <f t="shared" si="4"/>
        <v>0.12086</v>
      </c>
      <c r="FG17" s="528">
        <f t="shared" si="4"/>
        <v>0.12086</v>
      </c>
      <c r="FH17" s="528">
        <f t="shared" si="4"/>
        <v>0.12086</v>
      </c>
      <c r="FI17" s="528">
        <f t="shared" si="4"/>
        <v>0.12086</v>
      </c>
      <c r="FJ17" s="543">
        <f t="shared" si="4"/>
        <v>0.12086</v>
      </c>
      <c r="FK17" s="543">
        <f t="shared" si="4"/>
        <v>0.12086</v>
      </c>
      <c r="FL17" s="543">
        <f t="shared" si="4"/>
        <v>0.13001000000000001</v>
      </c>
      <c r="FM17" s="543">
        <f t="shared" si="4"/>
        <v>0.13001000000000001</v>
      </c>
      <c r="FN17" s="543">
        <f t="shared" si="4"/>
        <v>0.13001000000000001</v>
      </c>
      <c r="FO17" s="528">
        <f t="shared" si="4"/>
        <v>0.13001000000000001</v>
      </c>
      <c r="FP17" s="528">
        <f t="shared" si="4"/>
        <v>0.13001000000000001</v>
      </c>
      <c r="FQ17" s="528">
        <f t="shared" si="4"/>
        <v>0.13001000000000001</v>
      </c>
      <c r="FR17" s="528">
        <f t="shared" si="4"/>
        <v>0.13001000000000001</v>
      </c>
      <c r="FS17" s="528">
        <f t="shared" si="4"/>
        <v>0.13001000000000001</v>
      </c>
      <c r="FT17" s="528">
        <f t="shared" si="4"/>
        <v>0.13001000000000001</v>
      </c>
      <c r="FU17" s="528">
        <f t="shared" si="4"/>
        <v>0.13001000000000001</v>
      </c>
      <c r="FV17" s="528">
        <f t="shared" si="4"/>
        <v>0.13001000000000001</v>
      </c>
      <c r="FW17" s="543">
        <f t="shared" si="4"/>
        <v>0.13001000000000001</v>
      </c>
      <c r="FX17" s="406" t="s">
        <v>49</v>
      </c>
    </row>
    <row r="18" spans="1:184">
      <c r="B18" s="365" t="s">
        <v>53</v>
      </c>
      <c r="C18" s="203">
        <f t="shared" si="5"/>
        <v>7.288E-2</v>
      </c>
      <c r="D18" s="203">
        <f t="shared" si="5"/>
        <v>7.288E-2</v>
      </c>
      <c r="E18" s="203">
        <f t="shared" si="5"/>
        <v>7.288E-2</v>
      </c>
      <c r="F18" s="203">
        <f t="shared" si="5"/>
        <v>7.288E-2</v>
      </c>
      <c r="G18" s="203">
        <f t="shared" si="5"/>
        <v>7.288E-2</v>
      </c>
      <c r="H18" s="203">
        <f t="shared" si="5"/>
        <v>7.288E-2</v>
      </c>
      <c r="I18" s="203">
        <f t="shared" si="5"/>
        <v>7.288E-2</v>
      </c>
      <c r="J18" s="203">
        <f t="shared" si="5"/>
        <v>7.288E-2</v>
      </c>
      <c r="K18" s="203">
        <f t="shared" si="5"/>
        <v>7.288E-2</v>
      </c>
      <c r="L18" s="203">
        <f t="shared" si="5"/>
        <v>7.288E-2</v>
      </c>
      <c r="M18" s="203">
        <f t="shared" si="5"/>
        <v>7.288E-2</v>
      </c>
      <c r="N18" s="203">
        <f t="shared" si="5"/>
        <v>7.288E-2</v>
      </c>
      <c r="O18" s="203">
        <f t="shared" si="1"/>
        <v>7.288E-2</v>
      </c>
      <c r="P18" s="203">
        <f t="shared" si="1"/>
        <v>7.288E-2</v>
      </c>
      <c r="Q18" s="203">
        <f t="shared" si="1"/>
        <v>7.288E-2</v>
      </c>
      <c r="R18" s="203">
        <f t="shared" si="1"/>
        <v>7.288E-2</v>
      </c>
      <c r="S18" s="203">
        <f t="shared" si="1"/>
        <v>7.288E-2</v>
      </c>
      <c r="T18" s="203">
        <f t="shared" si="1"/>
        <v>7.288E-2</v>
      </c>
      <c r="U18" s="203">
        <f t="shared" si="1"/>
        <v>7.288E-2</v>
      </c>
      <c r="V18" s="203">
        <f t="shared" si="1"/>
        <v>7.288E-2</v>
      </c>
      <c r="W18" s="203">
        <f t="shared" si="1"/>
        <v>7.288E-2</v>
      </c>
      <c r="X18" s="203">
        <f t="shared" si="1"/>
        <v>7.288E-2</v>
      </c>
      <c r="Y18" s="203">
        <f t="shared" si="1"/>
        <v>7.288E-2</v>
      </c>
      <c r="Z18" s="203">
        <f t="shared" si="1"/>
        <v>7.288E-2</v>
      </c>
      <c r="AA18" s="203">
        <f t="shared" si="1"/>
        <v>7.288E-2</v>
      </c>
      <c r="AB18" s="203">
        <f t="shared" si="1"/>
        <v>7.288E-2</v>
      </c>
      <c r="AC18" s="203">
        <f t="shared" si="1"/>
        <v>7.288E-2</v>
      </c>
      <c r="AD18" s="203">
        <f t="shared" si="1"/>
        <v>7.288E-2</v>
      </c>
      <c r="AE18" s="203">
        <f t="shared" si="1"/>
        <v>7.288E-2</v>
      </c>
      <c r="AF18" s="203">
        <f t="shared" si="1"/>
        <v>7.288E-2</v>
      </c>
      <c r="AG18" s="203">
        <f t="shared" si="1"/>
        <v>7.288E-2</v>
      </c>
      <c r="AH18" s="203">
        <f t="shared" si="1"/>
        <v>7.288E-2</v>
      </c>
      <c r="AI18" s="203">
        <f t="shared" si="1"/>
        <v>7.288E-2</v>
      </c>
      <c r="AJ18" s="203">
        <f t="shared" si="1"/>
        <v>7.288E-2</v>
      </c>
      <c r="AK18" s="203">
        <f t="shared" si="1"/>
        <v>7.288E-2</v>
      </c>
      <c r="AL18" s="203">
        <f t="shared" si="1"/>
        <v>7.288E-2</v>
      </c>
      <c r="AM18" s="203">
        <f t="shared" si="1"/>
        <v>7.288E-2</v>
      </c>
      <c r="AN18" s="203">
        <f t="shared" si="1"/>
        <v>7.288E-2</v>
      </c>
      <c r="AO18" s="203">
        <f t="shared" si="1"/>
        <v>7.288E-2</v>
      </c>
      <c r="AP18" s="203">
        <f t="shared" si="1"/>
        <v>7.288E-2</v>
      </c>
      <c r="AQ18" s="203">
        <f t="shared" si="1"/>
        <v>7.288E-2</v>
      </c>
      <c r="AR18" s="203">
        <f t="shared" si="1"/>
        <v>7.288E-2</v>
      </c>
      <c r="AS18" s="203">
        <f t="shared" si="1"/>
        <v>7.288E-2</v>
      </c>
      <c r="AT18" s="203">
        <f t="shared" si="1"/>
        <v>7.288E-2</v>
      </c>
      <c r="AU18" s="203">
        <f t="shared" si="1"/>
        <v>7.288E-2</v>
      </c>
      <c r="AV18" s="203">
        <f t="shared" si="1"/>
        <v>7.0199999999999999E-2</v>
      </c>
      <c r="AW18" s="203">
        <f t="shared" si="1"/>
        <v>7.0199999999999999E-2</v>
      </c>
      <c r="AX18" s="203">
        <f t="shared" si="1"/>
        <v>7.0199999999999999E-2</v>
      </c>
      <c r="AY18" s="203">
        <f t="shared" si="1"/>
        <v>7.0199999999999999E-2</v>
      </c>
      <c r="AZ18" s="203">
        <f t="shared" si="1"/>
        <v>7.0199999999999999E-2</v>
      </c>
      <c r="BA18" s="203">
        <f t="shared" si="1"/>
        <v>7.0199999999999999E-2</v>
      </c>
      <c r="BB18" s="203">
        <f t="shared" si="1"/>
        <v>7.0199999999999999E-2</v>
      </c>
      <c r="BC18" s="203">
        <f t="shared" si="1"/>
        <v>7.0199999999999999E-2</v>
      </c>
      <c r="BD18" s="203">
        <f t="shared" si="1"/>
        <v>7.0199999999999999E-2</v>
      </c>
      <c r="BE18" s="203">
        <f t="shared" si="1"/>
        <v>7.0199999999999999E-2</v>
      </c>
      <c r="BF18" s="203">
        <f t="shared" si="1"/>
        <v>7.0199999999999999E-2</v>
      </c>
      <c r="BG18" s="203">
        <f t="shared" si="1"/>
        <v>0.12</v>
      </c>
      <c r="BH18" s="203">
        <f t="shared" si="1"/>
        <v>0.12</v>
      </c>
      <c r="BI18" s="203">
        <f t="shared" si="1"/>
        <v>0.12</v>
      </c>
      <c r="BJ18" s="203">
        <f t="shared" si="1"/>
        <v>0.12</v>
      </c>
      <c r="BK18" s="203">
        <f t="shared" si="1"/>
        <v>7.0199999999999999E-2</v>
      </c>
      <c r="BL18" s="203">
        <f t="shared" si="1"/>
        <v>7.0199999999999999E-2</v>
      </c>
      <c r="BM18" s="203">
        <f t="shared" si="1"/>
        <v>7.0199999999999999E-2</v>
      </c>
      <c r="BN18" s="203">
        <f t="shared" si="1"/>
        <v>7.0199999999999999E-2</v>
      </c>
      <c r="BO18" s="203">
        <f t="shared" si="1"/>
        <v>7.0199999999999999E-2</v>
      </c>
      <c r="BP18" s="203">
        <f t="shared" si="1"/>
        <v>7.0199999999999999E-2</v>
      </c>
      <c r="BQ18" s="203">
        <f t="shared" si="1"/>
        <v>7.0199999999999999E-2</v>
      </c>
      <c r="BR18" s="203">
        <f t="shared" si="1"/>
        <v>7.0199999999999999E-2</v>
      </c>
      <c r="BS18" s="203">
        <f t="shared" si="1"/>
        <v>0.12</v>
      </c>
      <c r="BT18" s="203">
        <f t="shared" si="1"/>
        <v>0.12</v>
      </c>
      <c r="BU18" s="203">
        <f t="shared" si="1"/>
        <v>0.12</v>
      </c>
      <c r="BV18" s="203">
        <f t="shared" si="1"/>
        <v>0.12</v>
      </c>
      <c r="BW18" s="203">
        <f t="shared" si="1"/>
        <v>7.0199999999999999E-2</v>
      </c>
      <c r="BX18" s="203">
        <f t="shared" si="1"/>
        <v>7.0199999999999999E-2</v>
      </c>
      <c r="BY18" s="203">
        <f t="shared" si="1"/>
        <v>7.0199999999999999E-2</v>
      </c>
      <c r="BZ18" s="203">
        <f t="shared" si="1"/>
        <v>7.0199999999999999E-2</v>
      </c>
      <c r="CA18" s="203">
        <f t="shared" si="2"/>
        <v>7.0199999999999999E-2</v>
      </c>
      <c r="CB18" s="203">
        <f t="shared" si="2"/>
        <v>7.0199999999999999E-2</v>
      </c>
      <c r="CC18" s="203">
        <f t="shared" si="2"/>
        <v>7.0199999999999999E-2</v>
      </c>
      <c r="CD18" s="203">
        <f t="shared" si="2"/>
        <v>7.0199999999999999E-2</v>
      </c>
      <c r="CE18" s="203">
        <f t="shared" si="2"/>
        <v>0.12</v>
      </c>
      <c r="CF18" s="203">
        <f t="shared" si="2"/>
        <v>0.12</v>
      </c>
      <c r="CG18" s="203">
        <f t="shared" si="2"/>
        <v>0.12</v>
      </c>
      <c r="CH18" s="203">
        <f t="shared" si="2"/>
        <v>0.12</v>
      </c>
      <c r="CI18" s="203">
        <f>SUM(+CI10,CI14)</f>
        <v>7.0199999999999999E-2</v>
      </c>
      <c r="CJ18" s="203">
        <f t="shared" si="3"/>
        <v>8.7709999999999982E-2</v>
      </c>
      <c r="CK18" s="203">
        <f t="shared" si="3"/>
        <v>8.7709999999999982E-2</v>
      </c>
      <c r="CL18" s="203">
        <f t="shared" si="3"/>
        <v>8.7709999999999982E-2</v>
      </c>
      <c r="CM18" s="203">
        <f t="shared" si="3"/>
        <v>8.7709999999999982E-2</v>
      </c>
      <c r="CN18" s="203">
        <f t="shared" si="3"/>
        <v>8.7709999999999982E-2</v>
      </c>
      <c r="CO18" s="203">
        <f t="shared" si="3"/>
        <v>8.7709999999999982E-2</v>
      </c>
      <c r="CP18" s="203">
        <f t="shared" si="3"/>
        <v>8.7709999999999982E-2</v>
      </c>
      <c r="CQ18" s="203">
        <f t="shared" si="3"/>
        <v>0.12450999999999998</v>
      </c>
      <c r="CR18" s="203">
        <f t="shared" si="3"/>
        <v>0.14087</v>
      </c>
      <c r="CS18" s="203">
        <f t="shared" si="3"/>
        <v>0.14087</v>
      </c>
      <c r="CT18" s="203">
        <f t="shared" si="3"/>
        <v>0.14087</v>
      </c>
      <c r="CU18" s="203">
        <f t="shared" si="3"/>
        <v>9.916999999999998E-2</v>
      </c>
      <c r="CV18" s="203">
        <f t="shared" si="3"/>
        <v>9.916999999999998E-2</v>
      </c>
      <c r="CW18" s="203">
        <f t="shared" si="3"/>
        <v>9.916999999999998E-2</v>
      </c>
      <c r="CX18" s="203">
        <f t="shared" si="3"/>
        <v>9.916999999999998E-2</v>
      </c>
      <c r="CY18" s="203">
        <f t="shared" si="3"/>
        <v>9.916999999999998E-2</v>
      </c>
      <c r="CZ18" s="203">
        <f t="shared" si="3"/>
        <v>9.916999999999998E-2</v>
      </c>
      <c r="DA18" s="203">
        <f t="shared" si="3"/>
        <v>9.916999999999998E-2</v>
      </c>
      <c r="DB18" s="203">
        <f t="shared" si="3"/>
        <v>9.916999999999998E-2</v>
      </c>
      <c r="DC18" s="203">
        <f t="shared" si="3"/>
        <v>0.14087</v>
      </c>
      <c r="DD18" s="203">
        <f t="shared" si="3"/>
        <v>0.14087</v>
      </c>
      <c r="DE18" s="203">
        <f t="shared" si="3"/>
        <v>0.14087</v>
      </c>
      <c r="DF18" s="203">
        <f t="shared" si="3"/>
        <v>0.14087</v>
      </c>
      <c r="DG18" s="203">
        <f t="shared" si="3"/>
        <v>9.916999999999998E-2</v>
      </c>
      <c r="DH18" s="203">
        <f t="shared" si="3"/>
        <v>9.916999999999998E-2</v>
      </c>
      <c r="DI18" s="203">
        <f t="shared" si="3"/>
        <v>9.916999999999998E-2</v>
      </c>
      <c r="DJ18" s="203">
        <f t="shared" si="3"/>
        <v>9.916999999999998E-2</v>
      </c>
      <c r="DK18" s="203">
        <f t="shared" si="3"/>
        <v>9.916999999999998E-2</v>
      </c>
      <c r="DL18" s="543">
        <f t="shared" si="3"/>
        <v>9.916999999999998E-2</v>
      </c>
      <c r="DM18" s="543">
        <f t="shared" si="3"/>
        <v>9.916999999999998E-2</v>
      </c>
      <c r="DN18" s="543">
        <f t="shared" si="3"/>
        <v>9.916999999999998E-2</v>
      </c>
      <c r="DO18" s="543">
        <f t="shared" si="3"/>
        <v>0.14087</v>
      </c>
      <c r="DP18" s="543">
        <f t="shared" si="3"/>
        <v>0.14087</v>
      </c>
      <c r="DQ18" s="543">
        <f t="shared" si="3"/>
        <v>0.14087</v>
      </c>
      <c r="DR18" s="528">
        <f t="shared" si="3"/>
        <v>0.14087</v>
      </c>
      <c r="DS18" s="528">
        <f t="shared" si="3"/>
        <v>9.916999999999998E-2</v>
      </c>
      <c r="DT18" s="528">
        <f t="shared" si="3"/>
        <v>9.916999999999998E-2</v>
      </c>
      <c r="DU18" s="528">
        <f t="shared" si="3"/>
        <v>9.916999999999998E-2</v>
      </c>
      <c r="DV18" s="528">
        <f t="shared" si="3"/>
        <v>9.916999999999998E-2</v>
      </c>
      <c r="DW18" s="528">
        <f t="shared" si="3"/>
        <v>9.916999999999998E-2</v>
      </c>
      <c r="DX18" s="528">
        <f t="shared" si="3"/>
        <v>9.916999999999998E-2</v>
      </c>
      <c r="DY18" s="544">
        <f t="shared" si="4"/>
        <v>0.10198</v>
      </c>
      <c r="DZ18" s="528">
        <f t="shared" si="4"/>
        <v>0.10198</v>
      </c>
      <c r="EA18" s="528">
        <f t="shared" si="4"/>
        <v>0.15093999999999999</v>
      </c>
      <c r="EB18" s="528">
        <f t="shared" si="4"/>
        <v>0.16583000000000001</v>
      </c>
      <c r="EC18" s="543">
        <f t="shared" si="4"/>
        <v>0.16583000000000001</v>
      </c>
      <c r="ED18" s="528">
        <f t="shared" si="4"/>
        <v>0.16583000000000001</v>
      </c>
      <c r="EE18" s="528">
        <f t="shared" si="4"/>
        <v>0.11005999999999999</v>
      </c>
      <c r="EF18" s="528">
        <f t="shared" si="4"/>
        <v>0.11005999999999999</v>
      </c>
      <c r="EG18" s="528">
        <f t="shared" si="4"/>
        <v>0.11005999999999999</v>
      </c>
      <c r="EH18" s="528">
        <f t="shared" si="4"/>
        <v>0.11005999999999999</v>
      </c>
      <c r="EI18" s="528">
        <f t="shared" si="4"/>
        <v>0.11005999999999999</v>
      </c>
      <c r="EJ18" s="528">
        <f t="shared" si="4"/>
        <v>0.11005999999999999</v>
      </c>
      <c r="EK18" s="528">
        <f t="shared" si="4"/>
        <v>0.11005999999999999</v>
      </c>
      <c r="EL18" s="543">
        <f t="shared" si="4"/>
        <v>0.11005999999999999</v>
      </c>
      <c r="EM18" s="543">
        <f t="shared" si="4"/>
        <v>0.16583000000000001</v>
      </c>
      <c r="EN18" s="543">
        <f t="shared" si="4"/>
        <v>0.18128</v>
      </c>
      <c r="EO18" s="543">
        <f t="shared" si="4"/>
        <v>0.18128</v>
      </c>
      <c r="EP18" s="528">
        <f t="shared" si="4"/>
        <v>0.18128</v>
      </c>
      <c r="EQ18" s="528">
        <f t="shared" si="4"/>
        <v>0.11343</v>
      </c>
      <c r="ER18" s="528">
        <f t="shared" si="4"/>
        <v>0.11343</v>
      </c>
      <c r="ES18" s="528">
        <f t="shared" si="4"/>
        <v>0.11343</v>
      </c>
      <c r="ET18" s="528">
        <f t="shared" si="4"/>
        <v>0.11343</v>
      </c>
      <c r="EU18" s="528">
        <f t="shared" si="4"/>
        <v>0.11343</v>
      </c>
      <c r="EV18" s="528">
        <f t="shared" si="4"/>
        <v>0.11343</v>
      </c>
      <c r="EW18" s="528">
        <f t="shared" si="4"/>
        <v>0.11343</v>
      </c>
      <c r="EX18" s="543">
        <f t="shared" si="4"/>
        <v>0.11343</v>
      </c>
      <c r="EY18" s="543">
        <f t="shared" si="4"/>
        <v>0.18128</v>
      </c>
      <c r="EZ18" s="543">
        <f t="shared" si="4"/>
        <v>0.19696</v>
      </c>
      <c r="FA18" s="543">
        <f t="shared" si="4"/>
        <v>0.19696</v>
      </c>
      <c r="FB18" s="528">
        <f t="shared" si="4"/>
        <v>0.19696</v>
      </c>
      <c r="FC18" s="528">
        <f t="shared" si="4"/>
        <v>0.12086</v>
      </c>
      <c r="FD18" s="528">
        <f t="shared" si="4"/>
        <v>0.12086</v>
      </c>
      <c r="FE18" s="528">
        <f t="shared" si="4"/>
        <v>0.12086</v>
      </c>
      <c r="FF18" s="528">
        <f t="shared" si="4"/>
        <v>0.12086</v>
      </c>
      <c r="FG18" s="528">
        <f t="shared" si="4"/>
        <v>0.12086</v>
      </c>
      <c r="FH18" s="528">
        <f t="shared" si="4"/>
        <v>0.12086</v>
      </c>
      <c r="FI18" s="528">
        <f t="shared" si="4"/>
        <v>0.12086</v>
      </c>
      <c r="FJ18" s="543">
        <f t="shared" si="4"/>
        <v>0.12086</v>
      </c>
      <c r="FK18" s="543">
        <f t="shared" si="4"/>
        <v>0.19696</v>
      </c>
      <c r="FL18" s="543">
        <f t="shared" si="4"/>
        <v>0.21701999999999999</v>
      </c>
      <c r="FM18" s="543">
        <f t="shared" si="4"/>
        <v>0.21701999999999999</v>
      </c>
      <c r="FN18" s="543">
        <f t="shared" si="4"/>
        <v>0.21701999999999999</v>
      </c>
      <c r="FO18" s="528">
        <f t="shared" si="4"/>
        <v>0.13001000000000001</v>
      </c>
      <c r="FP18" s="528">
        <f t="shared" si="4"/>
        <v>0.13001000000000001</v>
      </c>
      <c r="FQ18" s="528">
        <f t="shared" si="4"/>
        <v>0.13001000000000001</v>
      </c>
      <c r="FR18" s="528">
        <f t="shared" si="4"/>
        <v>0.13001000000000001</v>
      </c>
      <c r="FS18" s="528">
        <f t="shared" si="4"/>
        <v>0.13001000000000001</v>
      </c>
      <c r="FT18" s="528">
        <f t="shared" si="4"/>
        <v>0.13001000000000001</v>
      </c>
      <c r="FU18" s="528">
        <f t="shared" si="4"/>
        <v>0.13001000000000001</v>
      </c>
      <c r="FV18" s="528">
        <f t="shared" si="4"/>
        <v>0.13001000000000001</v>
      </c>
      <c r="FW18" s="543">
        <f t="shared" si="4"/>
        <v>0.21701999999999999</v>
      </c>
      <c r="FX18" s="406" t="s">
        <v>49</v>
      </c>
    </row>
    <row r="19" spans="1:184" ht="24" customHeight="1">
      <c r="B19" s="325" t="s">
        <v>110</v>
      </c>
      <c r="C19" s="326"/>
      <c r="D19" s="326"/>
      <c r="E19" s="326"/>
      <c r="F19" s="326"/>
      <c r="G19" s="326"/>
      <c r="H19" s="326"/>
      <c r="I19" s="326"/>
      <c r="J19" s="326"/>
      <c r="K19" s="326"/>
      <c r="L19" s="326"/>
      <c r="M19" s="326"/>
      <c r="N19" s="326"/>
      <c r="O19" s="326"/>
      <c r="P19" s="326"/>
      <c r="Q19" s="326"/>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c r="BG19" s="326"/>
      <c r="BH19" s="326"/>
      <c r="BI19" s="326"/>
      <c r="BJ19" s="326"/>
      <c r="BK19" s="326"/>
      <c r="BL19" s="326"/>
      <c r="BM19" s="326"/>
      <c r="BN19" s="326"/>
      <c r="BO19" s="326"/>
      <c r="BP19" s="326"/>
      <c r="BQ19" s="326"/>
      <c r="BR19" s="326"/>
      <c r="BS19" s="326"/>
      <c r="BT19" s="326"/>
      <c r="BU19" s="326"/>
      <c r="BV19" s="326"/>
      <c r="BW19" s="326"/>
      <c r="BX19" s="326"/>
      <c r="BY19" s="326"/>
      <c r="BZ19" s="326"/>
      <c r="CA19" s="326"/>
      <c r="CB19" s="326"/>
      <c r="CC19" s="326"/>
      <c r="CD19" s="326"/>
      <c r="CE19" s="326"/>
      <c r="CF19" s="326"/>
      <c r="CG19" s="326"/>
      <c r="CH19" s="326"/>
      <c r="CI19" s="326"/>
      <c r="CJ19" s="326"/>
      <c r="CK19" s="326"/>
      <c r="CL19" s="326"/>
      <c r="CM19" s="326"/>
      <c r="CN19" s="326"/>
      <c r="CO19" s="326"/>
      <c r="CP19" s="326"/>
      <c r="CQ19" s="326"/>
      <c r="CX19" s="326"/>
      <c r="CY19" s="326"/>
      <c r="CZ19" s="326"/>
      <c r="DA19" s="326"/>
      <c r="DB19" s="326"/>
      <c r="DC19" s="326"/>
      <c r="DD19" s="326"/>
      <c r="DE19" s="326"/>
      <c r="DF19" s="326"/>
      <c r="DG19" s="326"/>
      <c r="DH19" s="326"/>
      <c r="DI19" s="326"/>
      <c r="DJ19" s="326"/>
      <c r="DK19" s="326"/>
      <c r="DL19" s="326"/>
      <c r="DM19" s="326"/>
      <c r="DN19" s="326"/>
      <c r="DO19" s="326"/>
      <c r="DP19" s="326"/>
      <c r="DQ19" s="326"/>
      <c r="DR19" s="326"/>
      <c r="DS19" s="326"/>
      <c r="DY19" s="21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406" t="s">
        <v>49</v>
      </c>
    </row>
    <row r="20" spans="1:184" s="328" customFormat="1">
      <c r="B20" s="327" t="s">
        <v>112</v>
      </c>
      <c r="C20" s="328">
        <v>2.9399999999999999E-2</v>
      </c>
      <c r="D20" s="328">
        <v>2.9399999999999999E-2</v>
      </c>
      <c r="E20" s="328">
        <v>2.9399999999999999E-2</v>
      </c>
      <c r="F20" s="328">
        <v>2.9399999999999999E-2</v>
      </c>
      <c r="G20" s="328">
        <v>2.9399999999999999E-2</v>
      </c>
      <c r="H20" s="328">
        <v>2.9399999999999999E-2</v>
      </c>
      <c r="I20" s="328">
        <v>2.9399999999999999E-2</v>
      </c>
      <c r="J20" s="328">
        <v>2.9399999999999999E-2</v>
      </c>
      <c r="K20" s="328">
        <v>2.9399999999999999E-2</v>
      </c>
      <c r="L20" s="328">
        <v>2.9399999999999999E-2</v>
      </c>
      <c r="M20" s="328">
        <v>2.9399999999999999E-2</v>
      </c>
      <c r="N20" s="328">
        <v>2.9399999999999999E-2</v>
      </c>
      <c r="O20" s="328">
        <v>3.04E-2</v>
      </c>
      <c r="P20" s="328">
        <v>3.04E-2</v>
      </c>
      <c r="Q20" s="328">
        <v>3.04E-2</v>
      </c>
      <c r="R20" s="328">
        <v>3.1399999999999997E-2</v>
      </c>
      <c r="S20" s="328">
        <v>3.1399999999999997E-2</v>
      </c>
      <c r="T20" s="328">
        <v>3.1399999999999997E-2</v>
      </c>
      <c r="U20" s="328">
        <v>3.2399999999999998E-2</v>
      </c>
      <c r="V20" s="328">
        <v>3.2399999999999998E-2</v>
      </c>
      <c r="W20" s="328">
        <v>3.2399999999999998E-2</v>
      </c>
      <c r="X20" s="328">
        <v>3.3399999999999999E-2</v>
      </c>
      <c r="Y20" s="328">
        <v>3.3399999999999999E-2</v>
      </c>
      <c r="Z20" s="328">
        <v>3.3399999999999999E-2</v>
      </c>
      <c r="AA20" s="328">
        <v>3.44E-2</v>
      </c>
      <c r="AB20" s="328">
        <v>3.44E-2</v>
      </c>
      <c r="AC20" s="328">
        <v>3.44E-2</v>
      </c>
      <c r="AD20" s="328">
        <v>3.5400000000000001E-2</v>
      </c>
      <c r="AE20" s="328">
        <v>3.5400000000000001E-2</v>
      </c>
      <c r="AF20" s="328">
        <v>3.5400000000000001E-2</v>
      </c>
      <c r="AG20" s="328">
        <v>3.6400000000000002E-2</v>
      </c>
      <c r="AH20" s="328">
        <v>3.8899999999999997E-2</v>
      </c>
      <c r="AI20" s="328">
        <v>3.8899999999999997E-2</v>
      </c>
      <c r="AJ20" s="328">
        <v>4.24E-2</v>
      </c>
      <c r="AK20" s="328">
        <v>4.24E-2</v>
      </c>
      <c r="AL20" s="328">
        <v>4.24E-2</v>
      </c>
      <c r="AM20" s="328">
        <v>4.3400000000000001E-2</v>
      </c>
      <c r="AN20" s="328">
        <v>4.3400000000000001E-2</v>
      </c>
      <c r="AO20" s="328">
        <v>4.3400000000000001E-2</v>
      </c>
      <c r="AP20" s="328">
        <v>4.4400000000000002E-2</v>
      </c>
      <c r="AQ20" s="328">
        <v>4.4400000000000002E-2</v>
      </c>
      <c r="AR20" s="328">
        <v>4.4400000000000002E-2</v>
      </c>
      <c r="AS20" s="328">
        <v>4.5400000000000003E-2</v>
      </c>
      <c r="AT20" s="328">
        <v>4.5400000000000003E-2</v>
      </c>
      <c r="AU20" s="328">
        <v>4.5400000000000003E-2</v>
      </c>
      <c r="AV20" s="328">
        <v>4.8899999999999999E-2</v>
      </c>
      <c r="AW20" s="328">
        <v>4.8899999999999999E-2</v>
      </c>
      <c r="AX20" s="328">
        <v>4.8899999999999999E-2</v>
      </c>
      <c r="AY20" s="328">
        <v>4.99E-2</v>
      </c>
      <c r="AZ20" s="328">
        <v>4.99E-2</v>
      </c>
      <c r="BA20" s="328">
        <v>4.99E-2</v>
      </c>
      <c r="BB20" s="328">
        <v>5.0900000000000001E-2</v>
      </c>
      <c r="BC20" s="328">
        <v>5.0900000000000001E-2</v>
      </c>
      <c r="BD20" s="328">
        <v>5.0900000000000001E-2</v>
      </c>
      <c r="BE20" s="328">
        <v>5.0900000000000001E-2</v>
      </c>
      <c r="BF20" s="328">
        <v>5.0900000000000001E-2</v>
      </c>
      <c r="BG20" s="328">
        <v>5.0900000000000001E-2</v>
      </c>
      <c r="BH20" s="328">
        <v>5.6899999999999999E-2</v>
      </c>
      <c r="BI20" s="328">
        <v>5.6899999999999999E-2</v>
      </c>
      <c r="BJ20" s="328">
        <v>5.6899999999999999E-2</v>
      </c>
      <c r="BK20" s="328">
        <v>5.6899999999999999E-2</v>
      </c>
      <c r="BL20" s="328">
        <v>5.6899999999999999E-2</v>
      </c>
      <c r="BM20" s="328">
        <v>5.6899999999999999E-2</v>
      </c>
      <c r="BN20" s="328">
        <v>5.6899999999999999E-2</v>
      </c>
      <c r="BO20" s="328">
        <v>5.6899999999999999E-2</v>
      </c>
      <c r="BP20" s="328">
        <v>5.6899999999999999E-2</v>
      </c>
      <c r="BQ20" s="328">
        <v>5.6899999999999999E-2</v>
      </c>
      <c r="BR20" s="328">
        <v>5.6899999999999999E-2</v>
      </c>
      <c r="BS20" s="328">
        <v>5.6899999999999999E-2</v>
      </c>
      <c r="BT20" s="328">
        <v>5.6899999999999999E-2</v>
      </c>
      <c r="BU20" s="328">
        <v>5.6899999999999999E-2</v>
      </c>
      <c r="BV20" s="328">
        <v>5.6899999999999999E-2</v>
      </c>
      <c r="BW20" s="328">
        <v>5.6899999999999999E-2</v>
      </c>
      <c r="BX20" s="328">
        <v>5.6899999999999999E-2</v>
      </c>
      <c r="BY20" s="328">
        <v>5.6899999999999999E-2</v>
      </c>
      <c r="BZ20" s="328">
        <v>5.6899999999999999E-2</v>
      </c>
      <c r="CA20" s="328">
        <v>5.6899999999999999E-2</v>
      </c>
      <c r="CB20" s="328">
        <v>5.6899999999999999E-2</v>
      </c>
      <c r="CC20" s="328">
        <v>5.6899999999999999E-2</v>
      </c>
      <c r="CD20" s="328">
        <v>5.6899999999999999E-2</v>
      </c>
      <c r="CE20" s="328">
        <v>5.6899999999999999E-2</v>
      </c>
      <c r="CF20" s="328">
        <v>5.6899999999999999E-2</v>
      </c>
      <c r="CG20" s="328">
        <v>5.6899999999999999E-2</v>
      </c>
      <c r="CH20" s="328">
        <v>5.6899999999999999E-2</v>
      </c>
      <c r="CI20" s="328">
        <v>5.6899999999999999E-2</v>
      </c>
      <c r="CJ20" s="328">
        <v>5.6899999999999999E-2</v>
      </c>
      <c r="CK20" s="328">
        <v>5.6899999999999999E-2</v>
      </c>
      <c r="CL20" s="328">
        <v>5.6899999999999999E-2</v>
      </c>
      <c r="CM20" s="328">
        <v>5.6899999999999999E-2</v>
      </c>
      <c r="CN20" s="328">
        <v>5.6899999999999999E-2</v>
      </c>
      <c r="CO20" s="328">
        <v>5.6899999999999999E-2</v>
      </c>
      <c r="CP20" s="328">
        <v>5.6899999999999999E-2</v>
      </c>
      <c r="CQ20" s="328">
        <v>5.6899999999999999E-2</v>
      </c>
      <c r="CR20" s="328">
        <v>5.6899999999999999E-2</v>
      </c>
      <c r="CS20" s="328">
        <v>5.6899999999999999E-2</v>
      </c>
      <c r="CT20" s="328">
        <v>5.6899999999999999E-2</v>
      </c>
      <c r="CU20" s="328">
        <v>5.6899999999999999E-2</v>
      </c>
      <c r="CV20" s="328">
        <v>5.6899999999999999E-2</v>
      </c>
      <c r="CW20" s="328">
        <v>5.6899999999999999E-2</v>
      </c>
      <c r="CX20" s="328">
        <v>5.6899999999999999E-2</v>
      </c>
      <c r="CY20" s="328">
        <v>5.6899999999999999E-2</v>
      </c>
      <c r="CZ20" s="328">
        <v>5.6899999999999999E-2</v>
      </c>
      <c r="DA20" s="328">
        <v>5.6899999999999999E-2</v>
      </c>
      <c r="DB20" s="328">
        <v>5.6899999999999999E-2</v>
      </c>
      <c r="DC20" s="328">
        <v>5.6899999999999999E-2</v>
      </c>
      <c r="DD20" s="328">
        <v>5.6899999999999999E-2</v>
      </c>
      <c r="DE20" s="328">
        <v>5.6899999999999999E-2</v>
      </c>
      <c r="DF20" s="328">
        <v>5.6899999999999999E-2</v>
      </c>
      <c r="DG20" s="328">
        <v>5.6899999999999999E-2</v>
      </c>
      <c r="DH20" s="328">
        <v>5.6899999999999999E-2</v>
      </c>
      <c r="DI20" s="328">
        <v>5.6899999999999999E-2</v>
      </c>
      <c r="DJ20" s="328">
        <v>5.6899999999999999E-2</v>
      </c>
      <c r="DK20" s="328">
        <v>5.6899999999999999E-2</v>
      </c>
      <c r="DL20" s="328">
        <v>5.6899999999999999E-2</v>
      </c>
      <c r="DM20" s="328">
        <v>5.6899999999999999E-2</v>
      </c>
      <c r="DN20" s="328">
        <v>5.6899999999999999E-2</v>
      </c>
      <c r="DO20" s="328">
        <v>5.6899999999999999E-2</v>
      </c>
      <c r="DP20" s="328">
        <v>5.6899999999999999E-2</v>
      </c>
      <c r="DQ20" s="328">
        <v>5.6899999999999999E-2</v>
      </c>
      <c r="DR20" s="328">
        <v>5.6899999999999999E-2</v>
      </c>
      <c r="DS20" s="328">
        <v>5.6899999999999999E-2</v>
      </c>
      <c r="DT20" s="328">
        <v>5.6899999999999999E-2</v>
      </c>
      <c r="DU20" s="328">
        <v>5.6899999999999999E-2</v>
      </c>
      <c r="DV20" s="328">
        <v>5.6899999999999999E-2</v>
      </c>
      <c r="DW20" s="328">
        <v>5.6899999999999999E-2</v>
      </c>
      <c r="DX20" s="328">
        <v>5.6899999999999999E-2</v>
      </c>
      <c r="DY20" s="450">
        <v>5.6899999999999999E-2</v>
      </c>
      <c r="DZ20" s="328">
        <v>5.6899999999999999E-2</v>
      </c>
      <c r="EA20" s="328">
        <v>5.6899999999999999E-2</v>
      </c>
      <c r="EB20" s="328">
        <v>5.6899999999999999E-2</v>
      </c>
      <c r="EC20" s="328">
        <v>5.6899999999999999E-2</v>
      </c>
      <c r="ED20" s="328">
        <v>5.6899999999999999E-2</v>
      </c>
      <c r="EE20" s="328">
        <v>5.6899999999999999E-2</v>
      </c>
      <c r="EF20" s="328">
        <v>5.6899999999999999E-2</v>
      </c>
      <c r="EG20" s="328">
        <v>5.6899999999999999E-2</v>
      </c>
      <c r="EH20" s="328">
        <v>5.6899999999999999E-2</v>
      </c>
      <c r="EI20" s="328">
        <v>5.6899999999999999E-2</v>
      </c>
      <c r="EJ20" s="328">
        <v>5.6899999999999999E-2</v>
      </c>
      <c r="EK20" s="328">
        <v>5.6899999999999999E-2</v>
      </c>
      <c r="EL20" s="328">
        <v>5.6899999999999999E-2</v>
      </c>
      <c r="EM20" s="328">
        <v>5.6899999999999999E-2</v>
      </c>
      <c r="EN20" s="328">
        <v>5.6899999999999999E-2</v>
      </c>
      <c r="EO20" s="328">
        <v>5.6899999999999999E-2</v>
      </c>
      <c r="EP20" s="328">
        <v>5.6899999999999999E-2</v>
      </c>
      <c r="EQ20" s="328">
        <v>5.6899999999999999E-2</v>
      </c>
      <c r="ER20" s="328">
        <v>5.6899999999999999E-2</v>
      </c>
      <c r="ES20" s="328">
        <v>5.6899999999999999E-2</v>
      </c>
      <c r="ET20" s="328">
        <v>5.6899999999999999E-2</v>
      </c>
      <c r="EU20" s="328">
        <v>5.6899999999999999E-2</v>
      </c>
      <c r="EV20" s="328">
        <v>5.6899999999999999E-2</v>
      </c>
      <c r="EW20" s="328">
        <v>5.6899999999999999E-2</v>
      </c>
      <c r="EX20" s="328">
        <v>5.6899999999999999E-2</v>
      </c>
      <c r="EY20" s="328">
        <v>5.6899999999999999E-2</v>
      </c>
      <c r="EZ20" s="328">
        <v>5.6899999999999999E-2</v>
      </c>
      <c r="FA20" s="328">
        <v>5.6899999999999999E-2</v>
      </c>
      <c r="FB20" s="328">
        <v>5.6899999999999999E-2</v>
      </c>
      <c r="FC20" s="328">
        <v>5.6899999999999999E-2</v>
      </c>
      <c r="FD20" s="328">
        <v>5.6899999999999999E-2</v>
      </c>
      <c r="FE20" s="328">
        <v>5.6899999999999999E-2</v>
      </c>
      <c r="FF20" s="328">
        <v>5.6899999999999999E-2</v>
      </c>
      <c r="FG20" s="328">
        <v>5.6899999999999999E-2</v>
      </c>
      <c r="FH20" s="328">
        <v>5.6899999999999999E-2</v>
      </c>
      <c r="FI20" s="328">
        <v>5.6899999999999999E-2</v>
      </c>
      <c r="FJ20" s="328">
        <v>5.6899999999999999E-2</v>
      </c>
      <c r="FK20" s="328">
        <v>5.6899999999999999E-2</v>
      </c>
      <c r="FL20" s="328">
        <v>5.6899999999999999E-2</v>
      </c>
      <c r="FM20" s="328">
        <v>5.6899999999999999E-2</v>
      </c>
      <c r="FN20" s="328">
        <v>5.6899999999999999E-2</v>
      </c>
      <c r="FO20" s="328">
        <v>5.6899999999999999E-2</v>
      </c>
      <c r="FP20" s="328">
        <v>5.6899999999999999E-2</v>
      </c>
      <c r="FQ20" s="328">
        <v>5.6899999999999999E-2</v>
      </c>
      <c r="FR20" s="328">
        <v>5.6899999999999999E-2</v>
      </c>
      <c r="FS20" s="328">
        <v>5.6899999999999999E-2</v>
      </c>
      <c r="FT20" s="328">
        <v>5.6899999999999999E-2</v>
      </c>
      <c r="FU20" s="328">
        <v>5.6899999999999999E-2</v>
      </c>
      <c r="FV20" s="328">
        <v>5.6899999999999999E-2</v>
      </c>
      <c r="FW20" s="328">
        <v>5.6899999999999999E-2</v>
      </c>
      <c r="FX20" s="406" t="s">
        <v>49</v>
      </c>
    </row>
    <row r="21" spans="1:184" s="328" customFormat="1">
      <c r="B21" s="327" t="s">
        <v>192</v>
      </c>
      <c r="C21" s="328">
        <v>1.47E-3</v>
      </c>
      <c r="D21" s="328">
        <v>1.47E-3</v>
      </c>
      <c r="E21" s="328">
        <v>1.47E-3</v>
      </c>
      <c r="F21" s="328">
        <v>1.47E-3</v>
      </c>
      <c r="G21" s="328">
        <v>1.47E-3</v>
      </c>
      <c r="H21" s="328">
        <v>1.47E-3</v>
      </c>
      <c r="I21" s="328">
        <v>1.47E-3</v>
      </c>
      <c r="J21" s="328">
        <v>1.47E-3</v>
      </c>
      <c r="K21" s="328">
        <v>1.47E-3</v>
      </c>
      <c r="L21" s="328">
        <v>1.47E-3</v>
      </c>
      <c r="M21" s="328">
        <v>1.47E-3</v>
      </c>
      <c r="N21" s="328">
        <v>1.47E-3</v>
      </c>
      <c r="O21" s="328">
        <v>1.47E-3</v>
      </c>
      <c r="P21" s="328">
        <v>1.47E-3</v>
      </c>
      <c r="Q21" s="328">
        <v>1.47E-3</v>
      </c>
      <c r="R21" s="328">
        <v>1.47E-3</v>
      </c>
      <c r="S21" s="328">
        <v>1.47E-3</v>
      </c>
      <c r="T21" s="328">
        <v>1.47E-3</v>
      </c>
      <c r="U21" s="328">
        <v>1.47E-3</v>
      </c>
      <c r="V21" s="328">
        <v>1.47E-3</v>
      </c>
      <c r="W21" s="328">
        <v>1.47E-3</v>
      </c>
      <c r="X21" s="328">
        <v>1.47E-3</v>
      </c>
      <c r="Y21" s="328">
        <v>1.47E-3</v>
      </c>
      <c r="Z21" s="328">
        <v>1.47E-3</v>
      </c>
      <c r="AA21" s="328">
        <v>1.47E-3</v>
      </c>
      <c r="AB21" s="328">
        <v>1.47E-3</v>
      </c>
      <c r="AC21" s="328">
        <v>1.47E-3</v>
      </c>
      <c r="AD21" s="328">
        <v>1.47E-3</v>
      </c>
      <c r="AE21" s="328">
        <v>1.47E-3</v>
      </c>
      <c r="AF21" s="328">
        <v>1.47E-3</v>
      </c>
      <c r="AG21" s="328">
        <v>1.47E-3</v>
      </c>
      <c r="AH21" s="328">
        <v>1.47E-3</v>
      </c>
      <c r="AI21" s="328">
        <v>1.47E-3</v>
      </c>
      <c r="AJ21" s="328">
        <v>1.47E-3</v>
      </c>
      <c r="AK21" s="328">
        <v>1.47E-3</v>
      </c>
      <c r="AL21" s="328">
        <v>1.47E-3</v>
      </c>
      <c r="AM21" s="328">
        <v>1.47E-3</v>
      </c>
      <c r="AN21" s="328">
        <v>1.47E-3</v>
      </c>
      <c r="AO21" s="328">
        <v>1.47E-3</v>
      </c>
      <c r="AP21" s="328">
        <v>1.47E-3</v>
      </c>
      <c r="AQ21" s="328">
        <v>1.47E-3</v>
      </c>
      <c r="AR21" s="328">
        <v>1.47E-3</v>
      </c>
      <c r="AS21" s="328">
        <v>1.47E-3</v>
      </c>
      <c r="AT21" s="328">
        <v>1.47E-3</v>
      </c>
      <c r="AU21" s="328">
        <v>1.47E-3</v>
      </c>
      <c r="AV21" s="328">
        <v>1.47E-3</v>
      </c>
      <c r="AW21" s="328">
        <v>1.47E-3</v>
      </c>
      <c r="AX21" s="328">
        <v>1.47E-3</v>
      </c>
      <c r="AY21" s="328">
        <v>1.47E-3</v>
      </c>
      <c r="AZ21" s="328">
        <v>1.47E-3</v>
      </c>
      <c r="BA21" s="328">
        <v>1.47E-3</v>
      </c>
      <c r="BB21" s="328">
        <v>1.47E-3</v>
      </c>
      <c r="BC21" s="328">
        <v>1.47E-3</v>
      </c>
      <c r="BD21" s="328">
        <v>1.47E-3</v>
      </c>
      <c r="BE21" s="328">
        <v>1.47E-3</v>
      </c>
      <c r="BF21" s="328">
        <v>1.47E-3</v>
      </c>
      <c r="BG21" s="328">
        <v>1.47E-3</v>
      </c>
      <c r="BH21" s="328">
        <v>1.47E-3</v>
      </c>
      <c r="BI21" s="328">
        <v>1.47E-3</v>
      </c>
      <c r="BJ21" s="328">
        <v>1.47E-3</v>
      </c>
      <c r="BK21" s="328">
        <v>1.47E-3</v>
      </c>
      <c r="BL21" s="328">
        <v>1.47E-3</v>
      </c>
      <c r="BM21" s="328">
        <v>1.47E-3</v>
      </c>
      <c r="BN21" s="328">
        <v>1.47E-3</v>
      </c>
      <c r="BO21" s="328">
        <v>1.47E-3</v>
      </c>
      <c r="BP21" s="328">
        <v>1.47E-3</v>
      </c>
      <c r="BQ21" s="328">
        <v>1.47E-3</v>
      </c>
      <c r="BR21" s="328">
        <v>1.47E-3</v>
      </c>
      <c r="BS21" s="328">
        <v>1.47E-3</v>
      </c>
      <c r="BT21" s="328">
        <v>1.47E-3</v>
      </c>
      <c r="BU21" s="328">
        <v>1.47E-3</v>
      </c>
      <c r="BV21" s="328">
        <v>1.47E-3</v>
      </c>
      <c r="BW21" s="328">
        <v>1.47E-3</v>
      </c>
      <c r="BX21" s="328">
        <v>1.47E-3</v>
      </c>
      <c r="BY21" s="328">
        <v>1.47E-3</v>
      </c>
      <c r="BZ21" s="328">
        <v>1.47E-3</v>
      </c>
      <c r="CA21" s="328">
        <v>1.47E-3</v>
      </c>
      <c r="CB21" s="328">
        <v>1.47E-3</v>
      </c>
      <c r="CC21" s="328">
        <v>1.47E-3</v>
      </c>
      <c r="CD21" s="328">
        <v>1.47E-3</v>
      </c>
      <c r="CE21" s="328">
        <v>1.47E-3</v>
      </c>
      <c r="CF21" s="328">
        <v>1.47E-3</v>
      </c>
      <c r="CG21" s="328">
        <v>1.47E-3</v>
      </c>
      <c r="CH21" s="328">
        <v>1.47E-3</v>
      </c>
      <c r="CI21" s="328">
        <v>1.47E-3</v>
      </c>
      <c r="CJ21" s="328">
        <v>1.47E-3</v>
      </c>
      <c r="CK21" s="328">
        <v>1.47E-3</v>
      </c>
      <c r="CL21" s="328">
        <v>1.47E-3</v>
      </c>
      <c r="CM21" s="328">
        <v>1.47E-3</v>
      </c>
      <c r="CN21" s="328">
        <v>1.47E-3</v>
      </c>
      <c r="CO21" s="328">
        <v>1.47E-3</v>
      </c>
      <c r="CP21" s="328">
        <v>1.47E-3</v>
      </c>
      <c r="CQ21" s="328">
        <v>1.47E-3</v>
      </c>
      <c r="CR21" s="328">
        <v>1.47E-3</v>
      </c>
      <c r="CS21" s="328">
        <v>1.47E-3</v>
      </c>
      <c r="CT21" s="328">
        <v>1.47E-3</v>
      </c>
      <c r="CU21" s="328">
        <v>1.47E-3</v>
      </c>
      <c r="CV21" s="328">
        <v>1.47E-3</v>
      </c>
      <c r="CW21" s="328">
        <v>1.47E-3</v>
      </c>
      <c r="CX21" s="328">
        <v>1.47E-3</v>
      </c>
      <c r="CY21" s="328">
        <v>1.47E-3</v>
      </c>
      <c r="CZ21" s="328">
        <v>1.47E-3</v>
      </c>
      <c r="DA21" s="328">
        <v>1.47E-3</v>
      </c>
      <c r="DB21" s="328">
        <v>1.47E-3</v>
      </c>
      <c r="DC21" s="328">
        <v>1.47E-3</v>
      </c>
      <c r="DD21" s="328">
        <v>1.47E-3</v>
      </c>
      <c r="DE21" s="328">
        <v>1.47E-3</v>
      </c>
      <c r="DF21" s="328">
        <v>1.47E-3</v>
      </c>
      <c r="DG21" s="328">
        <v>1.47E-3</v>
      </c>
      <c r="DH21" s="328">
        <v>1.47E-3</v>
      </c>
      <c r="DI21" s="328">
        <v>1.47E-3</v>
      </c>
      <c r="DJ21" s="328">
        <v>1.47E-3</v>
      </c>
      <c r="DK21" s="328">
        <v>1.47E-3</v>
      </c>
      <c r="DL21" s="328">
        <v>1.47E-3</v>
      </c>
      <c r="DM21" s="328">
        <v>1.47E-3</v>
      </c>
      <c r="DN21" s="328">
        <v>1.47E-3</v>
      </c>
      <c r="DO21" s="328">
        <v>1.47E-3</v>
      </c>
      <c r="DP21" s="328">
        <v>1.47E-3</v>
      </c>
      <c r="DQ21" s="328">
        <v>1.47E-3</v>
      </c>
      <c r="DR21" s="328">
        <v>1.47E-3</v>
      </c>
      <c r="DS21" s="328">
        <v>1.47E-3</v>
      </c>
      <c r="DT21" s="328">
        <v>1.47E-3</v>
      </c>
      <c r="DU21" s="328">
        <v>1.47E-3</v>
      </c>
      <c r="DV21" s="328">
        <v>1.47E-3</v>
      </c>
      <c r="DW21" s="328">
        <v>1.47E-3</v>
      </c>
      <c r="DX21" s="328">
        <v>1.47E-3</v>
      </c>
      <c r="DY21" s="450">
        <v>1.47E-3</v>
      </c>
      <c r="DZ21" s="328">
        <v>1.47E-3</v>
      </c>
      <c r="EA21" s="328">
        <v>1.47E-3</v>
      </c>
      <c r="EB21" s="328">
        <v>1.47E-3</v>
      </c>
      <c r="EC21" s="328">
        <v>1.47E-3</v>
      </c>
      <c r="ED21" s="328">
        <v>1.47E-3</v>
      </c>
      <c r="EE21" s="328">
        <v>1.47E-3</v>
      </c>
      <c r="EF21" s="328">
        <v>1.47E-3</v>
      </c>
      <c r="EG21" s="328">
        <v>1.47E-3</v>
      </c>
      <c r="EH21" s="328">
        <v>1.47E-3</v>
      </c>
      <c r="EI21" s="328">
        <v>1.47E-3</v>
      </c>
      <c r="EJ21" s="328">
        <v>1.47E-3</v>
      </c>
      <c r="EK21" s="328">
        <v>1.47E-3</v>
      </c>
      <c r="EL21" s="328">
        <v>1.47E-3</v>
      </c>
      <c r="EM21" s="328">
        <v>1.47E-3</v>
      </c>
      <c r="EN21" s="328">
        <v>1.47E-3</v>
      </c>
      <c r="EO21" s="328">
        <v>1.47E-3</v>
      </c>
      <c r="EP21" s="328">
        <v>1.47E-3</v>
      </c>
      <c r="EQ21" s="328">
        <v>1.47E-3</v>
      </c>
      <c r="ER21" s="328">
        <v>1.47E-3</v>
      </c>
      <c r="ES21" s="328">
        <v>1.47E-3</v>
      </c>
      <c r="ET21" s="328">
        <v>1.47E-3</v>
      </c>
      <c r="EU21" s="328">
        <v>1.47E-3</v>
      </c>
      <c r="EV21" s="328">
        <v>1.47E-3</v>
      </c>
      <c r="EW21" s="328">
        <v>1.47E-3</v>
      </c>
      <c r="EX21" s="328">
        <v>1.47E-3</v>
      </c>
      <c r="EY21" s="328">
        <v>1.47E-3</v>
      </c>
      <c r="EZ21" s="328">
        <v>1.47E-3</v>
      </c>
      <c r="FA21" s="328">
        <v>1.47E-3</v>
      </c>
      <c r="FB21" s="328">
        <v>1.47E-3</v>
      </c>
      <c r="FC21" s="328">
        <v>1.47E-3</v>
      </c>
      <c r="FD21" s="328">
        <v>1.47E-3</v>
      </c>
      <c r="FE21" s="328">
        <v>1.47E-3</v>
      </c>
      <c r="FF21" s="328">
        <v>1.47E-3</v>
      </c>
      <c r="FG21" s="328">
        <v>1.47E-3</v>
      </c>
      <c r="FH21" s="328">
        <v>1.47E-3</v>
      </c>
      <c r="FI21" s="328">
        <v>1.47E-3</v>
      </c>
      <c r="FJ21" s="328">
        <v>1.47E-3</v>
      </c>
      <c r="FK21" s="328">
        <v>1.47E-3</v>
      </c>
      <c r="FL21" s="328">
        <v>1.47E-3</v>
      </c>
      <c r="FM21" s="328">
        <v>1.47E-3</v>
      </c>
      <c r="FN21" s="328">
        <v>1.47E-3</v>
      </c>
      <c r="FO21" s="328">
        <v>1.47E-3</v>
      </c>
      <c r="FP21" s="328">
        <v>1.47E-3</v>
      </c>
      <c r="FQ21" s="328">
        <v>1.47E-3</v>
      </c>
      <c r="FR21" s="328">
        <v>1.47E-3</v>
      </c>
      <c r="FS21" s="328">
        <v>1.47E-3</v>
      </c>
      <c r="FT21" s="328">
        <v>1.47E-3</v>
      </c>
      <c r="FU21" s="328">
        <v>1.47E-3</v>
      </c>
      <c r="FV21" s="328">
        <v>1.47E-3</v>
      </c>
      <c r="FW21" s="328">
        <v>1.47E-3</v>
      </c>
      <c r="FX21" s="406" t="s">
        <v>49</v>
      </c>
    </row>
    <row r="22" spans="1:184" s="328" customFormat="1">
      <c r="B22" s="327" t="s">
        <v>111</v>
      </c>
      <c r="C22" s="328" t="s">
        <v>1</v>
      </c>
      <c r="D22" s="328" t="s">
        <v>1</v>
      </c>
      <c r="E22" s="328" t="s">
        <v>1</v>
      </c>
      <c r="F22" s="328" t="s">
        <v>1</v>
      </c>
      <c r="G22" s="328" t="s">
        <v>1</v>
      </c>
      <c r="H22" s="328" t="s">
        <v>1</v>
      </c>
      <c r="I22" s="328" t="s">
        <v>1</v>
      </c>
      <c r="J22" s="328" t="s">
        <v>1</v>
      </c>
      <c r="K22" s="328" t="s">
        <v>1</v>
      </c>
      <c r="AG22" s="328" t="s">
        <v>1</v>
      </c>
      <c r="AH22" s="328">
        <v>1E-3</v>
      </c>
      <c r="AI22" s="328">
        <v>1E-3</v>
      </c>
      <c r="AJ22" s="328">
        <v>2E-3</v>
      </c>
      <c r="AK22" s="328">
        <v>2E-3</v>
      </c>
      <c r="AL22" s="328">
        <v>2E-3</v>
      </c>
      <c r="AM22" s="328">
        <v>2E-3</v>
      </c>
      <c r="AN22" s="328">
        <v>2E-3</v>
      </c>
      <c r="AO22" s="328">
        <v>2E-3</v>
      </c>
      <c r="AP22" s="328">
        <v>2E-3</v>
      </c>
      <c r="AQ22" s="328">
        <v>2E-3</v>
      </c>
      <c r="AR22" s="328">
        <v>2E-3</v>
      </c>
      <c r="AS22" s="328">
        <v>2E-3</v>
      </c>
      <c r="AT22" s="328">
        <v>2E-3</v>
      </c>
      <c r="AU22" s="328">
        <v>2E-3</v>
      </c>
      <c r="AV22" s="328">
        <v>3.0000000000000001E-3</v>
      </c>
      <c r="AW22" s="328">
        <v>3.0000000000000001E-3</v>
      </c>
      <c r="AX22" s="328">
        <v>3.0000000000000001E-3</v>
      </c>
      <c r="AY22" s="328">
        <v>3.0000000000000001E-3</v>
      </c>
      <c r="AZ22" s="328">
        <v>3.0000000000000001E-3</v>
      </c>
      <c r="BA22" s="328">
        <v>3.0000000000000001E-3</v>
      </c>
      <c r="BB22" s="328">
        <v>3.0000000000000001E-3</v>
      </c>
      <c r="BC22" s="328">
        <v>3.0000000000000001E-3</v>
      </c>
      <c r="BD22" s="328">
        <v>3.0000000000000001E-3</v>
      </c>
      <c r="BE22" s="328">
        <v>3.0000000000000001E-3</v>
      </c>
      <c r="BF22" s="328">
        <v>3.0000000000000001E-3</v>
      </c>
      <c r="BG22" s="328">
        <v>3.0000000000000001E-3</v>
      </c>
      <c r="BH22" s="328">
        <v>3.0000000000000001E-3</v>
      </c>
      <c r="BI22" s="328">
        <v>3.0000000000000001E-3</v>
      </c>
      <c r="BJ22" s="328">
        <v>3.0000000000000001E-3</v>
      </c>
      <c r="BK22" s="328">
        <v>3.0000000000000001E-3</v>
      </c>
      <c r="BL22" s="328">
        <v>3.0000000000000001E-3</v>
      </c>
      <c r="BM22" s="328">
        <v>3.0000000000000001E-3</v>
      </c>
      <c r="BN22" s="328">
        <v>3.0000000000000001E-3</v>
      </c>
      <c r="BO22" s="328">
        <v>3.0000000000000001E-3</v>
      </c>
      <c r="BP22" s="328">
        <v>3.0000000000000001E-3</v>
      </c>
      <c r="BQ22" s="328">
        <v>3.0000000000000001E-3</v>
      </c>
      <c r="BR22" s="328">
        <v>3.0000000000000001E-3</v>
      </c>
      <c r="BS22" s="328">
        <v>3.0000000000000001E-3</v>
      </c>
      <c r="BT22" s="328">
        <v>3.0000000000000001E-3</v>
      </c>
      <c r="BU22" s="328">
        <v>3.0000000000000001E-3</v>
      </c>
      <c r="BV22" s="328">
        <v>3.0000000000000001E-3</v>
      </c>
      <c r="BW22" s="328">
        <v>3.0000000000000001E-3</v>
      </c>
      <c r="BX22" s="328">
        <v>3.0000000000000001E-3</v>
      </c>
      <c r="BY22" s="328">
        <v>3.0000000000000001E-3</v>
      </c>
      <c r="BZ22" s="328">
        <v>3.0000000000000001E-3</v>
      </c>
      <c r="CA22" s="328">
        <v>3.0000000000000001E-3</v>
      </c>
      <c r="CB22" s="328">
        <v>3.0000000000000001E-3</v>
      </c>
      <c r="CC22" s="328">
        <v>3.0000000000000001E-3</v>
      </c>
      <c r="CD22" s="328">
        <v>3.0000000000000001E-3</v>
      </c>
      <c r="CE22" s="328">
        <v>3.0000000000000001E-3</v>
      </c>
      <c r="CF22" s="328">
        <v>3.0000000000000001E-3</v>
      </c>
      <c r="CG22" s="328">
        <v>3.0000000000000001E-3</v>
      </c>
      <c r="CH22" s="328">
        <v>3.0000000000000001E-3</v>
      </c>
      <c r="CI22" s="328">
        <v>3.0000000000000001E-3</v>
      </c>
      <c r="CJ22" s="328">
        <v>3.0000000000000001E-3</v>
      </c>
      <c r="CK22" s="328">
        <v>3.0000000000000001E-3</v>
      </c>
      <c r="CL22" s="328">
        <v>3.0000000000000001E-3</v>
      </c>
      <c r="CM22" s="328">
        <v>3.0000000000000001E-3</v>
      </c>
      <c r="CN22" s="328">
        <v>3.0000000000000001E-3</v>
      </c>
      <c r="CO22" s="328">
        <v>3.0000000000000001E-3</v>
      </c>
      <c r="CP22" s="328">
        <v>3.0000000000000001E-3</v>
      </c>
      <c r="CQ22" s="328">
        <v>3.0000000000000001E-3</v>
      </c>
      <c r="CR22" s="328">
        <v>3.0000000000000001E-3</v>
      </c>
      <c r="CS22" s="328">
        <v>3.0000000000000001E-3</v>
      </c>
      <c r="CT22" s="328">
        <v>3.0000000000000001E-3</v>
      </c>
      <c r="CU22" s="328">
        <v>3.0000000000000001E-3</v>
      </c>
      <c r="CV22" s="328">
        <v>3.0000000000000001E-3</v>
      </c>
      <c r="CW22" s="328">
        <v>3.0000000000000001E-3</v>
      </c>
      <c r="CX22" s="328">
        <v>3.0000000000000001E-3</v>
      </c>
      <c r="CY22" s="328">
        <v>3.0000000000000001E-3</v>
      </c>
      <c r="CZ22" s="328">
        <v>3.0000000000000001E-3</v>
      </c>
      <c r="DA22" s="328">
        <v>3.0000000000000001E-3</v>
      </c>
      <c r="DB22" s="328">
        <v>3.0000000000000001E-3</v>
      </c>
      <c r="DC22" s="328">
        <v>3.0000000000000001E-3</v>
      </c>
      <c r="DD22" s="328">
        <v>3.0000000000000001E-3</v>
      </c>
      <c r="DE22" s="328">
        <v>3.0000000000000001E-3</v>
      </c>
      <c r="DF22" s="328">
        <v>3.0000000000000001E-3</v>
      </c>
      <c r="DG22" s="328">
        <v>3.0000000000000001E-3</v>
      </c>
      <c r="DH22" s="328">
        <v>3.0000000000000001E-3</v>
      </c>
      <c r="DI22" s="328">
        <v>3.0000000000000001E-3</v>
      </c>
      <c r="DJ22" s="328">
        <v>3.0000000000000001E-3</v>
      </c>
      <c r="DK22" s="328">
        <v>3.0000000000000001E-3</v>
      </c>
      <c r="DL22" s="328">
        <v>3.0000000000000001E-3</v>
      </c>
      <c r="DM22" s="328">
        <v>3.0000000000000001E-3</v>
      </c>
      <c r="DN22" s="328">
        <v>3.0000000000000001E-3</v>
      </c>
      <c r="DO22" s="328">
        <v>3.0000000000000001E-3</v>
      </c>
      <c r="DP22" s="328">
        <v>3.0000000000000001E-3</v>
      </c>
      <c r="DQ22" s="328">
        <v>3.0000000000000001E-3</v>
      </c>
      <c r="DR22" s="328">
        <v>3.0000000000000001E-3</v>
      </c>
      <c r="DS22" s="328">
        <v>3.0000000000000001E-3</v>
      </c>
      <c r="DT22" s="328">
        <v>3.0000000000000001E-3</v>
      </c>
      <c r="DU22" s="328">
        <v>3.0000000000000001E-3</v>
      </c>
      <c r="DV22" s="328">
        <v>3.0000000000000001E-3</v>
      </c>
      <c r="DW22" s="328">
        <v>3.0000000000000001E-3</v>
      </c>
      <c r="DX22" s="328">
        <v>3.0000000000000001E-3</v>
      </c>
      <c r="DY22" s="450">
        <v>3.0000000000000001E-3</v>
      </c>
      <c r="DZ22" s="328">
        <v>3.0000000000000001E-3</v>
      </c>
      <c r="EA22" s="328">
        <v>3.0000000000000001E-3</v>
      </c>
      <c r="EB22" s="328">
        <v>3.0000000000000001E-3</v>
      </c>
      <c r="EC22" s="328">
        <v>3.0000000000000001E-3</v>
      </c>
      <c r="ED22" s="328">
        <v>3.0000000000000001E-3</v>
      </c>
      <c r="EE22" s="328">
        <v>3.0000000000000001E-3</v>
      </c>
      <c r="EF22" s="328">
        <v>3.0000000000000001E-3</v>
      </c>
      <c r="EG22" s="328">
        <v>3.0000000000000001E-3</v>
      </c>
      <c r="EH22" s="328">
        <v>3.0000000000000001E-3</v>
      </c>
      <c r="EI22" s="328">
        <v>3.0000000000000001E-3</v>
      </c>
      <c r="EJ22" s="328">
        <v>3.0000000000000001E-3</v>
      </c>
      <c r="EK22" s="328">
        <v>3.0000000000000001E-3</v>
      </c>
      <c r="EL22" s="328">
        <v>3.0000000000000001E-3</v>
      </c>
      <c r="EM22" s="328">
        <v>3.0000000000000001E-3</v>
      </c>
      <c r="EN22" s="328">
        <v>3.0000000000000001E-3</v>
      </c>
      <c r="EO22" s="328">
        <v>3.0000000000000001E-3</v>
      </c>
      <c r="EP22" s="328">
        <v>3.0000000000000001E-3</v>
      </c>
      <c r="EQ22" s="328">
        <v>3.0000000000000001E-3</v>
      </c>
      <c r="ER22" s="328">
        <v>3.0000000000000001E-3</v>
      </c>
      <c r="ES22" s="328">
        <v>3.0000000000000001E-3</v>
      </c>
      <c r="ET22" s="328">
        <v>3.0000000000000001E-3</v>
      </c>
      <c r="EU22" s="328">
        <v>3.0000000000000001E-3</v>
      </c>
      <c r="EV22" s="328">
        <v>3.0000000000000001E-3</v>
      </c>
      <c r="EW22" s="328">
        <v>3.0000000000000001E-3</v>
      </c>
      <c r="EX22" s="328">
        <v>3.0000000000000001E-3</v>
      </c>
      <c r="EY22" s="328">
        <v>3.0000000000000001E-3</v>
      </c>
      <c r="EZ22" s="328">
        <v>3.0000000000000001E-3</v>
      </c>
      <c r="FA22" s="328">
        <v>3.0000000000000001E-3</v>
      </c>
      <c r="FB22" s="328">
        <v>3.0000000000000001E-3</v>
      </c>
      <c r="FC22" s="328">
        <v>3.0000000000000001E-3</v>
      </c>
      <c r="FD22" s="328">
        <v>3.0000000000000001E-3</v>
      </c>
      <c r="FE22" s="328">
        <v>3.0000000000000001E-3</v>
      </c>
      <c r="FF22" s="328">
        <v>3.0000000000000001E-3</v>
      </c>
      <c r="FG22" s="328">
        <v>3.0000000000000001E-3</v>
      </c>
      <c r="FH22" s="328">
        <v>3.0000000000000001E-3</v>
      </c>
      <c r="FI22" s="328">
        <v>3.0000000000000001E-3</v>
      </c>
      <c r="FJ22" s="328">
        <v>3.0000000000000001E-3</v>
      </c>
      <c r="FK22" s="328">
        <v>3.0000000000000001E-3</v>
      </c>
      <c r="FL22" s="328">
        <v>3.0000000000000001E-3</v>
      </c>
      <c r="FM22" s="328">
        <v>3.0000000000000001E-3</v>
      </c>
      <c r="FN22" s="328">
        <v>3.0000000000000001E-3</v>
      </c>
      <c r="FO22" s="328">
        <v>3.0000000000000001E-3</v>
      </c>
      <c r="FP22" s="328">
        <v>3.0000000000000001E-3</v>
      </c>
      <c r="FQ22" s="328">
        <v>3.0000000000000001E-3</v>
      </c>
      <c r="FR22" s="328">
        <v>3.0000000000000001E-3</v>
      </c>
      <c r="FS22" s="328">
        <v>3.0000000000000001E-3</v>
      </c>
      <c r="FT22" s="328">
        <v>3.0000000000000001E-3</v>
      </c>
      <c r="FU22" s="328">
        <v>3.0000000000000001E-3</v>
      </c>
      <c r="FV22" s="328">
        <v>3.0000000000000001E-3</v>
      </c>
      <c r="FW22" s="328">
        <v>3.0000000000000001E-3</v>
      </c>
      <c r="FX22" s="406" t="s">
        <v>49</v>
      </c>
    </row>
    <row r="23" spans="1:184">
      <c r="B23" s="327" t="s">
        <v>54</v>
      </c>
      <c r="C23" s="529">
        <f t="shared" ref="C23:AH23" si="6">SUM(C20:C22)</f>
        <v>3.0869999999999998E-2</v>
      </c>
      <c r="D23" s="529">
        <f t="shared" si="6"/>
        <v>3.0869999999999998E-2</v>
      </c>
      <c r="E23" s="529">
        <f t="shared" si="6"/>
        <v>3.0869999999999998E-2</v>
      </c>
      <c r="F23" s="529">
        <f t="shared" si="6"/>
        <v>3.0869999999999998E-2</v>
      </c>
      <c r="G23" s="529">
        <f t="shared" si="6"/>
        <v>3.0869999999999998E-2</v>
      </c>
      <c r="H23" s="529">
        <f t="shared" si="6"/>
        <v>3.0869999999999998E-2</v>
      </c>
      <c r="I23" s="529">
        <f t="shared" si="6"/>
        <v>3.0869999999999998E-2</v>
      </c>
      <c r="J23" s="529">
        <f t="shared" si="6"/>
        <v>3.0869999999999998E-2</v>
      </c>
      <c r="K23" s="529">
        <f t="shared" si="6"/>
        <v>3.0869999999999998E-2</v>
      </c>
      <c r="L23" s="529">
        <f t="shared" si="6"/>
        <v>3.0869999999999998E-2</v>
      </c>
      <c r="M23" s="529">
        <f t="shared" si="6"/>
        <v>3.0869999999999998E-2</v>
      </c>
      <c r="N23" s="529">
        <f t="shared" si="6"/>
        <v>3.0869999999999998E-2</v>
      </c>
      <c r="O23" s="529">
        <f t="shared" si="6"/>
        <v>3.1870000000000002E-2</v>
      </c>
      <c r="P23" s="529">
        <f t="shared" si="6"/>
        <v>3.1870000000000002E-2</v>
      </c>
      <c r="Q23" s="529">
        <f t="shared" si="6"/>
        <v>3.1870000000000002E-2</v>
      </c>
      <c r="R23" s="529">
        <f t="shared" si="6"/>
        <v>3.2869999999999996E-2</v>
      </c>
      <c r="S23" s="529">
        <f t="shared" si="6"/>
        <v>3.2869999999999996E-2</v>
      </c>
      <c r="T23" s="529">
        <f t="shared" si="6"/>
        <v>3.2869999999999996E-2</v>
      </c>
      <c r="U23" s="529">
        <f t="shared" si="6"/>
        <v>3.3869999999999997E-2</v>
      </c>
      <c r="V23" s="529">
        <f t="shared" si="6"/>
        <v>3.3869999999999997E-2</v>
      </c>
      <c r="W23" s="529">
        <f t="shared" si="6"/>
        <v>3.3869999999999997E-2</v>
      </c>
      <c r="X23" s="529">
        <f t="shared" si="6"/>
        <v>3.4869999999999998E-2</v>
      </c>
      <c r="Y23" s="529">
        <f t="shared" si="6"/>
        <v>3.4869999999999998E-2</v>
      </c>
      <c r="Z23" s="529">
        <f t="shared" si="6"/>
        <v>3.4869999999999998E-2</v>
      </c>
      <c r="AA23" s="529">
        <f t="shared" si="6"/>
        <v>3.5869999999999999E-2</v>
      </c>
      <c r="AB23" s="529">
        <f t="shared" si="6"/>
        <v>3.5869999999999999E-2</v>
      </c>
      <c r="AC23" s="529">
        <f t="shared" si="6"/>
        <v>3.5869999999999999E-2</v>
      </c>
      <c r="AD23" s="529">
        <f t="shared" si="6"/>
        <v>3.687E-2</v>
      </c>
      <c r="AE23" s="529">
        <f t="shared" si="6"/>
        <v>3.687E-2</v>
      </c>
      <c r="AF23" s="529">
        <f t="shared" si="6"/>
        <v>3.687E-2</v>
      </c>
      <c r="AG23" s="529">
        <f t="shared" si="6"/>
        <v>3.7870000000000001E-2</v>
      </c>
      <c r="AH23" s="529">
        <f t="shared" si="6"/>
        <v>4.1369999999999997E-2</v>
      </c>
      <c r="AI23" s="529">
        <f t="shared" ref="AI23:CT23" si="7">SUM(AI20:AI22)</f>
        <v>4.1369999999999997E-2</v>
      </c>
      <c r="AJ23" s="529">
        <f t="shared" si="7"/>
        <v>4.5870000000000001E-2</v>
      </c>
      <c r="AK23" s="529">
        <f t="shared" si="7"/>
        <v>4.5870000000000001E-2</v>
      </c>
      <c r="AL23" s="529">
        <f t="shared" si="7"/>
        <v>4.5870000000000001E-2</v>
      </c>
      <c r="AM23" s="529">
        <f t="shared" si="7"/>
        <v>4.6870000000000002E-2</v>
      </c>
      <c r="AN23" s="529">
        <f t="shared" si="7"/>
        <v>4.6870000000000002E-2</v>
      </c>
      <c r="AO23" s="529">
        <f t="shared" si="7"/>
        <v>4.6870000000000002E-2</v>
      </c>
      <c r="AP23" s="529">
        <f t="shared" si="7"/>
        <v>4.7870000000000003E-2</v>
      </c>
      <c r="AQ23" s="529">
        <f t="shared" si="7"/>
        <v>4.7870000000000003E-2</v>
      </c>
      <c r="AR23" s="529">
        <f t="shared" si="7"/>
        <v>4.7870000000000003E-2</v>
      </c>
      <c r="AS23" s="529">
        <f t="shared" si="7"/>
        <v>4.8870000000000004E-2</v>
      </c>
      <c r="AT23" s="529">
        <f t="shared" si="7"/>
        <v>4.8870000000000004E-2</v>
      </c>
      <c r="AU23" s="529">
        <f t="shared" si="7"/>
        <v>4.8870000000000004E-2</v>
      </c>
      <c r="AV23" s="529">
        <f t="shared" si="7"/>
        <v>5.3370000000000001E-2</v>
      </c>
      <c r="AW23" s="529">
        <f t="shared" si="7"/>
        <v>5.3370000000000001E-2</v>
      </c>
      <c r="AX23" s="529">
        <f t="shared" si="7"/>
        <v>5.3370000000000001E-2</v>
      </c>
      <c r="AY23" s="529">
        <f t="shared" si="7"/>
        <v>5.4370000000000002E-2</v>
      </c>
      <c r="AZ23" s="529">
        <f t="shared" si="7"/>
        <v>5.4370000000000002E-2</v>
      </c>
      <c r="BA23" s="529">
        <f t="shared" si="7"/>
        <v>5.4370000000000002E-2</v>
      </c>
      <c r="BB23" s="529">
        <f t="shared" si="7"/>
        <v>5.5370000000000003E-2</v>
      </c>
      <c r="BC23" s="529">
        <f t="shared" si="7"/>
        <v>5.5370000000000003E-2</v>
      </c>
      <c r="BD23" s="529">
        <f t="shared" si="7"/>
        <v>5.5370000000000003E-2</v>
      </c>
      <c r="BE23" s="529">
        <f t="shared" si="7"/>
        <v>5.5370000000000003E-2</v>
      </c>
      <c r="BF23" s="529">
        <f t="shared" si="7"/>
        <v>5.5370000000000003E-2</v>
      </c>
      <c r="BG23" s="529">
        <f t="shared" si="7"/>
        <v>5.5370000000000003E-2</v>
      </c>
      <c r="BH23" s="529">
        <f t="shared" si="7"/>
        <v>6.1370000000000001E-2</v>
      </c>
      <c r="BI23" s="529">
        <f t="shared" si="7"/>
        <v>6.1370000000000001E-2</v>
      </c>
      <c r="BJ23" s="529">
        <f t="shared" si="7"/>
        <v>6.1370000000000001E-2</v>
      </c>
      <c r="BK23" s="529">
        <f t="shared" si="7"/>
        <v>6.1370000000000001E-2</v>
      </c>
      <c r="BL23" s="529">
        <f t="shared" si="7"/>
        <v>6.1370000000000001E-2</v>
      </c>
      <c r="BM23" s="529">
        <f t="shared" si="7"/>
        <v>6.1370000000000001E-2</v>
      </c>
      <c r="BN23" s="529">
        <f t="shared" si="7"/>
        <v>6.1370000000000001E-2</v>
      </c>
      <c r="BO23" s="529">
        <f t="shared" si="7"/>
        <v>6.1370000000000001E-2</v>
      </c>
      <c r="BP23" s="529">
        <f t="shared" si="7"/>
        <v>6.1370000000000001E-2</v>
      </c>
      <c r="BQ23" s="529">
        <f t="shared" si="7"/>
        <v>6.1370000000000001E-2</v>
      </c>
      <c r="BR23" s="529">
        <f t="shared" si="7"/>
        <v>6.1370000000000001E-2</v>
      </c>
      <c r="BS23" s="529">
        <f t="shared" si="7"/>
        <v>6.1370000000000001E-2</v>
      </c>
      <c r="BT23" s="529">
        <f t="shared" si="7"/>
        <v>6.1370000000000001E-2</v>
      </c>
      <c r="BU23" s="529">
        <f t="shared" si="7"/>
        <v>6.1370000000000001E-2</v>
      </c>
      <c r="BV23" s="529">
        <f t="shared" si="7"/>
        <v>6.1370000000000001E-2</v>
      </c>
      <c r="BW23" s="529">
        <f t="shared" si="7"/>
        <v>6.1370000000000001E-2</v>
      </c>
      <c r="BX23" s="529">
        <f t="shared" si="7"/>
        <v>6.1370000000000001E-2</v>
      </c>
      <c r="BY23" s="529">
        <f t="shared" si="7"/>
        <v>6.1370000000000001E-2</v>
      </c>
      <c r="BZ23" s="529">
        <f t="shared" si="7"/>
        <v>6.1370000000000001E-2</v>
      </c>
      <c r="CA23" s="529">
        <f t="shared" si="7"/>
        <v>6.1370000000000001E-2</v>
      </c>
      <c r="CB23" s="529">
        <f t="shared" si="7"/>
        <v>6.1370000000000001E-2</v>
      </c>
      <c r="CC23" s="529">
        <f t="shared" si="7"/>
        <v>6.1370000000000001E-2</v>
      </c>
      <c r="CD23" s="529">
        <f t="shared" si="7"/>
        <v>6.1370000000000001E-2</v>
      </c>
      <c r="CE23" s="529">
        <f t="shared" si="7"/>
        <v>6.1370000000000001E-2</v>
      </c>
      <c r="CF23" s="529">
        <f t="shared" si="7"/>
        <v>6.1370000000000001E-2</v>
      </c>
      <c r="CG23" s="529">
        <f t="shared" si="7"/>
        <v>6.1370000000000001E-2</v>
      </c>
      <c r="CH23" s="529">
        <f t="shared" si="7"/>
        <v>6.1370000000000001E-2</v>
      </c>
      <c r="CI23" s="529">
        <f t="shared" si="7"/>
        <v>6.1370000000000001E-2</v>
      </c>
      <c r="CJ23" s="529">
        <f t="shared" si="7"/>
        <v>6.1370000000000001E-2</v>
      </c>
      <c r="CK23" s="529">
        <f t="shared" si="7"/>
        <v>6.1370000000000001E-2</v>
      </c>
      <c r="CL23" s="529">
        <f t="shared" si="7"/>
        <v>6.1370000000000001E-2</v>
      </c>
      <c r="CM23" s="529">
        <f t="shared" si="7"/>
        <v>6.1370000000000001E-2</v>
      </c>
      <c r="CN23" s="529">
        <f t="shared" si="7"/>
        <v>6.1370000000000001E-2</v>
      </c>
      <c r="CO23" s="529">
        <f t="shared" si="7"/>
        <v>6.1370000000000001E-2</v>
      </c>
      <c r="CP23" s="529">
        <f t="shared" si="7"/>
        <v>6.1370000000000001E-2</v>
      </c>
      <c r="CQ23" s="529">
        <f t="shared" si="7"/>
        <v>6.1370000000000001E-2</v>
      </c>
      <c r="CR23" s="529">
        <f t="shared" si="7"/>
        <v>6.1370000000000001E-2</v>
      </c>
      <c r="CS23" s="529">
        <f t="shared" si="7"/>
        <v>6.1370000000000001E-2</v>
      </c>
      <c r="CT23" s="529">
        <f t="shared" si="7"/>
        <v>6.1370000000000001E-2</v>
      </c>
      <c r="CU23" s="529">
        <f t="shared" ref="CU23:DX23" si="8">SUM(CU20:CU22)</f>
        <v>6.1370000000000001E-2</v>
      </c>
      <c r="CV23" s="529">
        <f t="shared" si="8"/>
        <v>6.1370000000000001E-2</v>
      </c>
      <c r="CW23" s="529">
        <f t="shared" si="8"/>
        <v>6.1370000000000001E-2</v>
      </c>
      <c r="CX23" s="529">
        <f t="shared" si="8"/>
        <v>6.1370000000000001E-2</v>
      </c>
      <c r="CY23" s="529">
        <f t="shared" si="8"/>
        <v>6.1370000000000001E-2</v>
      </c>
      <c r="CZ23" s="529">
        <f t="shared" si="8"/>
        <v>6.1370000000000001E-2</v>
      </c>
      <c r="DA23" s="529">
        <f t="shared" si="8"/>
        <v>6.1370000000000001E-2</v>
      </c>
      <c r="DB23" s="529">
        <f t="shared" si="8"/>
        <v>6.1370000000000001E-2</v>
      </c>
      <c r="DC23" s="529">
        <f t="shared" si="8"/>
        <v>6.1370000000000001E-2</v>
      </c>
      <c r="DD23" s="529">
        <f t="shared" si="8"/>
        <v>6.1370000000000001E-2</v>
      </c>
      <c r="DE23" s="529">
        <f t="shared" si="8"/>
        <v>6.1370000000000001E-2</v>
      </c>
      <c r="DF23" s="529">
        <f t="shared" si="8"/>
        <v>6.1370000000000001E-2</v>
      </c>
      <c r="DG23" s="529">
        <f t="shared" si="8"/>
        <v>6.1370000000000001E-2</v>
      </c>
      <c r="DH23" s="529">
        <f t="shared" si="8"/>
        <v>6.1370000000000001E-2</v>
      </c>
      <c r="DI23" s="529">
        <f t="shared" si="8"/>
        <v>6.1370000000000001E-2</v>
      </c>
      <c r="DJ23" s="529">
        <f t="shared" si="8"/>
        <v>6.1370000000000001E-2</v>
      </c>
      <c r="DK23" s="529">
        <f t="shared" si="8"/>
        <v>6.1370000000000001E-2</v>
      </c>
      <c r="DL23" s="529">
        <f t="shared" si="8"/>
        <v>6.1370000000000001E-2</v>
      </c>
      <c r="DM23" s="529">
        <f t="shared" si="8"/>
        <v>6.1370000000000001E-2</v>
      </c>
      <c r="DN23" s="529">
        <f t="shared" si="8"/>
        <v>6.1370000000000001E-2</v>
      </c>
      <c r="DO23" s="529">
        <f t="shared" si="8"/>
        <v>6.1370000000000001E-2</v>
      </c>
      <c r="DP23" s="529">
        <f t="shared" si="8"/>
        <v>6.1370000000000001E-2</v>
      </c>
      <c r="DQ23" s="529">
        <f t="shared" si="8"/>
        <v>6.1370000000000001E-2</v>
      </c>
      <c r="DR23" s="529">
        <f t="shared" si="8"/>
        <v>6.1370000000000001E-2</v>
      </c>
      <c r="DS23" s="529">
        <f t="shared" si="8"/>
        <v>6.1370000000000001E-2</v>
      </c>
      <c r="DT23" s="529">
        <f t="shared" si="8"/>
        <v>6.1370000000000001E-2</v>
      </c>
      <c r="DU23" s="529">
        <f t="shared" si="8"/>
        <v>6.1370000000000001E-2</v>
      </c>
      <c r="DV23" s="529">
        <f t="shared" si="8"/>
        <v>6.1370000000000001E-2</v>
      </c>
      <c r="DW23" s="529">
        <f t="shared" si="8"/>
        <v>6.1370000000000001E-2</v>
      </c>
      <c r="DX23" s="529">
        <f t="shared" si="8"/>
        <v>6.1370000000000001E-2</v>
      </c>
      <c r="DY23" s="545">
        <f>SUM(DY20:DY22)</f>
        <v>6.1370000000000001E-2</v>
      </c>
      <c r="DZ23" s="529">
        <f t="shared" ref="DZ23:EW23" si="9">SUM(DZ20:DZ22)</f>
        <v>6.1370000000000001E-2</v>
      </c>
      <c r="EA23" s="529">
        <f t="shared" si="9"/>
        <v>6.1370000000000001E-2</v>
      </c>
      <c r="EB23" s="529">
        <f t="shared" si="9"/>
        <v>6.1370000000000001E-2</v>
      </c>
      <c r="EC23" s="546">
        <f t="shared" si="9"/>
        <v>6.1370000000000001E-2</v>
      </c>
      <c r="ED23" s="546">
        <f t="shared" si="9"/>
        <v>6.1370000000000001E-2</v>
      </c>
      <c r="EE23" s="546">
        <f t="shared" si="9"/>
        <v>6.1370000000000001E-2</v>
      </c>
      <c r="EF23" s="546">
        <f t="shared" si="9"/>
        <v>6.1370000000000001E-2</v>
      </c>
      <c r="EG23" s="546">
        <f t="shared" si="9"/>
        <v>6.1370000000000001E-2</v>
      </c>
      <c r="EH23" s="546">
        <f t="shared" si="9"/>
        <v>6.1370000000000001E-2</v>
      </c>
      <c r="EI23" s="546">
        <f t="shared" si="9"/>
        <v>6.1370000000000001E-2</v>
      </c>
      <c r="EJ23" s="546">
        <f t="shared" si="9"/>
        <v>6.1370000000000001E-2</v>
      </c>
      <c r="EK23" s="546">
        <f t="shared" si="9"/>
        <v>6.1370000000000001E-2</v>
      </c>
      <c r="EL23" s="546">
        <f t="shared" si="9"/>
        <v>6.1370000000000001E-2</v>
      </c>
      <c r="EM23" s="546">
        <f t="shared" si="9"/>
        <v>6.1370000000000001E-2</v>
      </c>
      <c r="EN23" s="546">
        <f t="shared" si="9"/>
        <v>6.1370000000000001E-2</v>
      </c>
      <c r="EO23" s="546">
        <f t="shared" si="9"/>
        <v>6.1370000000000001E-2</v>
      </c>
      <c r="EP23" s="546">
        <f t="shared" si="9"/>
        <v>6.1370000000000001E-2</v>
      </c>
      <c r="EQ23" s="546">
        <f t="shared" si="9"/>
        <v>6.1370000000000001E-2</v>
      </c>
      <c r="ER23" s="546">
        <f t="shared" si="9"/>
        <v>6.1370000000000001E-2</v>
      </c>
      <c r="ES23" s="546">
        <f t="shared" si="9"/>
        <v>6.1370000000000001E-2</v>
      </c>
      <c r="ET23" s="546">
        <f t="shared" si="9"/>
        <v>6.1370000000000001E-2</v>
      </c>
      <c r="EU23" s="546">
        <f t="shared" si="9"/>
        <v>6.1370000000000001E-2</v>
      </c>
      <c r="EV23" s="546">
        <f t="shared" si="9"/>
        <v>6.1370000000000001E-2</v>
      </c>
      <c r="EW23" s="546">
        <f t="shared" si="9"/>
        <v>6.1370000000000001E-2</v>
      </c>
      <c r="EX23" s="546">
        <f>SUM(EX20:EX22)</f>
        <v>6.1370000000000001E-2</v>
      </c>
      <c r="EY23" s="546">
        <f>SUM(EY20:EY22)</f>
        <v>6.1370000000000001E-2</v>
      </c>
      <c r="EZ23" s="546">
        <f t="shared" ref="EZ23:FW23" si="10">SUM(EZ20:EZ22)</f>
        <v>6.1370000000000001E-2</v>
      </c>
      <c r="FA23" s="546">
        <f t="shared" si="10"/>
        <v>6.1370000000000001E-2</v>
      </c>
      <c r="FB23" s="546">
        <f t="shared" si="10"/>
        <v>6.1370000000000001E-2</v>
      </c>
      <c r="FC23" s="546">
        <f t="shared" si="10"/>
        <v>6.1370000000000001E-2</v>
      </c>
      <c r="FD23" s="546">
        <f t="shared" si="10"/>
        <v>6.1370000000000001E-2</v>
      </c>
      <c r="FE23" s="546">
        <f t="shared" si="10"/>
        <v>6.1370000000000001E-2</v>
      </c>
      <c r="FF23" s="546">
        <f t="shared" si="10"/>
        <v>6.1370000000000001E-2</v>
      </c>
      <c r="FG23" s="546">
        <f t="shared" si="10"/>
        <v>6.1370000000000001E-2</v>
      </c>
      <c r="FH23" s="546">
        <f t="shared" si="10"/>
        <v>6.1370000000000001E-2</v>
      </c>
      <c r="FI23" s="546">
        <f t="shared" si="10"/>
        <v>6.1370000000000001E-2</v>
      </c>
      <c r="FJ23" s="546">
        <f t="shared" si="10"/>
        <v>6.1370000000000001E-2</v>
      </c>
      <c r="FK23" s="546">
        <f t="shared" si="10"/>
        <v>6.1370000000000001E-2</v>
      </c>
      <c r="FL23" s="546">
        <f t="shared" si="10"/>
        <v>6.1370000000000001E-2</v>
      </c>
      <c r="FM23" s="546">
        <f t="shared" si="10"/>
        <v>6.1370000000000001E-2</v>
      </c>
      <c r="FN23" s="546">
        <f t="shared" si="10"/>
        <v>6.1370000000000001E-2</v>
      </c>
      <c r="FO23" s="546">
        <f t="shared" si="10"/>
        <v>6.1370000000000001E-2</v>
      </c>
      <c r="FP23" s="546">
        <f t="shared" si="10"/>
        <v>6.1370000000000001E-2</v>
      </c>
      <c r="FQ23" s="546">
        <f t="shared" si="10"/>
        <v>6.1370000000000001E-2</v>
      </c>
      <c r="FR23" s="546">
        <f t="shared" si="10"/>
        <v>6.1370000000000001E-2</v>
      </c>
      <c r="FS23" s="546">
        <f t="shared" si="10"/>
        <v>6.1370000000000001E-2</v>
      </c>
      <c r="FT23" s="546">
        <f t="shared" si="10"/>
        <v>6.1370000000000001E-2</v>
      </c>
      <c r="FU23" s="546">
        <f t="shared" si="10"/>
        <v>6.1370000000000001E-2</v>
      </c>
      <c r="FV23" s="546">
        <f t="shared" si="10"/>
        <v>6.1370000000000001E-2</v>
      </c>
      <c r="FW23" s="546">
        <f t="shared" si="10"/>
        <v>6.1370000000000001E-2</v>
      </c>
      <c r="FX23" s="406" t="s">
        <v>49</v>
      </c>
    </row>
    <row r="24" spans="1:184" ht="23.25" customHeight="1">
      <c r="B24" s="325" t="s">
        <v>124</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c r="BG24" s="326"/>
      <c r="BH24" s="326"/>
      <c r="BI24" s="326"/>
      <c r="BJ24" s="326"/>
      <c r="BK24" s="326"/>
      <c r="BL24" s="326"/>
      <c r="BM24" s="326"/>
      <c r="BN24" s="331"/>
      <c r="BO24" s="331"/>
      <c r="BP24" s="331"/>
      <c r="BQ24" s="331"/>
      <c r="BR24" s="331"/>
      <c r="BS24" s="331"/>
      <c r="BT24" s="331"/>
      <c r="BU24" s="331"/>
      <c r="BV24" s="331"/>
      <c r="BW24" s="331"/>
      <c r="BX24" s="331"/>
      <c r="BY24" s="331"/>
      <c r="BZ24" s="331"/>
      <c r="CA24" s="331"/>
      <c r="CB24" s="331"/>
      <c r="CC24" s="331"/>
      <c r="CD24" s="331"/>
      <c r="CE24" s="331"/>
      <c r="CF24" s="331"/>
      <c r="CG24" s="331"/>
      <c r="CH24" s="331"/>
      <c r="CI24" s="331"/>
      <c r="CJ24" s="331"/>
      <c r="CK24" s="331"/>
      <c r="CL24" s="331"/>
      <c r="CM24" s="331"/>
      <c r="CN24" s="331"/>
      <c r="CO24" s="331"/>
      <c r="CP24" s="331"/>
      <c r="CQ24" s="331"/>
      <c r="CR24" s="331"/>
      <c r="CS24" s="331"/>
      <c r="CT24" s="331"/>
      <c r="CU24" s="331"/>
      <c r="CV24" s="331"/>
      <c r="CW24" s="331"/>
      <c r="CX24" s="331"/>
      <c r="CY24" s="331"/>
      <c r="CZ24" s="331"/>
      <c r="DA24" s="331"/>
      <c r="DB24" s="331"/>
      <c r="DC24" s="331"/>
      <c r="DD24" s="331"/>
      <c r="DE24" s="331"/>
      <c r="DF24" s="331"/>
      <c r="DG24" s="331"/>
      <c r="DH24" s="331"/>
      <c r="DI24" s="331"/>
      <c r="DJ24" s="331"/>
      <c r="DK24" s="331"/>
      <c r="DL24" s="331"/>
      <c r="DM24" s="331"/>
      <c r="DN24" s="331"/>
      <c r="DO24" s="331"/>
      <c r="DP24" s="331"/>
      <c r="DQ24" s="331"/>
      <c r="DR24" s="331"/>
      <c r="DS24" s="331"/>
      <c r="DY24" s="21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406" t="s">
        <v>49</v>
      </c>
    </row>
    <row r="25" spans="1:184" s="332" customFormat="1">
      <c r="A25" s="327"/>
      <c r="B25" s="327" t="s">
        <v>188</v>
      </c>
      <c r="CJ25" s="332">
        <v>-3.3400000000000001E-3</v>
      </c>
      <c r="CK25" s="332">
        <v>-3.3400000000000001E-3</v>
      </c>
      <c r="CL25" s="332">
        <v>-2.6900000000000001E-3</v>
      </c>
      <c r="CM25" s="332">
        <v>-2.6900000000000001E-3</v>
      </c>
      <c r="CN25" s="332">
        <v>-2.6900000000000001E-3</v>
      </c>
      <c r="CO25" s="332">
        <v>-2.99E-3</v>
      </c>
      <c r="CP25" s="332">
        <v>-2.99E-3</v>
      </c>
      <c r="CQ25" s="332">
        <v>-2.99E-3</v>
      </c>
      <c r="CR25" s="332">
        <v>-2.5300000000000001E-3</v>
      </c>
      <c r="CS25" s="332">
        <v>-2.5300000000000001E-3</v>
      </c>
      <c r="CT25" s="332">
        <v>-2.5300000000000001E-3</v>
      </c>
      <c r="CU25" s="332">
        <v>9.8999999999999999E-4</v>
      </c>
      <c r="CV25" s="332">
        <v>9.8999999999999999E-4</v>
      </c>
      <c r="CW25" s="332">
        <v>9.8999999999999999E-4</v>
      </c>
      <c r="CX25" s="332">
        <v>3.5799999999999998E-3</v>
      </c>
      <c r="CY25" s="332">
        <v>3.5799999999999998E-3</v>
      </c>
      <c r="CZ25" s="332">
        <v>3.5799999999999998E-3</v>
      </c>
      <c r="DA25" s="332">
        <v>5.3200000000000001E-3</v>
      </c>
      <c r="DB25" s="332">
        <v>5.3200000000000001E-3</v>
      </c>
      <c r="DC25" s="332">
        <v>5.3200000000000001E-3</v>
      </c>
      <c r="DD25" s="332">
        <v>1.0529999999999999E-2</v>
      </c>
      <c r="DE25" s="332">
        <v>1.0529999999999999E-2</v>
      </c>
      <c r="DF25" s="332">
        <v>1.0529999999999999E-2</v>
      </c>
      <c r="DG25" s="332">
        <v>1.2290000000000001E-2</v>
      </c>
      <c r="DH25" s="332">
        <v>1.2290000000000001E-2</v>
      </c>
      <c r="DI25" s="332">
        <v>1.2290000000000001E-2</v>
      </c>
      <c r="DJ25" s="332">
        <v>8.2199999999999999E-3</v>
      </c>
      <c r="DK25" s="332">
        <v>8.2199999999999999E-3</v>
      </c>
      <c r="DL25" s="332">
        <v>8.2199999999999999E-3</v>
      </c>
      <c r="DM25" s="332">
        <v>7.3299999999999997E-3</v>
      </c>
      <c r="DN25" s="332">
        <v>7.3299999999999997E-3</v>
      </c>
      <c r="DO25" s="332">
        <v>7.3299999999999997E-3</v>
      </c>
      <c r="DP25" s="332">
        <v>5.11E-3</v>
      </c>
      <c r="DQ25" s="332">
        <v>5.11E-3</v>
      </c>
      <c r="DR25" s="332">
        <v>5.11E-3</v>
      </c>
      <c r="DS25" s="332">
        <v>3.2799999999999999E-3</v>
      </c>
      <c r="DT25" s="332">
        <v>3.2799999999999999E-3</v>
      </c>
      <c r="DU25" s="332">
        <v>3.2799999999999999E-3</v>
      </c>
      <c r="DV25" s="332">
        <v>-3.1199999999999999E-3</v>
      </c>
      <c r="DW25" s="332">
        <v>-3.1199999999999999E-3</v>
      </c>
      <c r="DX25" s="332">
        <v>-3.1199999999999999E-3</v>
      </c>
      <c r="DY25" s="453">
        <v>-6.5829326439401379E-3</v>
      </c>
      <c r="DZ25" s="332">
        <v>-6.5829326439401379E-3</v>
      </c>
      <c r="EA25" s="332">
        <v>-6.5829326439401379E-3</v>
      </c>
      <c r="EB25" s="332">
        <v>-7.1352234496476451E-3</v>
      </c>
      <c r="EC25" s="454">
        <v>-7.1352234496476451E-3</v>
      </c>
      <c r="ED25" s="454">
        <v>-7.1352234496476451E-3</v>
      </c>
      <c r="EE25" s="454">
        <v>-7.7085946874856683E-3</v>
      </c>
      <c r="EF25" s="454">
        <v>-7.7085946874856683E-3</v>
      </c>
      <c r="EG25" s="454">
        <v>-7.7085946874856683E-3</v>
      </c>
      <c r="EH25" s="454">
        <v>-5.4839372179773171E-3</v>
      </c>
      <c r="EI25" s="454">
        <v>-5.4839372179773171E-3</v>
      </c>
      <c r="EJ25" s="454">
        <v>-5.4839372179773171E-3</v>
      </c>
      <c r="EK25" s="454">
        <v>-5.1334087776049664E-3</v>
      </c>
      <c r="EL25" s="454">
        <v>-5.1334087776049664E-3</v>
      </c>
      <c r="EM25" s="454">
        <v>-5.1334087776049699E-3</v>
      </c>
      <c r="EN25" s="454">
        <v>-5.1065821150657695E-3</v>
      </c>
      <c r="EO25" s="454">
        <v>-5.1065821150657695E-3</v>
      </c>
      <c r="EP25" s="454">
        <v>-5.1065821150657695E-3</v>
      </c>
      <c r="EQ25" s="454">
        <v>-5.6602262888762397E-3</v>
      </c>
      <c r="ER25" s="454">
        <v>-5.6602262888762397E-3</v>
      </c>
      <c r="ES25" s="454">
        <v>-5.6602262888762397E-3</v>
      </c>
      <c r="ET25" s="454">
        <v>-8.4610854846543411E-3</v>
      </c>
      <c r="EU25" s="454">
        <v>-8.4610854846543411E-3</v>
      </c>
      <c r="EV25" s="454">
        <v>-8.4610854846543411E-3</v>
      </c>
      <c r="EW25" s="454">
        <v>-7.9425357652473678E-3</v>
      </c>
      <c r="EX25" s="454">
        <v>-7.9425357652473678E-3</v>
      </c>
      <c r="EY25" s="454">
        <v>-7.9425357652473678E-3</v>
      </c>
      <c r="EZ25" s="454">
        <v>-7.8155350350296166E-3</v>
      </c>
      <c r="FA25" s="454">
        <v>-7.8155350350296166E-3</v>
      </c>
      <c r="FB25" s="454">
        <v>-7.8155350350296166E-3</v>
      </c>
      <c r="FC25" s="454">
        <v>-8.3418077572943432E-3</v>
      </c>
      <c r="FD25" s="454">
        <v>-8.3418077572943432E-3</v>
      </c>
      <c r="FE25" s="454">
        <v>-8.3418077572943432E-3</v>
      </c>
      <c r="FF25" s="454">
        <v>-9.78845617818477E-3</v>
      </c>
      <c r="FG25" s="454">
        <v>-9.78845617818477E-3</v>
      </c>
      <c r="FH25" s="454">
        <v>-9.78845617818477E-3</v>
      </c>
      <c r="FI25" s="454">
        <v>-8.9690481554625563E-3</v>
      </c>
      <c r="FJ25" s="454">
        <v>-8.9690481554625563E-3</v>
      </c>
      <c r="FK25" s="454">
        <v>-8.9690481554625563E-3</v>
      </c>
      <c r="FL25" s="454">
        <v>-8.6734994114488814E-3</v>
      </c>
      <c r="FM25" s="454">
        <v>-8.6734994114488814E-3</v>
      </c>
      <c r="FN25" s="454">
        <v>-8.6734994114488814E-3</v>
      </c>
      <c r="FO25" s="454">
        <v>-9.3778088510291183E-3</v>
      </c>
      <c r="FP25" s="454">
        <v>-9.3778088510291183E-3</v>
      </c>
      <c r="FQ25" s="454">
        <v>-9.3778088510291183E-3</v>
      </c>
      <c r="FR25" s="454">
        <v>-9.034488455014528E-3</v>
      </c>
      <c r="FS25" s="454">
        <v>-9.034488455014528E-3</v>
      </c>
      <c r="FT25" s="454">
        <v>-9.034488455014528E-3</v>
      </c>
      <c r="FU25" s="454">
        <v>-8.2094290062070564E-3</v>
      </c>
      <c r="FV25" s="454">
        <v>-8.2094290062070564E-3</v>
      </c>
      <c r="FW25" s="454">
        <v>-8.2094290062070564E-3</v>
      </c>
      <c r="FX25" s="406" t="s">
        <v>49</v>
      </c>
      <c r="FY25" s="143"/>
      <c r="FZ25" s="143"/>
      <c r="GA25" s="143"/>
      <c r="GB25" s="143"/>
    </row>
    <row r="26" spans="1:184" s="334" customFormat="1">
      <c r="A26" s="327"/>
      <c r="B26" s="327" t="s">
        <v>189</v>
      </c>
      <c r="C26" s="332"/>
      <c r="D26" s="332"/>
      <c r="E26" s="332"/>
      <c r="F26" s="332"/>
      <c r="G26" s="332"/>
      <c r="H26" s="332"/>
      <c r="I26" s="332"/>
      <c r="J26" s="332"/>
      <c r="K26" s="332"/>
      <c r="L26" s="332"/>
      <c r="M26" s="332"/>
      <c r="N26" s="332"/>
      <c r="O26" s="332"/>
      <c r="P26" s="332"/>
      <c r="Q26" s="332"/>
      <c r="R26" s="332"/>
      <c r="S26" s="332"/>
      <c r="T26" s="332"/>
      <c r="U26" s="332"/>
      <c r="V26" s="332"/>
      <c r="W26" s="332"/>
      <c r="X26" s="332"/>
      <c r="Y26" s="332"/>
      <c r="Z26" s="332"/>
      <c r="AA26" s="332"/>
      <c r="AB26" s="332"/>
      <c r="AC26" s="332"/>
      <c r="AD26" s="332"/>
      <c r="AE26" s="332"/>
      <c r="AF26" s="332"/>
      <c r="AG26" s="332"/>
      <c r="AH26" s="332"/>
      <c r="AI26" s="332"/>
      <c r="AJ26" s="332"/>
      <c r="AK26" s="332"/>
      <c r="AL26" s="332"/>
      <c r="AM26" s="332"/>
      <c r="AN26" s="332"/>
      <c r="AO26" s="332"/>
      <c r="AP26" s="332"/>
      <c r="AQ26" s="332"/>
      <c r="AR26" s="332"/>
      <c r="AS26" s="332"/>
      <c r="AT26" s="332"/>
      <c r="AU26" s="332"/>
      <c r="AV26" s="332"/>
      <c r="AW26" s="332"/>
      <c r="AX26" s="332"/>
      <c r="AY26" s="332"/>
      <c r="AZ26" s="332"/>
      <c r="BA26" s="332"/>
      <c r="BB26" s="332"/>
      <c r="BC26" s="332"/>
      <c r="BD26" s="332"/>
      <c r="BE26" s="332"/>
      <c r="BF26" s="332"/>
      <c r="BG26" s="332"/>
      <c r="BH26" s="332"/>
      <c r="BI26" s="332"/>
      <c r="BJ26" s="332"/>
      <c r="BK26" s="332"/>
      <c r="BL26" s="332"/>
      <c r="BM26" s="332"/>
      <c r="BN26" s="332"/>
      <c r="BO26" s="332"/>
      <c r="BP26" s="332"/>
      <c r="BQ26" s="332"/>
      <c r="BR26" s="332"/>
      <c r="BS26" s="332"/>
      <c r="BT26" s="332"/>
      <c r="BU26" s="332"/>
      <c r="BV26" s="332"/>
      <c r="BW26" s="332"/>
      <c r="BX26" s="332"/>
      <c r="BY26" s="332"/>
      <c r="BZ26" s="332"/>
      <c r="CA26" s="332"/>
      <c r="CB26" s="332"/>
      <c r="CC26" s="332"/>
      <c r="CD26" s="332"/>
      <c r="CE26" s="332"/>
      <c r="CF26" s="332"/>
      <c r="CG26" s="332"/>
      <c r="CH26" s="332"/>
      <c r="CI26" s="332"/>
      <c r="CJ26" s="332">
        <v>-2.3000000000000001E-4</v>
      </c>
      <c r="CK26" s="332">
        <v>-2.3000000000000001E-4</v>
      </c>
      <c r="CL26" s="332">
        <v>-5.9999999999999995E-4</v>
      </c>
      <c r="CM26" s="332">
        <v>-5.9999999999999995E-4</v>
      </c>
      <c r="CN26" s="332">
        <v>-5.9999999999999995E-4</v>
      </c>
      <c r="CO26" s="332">
        <v>6.4999999999999997E-4</v>
      </c>
      <c r="CP26" s="332">
        <v>6.4999999999999997E-4</v>
      </c>
      <c r="CQ26" s="332">
        <v>6.4999999999999997E-4</v>
      </c>
      <c r="CR26" s="332">
        <v>1.6900000000000001E-3</v>
      </c>
      <c r="CS26" s="332">
        <v>1.6900000000000001E-3</v>
      </c>
      <c r="CT26" s="332">
        <v>1.6900000000000001E-3</v>
      </c>
      <c r="CU26" s="332">
        <v>1.9499999999999999E-3</v>
      </c>
      <c r="CV26" s="332">
        <v>1.9499999999999999E-3</v>
      </c>
      <c r="CW26" s="332">
        <v>1.9499999999999999E-3</v>
      </c>
      <c r="CX26" s="332">
        <v>5.0000000000000001E-4</v>
      </c>
      <c r="CY26" s="332">
        <v>5.0000000000000001E-4</v>
      </c>
      <c r="CZ26" s="332">
        <v>5.0000000000000001E-4</v>
      </c>
      <c r="DA26" s="332">
        <v>4.4999999999999999E-4</v>
      </c>
      <c r="DB26" s="332">
        <v>4.4999999999999999E-4</v>
      </c>
      <c r="DC26" s="332">
        <v>4.4999999999999999E-4</v>
      </c>
      <c r="DD26" s="332">
        <v>-1.3500000000000001E-3</v>
      </c>
      <c r="DE26" s="332">
        <v>-1.3500000000000001E-3</v>
      </c>
      <c r="DF26" s="332">
        <v>-1.3500000000000001E-3</v>
      </c>
      <c r="DG26" s="332">
        <v>-4.4000000000000002E-4</v>
      </c>
      <c r="DH26" s="332">
        <v>-4.4000000000000002E-4</v>
      </c>
      <c r="DI26" s="332">
        <v>-4.4000000000000002E-4</v>
      </c>
      <c r="DJ26" s="332">
        <v>8.0999999999999996E-4</v>
      </c>
      <c r="DK26" s="332">
        <v>8.0999999999999996E-4</v>
      </c>
      <c r="DL26" s="332">
        <v>8.0999999999999996E-4</v>
      </c>
      <c r="DM26" s="332">
        <v>8.0000000000000004E-4</v>
      </c>
      <c r="DN26" s="332">
        <v>8.0000000000000004E-4</v>
      </c>
      <c r="DO26" s="332">
        <v>8.0000000000000004E-4</v>
      </c>
      <c r="DP26" s="332">
        <v>6.8999999999999997E-4</v>
      </c>
      <c r="DQ26" s="332">
        <v>6.8999999999999997E-4</v>
      </c>
      <c r="DR26" s="332">
        <v>6.8999999999999997E-4</v>
      </c>
      <c r="DS26" s="332">
        <v>1.83E-3</v>
      </c>
      <c r="DT26" s="332">
        <v>1.83E-3</v>
      </c>
      <c r="DU26" s="332">
        <v>1.83E-3</v>
      </c>
      <c r="DV26" s="332">
        <v>2.5300000000000001E-3</v>
      </c>
      <c r="DW26" s="332">
        <v>2.5300000000000001E-3</v>
      </c>
      <c r="DX26" s="332">
        <v>2.5300000000000001E-3</v>
      </c>
      <c r="DY26" s="450">
        <v>1.9166395708197059E-3</v>
      </c>
      <c r="DZ26" s="332">
        <v>1.9166395708197059E-3</v>
      </c>
      <c r="EA26" s="332">
        <v>1.9166395708197059E-3</v>
      </c>
      <c r="EB26" s="332">
        <v>2.3138929280248754E-3</v>
      </c>
      <c r="EC26" s="454">
        <v>2.3138929280248754E-3</v>
      </c>
      <c r="ED26" s="454">
        <v>2.3138929280248754E-3</v>
      </c>
      <c r="EE26" s="454">
        <v>2.701372131216523E-3</v>
      </c>
      <c r="EF26" s="454">
        <v>2.701372131216523E-3</v>
      </c>
      <c r="EG26" s="454">
        <v>2.701372131216523E-3</v>
      </c>
      <c r="EH26" s="454">
        <v>3.2410563905947197E-3</v>
      </c>
      <c r="EI26" s="454">
        <v>3.2410563905947197E-3</v>
      </c>
      <c r="EJ26" s="454">
        <v>3.2410563905947197E-3</v>
      </c>
      <c r="EK26" s="454">
        <v>3.8394685647150594E-3</v>
      </c>
      <c r="EL26" s="454">
        <v>3.8394685647150594E-3</v>
      </c>
      <c r="EM26" s="454">
        <v>3.8394685647150594E-3</v>
      </c>
      <c r="EN26" s="454">
        <v>4.3453732630242114E-3</v>
      </c>
      <c r="EO26" s="454">
        <v>4.3453732630242114E-3</v>
      </c>
      <c r="EP26" s="454">
        <v>4.3453732630242114E-3</v>
      </c>
      <c r="EQ26" s="454">
        <v>4.4731241710318868E-3</v>
      </c>
      <c r="ER26" s="454">
        <v>4.4731241710318868E-3</v>
      </c>
      <c r="ES26" s="454">
        <v>4.4731241710318868E-3</v>
      </c>
      <c r="ET26" s="454">
        <v>4.8341550329278702E-3</v>
      </c>
      <c r="EU26" s="454">
        <v>4.8341550329278702E-3</v>
      </c>
      <c r="EV26" s="454">
        <v>4.8341550329278702E-3</v>
      </c>
      <c r="EW26" s="454">
        <v>5.3280570807586495E-3</v>
      </c>
      <c r="EX26" s="454">
        <v>5.3280570807586495E-3</v>
      </c>
      <c r="EY26" s="454">
        <v>5.3280570807586495E-3</v>
      </c>
      <c r="EZ26" s="454">
        <v>5.7643630594925773E-3</v>
      </c>
      <c r="FA26" s="454">
        <v>5.7643630594925773E-3</v>
      </c>
      <c r="FB26" s="454">
        <v>5.7643630594925773E-3</v>
      </c>
      <c r="FC26" s="454">
        <v>5.9730927642077606E-3</v>
      </c>
      <c r="FD26" s="454">
        <v>5.9730927642077606E-3</v>
      </c>
      <c r="FE26" s="454">
        <v>5.9730927642077606E-3</v>
      </c>
      <c r="FF26" s="454">
        <v>6.4403909510773764E-3</v>
      </c>
      <c r="FG26" s="454">
        <v>6.4403909510773764E-3</v>
      </c>
      <c r="FH26" s="454">
        <v>6.4403909510773764E-3</v>
      </c>
      <c r="FI26" s="454">
        <v>7.0401920824036835E-3</v>
      </c>
      <c r="FJ26" s="454">
        <v>7.0401920824036835E-3</v>
      </c>
      <c r="FK26" s="454">
        <v>7.0401920824036835E-3</v>
      </c>
      <c r="FL26" s="454">
        <v>7.5618753759195256E-3</v>
      </c>
      <c r="FM26" s="454">
        <v>7.5618753759195256E-3</v>
      </c>
      <c r="FN26" s="454">
        <v>7.5618753759195256E-3</v>
      </c>
      <c r="FO26" s="454">
        <v>7.7685563491277521E-3</v>
      </c>
      <c r="FP26" s="454">
        <v>7.7685563491277521E-3</v>
      </c>
      <c r="FQ26" s="454">
        <v>7.7685563491277521E-3</v>
      </c>
      <c r="FR26" s="454">
        <v>8.2593275168598834E-3</v>
      </c>
      <c r="FS26" s="454">
        <v>8.2593275168598834E-3</v>
      </c>
      <c r="FT26" s="454">
        <v>8.2593275168598834E-3</v>
      </c>
      <c r="FU26" s="454">
        <v>8.8951057857531209E-3</v>
      </c>
      <c r="FV26" s="454">
        <v>8.8951057857531209E-3</v>
      </c>
      <c r="FW26" s="454">
        <v>8.8951057857531209E-3</v>
      </c>
      <c r="FX26" s="406" t="s">
        <v>49</v>
      </c>
      <c r="FY26" s="143"/>
      <c r="FZ26" s="143"/>
      <c r="GA26" s="143"/>
      <c r="GB26" s="143"/>
    </row>
    <row r="27" spans="1:184" s="334" customFormat="1">
      <c r="A27" s="327"/>
      <c r="B27" s="327" t="s">
        <v>190</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2"/>
      <c r="AA27" s="332"/>
      <c r="AB27" s="332"/>
      <c r="AC27" s="332"/>
      <c r="AD27" s="332"/>
      <c r="AE27" s="332"/>
      <c r="AF27" s="332"/>
      <c r="AG27" s="332"/>
      <c r="AH27" s="332"/>
      <c r="AI27" s="332"/>
      <c r="AJ27" s="332"/>
      <c r="AK27" s="332"/>
      <c r="AL27" s="332"/>
      <c r="AM27" s="332"/>
      <c r="AN27" s="332"/>
      <c r="AO27" s="332"/>
      <c r="AP27" s="332"/>
      <c r="AQ27" s="332"/>
      <c r="AR27" s="332"/>
      <c r="AS27" s="332"/>
      <c r="AT27" s="332"/>
      <c r="AU27" s="332"/>
      <c r="AV27" s="332"/>
      <c r="AW27" s="332"/>
      <c r="AX27" s="332"/>
      <c r="AY27" s="332"/>
      <c r="AZ27" s="332"/>
      <c r="BA27" s="332"/>
      <c r="BB27" s="332"/>
      <c r="BC27" s="332"/>
      <c r="BD27" s="332"/>
      <c r="BE27" s="332"/>
      <c r="BF27" s="332"/>
      <c r="BG27" s="332"/>
      <c r="BH27" s="332"/>
      <c r="BI27" s="332"/>
      <c r="BJ27" s="332"/>
      <c r="BK27" s="332"/>
      <c r="BL27" s="332"/>
      <c r="BM27" s="332"/>
      <c r="BN27" s="332"/>
      <c r="BO27" s="332"/>
      <c r="BP27" s="332"/>
      <c r="BQ27" s="332"/>
      <c r="BR27" s="332"/>
      <c r="BS27" s="332"/>
      <c r="BT27" s="332"/>
      <c r="BU27" s="332"/>
      <c r="BV27" s="332"/>
      <c r="BW27" s="332"/>
      <c r="BX27" s="332"/>
      <c r="BY27" s="332"/>
      <c r="BZ27" s="332"/>
      <c r="CA27" s="332"/>
      <c r="CB27" s="332"/>
      <c r="CC27" s="332"/>
      <c r="CD27" s="332"/>
      <c r="CE27" s="332"/>
      <c r="CF27" s="332"/>
      <c r="CG27" s="332"/>
      <c r="CH27" s="332"/>
      <c r="CI27" s="332"/>
      <c r="CJ27" s="332">
        <v>4.3200000000000001E-3</v>
      </c>
      <c r="CK27" s="332">
        <v>4.3200000000000001E-3</v>
      </c>
      <c r="CL27" s="332">
        <v>4.4600000000000004E-3</v>
      </c>
      <c r="CM27" s="332">
        <v>4.4600000000000004E-3</v>
      </c>
      <c r="CN27" s="332">
        <v>4.4600000000000004E-3</v>
      </c>
      <c r="CO27" s="332">
        <v>3.98E-3</v>
      </c>
      <c r="CP27" s="332">
        <v>3.98E-3</v>
      </c>
      <c r="CQ27" s="332">
        <v>3.98E-3</v>
      </c>
      <c r="CR27" s="332">
        <v>4.8399999999999997E-3</v>
      </c>
      <c r="CS27" s="332">
        <v>4.8399999999999997E-3</v>
      </c>
      <c r="CT27" s="332">
        <v>4.8399999999999997E-3</v>
      </c>
      <c r="CU27" s="332">
        <v>1.92E-3</v>
      </c>
      <c r="CV27" s="332">
        <v>1.92E-3</v>
      </c>
      <c r="CW27" s="332">
        <v>1.92E-3</v>
      </c>
      <c r="CX27" s="332">
        <v>3.6000000000000002E-4</v>
      </c>
      <c r="CY27" s="332">
        <v>3.6000000000000002E-4</v>
      </c>
      <c r="CZ27" s="332">
        <v>3.6000000000000002E-4</v>
      </c>
      <c r="DA27" s="332">
        <v>-6.7000000000000002E-4</v>
      </c>
      <c r="DB27" s="332">
        <v>-6.7000000000000002E-4</v>
      </c>
      <c r="DC27" s="332">
        <v>-6.7000000000000002E-4</v>
      </c>
      <c r="DD27" s="332">
        <v>1.82E-3</v>
      </c>
      <c r="DE27" s="332">
        <v>1.82E-3</v>
      </c>
      <c r="DF27" s="332">
        <v>1.82E-3</v>
      </c>
      <c r="DG27" s="332">
        <v>2.7499999999999998E-3</v>
      </c>
      <c r="DH27" s="332">
        <v>2.7499999999999998E-3</v>
      </c>
      <c r="DI27" s="332">
        <v>2.7499999999999998E-3</v>
      </c>
      <c r="DJ27" s="332">
        <v>1.99E-3</v>
      </c>
      <c r="DK27" s="332">
        <v>1.99E-3</v>
      </c>
      <c r="DL27" s="332">
        <v>1.99E-3</v>
      </c>
      <c r="DM27" s="332">
        <v>3.7499999999999999E-3</v>
      </c>
      <c r="DN27" s="332">
        <v>3.7499999999999999E-3</v>
      </c>
      <c r="DO27" s="332">
        <v>3.7499999999999999E-3</v>
      </c>
      <c r="DP27" s="332">
        <v>5.6100000000000004E-3</v>
      </c>
      <c r="DQ27" s="332">
        <v>5.6100000000000004E-3</v>
      </c>
      <c r="DR27" s="332">
        <v>5.6100000000000004E-3</v>
      </c>
      <c r="DS27" s="332">
        <v>8.1099999999999992E-3</v>
      </c>
      <c r="DT27" s="332">
        <v>8.1099999999999992E-3</v>
      </c>
      <c r="DU27" s="332">
        <v>8.1099999999999992E-3</v>
      </c>
      <c r="DV27" s="332">
        <v>8.5699999999999995E-3</v>
      </c>
      <c r="DW27" s="332">
        <v>8.5699999999999995E-3</v>
      </c>
      <c r="DX27" s="332">
        <v>8.5699999999999995E-3</v>
      </c>
      <c r="DY27" s="450">
        <v>8.4640077294573617E-3</v>
      </c>
      <c r="DZ27" s="332">
        <v>8.4640077294573617E-3</v>
      </c>
      <c r="EA27" s="332">
        <v>8.4640077294573617E-3</v>
      </c>
      <c r="EB27" s="332">
        <v>1.1525685758029041E-2</v>
      </c>
      <c r="EC27" s="454">
        <v>1.1525685758029041E-2</v>
      </c>
      <c r="ED27" s="454">
        <v>1.1525685758029041E-2</v>
      </c>
      <c r="EE27" s="454">
        <v>1.3461730256347212E-2</v>
      </c>
      <c r="EF27" s="454">
        <v>1.3461730256347212E-2</v>
      </c>
      <c r="EG27" s="454">
        <v>1.3461730256347212E-2</v>
      </c>
      <c r="EH27" s="454">
        <v>1.3155555333747895E-2</v>
      </c>
      <c r="EI27" s="454">
        <v>1.3155555333747895E-2</v>
      </c>
      <c r="EJ27" s="454">
        <v>1.3155555333747895E-2</v>
      </c>
      <c r="EK27" s="454">
        <v>1.3416987087271286E-2</v>
      </c>
      <c r="EL27" s="454">
        <v>1.3416987087271286E-2</v>
      </c>
      <c r="EM27" s="454">
        <v>1.3416987087271286E-2</v>
      </c>
      <c r="EN27" s="454">
        <v>1.5769851119277884E-2</v>
      </c>
      <c r="EO27" s="454">
        <v>1.5769851119277884E-2</v>
      </c>
      <c r="EP27" s="454">
        <v>1.5769851119277884E-2</v>
      </c>
      <c r="EQ27" s="454">
        <v>1.6977065380456492E-2</v>
      </c>
      <c r="ER27" s="454">
        <v>1.6977065380456492E-2</v>
      </c>
      <c r="ES27" s="454">
        <v>1.6977065380456492E-2</v>
      </c>
      <c r="ET27" s="454">
        <v>1.6064368600751361E-2</v>
      </c>
      <c r="EU27" s="454">
        <v>1.6064368600751361E-2</v>
      </c>
      <c r="EV27" s="454">
        <v>1.6064368600751361E-2</v>
      </c>
      <c r="EW27" s="454">
        <v>1.5891596147260878E-2</v>
      </c>
      <c r="EX27" s="454">
        <v>1.5891596147260878E-2</v>
      </c>
      <c r="EY27" s="454">
        <v>1.5891596147260878E-2</v>
      </c>
      <c r="EZ27" s="454">
        <v>1.7972950595212714E-2</v>
      </c>
      <c r="FA27" s="454">
        <v>1.7972950595212714E-2</v>
      </c>
      <c r="FB27" s="454">
        <v>1.7972950595212714E-2</v>
      </c>
      <c r="FC27" s="454">
        <v>1.8856964674552633E-2</v>
      </c>
      <c r="FD27" s="454">
        <v>1.8856964674552633E-2</v>
      </c>
      <c r="FE27" s="454">
        <v>1.8856964674552633E-2</v>
      </c>
      <c r="FF27" s="454">
        <v>1.7713101272705534E-2</v>
      </c>
      <c r="FG27" s="454">
        <v>1.7713101272705534E-2</v>
      </c>
      <c r="FH27" s="454">
        <v>1.7713101272705534E-2</v>
      </c>
      <c r="FI27" s="454">
        <v>1.7357663030972872E-2</v>
      </c>
      <c r="FJ27" s="454">
        <v>1.7357663030972872E-2</v>
      </c>
      <c r="FK27" s="454">
        <v>1.7357663030972872E-2</v>
      </c>
      <c r="FL27" s="454">
        <v>1.9279776351252859E-2</v>
      </c>
      <c r="FM27" s="454">
        <v>1.9279776351252859E-2</v>
      </c>
      <c r="FN27" s="454">
        <v>1.9279776351252859E-2</v>
      </c>
      <c r="FO27" s="454">
        <v>1.9971172894422847E-2</v>
      </c>
      <c r="FP27" s="454">
        <v>1.9971172894422847E-2</v>
      </c>
      <c r="FQ27" s="454">
        <v>1.9971172894422847E-2</v>
      </c>
      <c r="FR27" s="454">
        <v>1.8663130255403605E-2</v>
      </c>
      <c r="FS27" s="454">
        <v>1.8663130255403605E-2</v>
      </c>
      <c r="FT27" s="454">
        <v>1.8663130255403605E-2</v>
      </c>
      <c r="FU27" s="454">
        <v>1.8148593482937056E-2</v>
      </c>
      <c r="FV27" s="454">
        <v>1.8148593482937056E-2</v>
      </c>
      <c r="FW27" s="454">
        <v>1.8148593482937056E-2</v>
      </c>
      <c r="FX27" s="406" t="s">
        <v>49</v>
      </c>
      <c r="FY27" s="143"/>
      <c r="FZ27" s="143"/>
      <c r="GA27" s="143"/>
      <c r="GB27" s="143"/>
    </row>
    <row r="28" spans="1:184" s="334" customFormat="1">
      <c r="A28" s="327"/>
      <c r="B28" s="327" t="s">
        <v>61</v>
      </c>
      <c r="C28" s="332"/>
      <c r="D28" s="332"/>
      <c r="E28" s="332"/>
      <c r="F28" s="332"/>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D28" s="332"/>
      <c r="AE28" s="332"/>
      <c r="AF28" s="332"/>
      <c r="AG28" s="332"/>
      <c r="AH28" s="332"/>
      <c r="AI28" s="332"/>
      <c r="AJ28" s="332"/>
      <c r="AK28" s="332"/>
      <c r="AL28" s="332"/>
      <c r="AM28" s="332"/>
      <c r="AN28" s="332"/>
      <c r="AO28" s="332"/>
      <c r="AP28" s="332"/>
      <c r="AQ28" s="332"/>
      <c r="AR28" s="332"/>
      <c r="AS28" s="332"/>
      <c r="AT28" s="332"/>
      <c r="AU28" s="332"/>
      <c r="AV28" s="332"/>
      <c r="AW28" s="332"/>
      <c r="AX28" s="332"/>
      <c r="AY28" s="332"/>
      <c r="AZ28" s="332"/>
      <c r="BA28" s="332"/>
      <c r="BB28" s="332"/>
      <c r="BC28" s="332"/>
      <c r="BD28" s="332"/>
      <c r="BE28" s="332"/>
      <c r="BF28" s="332"/>
      <c r="BG28" s="332"/>
      <c r="BH28" s="332"/>
      <c r="BI28" s="332"/>
      <c r="BJ28" s="332"/>
      <c r="BK28" s="332"/>
      <c r="BL28" s="332"/>
      <c r="BM28" s="332"/>
      <c r="BN28" s="332"/>
      <c r="BO28" s="332"/>
      <c r="BP28" s="332"/>
      <c r="BQ28" s="332"/>
      <c r="BR28" s="332"/>
      <c r="BS28" s="332"/>
      <c r="BT28" s="332"/>
      <c r="BU28" s="332"/>
      <c r="BV28" s="332"/>
      <c r="BW28" s="332"/>
      <c r="BX28" s="332"/>
      <c r="BY28" s="332"/>
      <c r="BZ28" s="332"/>
      <c r="CA28" s="332"/>
      <c r="CB28" s="332"/>
      <c r="CC28" s="332"/>
      <c r="CD28" s="332"/>
      <c r="CE28" s="332"/>
      <c r="CF28" s="332"/>
      <c r="CG28" s="332"/>
      <c r="CH28" s="332"/>
      <c r="CI28" s="332"/>
      <c r="CJ28" s="332">
        <v>1.2700000000000001E-3</v>
      </c>
      <c r="CK28" s="332">
        <v>1.2700000000000001E-3</v>
      </c>
      <c r="CL28" s="332">
        <v>1.2700000000000001E-3</v>
      </c>
      <c r="CM28" s="332">
        <v>1.2700000000000001E-3</v>
      </c>
      <c r="CN28" s="332">
        <v>1.2700000000000001E-3</v>
      </c>
      <c r="CO28" s="332">
        <v>1.2700000000000001E-3</v>
      </c>
      <c r="CP28" s="332">
        <v>1.2700000000000001E-3</v>
      </c>
      <c r="CQ28" s="332">
        <v>1.2700000000000001E-3</v>
      </c>
      <c r="CR28" s="332">
        <v>2.2200000000000002E-3</v>
      </c>
      <c r="CS28" s="332">
        <v>2.2200000000000002E-3</v>
      </c>
      <c r="CT28" s="332">
        <v>2.2200000000000002E-3</v>
      </c>
      <c r="CU28" s="332">
        <v>2.2200000000000002E-3</v>
      </c>
      <c r="CV28" s="332">
        <v>2.2200000000000002E-3</v>
      </c>
      <c r="CW28" s="332">
        <v>2.2200000000000002E-3</v>
      </c>
      <c r="CX28" s="332">
        <v>2.2200000000000002E-3</v>
      </c>
      <c r="CY28" s="332">
        <v>2.2200000000000002E-3</v>
      </c>
      <c r="CZ28" s="332">
        <v>2.2200000000000002E-3</v>
      </c>
      <c r="DA28" s="332">
        <v>2.2200000000000002E-3</v>
      </c>
      <c r="DB28" s="332">
        <v>2.2200000000000002E-3</v>
      </c>
      <c r="DC28" s="332">
        <v>2.2200000000000002E-3</v>
      </c>
      <c r="DD28" s="332">
        <v>2.2200000000000002E-3</v>
      </c>
      <c r="DE28" s="332">
        <v>2.2200000000000002E-3</v>
      </c>
      <c r="DF28" s="332">
        <v>2.2200000000000002E-3</v>
      </c>
      <c r="DG28" s="332">
        <v>2.2200000000000002E-3</v>
      </c>
      <c r="DH28" s="332">
        <v>2.2200000000000002E-3</v>
      </c>
      <c r="DI28" s="332">
        <v>2.2200000000000002E-3</v>
      </c>
      <c r="DJ28" s="332">
        <v>2.2200000000000002E-3</v>
      </c>
      <c r="DK28" s="332">
        <v>2.2200000000000002E-3</v>
      </c>
      <c r="DL28" s="332">
        <v>2.2200000000000002E-3</v>
      </c>
      <c r="DM28" s="332">
        <v>2.2200000000000002E-3</v>
      </c>
      <c r="DN28" s="332">
        <v>2.2200000000000002E-3</v>
      </c>
      <c r="DO28" s="332">
        <v>2.2200000000000002E-3</v>
      </c>
      <c r="DP28" s="332">
        <v>2.2200000000000002E-3</v>
      </c>
      <c r="DQ28" s="332">
        <v>2.2200000000000002E-3</v>
      </c>
      <c r="DR28" s="332">
        <v>2.2200000000000002E-3</v>
      </c>
      <c r="DS28" s="332">
        <v>2.2200000000000002E-3</v>
      </c>
      <c r="DT28" s="332">
        <v>2.2200000000000002E-3</v>
      </c>
      <c r="DU28" s="332">
        <v>2.2200000000000002E-3</v>
      </c>
      <c r="DV28" s="332">
        <v>2.2200000000000002E-3</v>
      </c>
      <c r="DW28" s="332">
        <v>2.2200000000000002E-3</v>
      </c>
      <c r="DX28" s="332">
        <v>2.2200000000000002E-3</v>
      </c>
      <c r="DY28" s="450">
        <v>2.2200000000000002E-3</v>
      </c>
      <c r="DZ28" s="332">
        <v>2.2200000000000002E-3</v>
      </c>
      <c r="EA28" s="332">
        <v>2.2200000000000002E-3</v>
      </c>
      <c r="EB28" s="332">
        <v>4.7995471968108197E-3</v>
      </c>
      <c r="EC28" s="454">
        <v>4.7995471968108197E-3</v>
      </c>
      <c r="ED28" s="454">
        <v>4.7995471968108197E-3</v>
      </c>
      <c r="EE28" s="454">
        <v>4.7995471968108197E-3</v>
      </c>
      <c r="EF28" s="454">
        <v>4.7995471968108197E-3</v>
      </c>
      <c r="EG28" s="454">
        <v>4.7995471968108197E-3</v>
      </c>
      <c r="EH28" s="454">
        <v>4.7995471968108197E-3</v>
      </c>
      <c r="EI28" s="454">
        <v>4.7995471968108197E-3</v>
      </c>
      <c r="EJ28" s="454">
        <v>4.7995471968108197E-3</v>
      </c>
      <c r="EK28" s="454">
        <v>4.7995471968108197E-3</v>
      </c>
      <c r="EL28" s="454">
        <v>4.7995471968108197E-3</v>
      </c>
      <c r="EM28" s="454">
        <v>4.7995471968108197E-3</v>
      </c>
      <c r="EN28" s="454">
        <v>5.6334416878699774E-3</v>
      </c>
      <c r="EO28" s="454">
        <v>5.6334416878699774E-3</v>
      </c>
      <c r="EP28" s="454">
        <v>5.6334416878699774E-3</v>
      </c>
      <c r="EQ28" s="454">
        <v>5.6334416878699774E-3</v>
      </c>
      <c r="ER28" s="454">
        <v>5.6334416878699774E-3</v>
      </c>
      <c r="ES28" s="454">
        <v>5.6334416878699774E-3</v>
      </c>
      <c r="ET28" s="454">
        <v>5.6334416878699774E-3</v>
      </c>
      <c r="EU28" s="454">
        <v>5.6334416878699774E-3</v>
      </c>
      <c r="EV28" s="454">
        <v>5.6334416878699774E-3</v>
      </c>
      <c r="EW28" s="454">
        <v>5.6334416878699774E-3</v>
      </c>
      <c r="EX28" s="454">
        <v>5.6334416878699774E-3</v>
      </c>
      <c r="EY28" s="454">
        <v>5.6334416878699774E-3</v>
      </c>
      <c r="EZ28" s="454">
        <v>5.0745841013652825E-3</v>
      </c>
      <c r="FA28" s="454">
        <v>5.0745841013652825E-3</v>
      </c>
      <c r="FB28" s="454">
        <v>5.0745841013652825E-3</v>
      </c>
      <c r="FC28" s="454">
        <v>5.0745841013652799E-3</v>
      </c>
      <c r="FD28" s="454">
        <v>5.0745841013652799E-3</v>
      </c>
      <c r="FE28" s="454">
        <v>5.0745841013652799E-3</v>
      </c>
      <c r="FF28" s="454">
        <v>5.0745841013652799E-3</v>
      </c>
      <c r="FG28" s="454">
        <v>5.0745841013652799E-3</v>
      </c>
      <c r="FH28" s="454">
        <v>5.0745841013652799E-3</v>
      </c>
      <c r="FI28" s="454">
        <v>5.0745841013652799E-3</v>
      </c>
      <c r="FJ28" s="454">
        <v>5.0745841013652799E-3</v>
      </c>
      <c r="FK28" s="454">
        <v>5.0745841013652799E-3</v>
      </c>
      <c r="FL28" s="454">
        <v>5.5029315579499102E-3</v>
      </c>
      <c r="FM28" s="454">
        <v>5.5029315579499102E-3</v>
      </c>
      <c r="FN28" s="454">
        <v>5.5029315579499102E-3</v>
      </c>
      <c r="FO28" s="454">
        <v>5.5029315579499102E-3</v>
      </c>
      <c r="FP28" s="454">
        <v>5.5029315579499102E-3</v>
      </c>
      <c r="FQ28" s="454">
        <v>5.5029315579499102E-3</v>
      </c>
      <c r="FR28" s="454">
        <v>5.5029315579499102E-3</v>
      </c>
      <c r="FS28" s="454">
        <v>5.5029315579499102E-3</v>
      </c>
      <c r="FT28" s="454">
        <v>5.5029315579499102E-3</v>
      </c>
      <c r="FU28" s="454">
        <v>5.5029315579499102E-3</v>
      </c>
      <c r="FV28" s="454">
        <v>5.5029315579499102E-3</v>
      </c>
      <c r="FW28" s="454">
        <v>5.5029315579499102E-3</v>
      </c>
      <c r="FX28" s="406" t="s">
        <v>49</v>
      </c>
      <c r="FY28" s="143"/>
      <c r="FZ28" s="143"/>
      <c r="GA28" s="143"/>
      <c r="GB28" s="143"/>
    </row>
    <row r="29" spans="1:184">
      <c r="A29" s="327"/>
      <c r="B29" s="327" t="s">
        <v>122</v>
      </c>
      <c r="BN29" s="331"/>
      <c r="BO29" s="331"/>
      <c r="BP29" s="331"/>
      <c r="BQ29" s="331"/>
      <c r="BR29" s="331"/>
      <c r="BS29" s="331"/>
      <c r="BT29" s="331"/>
      <c r="BU29" s="331"/>
      <c r="BV29" s="331"/>
      <c r="BW29" s="331"/>
      <c r="BX29" s="331"/>
      <c r="BY29" s="331"/>
      <c r="BZ29" s="331"/>
      <c r="CA29" s="331"/>
      <c r="CB29" s="331"/>
      <c r="CC29" s="331"/>
      <c r="CD29" s="331"/>
      <c r="CE29" s="331"/>
      <c r="CF29" s="331"/>
      <c r="CG29" s="331"/>
      <c r="CH29" s="331"/>
      <c r="CI29" s="547" t="s">
        <v>1</v>
      </c>
      <c r="CJ29" s="548">
        <f t="shared" ref="CJ29:DX29" si="11">SUM(CJ25:CJ28)</f>
        <v>2.0200000000000001E-3</v>
      </c>
      <c r="CK29" s="548">
        <f t="shared" si="11"/>
        <v>2.0200000000000001E-3</v>
      </c>
      <c r="CL29" s="529">
        <f t="shared" si="11"/>
        <v>2.4400000000000003E-3</v>
      </c>
      <c r="CM29" s="529">
        <f t="shared" si="11"/>
        <v>2.4400000000000003E-3</v>
      </c>
      <c r="CN29" s="529">
        <f t="shared" si="11"/>
        <v>2.4400000000000003E-3</v>
      </c>
      <c r="CO29" s="529">
        <f t="shared" si="11"/>
        <v>2.9100000000000003E-3</v>
      </c>
      <c r="CP29" s="529">
        <f t="shared" si="11"/>
        <v>2.9100000000000003E-3</v>
      </c>
      <c r="CQ29" s="529">
        <f t="shared" si="11"/>
        <v>2.9100000000000003E-3</v>
      </c>
      <c r="CR29" s="529">
        <f t="shared" si="11"/>
        <v>6.2199999999999998E-3</v>
      </c>
      <c r="CS29" s="529">
        <f t="shared" si="11"/>
        <v>6.2199999999999998E-3</v>
      </c>
      <c r="CT29" s="529">
        <f t="shared" si="11"/>
        <v>6.2199999999999998E-3</v>
      </c>
      <c r="CU29" s="529">
        <f t="shared" si="11"/>
        <v>7.0799999999999995E-3</v>
      </c>
      <c r="CV29" s="529">
        <f t="shared" si="11"/>
        <v>7.0799999999999995E-3</v>
      </c>
      <c r="CW29" s="529">
        <f t="shared" si="11"/>
        <v>7.0799999999999995E-3</v>
      </c>
      <c r="CX29" s="529">
        <f t="shared" si="11"/>
        <v>6.660000000000001E-3</v>
      </c>
      <c r="CY29" s="529">
        <f t="shared" si="11"/>
        <v>6.660000000000001E-3</v>
      </c>
      <c r="CZ29" s="529">
        <f t="shared" si="11"/>
        <v>6.660000000000001E-3</v>
      </c>
      <c r="DA29" s="529">
        <f t="shared" si="11"/>
        <v>7.3200000000000001E-3</v>
      </c>
      <c r="DB29" s="529">
        <f t="shared" si="11"/>
        <v>7.3200000000000001E-3</v>
      </c>
      <c r="DC29" s="529">
        <f t="shared" si="11"/>
        <v>7.3200000000000001E-3</v>
      </c>
      <c r="DD29" s="529">
        <f t="shared" si="11"/>
        <v>1.3219999999999999E-2</v>
      </c>
      <c r="DE29" s="529">
        <f t="shared" si="11"/>
        <v>1.3219999999999999E-2</v>
      </c>
      <c r="DF29" s="529">
        <f t="shared" si="11"/>
        <v>1.3219999999999999E-2</v>
      </c>
      <c r="DG29" s="529">
        <f t="shared" si="11"/>
        <v>1.6820000000000002E-2</v>
      </c>
      <c r="DH29" s="529">
        <f t="shared" si="11"/>
        <v>1.6820000000000002E-2</v>
      </c>
      <c r="DI29" s="529">
        <f t="shared" si="11"/>
        <v>1.6820000000000002E-2</v>
      </c>
      <c r="DJ29" s="529">
        <f t="shared" si="11"/>
        <v>1.324E-2</v>
      </c>
      <c r="DK29" s="529">
        <f t="shared" si="11"/>
        <v>1.324E-2</v>
      </c>
      <c r="DL29" s="529">
        <f t="shared" si="11"/>
        <v>1.324E-2</v>
      </c>
      <c r="DM29" s="529">
        <f t="shared" si="11"/>
        <v>1.41E-2</v>
      </c>
      <c r="DN29" s="529">
        <f t="shared" si="11"/>
        <v>1.41E-2</v>
      </c>
      <c r="DO29" s="529">
        <f t="shared" si="11"/>
        <v>1.41E-2</v>
      </c>
      <c r="DP29" s="529">
        <f t="shared" si="11"/>
        <v>1.363E-2</v>
      </c>
      <c r="DQ29" s="529">
        <f t="shared" si="11"/>
        <v>1.363E-2</v>
      </c>
      <c r="DR29" s="529">
        <f t="shared" si="11"/>
        <v>1.363E-2</v>
      </c>
      <c r="DS29" s="529">
        <f t="shared" si="11"/>
        <v>1.5439999999999999E-2</v>
      </c>
      <c r="DT29" s="529">
        <f t="shared" si="11"/>
        <v>1.5439999999999999E-2</v>
      </c>
      <c r="DU29" s="529">
        <f t="shared" si="11"/>
        <v>1.5439999999999999E-2</v>
      </c>
      <c r="DV29" s="529">
        <f t="shared" si="11"/>
        <v>1.0199999999999999E-2</v>
      </c>
      <c r="DW29" s="529">
        <f t="shared" si="11"/>
        <v>1.0199999999999999E-2</v>
      </c>
      <c r="DX29" s="529">
        <f t="shared" si="11"/>
        <v>1.0199999999999999E-2</v>
      </c>
      <c r="DY29" s="549">
        <f>SUM(DY25:DY28)</f>
        <v>6.0177146563369296E-3</v>
      </c>
      <c r="DZ29" s="529">
        <f t="shared" ref="DZ29:FW29" si="12">SUM(DZ25:DZ28)</f>
        <v>6.0177146563369296E-3</v>
      </c>
      <c r="EA29" s="529">
        <f t="shared" si="12"/>
        <v>6.0177146563369296E-3</v>
      </c>
      <c r="EB29" s="529">
        <f t="shared" si="12"/>
        <v>1.1503902433217091E-2</v>
      </c>
      <c r="EC29" s="550">
        <f t="shared" si="12"/>
        <v>1.1503902433217091E-2</v>
      </c>
      <c r="ED29" s="550">
        <f t="shared" si="12"/>
        <v>1.1503902433217091E-2</v>
      </c>
      <c r="EE29" s="550">
        <f t="shared" si="12"/>
        <v>1.3254054896888887E-2</v>
      </c>
      <c r="EF29" s="550">
        <f t="shared" si="12"/>
        <v>1.3254054896888887E-2</v>
      </c>
      <c r="EG29" s="550">
        <f t="shared" si="12"/>
        <v>1.3254054896888887E-2</v>
      </c>
      <c r="EH29" s="550">
        <f t="shared" si="12"/>
        <v>1.5712221703176116E-2</v>
      </c>
      <c r="EI29" s="550">
        <f t="shared" si="12"/>
        <v>1.5712221703176116E-2</v>
      </c>
      <c r="EJ29" s="550">
        <f t="shared" si="12"/>
        <v>1.5712221703176116E-2</v>
      </c>
      <c r="EK29" s="550">
        <f t="shared" si="12"/>
        <v>1.6922594071192197E-2</v>
      </c>
      <c r="EL29" s="550">
        <f t="shared" si="12"/>
        <v>1.6922594071192197E-2</v>
      </c>
      <c r="EM29" s="550">
        <f t="shared" si="12"/>
        <v>1.6922594071192194E-2</v>
      </c>
      <c r="EN29" s="550">
        <f t="shared" si="12"/>
        <v>2.0642083955106305E-2</v>
      </c>
      <c r="EO29" s="550">
        <f t="shared" si="12"/>
        <v>2.0642083955106305E-2</v>
      </c>
      <c r="EP29" s="550">
        <f t="shared" si="12"/>
        <v>2.0642083955106305E-2</v>
      </c>
      <c r="EQ29" s="550">
        <f t="shared" si="12"/>
        <v>2.1423404950482117E-2</v>
      </c>
      <c r="ER29" s="550">
        <f t="shared" si="12"/>
        <v>2.1423404950482117E-2</v>
      </c>
      <c r="ES29" s="550">
        <f t="shared" si="12"/>
        <v>2.1423404950482117E-2</v>
      </c>
      <c r="ET29" s="550">
        <f t="shared" si="12"/>
        <v>1.8070879836894867E-2</v>
      </c>
      <c r="EU29" s="550">
        <f t="shared" si="12"/>
        <v>1.8070879836894867E-2</v>
      </c>
      <c r="EV29" s="550">
        <f t="shared" si="12"/>
        <v>1.8070879836894867E-2</v>
      </c>
      <c r="EW29" s="550">
        <f t="shared" si="12"/>
        <v>1.8910559150642138E-2</v>
      </c>
      <c r="EX29" s="550">
        <f t="shared" si="12"/>
        <v>1.8910559150642138E-2</v>
      </c>
      <c r="EY29" s="550">
        <f t="shared" si="12"/>
        <v>1.8910559150642138E-2</v>
      </c>
      <c r="EZ29" s="550">
        <f t="shared" si="12"/>
        <v>2.0996362721040961E-2</v>
      </c>
      <c r="FA29" s="550">
        <f t="shared" si="12"/>
        <v>2.0996362721040961E-2</v>
      </c>
      <c r="FB29" s="550">
        <f t="shared" si="12"/>
        <v>2.0996362721040961E-2</v>
      </c>
      <c r="FC29" s="550">
        <f t="shared" si="12"/>
        <v>2.1562833782831331E-2</v>
      </c>
      <c r="FD29" s="550">
        <f t="shared" si="12"/>
        <v>2.1562833782831331E-2</v>
      </c>
      <c r="FE29" s="550">
        <f t="shared" si="12"/>
        <v>2.1562833782831331E-2</v>
      </c>
      <c r="FF29" s="550">
        <f t="shared" si="12"/>
        <v>1.9439620146963422E-2</v>
      </c>
      <c r="FG29" s="550">
        <f t="shared" si="12"/>
        <v>1.9439620146963422E-2</v>
      </c>
      <c r="FH29" s="550">
        <f t="shared" si="12"/>
        <v>1.9439620146963422E-2</v>
      </c>
      <c r="FI29" s="550">
        <f t="shared" si="12"/>
        <v>2.0503391059279279E-2</v>
      </c>
      <c r="FJ29" s="550">
        <f t="shared" si="12"/>
        <v>2.0503391059279279E-2</v>
      </c>
      <c r="FK29" s="550">
        <f t="shared" si="12"/>
        <v>2.0503391059279279E-2</v>
      </c>
      <c r="FL29" s="550">
        <f t="shared" si="12"/>
        <v>2.3671083873673414E-2</v>
      </c>
      <c r="FM29" s="550">
        <f t="shared" si="12"/>
        <v>2.3671083873673414E-2</v>
      </c>
      <c r="FN29" s="550">
        <f t="shared" si="12"/>
        <v>2.3671083873673414E-2</v>
      </c>
      <c r="FO29" s="550">
        <f t="shared" si="12"/>
        <v>2.3864851950471392E-2</v>
      </c>
      <c r="FP29" s="550">
        <f t="shared" si="12"/>
        <v>2.3864851950471392E-2</v>
      </c>
      <c r="FQ29" s="550">
        <f t="shared" si="12"/>
        <v>2.3864851950471392E-2</v>
      </c>
      <c r="FR29" s="550">
        <f t="shared" si="12"/>
        <v>2.3390900875198871E-2</v>
      </c>
      <c r="FS29" s="550">
        <f t="shared" si="12"/>
        <v>2.3390900875198871E-2</v>
      </c>
      <c r="FT29" s="550">
        <f t="shared" si="12"/>
        <v>2.3390900875198871E-2</v>
      </c>
      <c r="FU29" s="550">
        <f t="shared" si="12"/>
        <v>2.433720182043303E-2</v>
      </c>
      <c r="FV29" s="550">
        <f t="shared" si="12"/>
        <v>2.433720182043303E-2</v>
      </c>
      <c r="FW29" s="550">
        <f t="shared" si="12"/>
        <v>2.433720182043303E-2</v>
      </c>
      <c r="FX29" s="406" t="s">
        <v>49</v>
      </c>
    </row>
    <row r="30" spans="1:184" ht="24.75" customHeight="1">
      <c r="B30" s="325" t="s">
        <v>135</v>
      </c>
      <c r="C30" s="551"/>
      <c r="D30" s="551"/>
      <c r="E30" s="551"/>
      <c r="F30" s="551"/>
      <c r="BN30" s="331"/>
      <c r="BO30" s="331"/>
      <c r="BP30" s="331"/>
      <c r="BQ30" s="331"/>
      <c r="BR30" s="331"/>
      <c r="BS30" s="331"/>
      <c r="BT30" s="331"/>
      <c r="BU30" s="331"/>
      <c r="BV30" s="331"/>
      <c r="BW30" s="331"/>
      <c r="BX30" s="331"/>
      <c r="BY30" s="331"/>
      <c r="BZ30" s="331"/>
      <c r="CA30" s="331"/>
      <c r="CB30" s="331"/>
      <c r="CC30" s="331"/>
      <c r="CD30" s="331"/>
      <c r="CE30" s="331"/>
      <c r="CF30" s="331"/>
      <c r="CG30" s="331"/>
      <c r="CH30" s="331"/>
      <c r="CI30" s="331"/>
      <c r="CJ30" s="331"/>
      <c r="CK30" s="331"/>
      <c r="CL30" s="331"/>
      <c r="CM30" s="331"/>
      <c r="CN30" s="331"/>
      <c r="CO30" s="331"/>
      <c r="CP30" s="331"/>
      <c r="CQ30" s="331"/>
      <c r="CR30" s="331"/>
      <c r="CS30" s="331"/>
      <c r="CT30" s="331"/>
      <c r="CU30" s="331"/>
      <c r="CV30" s="331"/>
      <c r="CW30" s="331"/>
      <c r="CX30" s="331"/>
      <c r="CY30" s="331"/>
      <c r="CZ30" s="331"/>
      <c r="DA30" s="552"/>
      <c r="DB30" s="552"/>
      <c r="DC30" s="331"/>
      <c r="DD30" s="331"/>
      <c r="DE30" s="331"/>
      <c r="DF30" s="331"/>
      <c r="DG30" s="331"/>
      <c r="DH30" s="331"/>
      <c r="DI30" s="331"/>
      <c r="DJ30" s="331"/>
      <c r="DK30" s="331"/>
      <c r="DL30" s="331"/>
      <c r="DM30" s="331"/>
      <c r="DN30" s="331"/>
      <c r="DO30" s="331"/>
      <c r="DP30" s="331"/>
      <c r="DQ30" s="331"/>
      <c r="DR30" s="331"/>
      <c r="DS30" s="331"/>
      <c r="DY30" s="215"/>
      <c r="EC30" s="185"/>
      <c r="ED30" s="185"/>
      <c r="EE30" s="185"/>
      <c r="EF30" s="185"/>
      <c r="EG30" s="185"/>
      <c r="EH30" s="185"/>
      <c r="EI30" s="185"/>
      <c r="EJ30" s="185"/>
      <c r="EK30" s="185"/>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185"/>
      <c r="FS30" s="185"/>
      <c r="FT30" s="185"/>
      <c r="FU30" s="185"/>
      <c r="FV30" s="185"/>
      <c r="FW30" s="185"/>
      <c r="FX30" s="406" t="s">
        <v>49</v>
      </c>
    </row>
    <row r="31" spans="1:184">
      <c r="B31" s="365" t="s">
        <v>51</v>
      </c>
      <c r="C31" s="203">
        <f t="shared" ref="C31:N31" si="13">+C23+C16</f>
        <v>0.10375</v>
      </c>
      <c r="D31" s="203">
        <f t="shared" si="13"/>
        <v>0.10375</v>
      </c>
      <c r="E31" s="203">
        <f t="shared" si="13"/>
        <v>0.10375</v>
      </c>
      <c r="F31" s="203">
        <f t="shared" si="13"/>
        <v>0.10375</v>
      </c>
      <c r="G31" s="203">
        <f t="shared" si="13"/>
        <v>0.10375</v>
      </c>
      <c r="H31" s="203">
        <f t="shared" si="13"/>
        <v>0.10375</v>
      </c>
      <c r="I31" s="203">
        <f t="shared" si="13"/>
        <v>0.10375</v>
      </c>
      <c r="J31" s="203">
        <f t="shared" si="13"/>
        <v>0.10375</v>
      </c>
      <c r="K31" s="203">
        <f t="shared" si="13"/>
        <v>0.10375</v>
      </c>
      <c r="L31" s="203">
        <f t="shared" si="13"/>
        <v>0.10375</v>
      </c>
      <c r="M31" s="203">
        <f t="shared" si="13"/>
        <v>0.10375</v>
      </c>
      <c r="N31" s="203">
        <f t="shared" si="13"/>
        <v>0.10375</v>
      </c>
      <c r="O31" s="220">
        <f t="shared" ref="O31:BZ33" si="14">SUM(O16,O$23,O$29)</f>
        <v>0.10475000000000001</v>
      </c>
      <c r="P31" s="220">
        <f t="shared" si="14"/>
        <v>0.10475000000000001</v>
      </c>
      <c r="Q31" s="220">
        <f t="shared" si="14"/>
        <v>0.10475000000000001</v>
      </c>
      <c r="R31" s="220">
        <f t="shared" si="14"/>
        <v>0.10575</v>
      </c>
      <c r="S31" s="220">
        <f t="shared" si="14"/>
        <v>0.10575</v>
      </c>
      <c r="T31" s="220">
        <f t="shared" si="14"/>
        <v>0.10575</v>
      </c>
      <c r="U31" s="220">
        <f t="shared" si="14"/>
        <v>0.10675</v>
      </c>
      <c r="V31" s="220">
        <f t="shared" si="14"/>
        <v>0.10675</v>
      </c>
      <c r="W31" s="220">
        <f t="shared" si="14"/>
        <v>0.10675</v>
      </c>
      <c r="X31" s="220">
        <f t="shared" si="14"/>
        <v>0.10775</v>
      </c>
      <c r="Y31" s="220">
        <f t="shared" si="14"/>
        <v>0.10775</v>
      </c>
      <c r="Z31" s="220">
        <f t="shared" si="14"/>
        <v>0.10775</v>
      </c>
      <c r="AA31" s="220">
        <f t="shared" si="14"/>
        <v>0.10875</v>
      </c>
      <c r="AB31" s="220">
        <f t="shared" si="14"/>
        <v>0.10875</v>
      </c>
      <c r="AC31" s="220">
        <f t="shared" si="14"/>
        <v>0.10875</v>
      </c>
      <c r="AD31" s="220">
        <f t="shared" si="14"/>
        <v>0.10975</v>
      </c>
      <c r="AE31" s="220">
        <f t="shared" si="14"/>
        <v>0.10975</v>
      </c>
      <c r="AF31" s="220">
        <f t="shared" si="14"/>
        <v>0.10975</v>
      </c>
      <c r="AG31" s="220">
        <f t="shared" si="14"/>
        <v>0.11075</v>
      </c>
      <c r="AH31" s="220">
        <f t="shared" si="14"/>
        <v>0.11424999999999999</v>
      </c>
      <c r="AI31" s="220">
        <f t="shared" si="14"/>
        <v>0.11424999999999999</v>
      </c>
      <c r="AJ31" s="220">
        <f t="shared" si="14"/>
        <v>0.11874999999999999</v>
      </c>
      <c r="AK31" s="220">
        <f t="shared" si="14"/>
        <v>0.11874999999999999</v>
      </c>
      <c r="AL31" s="220">
        <f t="shared" si="14"/>
        <v>0.11874999999999999</v>
      </c>
      <c r="AM31" s="220">
        <f t="shared" si="14"/>
        <v>0.11975</v>
      </c>
      <c r="AN31" s="220">
        <f t="shared" si="14"/>
        <v>0.11975</v>
      </c>
      <c r="AO31" s="220">
        <f t="shared" si="14"/>
        <v>0.11975</v>
      </c>
      <c r="AP31" s="220">
        <f t="shared" si="14"/>
        <v>0.12075</v>
      </c>
      <c r="AQ31" s="220">
        <f t="shared" si="14"/>
        <v>0.12075</v>
      </c>
      <c r="AR31" s="220">
        <f t="shared" si="14"/>
        <v>0.12075</v>
      </c>
      <c r="AS31" s="220">
        <f t="shared" si="14"/>
        <v>0.12175</v>
      </c>
      <c r="AT31" s="220">
        <f t="shared" si="14"/>
        <v>0.12175</v>
      </c>
      <c r="AU31" s="220">
        <f t="shared" si="14"/>
        <v>0.12175</v>
      </c>
      <c r="AV31" s="220">
        <f t="shared" si="14"/>
        <v>0.12357</v>
      </c>
      <c r="AW31" s="220">
        <f t="shared" si="14"/>
        <v>0.12357</v>
      </c>
      <c r="AX31" s="220">
        <f t="shared" si="14"/>
        <v>0.12357</v>
      </c>
      <c r="AY31" s="220">
        <f t="shared" si="14"/>
        <v>0.12457</v>
      </c>
      <c r="AZ31" s="220">
        <f t="shared" si="14"/>
        <v>0.12457</v>
      </c>
      <c r="BA31" s="220">
        <f t="shared" si="14"/>
        <v>0.12457</v>
      </c>
      <c r="BB31" s="220">
        <f t="shared" si="14"/>
        <v>0.12557000000000001</v>
      </c>
      <c r="BC31" s="220">
        <f t="shared" si="14"/>
        <v>0.12557000000000001</v>
      </c>
      <c r="BD31" s="220">
        <f t="shared" si="14"/>
        <v>0.12557000000000001</v>
      </c>
      <c r="BE31" s="220">
        <f t="shared" si="14"/>
        <v>0.12557000000000001</v>
      </c>
      <c r="BF31" s="220">
        <f t="shared" si="14"/>
        <v>0.12557000000000001</v>
      </c>
      <c r="BG31" s="220">
        <f t="shared" si="14"/>
        <v>0.12557000000000001</v>
      </c>
      <c r="BH31" s="220">
        <f t="shared" si="14"/>
        <v>0.13156999999999999</v>
      </c>
      <c r="BI31" s="220">
        <f t="shared" si="14"/>
        <v>0.13156999999999999</v>
      </c>
      <c r="BJ31" s="220">
        <f t="shared" si="14"/>
        <v>0.13156999999999999</v>
      </c>
      <c r="BK31" s="220">
        <f t="shared" si="14"/>
        <v>0.13156999999999999</v>
      </c>
      <c r="BL31" s="220">
        <f t="shared" si="14"/>
        <v>0.13156999999999999</v>
      </c>
      <c r="BM31" s="220">
        <f t="shared" si="14"/>
        <v>0.13156999999999999</v>
      </c>
      <c r="BN31" s="220">
        <f t="shared" si="14"/>
        <v>0.13156999999999999</v>
      </c>
      <c r="BO31" s="220">
        <f t="shared" si="14"/>
        <v>0.13156999999999999</v>
      </c>
      <c r="BP31" s="220">
        <f t="shared" si="14"/>
        <v>0.13156999999999999</v>
      </c>
      <c r="BQ31" s="220">
        <f t="shared" si="14"/>
        <v>0.13156999999999999</v>
      </c>
      <c r="BR31" s="220">
        <f t="shared" si="14"/>
        <v>0.13156999999999999</v>
      </c>
      <c r="BS31" s="220">
        <f t="shared" si="14"/>
        <v>0.13156999999999999</v>
      </c>
      <c r="BT31" s="220">
        <f t="shared" si="14"/>
        <v>0.13156999999999999</v>
      </c>
      <c r="BU31" s="220">
        <f t="shared" si="14"/>
        <v>0.13156999999999999</v>
      </c>
      <c r="BV31" s="220">
        <f t="shared" si="14"/>
        <v>0.13156999999999999</v>
      </c>
      <c r="BW31" s="220">
        <f t="shared" si="14"/>
        <v>0.13156999999999999</v>
      </c>
      <c r="BX31" s="220">
        <f t="shared" si="14"/>
        <v>0.13156999999999999</v>
      </c>
      <c r="BY31" s="220">
        <f t="shared" si="14"/>
        <v>0.13156999999999999</v>
      </c>
      <c r="BZ31" s="220">
        <f t="shared" si="14"/>
        <v>0.13156999999999999</v>
      </c>
      <c r="CA31" s="220">
        <f t="shared" ref="CA31:EL33" si="15">SUM(CA16,CA$23,CA$29)</f>
        <v>0.13156999999999999</v>
      </c>
      <c r="CB31" s="220">
        <f t="shared" si="15"/>
        <v>0.13156999999999999</v>
      </c>
      <c r="CC31" s="220">
        <f t="shared" si="15"/>
        <v>0.13156999999999999</v>
      </c>
      <c r="CD31" s="220">
        <f t="shared" si="15"/>
        <v>0.13156999999999999</v>
      </c>
      <c r="CE31" s="220">
        <f t="shared" si="15"/>
        <v>0.13156999999999999</v>
      </c>
      <c r="CF31" s="220">
        <f t="shared" si="15"/>
        <v>0.13156999999999999</v>
      </c>
      <c r="CG31" s="220">
        <f t="shared" si="15"/>
        <v>0.13156999999999999</v>
      </c>
      <c r="CH31" s="220">
        <f t="shared" si="15"/>
        <v>0.13156999999999999</v>
      </c>
      <c r="CI31" s="220">
        <f t="shared" si="15"/>
        <v>0.13156999999999999</v>
      </c>
      <c r="CJ31" s="220">
        <f t="shared" si="15"/>
        <v>0.13519999999999999</v>
      </c>
      <c r="CK31" s="220">
        <f t="shared" si="15"/>
        <v>0.13519999999999999</v>
      </c>
      <c r="CL31" s="220">
        <f t="shared" si="15"/>
        <v>0.13561999999999999</v>
      </c>
      <c r="CM31" s="220">
        <f t="shared" si="15"/>
        <v>0.13561999999999999</v>
      </c>
      <c r="CN31" s="220">
        <f t="shared" si="15"/>
        <v>0.13561999999999999</v>
      </c>
      <c r="CO31" s="220">
        <f t="shared" si="15"/>
        <v>0.13608999999999999</v>
      </c>
      <c r="CP31" s="220">
        <f t="shared" si="15"/>
        <v>0.13608999999999999</v>
      </c>
      <c r="CQ31" s="220">
        <f t="shared" si="15"/>
        <v>0.13608999999999999</v>
      </c>
      <c r="CR31" s="220">
        <f t="shared" si="15"/>
        <v>0.13875999999999999</v>
      </c>
      <c r="CS31" s="220">
        <f t="shared" si="15"/>
        <v>0.13875999999999999</v>
      </c>
      <c r="CT31" s="220">
        <f t="shared" si="15"/>
        <v>0.13875999999999999</v>
      </c>
      <c r="CU31" s="220">
        <f t="shared" si="15"/>
        <v>0.13961999999999999</v>
      </c>
      <c r="CV31" s="220">
        <f t="shared" si="15"/>
        <v>0.13961999999999999</v>
      </c>
      <c r="CW31" s="220">
        <f t="shared" si="15"/>
        <v>0.13961999999999999</v>
      </c>
      <c r="CX31" s="220">
        <f t="shared" si="15"/>
        <v>0.13919999999999999</v>
      </c>
      <c r="CY31" s="220">
        <f t="shared" si="15"/>
        <v>0.13919999999999999</v>
      </c>
      <c r="CZ31" s="220">
        <f t="shared" si="15"/>
        <v>0.13919999999999999</v>
      </c>
      <c r="DA31" s="220">
        <f t="shared" si="15"/>
        <v>0.13985999999999998</v>
      </c>
      <c r="DB31" s="220">
        <f t="shared" si="15"/>
        <v>0.13985999999999998</v>
      </c>
      <c r="DC31" s="220">
        <f t="shared" si="15"/>
        <v>0.13985999999999998</v>
      </c>
      <c r="DD31" s="220">
        <f t="shared" si="15"/>
        <v>0.14576</v>
      </c>
      <c r="DE31" s="220">
        <f t="shared" si="15"/>
        <v>0.14576</v>
      </c>
      <c r="DF31" s="220">
        <f t="shared" si="15"/>
        <v>0.14576</v>
      </c>
      <c r="DG31" s="220">
        <f t="shared" si="15"/>
        <v>0.14935999999999999</v>
      </c>
      <c r="DH31" s="220">
        <f t="shared" si="15"/>
        <v>0.14935999999999999</v>
      </c>
      <c r="DI31" s="220">
        <f t="shared" si="15"/>
        <v>0.14935999999999999</v>
      </c>
      <c r="DJ31" s="220">
        <f t="shared" si="15"/>
        <v>0.14577999999999999</v>
      </c>
      <c r="DK31" s="220">
        <f t="shared" si="15"/>
        <v>0.14577999999999999</v>
      </c>
      <c r="DL31" s="220">
        <f t="shared" si="15"/>
        <v>0.14577999999999999</v>
      </c>
      <c r="DM31" s="220">
        <f t="shared" si="15"/>
        <v>0.14663999999999999</v>
      </c>
      <c r="DN31" s="220">
        <f t="shared" si="15"/>
        <v>0.14663999999999999</v>
      </c>
      <c r="DO31" s="220">
        <f t="shared" si="15"/>
        <v>0.14663999999999999</v>
      </c>
      <c r="DP31" s="220">
        <f t="shared" si="15"/>
        <v>0.14616999999999999</v>
      </c>
      <c r="DQ31" s="220">
        <f t="shared" si="15"/>
        <v>0.14616999999999999</v>
      </c>
      <c r="DR31" s="220">
        <f t="shared" si="15"/>
        <v>0.14616999999999999</v>
      </c>
      <c r="DS31" s="220">
        <f t="shared" si="15"/>
        <v>0.14798</v>
      </c>
      <c r="DT31" s="220">
        <f t="shared" si="15"/>
        <v>0.14798</v>
      </c>
      <c r="DU31" s="220">
        <f t="shared" si="15"/>
        <v>0.14798</v>
      </c>
      <c r="DV31" s="220">
        <f t="shared" si="15"/>
        <v>0.14273999999999998</v>
      </c>
      <c r="DW31" s="220">
        <f t="shared" si="15"/>
        <v>0.14273999999999998</v>
      </c>
      <c r="DX31" s="220">
        <f t="shared" si="15"/>
        <v>0.14273999999999998</v>
      </c>
      <c r="DY31" s="456">
        <f t="shared" si="15"/>
        <v>0.13718771465633695</v>
      </c>
      <c r="DZ31" s="220">
        <f t="shared" si="15"/>
        <v>0.13718771465633695</v>
      </c>
      <c r="EA31" s="220">
        <f t="shared" si="15"/>
        <v>0.13718771465633695</v>
      </c>
      <c r="EB31" s="220">
        <f t="shared" si="15"/>
        <v>0.14764390243321709</v>
      </c>
      <c r="EC31" s="220">
        <f t="shared" si="15"/>
        <v>0.14764390243321709</v>
      </c>
      <c r="ED31" s="220">
        <f t="shared" si="15"/>
        <v>0.14764390243321709</v>
      </c>
      <c r="EE31" s="220">
        <f t="shared" si="15"/>
        <v>0.14939405489688889</v>
      </c>
      <c r="EF31" s="220">
        <f t="shared" si="15"/>
        <v>0.14939405489688889</v>
      </c>
      <c r="EG31" s="220">
        <f t="shared" si="15"/>
        <v>0.14939405489688889</v>
      </c>
      <c r="EH31" s="220">
        <f t="shared" si="15"/>
        <v>0.15185222170317614</v>
      </c>
      <c r="EI31" s="220">
        <f t="shared" si="15"/>
        <v>0.15185222170317614</v>
      </c>
      <c r="EJ31" s="220">
        <f t="shared" si="15"/>
        <v>0.15185222170317614</v>
      </c>
      <c r="EK31" s="220">
        <f t="shared" si="15"/>
        <v>0.15306259407119222</v>
      </c>
      <c r="EL31" s="220">
        <f t="shared" si="15"/>
        <v>0.15306259407119222</v>
      </c>
      <c r="EM31" s="220">
        <f t="shared" ref="EM31:FW33" si="16">SUM(EM16,EM$23,EM$29)</f>
        <v>0.15306259407119222</v>
      </c>
      <c r="EN31" s="220">
        <f t="shared" si="16"/>
        <v>0.15516208395510631</v>
      </c>
      <c r="EO31" s="220">
        <f t="shared" si="16"/>
        <v>0.15516208395510631</v>
      </c>
      <c r="EP31" s="220">
        <f t="shared" si="16"/>
        <v>0.15516208395510631</v>
      </c>
      <c r="EQ31" s="220">
        <f t="shared" si="16"/>
        <v>0.15594340495048212</v>
      </c>
      <c r="ER31" s="220">
        <f t="shared" si="16"/>
        <v>0.15594340495048212</v>
      </c>
      <c r="ES31" s="220">
        <f t="shared" si="16"/>
        <v>0.15594340495048212</v>
      </c>
      <c r="ET31" s="220">
        <f t="shared" si="16"/>
        <v>0.15259087983689487</v>
      </c>
      <c r="EU31" s="220">
        <f t="shared" si="16"/>
        <v>0.15259087983689487</v>
      </c>
      <c r="EV31" s="220">
        <f t="shared" si="16"/>
        <v>0.15259087983689487</v>
      </c>
      <c r="EW31" s="220">
        <f t="shared" si="16"/>
        <v>0.15343055915064213</v>
      </c>
      <c r="EX31" s="220">
        <f t="shared" si="16"/>
        <v>0.15343055915064213</v>
      </c>
      <c r="EY31" s="220">
        <f t="shared" si="16"/>
        <v>0.15343055915064213</v>
      </c>
      <c r="EZ31" s="220">
        <f t="shared" si="16"/>
        <v>0.15489636272104096</v>
      </c>
      <c r="FA31" s="220">
        <f t="shared" si="16"/>
        <v>0.15489636272104096</v>
      </c>
      <c r="FB31" s="220">
        <f t="shared" si="16"/>
        <v>0.15489636272104096</v>
      </c>
      <c r="FC31" s="220">
        <f t="shared" si="16"/>
        <v>0.15546283378283132</v>
      </c>
      <c r="FD31" s="220">
        <f t="shared" si="16"/>
        <v>0.15546283378283132</v>
      </c>
      <c r="FE31" s="220">
        <f t="shared" si="16"/>
        <v>0.15546283378283132</v>
      </c>
      <c r="FF31" s="220">
        <f t="shared" si="16"/>
        <v>0.15333962014696342</v>
      </c>
      <c r="FG31" s="220">
        <f t="shared" si="16"/>
        <v>0.15333962014696342</v>
      </c>
      <c r="FH31" s="220">
        <f t="shared" si="16"/>
        <v>0.15333962014696342</v>
      </c>
      <c r="FI31" s="220">
        <f t="shared" si="16"/>
        <v>0.15440339105927928</v>
      </c>
      <c r="FJ31" s="220">
        <f t="shared" si="16"/>
        <v>0.15440339105927928</v>
      </c>
      <c r="FK31" s="220">
        <f t="shared" si="16"/>
        <v>0.15440339105927928</v>
      </c>
      <c r="FL31" s="220">
        <f t="shared" si="16"/>
        <v>0.15646108387367341</v>
      </c>
      <c r="FM31" s="220">
        <f t="shared" si="16"/>
        <v>0.15646108387367341</v>
      </c>
      <c r="FN31" s="220">
        <f t="shared" si="16"/>
        <v>0.15646108387367341</v>
      </c>
      <c r="FO31" s="220">
        <f t="shared" si="16"/>
        <v>0.15665485195047138</v>
      </c>
      <c r="FP31" s="220">
        <f t="shared" si="16"/>
        <v>0.15665485195047138</v>
      </c>
      <c r="FQ31" s="220">
        <f t="shared" si="16"/>
        <v>0.15665485195047138</v>
      </c>
      <c r="FR31" s="220">
        <f t="shared" si="16"/>
        <v>0.15618090087519887</v>
      </c>
      <c r="FS31" s="220">
        <f t="shared" si="16"/>
        <v>0.15618090087519887</v>
      </c>
      <c r="FT31" s="220">
        <f t="shared" si="16"/>
        <v>0.15618090087519887</v>
      </c>
      <c r="FU31" s="220">
        <f t="shared" si="16"/>
        <v>0.15712720182043302</v>
      </c>
      <c r="FV31" s="220">
        <f t="shared" si="16"/>
        <v>0.15712720182043302</v>
      </c>
      <c r="FW31" s="220">
        <f t="shared" si="16"/>
        <v>0.15712720182043302</v>
      </c>
      <c r="FX31" s="406" t="s">
        <v>49</v>
      </c>
    </row>
    <row r="32" spans="1:184">
      <c r="B32" s="365" t="s">
        <v>52</v>
      </c>
      <c r="C32" s="203">
        <f t="shared" ref="C32:N32" si="17">+C31</f>
        <v>0.10375</v>
      </c>
      <c r="D32" s="203">
        <f t="shared" si="17"/>
        <v>0.10375</v>
      </c>
      <c r="E32" s="203">
        <f t="shared" si="17"/>
        <v>0.10375</v>
      </c>
      <c r="F32" s="203">
        <f t="shared" si="17"/>
        <v>0.10375</v>
      </c>
      <c r="G32" s="203">
        <f t="shared" si="17"/>
        <v>0.10375</v>
      </c>
      <c r="H32" s="203">
        <f t="shared" si="17"/>
        <v>0.10375</v>
      </c>
      <c r="I32" s="203">
        <f t="shared" si="17"/>
        <v>0.10375</v>
      </c>
      <c r="J32" s="203">
        <f t="shared" si="17"/>
        <v>0.10375</v>
      </c>
      <c r="K32" s="203">
        <f t="shared" si="17"/>
        <v>0.10375</v>
      </c>
      <c r="L32" s="203">
        <f t="shared" si="17"/>
        <v>0.10375</v>
      </c>
      <c r="M32" s="203">
        <f t="shared" si="17"/>
        <v>0.10375</v>
      </c>
      <c r="N32" s="203">
        <f t="shared" si="17"/>
        <v>0.10375</v>
      </c>
      <c r="O32" s="220">
        <f t="shared" si="14"/>
        <v>0.10475000000000001</v>
      </c>
      <c r="P32" s="220">
        <f t="shared" si="14"/>
        <v>0.10475000000000001</v>
      </c>
      <c r="Q32" s="220">
        <f t="shared" si="14"/>
        <v>0.10475000000000001</v>
      </c>
      <c r="R32" s="220">
        <f t="shared" si="14"/>
        <v>0.10575</v>
      </c>
      <c r="S32" s="220">
        <f t="shared" si="14"/>
        <v>0.10575</v>
      </c>
      <c r="T32" s="220">
        <f t="shared" si="14"/>
        <v>0.10575</v>
      </c>
      <c r="U32" s="220">
        <f t="shared" si="14"/>
        <v>0.10675</v>
      </c>
      <c r="V32" s="220">
        <f t="shared" si="14"/>
        <v>0.10675</v>
      </c>
      <c r="W32" s="220">
        <f t="shared" si="14"/>
        <v>0.10675</v>
      </c>
      <c r="X32" s="220">
        <f t="shared" si="14"/>
        <v>0.10775</v>
      </c>
      <c r="Y32" s="220">
        <f t="shared" si="14"/>
        <v>0.10775</v>
      </c>
      <c r="Z32" s="220">
        <f t="shared" si="14"/>
        <v>0.10775</v>
      </c>
      <c r="AA32" s="220">
        <f t="shared" si="14"/>
        <v>0.10875</v>
      </c>
      <c r="AB32" s="220">
        <f t="shared" si="14"/>
        <v>0.10875</v>
      </c>
      <c r="AC32" s="220">
        <f t="shared" si="14"/>
        <v>0.10875</v>
      </c>
      <c r="AD32" s="220">
        <f t="shared" si="14"/>
        <v>0.10975</v>
      </c>
      <c r="AE32" s="220">
        <f t="shared" si="14"/>
        <v>0.10975</v>
      </c>
      <c r="AF32" s="220">
        <f t="shared" si="14"/>
        <v>0.10975</v>
      </c>
      <c r="AG32" s="220">
        <f t="shared" si="14"/>
        <v>0.11075</v>
      </c>
      <c r="AH32" s="220">
        <f t="shared" si="14"/>
        <v>0.11424999999999999</v>
      </c>
      <c r="AI32" s="220">
        <f t="shared" si="14"/>
        <v>0.11424999999999999</v>
      </c>
      <c r="AJ32" s="220">
        <f t="shared" si="14"/>
        <v>0.11874999999999999</v>
      </c>
      <c r="AK32" s="220">
        <f t="shared" si="14"/>
        <v>0.11874999999999999</v>
      </c>
      <c r="AL32" s="220">
        <f t="shared" si="14"/>
        <v>0.11874999999999999</v>
      </c>
      <c r="AM32" s="220">
        <f t="shared" si="14"/>
        <v>0.11975</v>
      </c>
      <c r="AN32" s="220">
        <f t="shared" si="14"/>
        <v>0.11975</v>
      </c>
      <c r="AO32" s="220">
        <f t="shared" si="14"/>
        <v>0.11975</v>
      </c>
      <c r="AP32" s="220">
        <f t="shared" si="14"/>
        <v>0.12075</v>
      </c>
      <c r="AQ32" s="220">
        <f t="shared" si="14"/>
        <v>0.12075</v>
      </c>
      <c r="AR32" s="220">
        <f t="shared" si="14"/>
        <v>0.12075</v>
      </c>
      <c r="AS32" s="220">
        <f t="shared" si="14"/>
        <v>0.12175</v>
      </c>
      <c r="AT32" s="220">
        <f t="shared" si="14"/>
        <v>0.12175</v>
      </c>
      <c r="AU32" s="220">
        <f t="shared" si="14"/>
        <v>0.12175</v>
      </c>
      <c r="AV32" s="220">
        <f t="shared" si="14"/>
        <v>0.12357</v>
      </c>
      <c r="AW32" s="220">
        <f t="shared" si="14"/>
        <v>0.12357</v>
      </c>
      <c r="AX32" s="220">
        <f t="shared" si="14"/>
        <v>0.12357</v>
      </c>
      <c r="AY32" s="220">
        <f t="shared" si="14"/>
        <v>0.12457</v>
      </c>
      <c r="AZ32" s="220">
        <f t="shared" si="14"/>
        <v>0.12457</v>
      </c>
      <c r="BA32" s="220">
        <f t="shared" si="14"/>
        <v>0.12457</v>
      </c>
      <c r="BB32" s="220">
        <f t="shared" si="14"/>
        <v>0.12557000000000001</v>
      </c>
      <c r="BC32" s="220">
        <f t="shared" si="14"/>
        <v>0.12557000000000001</v>
      </c>
      <c r="BD32" s="220">
        <f t="shared" si="14"/>
        <v>0.12557000000000001</v>
      </c>
      <c r="BE32" s="220">
        <f t="shared" si="14"/>
        <v>0.12557000000000001</v>
      </c>
      <c r="BF32" s="220">
        <f t="shared" si="14"/>
        <v>0.12557000000000001</v>
      </c>
      <c r="BG32" s="220">
        <f t="shared" si="14"/>
        <v>0.14057</v>
      </c>
      <c r="BH32" s="220">
        <f t="shared" si="14"/>
        <v>0.14657000000000001</v>
      </c>
      <c r="BI32" s="220">
        <f t="shared" si="14"/>
        <v>0.14657000000000001</v>
      </c>
      <c r="BJ32" s="220">
        <f t="shared" si="14"/>
        <v>0.14657000000000001</v>
      </c>
      <c r="BK32" s="220">
        <f t="shared" si="14"/>
        <v>0.13156999999999999</v>
      </c>
      <c r="BL32" s="220">
        <f t="shared" si="14"/>
        <v>0.13156999999999999</v>
      </c>
      <c r="BM32" s="220">
        <f t="shared" si="14"/>
        <v>0.13156999999999999</v>
      </c>
      <c r="BN32" s="220">
        <f t="shared" si="14"/>
        <v>0.13156999999999999</v>
      </c>
      <c r="BO32" s="220">
        <f t="shared" si="14"/>
        <v>0.13156999999999999</v>
      </c>
      <c r="BP32" s="220">
        <f t="shared" si="14"/>
        <v>0.13156999999999999</v>
      </c>
      <c r="BQ32" s="220">
        <f t="shared" si="14"/>
        <v>0.13156999999999999</v>
      </c>
      <c r="BR32" s="220">
        <f t="shared" si="14"/>
        <v>0.13156999999999999</v>
      </c>
      <c r="BS32" s="220">
        <f t="shared" si="14"/>
        <v>0.14657000000000001</v>
      </c>
      <c r="BT32" s="220">
        <f t="shared" si="14"/>
        <v>0.14657000000000001</v>
      </c>
      <c r="BU32" s="220">
        <f t="shared" si="14"/>
        <v>0.14657000000000001</v>
      </c>
      <c r="BV32" s="220">
        <f t="shared" si="14"/>
        <v>0.14657000000000001</v>
      </c>
      <c r="BW32" s="220">
        <f t="shared" si="14"/>
        <v>0.13156999999999999</v>
      </c>
      <c r="BX32" s="220">
        <f t="shared" si="14"/>
        <v>0.13156999999999999</v>
      </c>
      <c r="BY32" s="220">
        <f t="shared" si="14"/>
        <v>0.13156999999999999</v>
      </c>
      <c r="BZ32" s="220">
        <f t="shared" si="14"/>
        <v>0.13156999999999999</v>
      </c>
      <c r="CA32" s="220">
        <f t="shared" si="15"/>
        <v>0.13156999999999999</v>
      </c>
      <c r="CB32" s="220">
        <f t="shared" si="15"/>
        <v>0.13156999999999999</v>
      </c>
      <c r="CC32" s="220">
        <f t="shared" si="15"/>
        <v>0.13156999999999999</v>
      </c>
      <c r="CD32" s="220">
        <f t="shared" si="15"/>
        <v>0.13156999999999999</v>
      </c>
      <c r="CE32" s="220">
        <f t="shared" si="15"/>
        <v>0.14657000000000001</v>
      </c>
      <c r="CF32" s="220">
        <f t="shared" si="15"/>
        <v>0.14657000000000001</v>
      </c>
      <c r="CG32" s="220">
        <f t="shared" si="15"/>
        <v>0.14657000000000001</v>
      </c>
      <c r="CH32" s="220">
        <f t="shared" si="15"/>
        <v>0.14657000000000001</v>
      </c>
      <c r="CI32" s="220">
        <f t="shared" si="15"/>
        <v>0.13156999999999999</v>
      </c>
      <c r="CJ32" s="220">
        <f t="shared" si="15"/>
        <v>0.15109999999999998</v>
      </c>
      <c r="CK32" s="220">
        <f t="shared" si="15"/>
        <v>0.15109999999999998</v>
      </c>
      <c r="CL32" s="220">
        <f t="shared" si="15"/>
        <v>0.15151999999999999</v>
      </c>
      <c r="CM32" s="220">
        <f t="shared" si="15"/>
        <v>0.15151999999999999</v>
      </c>
      <c r="CN32" s="220">
        <f t="shared" si="15"/>
        <v>0.15151999999999999</v>
      </c>
      <c r="CO32" s="220">
        <f t="shared" si="15"/>
        <v>0.15198999999999999</v>
      </c>
      <c r="CP32" s="220">
        <f t="shared" si="15"/>
        <v>0.15198999999999999</v>
      </c>
      <c r="CQ32" s="220">
        <f t="shared" si="15"/>
        <v>0.15198999999999999</v>
      </c>
      <c r="CR32" s="220">
        <f t="shared" si="15"/>
        <v>0.16675999999999999</v>
      </c>
      <c r="CS32" s="220">
        <f t="shared" si="15"/>
        <v>0.16675999999999999</v>
      </c>
      <c r="CT32" s="220">
        <f t="shared" si="15"/>
        <v>0.16675999999999999</v>
      </c>
      <c r="CU32" s="220">
        <f t="shared" si="15"/>
        <v>0.16761999999999999</v>
      </c>
      <c r="CV32" s="220">
        <f t="shared" si="15"/>
        <v>0.16761999999999999</v>
      </c>
      <c r="CW32" s="220">
        <f t="shared" si="15"/>
        <v>0.16761999999999999</v>
      </c>
      <c r="CX32" s="220">
        <f t="shared" si="15"/>
        <v>0.16719999999999999</v>
      </c>
      <c r="CY32" s="220">
        <f t="shared" si="15"/>
        <v>0.16719999999999999</v>
      </c>
      <c r="CZ32" s="220">
        <f t="shared" si="15"/>
        <v>0.16719999999999999</v>
      </c>
      <c r="DA32" s="220">
        <f t="shared" si="15"/>
        <v>0.16785999999999998</v>
      </c>
      <c r="DB32" s="220">
        <f t="shared" si="15"/>
        <v>0.16785999999999998</v>
      </c>
      <c r="DC32" s="220">
        <f t="shared" si="15"/>
        <v>0.16785999999999998</v>
      </c>
      <c r="DD32" s="220">
        <f t="shared" si="15"/>
        <v>0.17376</v>
      </c>
      <c r="DE32" s="220">
        <f t="shared" si="15"/>
        <v>0.17376</v>
      </c>
      <c r="DF32" s="220">
        <f t="shared" si="15"/>
        <v>0.17376</v>
      </c>
      <c r="DG32" s="220">
        <f t="shared" si="15"/>
        <v>0.17735999999999999</v>
      </c>
      <c r="DH32" s="220">
        <f t="shared" si="15"/>
        <v>0.17735999999999999</v>
      </c>
      <c r="DI32" s="220">
        <f t="shared" si="15"/>
        <v>0.17735999999999999</v>
      </c>
      <c r="DJ32" s="220">
        <f t="shared" si="15"/>
        <v>0.17377999999999999</v>
      </c>
      <c r="DK32" s="220">
        <f t="shared" si="15"/>
        <v>0.17377999999999999</v>
      </c>
      <c r="DL32" s="220">
        <f t="shared" si="15"/>
        <v>0.17377999999999999</v>
      </c>
      <c r="DM32" s="220">
        <f t="shared" si="15"/>
        <v>0.17463999999999999</v>
      </c>
      <c r="DN32" s="220">
        <f t="shared" si="15"/>
        <v>0.17463999999999999</v>
      </c>
      <c r="DO32" s="220">
        <f t="shared" si="15"/>
        <v>0.17463999999999999</v>
      </c>
      <c r="DP32" s="220">
        <f t="shared" si="15"/>
        <v>0.17416999999999999</v>
      </c>
      <c r="DQ32" s="220">
        <f t="shared" si="15"/>
        <v>0.17416999999999999</v>
      </c>
      <c r="DR32" s="220">
        <f t="shared" si="15"/>
        <v>0.17416999999999999</v>
      </c>
      <c r="DS32" s="220">
        <f t="shared" si="15"/>
        <v>0.17598</v>
      </c>
      <c r="DT32" s="220">
        <f t="shared" si="15"/>
        <v>0.17598</v>
      </c>
      <c r="DU32" s="220">
        <f t="shared" si="15"/>
        <v>0.17598</v>
      </c>
      <c r="DV32" s="220">
        <f t="shared" si="15"/>
        <v>0.17073999999999998</v>
      </c>
      <c r="DW32" s="220">
        <f t="shared" si="15"/>
        <v>0.17073999999999998</v>
      </c>
      <c r="DX32" s="220">
        <f t="shared" si="15"/>
        <v>0.17073999999999998</v>
      </c>
      <c r="DY32" s="456">
        <f t="shared" si="15"/>
        <v>0.16936771465633693</v>
      </c>
      <c r="DZ32" s="220">
        <f t="shared" si="15"/>
        <v>0.16936771465633693</v>
      </c>
      <c r="EA32" s="220">
        <f t="shared" si="15"/>
        <v>0.16936771465633693</v>
      </c>
      <c r="EB32" s="220">
        <f t="shared" si="15"/>
        <v>0.18293390243321708</v>
      </c>
      <c r="EC32" s="220">
        <f t="shared" si="15"/>
        <v>0.18293390243321708</v>
      </c>
      <c r="ED32" s="220">
        <f t="shared" si="15"/>
        <v>0.18293390243321708</v>
      </c>
      <c r="EE32" s="220">
        <f t="shared" si="15"/>
        <v>0.18468405489688888</v>
      </c>
      <c r="EF32" s="220">
        <f t="shared" si="15"/>
        <v>0.18468405489688888</v>
      </c>
      <c r="EG32" s="220">
        <f t="shared" si="15"/>
        <v>0.18468405489688888</v>
      </c>
      <c r="EH32" s="220">
        <f t="shared" si="15"/>
        <v>0.18714222170317613</v>
      </c>
      <c r="EI32" s="220">
        <f t="shared" si="15"/>
        <v>0.18714222170317613</v>
      </c>
      <c r="EJ32" s="220">
        <f t="shared" si="15"/>
        <v>0.18714222170317613</v>
      </c>
      <c r="EK32" s="220">
        <f t="shared" si="15"/>
        <v>0.1883525940711922</v>
      </c>
      <c r="EL32" s="220">
        <f t="shared" si="15"/>
        <v>0.1883525940711922</v>
      </c>
      <c r="EM32" s="220">
        <f t="shared" si="16"/>
        <v>0.1883525940711922</v>
      </c>
      <c r="EN32" s="220">
        <f t="shared" si="16"/>
        <v>0.19544208395510632</v>
      </c>
      <c r="EO32" s="220">
        <f t="shared" si="16"/>
        <v>0.19544208395510632</v>
      </c>
      <c r="EP32" s="220">
        <f t="shared" si="16"/>
        <v>0.19544208395510632</v>
      </c>
      <c r="EQ32" s="220">
        <f t="shared" si="16"/>
        <v>0.19622340495048213</v>
      </c>
      <c r="ER32" s="220">
        <f t="shared" si="16"/>
        <v>0.19622340495048213</v>
      </c>
      <c r="ES32" s="220">
        <f t="shared" si="16"/>
        <v>0.19622340495048213</v>
      </c>
      <c r="ET32" s="220">
        <f t="shared" si="16"/>
        <v>0.19287087983689488</v>
      </c>
      <c r="EU32" s="220">
        <f t="shared" si="16"/>
        <v>0.19287087983689488</v>
      </c>
      <c r="EV32" s="220">
        <f t="shared" si="16"/>
        <v>0.19287087983689488</v>
      </c>
      <c r="EW32" s="220">
        <f t="shared" si="16"/>
        <v>0.19371055915064214</v>
      </c>
      <c r="EX32" s="220">
        <f t="shared" si="16"/>
        <v>0.19371055915064214</v>
      </c>
      <c r="EY32" s="220">
        <f t="shared" si="16"/>
        <v>0.19371055915064214</v>
      </c>
      <c r="EZ32" s="220">
        <f t="shared" si="16"/>
        <v>0.20322636272104097</v>
      </c>
      <c r="FA32" s="220">
        <f t="shared" si="16"/>
        <v>0.20322636272104097</v>
      </c>
      <c r="FB32" s="220">
        <f t="shared" si="16"/>
        <v>0.20322636272104097</v>
      </c>
      <c r="FC32" s="220">
        <f t="shared" si="16"/>
        <v>0.20379283378283133</v>
      </c>
      <c r="FD32" s="220">
        <f t="shared" si="16"/>
        <v>0.20379283378283133</v>
      </c>
      <c r="FE32" s="220">
        <f t="shared" si="16"/>
        <v>0.20379283378283133</v>
      </c>
      <c r="FF32" s="220">
        <f t="shared" si="16"/>
        <v>0.20166962014696344</v>
      </c>
      <c r="FG32" s="220">
        <f t="shared" si="16"/>
        <v>0.20166962014696344</v>
      </c>
      <c r="FH32" s="220">
        <f t="shared" si="16"/>
        <v>0.20166962014696344</v>
      </c>
      <c r="FI32" s="220">
        <f t="shared" si="16"/>
        <v>0.20273339105927929</v>
      </c>
      <c r="FJ32" s="220">
        <f t="shared" si="16"/>
        <v>0.20273339105927929</v>
      </c>
      <c r="FK32" s="220">
        <f t="shared" si="16"/>
        <v>0.20273339105927929</v>
      </c>
      <c r="FL32" s="220">
        <f t="shared" si="16"/>
        <v>0.21505108387367344</v>
      </c>
      <c r="FM32" s="220">
        <f t="shared" si="16"/>
        <v>0.21505108387367344</v>
      </c>
      <c r="FN32" s="220">
        <f t="shared" si="16"/>
        <v>0.21505108387367344</v>
      </c>
      <c r="FO32" s="220">
        <f t="shared" si="16"/>
        <v>0.21524485195047141</v>
      </c>
      <c r="FP32" s="220">
        <f t="shared" si="16"/>
        <v>0.21524485195047141</v>
      </c>
      <c r="FQ32" s="220">
        <f t="shared" si="16"/>
        <v>0.21524485195047141</v>
      </c>
      <c r="FR32" s="220">
        <f t="shared" si="16"/>
        <v>0.2147709008751989</v>
      </c>
      <c r="FS32" s="220">
        <f t="shared" si="16"/>
        <v>0.2147709008751989</v>
      </c>
      <c r="FT32" s="220">
        <f t="shared" si="16"/>
        <v>0.2147709008751989</v>
      </c>
      <c r="FU32" s="220">
        <f t="shared" si="16"/>
        <v>0.21571720182043305</v>
      </c>
      <c r="FV32" s="220">
        <f t="shared" si="16"/>
        <v>0.21571720182043305</v>
      </c>
      <c r="FW32" s="220">
        <f t="shared" si="16"/>
        <v>0.21571720182043305</v>
      </c>
      <c r="FX32" s="406" t="s">
        <v>49</v>
      </c>
    </row>
    <row r="33" spans="1:181">
      <c r="B33" s="365" t="s">
        <v>53</v>
      </c>
      <c r="C33" s="203">
        <f t="shared" ref="C33:N33" si="18">+C31</f>
        <v>0.10375</v>
      </c>
      <c r="D33" s="203">
        <f t="shared" si="18"/>
        <v>0.10375</v>
      </c>
      <c r="E33" s="203">
        <f t="shared" si="18"/>
        <v>0.10375</v>
      </c>
      <c r="F33" s="203">
        <f t="shared" si="18"/>
        <v>0.10375</v>
      </c>
      <c r="G33" s="203">
        <f t="shared" si="18"/>
        <v>0.10375</v>
      </c>
      <c r="H33" s="203">
        <f t="shared" si="18"/>
        <v>0.10375</v>
      </c>
      <c r="I33" s="203">
        <f t="shared" si="18"/>
        <v>0.10375</v>
      </c>
      <c r="J33" s="203">
        <f t="shared" si="18"/>
        <v>0.10375</v>
      </c>
      <c r="K33" s="203">
        <f t="shared" si="18"/>
        <v>0.10375</v>
      </c>
      <c r="L33" s="203">
        <f t="shared" si="18"/>
        <v>0.10375</v>
      </c>
      <c r="M33" s="203">
        <f t="shared" si="18"/>
        <v>0.10375</v>
      </c>
      <c r="N33" s="203">
        <f t="shared" si="18"/>
        <v>0.10375</v>
      </c>
      <c r="O33" s="220">
        <f t="shared" si="14"/>
        <v>0.10475000000000001</v>
      </c>
      <c r="P33" s="220">
        <f t="shared" si="14"/>
        <v>0.10475000000000001</v>
      </c>
      <c r="Q33" s="220">
        <f t="shared" si="14"/>
        <v>0.10475000000000001</v>
      </c>
      <c r="R33" s="220">
        <f t="shared" si="14"/>
        <v>0.10575</v>
      </c>
      <c r="S33" s="220">
        <f t="shared" si="14"/>
        <v>0.10575</v>
      </c>
      <c r="T33" s="220">
        <f t="shared" si="14"/>
        <v>0.10575</v>
      </c>
      <c r="U33" s="220">
        <f t="shared" si="14"/>
        <v>0.10675</v>
      </c>
      <c r="V33" s="220">
        <f t="shared" si="14"/>
        <v>0.10675</v>
      </c>
      <c r="W33" s="220">
        <f t="shared" si="14"/>
        <v>0.10675</v>
      </c>
      <c r="X33" s="220">
        <f t="shared" si="14"/>
        <v>0.10775</v>
      </c>
      <c r="Y33" s="220">
        <f t="shared" si="14"/>
        <v>0.10775</v>
      </c>
      <c r="Z33" s="220">
        <f t="shared" si="14"/>
        <v>0.10775</v>
      </c>
      <c r="AA33" s="220">
        <f t="shared" si="14"/>
        <v>0.10875</v>
      </c>
      <c r="AB33" s="220">
        <f t="shared" si="14"/>
        <v>0.10875</v>
      </c>
      <c r="AC33" s="220">
        <f t="shared" si="14"/>
        <v>0.10875</v>
      </c>
      <c r="AD33" s="220">
        <f t="shared" si="14"/>
        <v>0.10975</v>
      </c>
      <c r="AE33" s="220">
        <f t="shared" si="14"/>
        <v>0.10975</v>
      </c>
      <c r="AF33" s="220">
        <f t="shared" si="14"/>
        <v>0.10975</v>
      </c>
      <c r="AG33" s="220">
        <f t="shared" si="14"/>
        <v>0.11075</v>
      </c>
      <c r="AH33" s="220">
        <f t="shared" si="14"/>
        <v>0.11424999999999999</v>
      </c>
      <c r="AI33" s="220">
        <f t="shared" si="14"/>
        <v>0.11424999999999999</v>
      </c>
      <c r="AJ33" s="220">
        <f t="shared" si="14"/>
        <v>0.11874999999999999</v>
      </c>
      <c r="AK33" s="220">
        <f t="shared" si="14"/>
        <v>0.11874999999999999</v>
      </c>
      <c r="AL33" s="220">
        <f t="shared" si="14"/>
        <v>0.11874999999999999</v>
      </c>
      <c r="AM33" s="220">
        <f t="shared" si="14"/>
        <v>0.11975</v>
      </c>
      <c r="AN33" s="220">
        <f t="shared" si="14"/>
        <v>0.11975</v>
      </c>
      <c r="AO33" s="220">
        <f t="shared" si="14"/>
        <v>0.11975</v>
      </c>
      <c r="AP33" s="220">
        <f t="shared" si="14"/>
        <v>0.12075</v>
      </c>
      <c r="AQ33" s="220">
        <f t="shared" si="14"/>
        <v>0.12075</v>
      </c>
      <c r="AR33" s="220">
        <f t="shared" si="14"/>
        <v>0.12075</v>
      </c>
      <c r="AS33" s="220">
        <f t="shared" si="14"/>
        <v>0.12175</v>
      </c>
      <c r="AT33" s="220">
        <f t="shared" si="14"/>
        <v>0.12175</v>
      </c>
      <c r="AU33" s="220">
        <f t="shared" si="14"/>
        <v>0.12175</v>
      </c>
      <c r="AV33" s="220">
        <f t="shared" si="14"/>
        <v>0.12357</v>
      </c>
      <c r="AW33" s="220">
        <f t="shared" si="14"/>
        <v>0.12357</v>
      </c>
      <c r="AX33" s="220">
        <f t="shared" si="14"/>
        <v>0.12357</v>
      </c>
      <c r="AY33" s="220">
        <f t="shared" si="14"/>
        <v>0.12457</v>
      </c>
      <c r="AZ33" s="220">
        <f t="shared" si="14"/>
        <v>0.12457</v>
      </c>
      <c r="BA33" s="220">
        <f t="shared" si="14"/>
        <v>0.12457</v>
      </c>
      <c r="BB33" s="220">
        <f t="shared" si="14"/>
        <v>0.12557000000000001</v>
      </c>
      <c r="BC33" s="220">
        <f t="shared" si="14"/>
        <v>0.12557000000000001</v>
      </c>
      <c r="BD33" s="220">
        <f t="shared" si="14"/>
        <v>0.12557000000000001</v>
      </c>
      <c r="BE33" s="220">
        <f t="shared" si="14"/>
        <v>0.12557000000000001</v>
      </c>
      <c r="BF33" s="220">
        <f t="shared" si="14"/>
        <v>0.12557000000000001</v>
      </c>
      <c r="BG33" s="220">
        <f t="shared" si="14"/>
        <v>0.17537</v>
      </c>
      <c r="BH33" s="220">
        <f t="shared" si="14"/>
        <v>0.18137</v>
      </c>
      <c r="BI33" s="220">
        <f t="shared" si="14"/>
        <v>0.18137</v>
      </c>
      <c r="BJ33" s="220">
        <f t="shared" si="14"/>
        <v>0.18137</v>
      </c>
      <c r="BK33" s="220">
        <f t="shared" si="14"/>
        <v>0.13156999999999999</v>
      </c>
      <c r="BL33" s="220">
        <f t="shared" si="14"/>
        <v>0.13156999999999999</v>
      </c>
      <c r="BM33" s="220">
        <f t="shared" si="14"/>
        <v>0.13156999999999999</v>
      </c>
      <c r="BN33" s="220">
        <f t="shared" si="14"/>
        <v>0.13156999999999999</v>
      </c>
      <c r="BO33" s="220">
        <f t="shared" si="14"/>
        <v>0.13156999999999999</v>
      </c>
      <c r="BP33" s="220">
        <f t="shared" si="14"/>
        <v>0.13156999999999999</v>
      </c>
      <c r="BQ33" s="220">
        <f t="shared" si="14"/>
        <v>0.13156999999999999</v>
      </c>
      <c r="BR33" s="220">
        <f t="shared" si="14"/>
        <v>0.13156999999999999</v>
      </c>
      <c r="BS33" s="220">
        <f t="shared" si="14"/>
        <v>0.18137</v>
      </c>
      <c r="BT33" s="220">
        <f t="shared" si="14"/>
        <v>0.18137</v>
      </c>
      <c r="BU33" s="220">
        <f t="shared" si="14"/>
        <v>0.18137</v>
      </c>
      <c r="BV33" s="220">
        <f t="shared" si="14"/>
        <v>0.18137</v>
      </c>
      <c r="BW33" s="220">
        <f t="shared" si="14"/>
        <v>0.13156999999999999</v>
      </c>
      <c r="BX33" s="220">
        <f t="shared" si="14"/>
        <v>0.13156999999999999</v>
      </c>
      <c r="BY33" s="220">
        <f t="shared" si="14"/>
        <v>0.13156999999999999</v>
      </c>
      <c r="BZ33" s="220">
        <f t="shared" si="14"/>
        <v>0.13156999999999999</v>
      </c>
      <c r="CA33" s="220">
        <f t="shared" si="15"/>
        <v>0.13156999999999999</v>
      </c>
      <c r="CB33" s="220">
        <f t="shared" si="15"/>
        <v>0.13156999999999999</v>
      </c>
      <c r="CC33" s="220">
        <f t="shared" si="15"/>
        <v>0.13156999999999999</v>
      </c>
      <c r="CD33" s="220">
        <f t="shared" si="15"/>
        <v>0.13156999999999999</v>
      </c>
      <c r="CE33" s="220">
        <f t="shared" si="15"/>
        <v>0.18137</v>
      </c>
      <c r="CF33" s="220">
        <f t="shared" si="15"/>
        <v>0.18137</v>
      </c>
      <c r="CG33" s="220">
        <f t="shared" si="15"/>
        <v>0.18137</v>
      </c>
      <c r="CH33" s="220">
        <f t="shared" si="15"/>
        <v>0.18137</v>
      </c>
      <c r="CI33" s="220">
        <f t="shared" si="15"/>
        <v>0.13156999999999999</v>
      </c>
      <c r="CJ33" s="220">
        <f t="shared" si="15"/>
        <v>0.15109999999999998</v>
      </c>
      <c r="CK33" s="220">
        <f t="shared" si="15"/>
        <v>0.15109999999999998</v>
      </c>
      <c r="CL33" s="220">
        <f t="shared" si="15"/>
        <v>0.15151999999999999</v>
      </c>
      <c r="CM33" s="220">
        <f t="shared" si="15"/>
        <v>0.15151999999999999</v>
      </c>
      <c r="CN33" s="220">
        <f t="shared" si="15"/>
        <v>0.15151999999999999</v>
      </c>
      <c r="CO33" s="220">
        <f t="shared" si="15"/>
        <v>0.15198999999999999</v>
      </c>
      <c r="CP33" s="220">
        <f t="shared" si="15"/>
        <v>0.15198999999999999</v>
      </c>
      <c r="CQ33" s="220">
        <f t="shared" si="15"/>
        <v>0.18878999999999999</v>
      </c>
      <c r="CR33" s="220">
        <f t="shared" si="15"/>
        <v>0.20846000000000001</v>
      </c>
      <c r="CS33" s="220">
        <f t="shared" si="15"/>
        <v>0.20846000000000001</v>
      </c>
      <c r="CT33" s="220">
        <f t="shared" si="15"/>
        <v>0.20846000000000001</v>
      </c>
      <c r="CU33" s="220">
        <f t="shared" si="15"/>
        <v>0.16761999999999999</v>
      </c>
      <c r="CV33" s="220">
        <f t="shared" si="15"/>
        <v>0.16761999999999999</v>
      </c>
      <c r="CW33" s="220">
        <f t="shared" si="15"/>
        <v>0.16761999999999999</v>
      </c>
      <c r="CX33" s="220">
        <f t="shared" si="15"/>
        <v>0.16719999999999999</v>
      </c>
      <c r="CY33" s="220">
        <f t="shared" si="15"/>
        <v>0.16719999999999999</v>
      </c>
      <c r="CZ33" s="220">
        <f t="shared" si="15"/>
        <v>0.16719999999999999</v>
      </c>
      <c r="DA33" s="220">
        <f t="shared" si="15"/>
        <v>0.16785999999999998</v>
      </c>
      <c r="DB33" s="220">
        <f t="shared" si="15"/>
        <v>0.16785999999999998</v>
      </c>
      <c r="DC33" s="220">
        <f t="shared" si="15"/>
        <v>0.20956</v>
      </c>
      <c r="DD33" s="220">
        <f t="shared" si="15"/>
        <v>0.21546000000000001</v>
      </c>
      <c r="DE33" s="220">
        <f t="shared" si="15"/>
        <v>0.21546000000000001</v>
      </c>
      <c r="DF33" s="220">
        <f t="shared" si="15"/>
        <v>0.21546000000000001</v>
      </c>
      <c r="DG33" s="220">
        <f t="shared" si="15"/>
        <v>0.17735999999999999</v>
      </c>
      <c r="DH33" s="220">
        <f t="shared" si="15"/>
        <v>0.17735999999999999</v>
      </c>
      <c r="DI33" s="220">
        <f t="shared" si="15"/>
        <v>0.17735999999999999</v>
      </c>
      <c r="DJ33" s="220">
        <f t="shared" si="15"/>
        <v>0.17377999999999999</v>
      </c>
      <c r="DK33" s="220">
        <f t="shared" si="15"/>
        <v>0.17377999999999999</v>
      </c>
      <c r="DL33" s="220">
        <f t="shared" si="15"/>
        <v>0.17377999999999999</v>
      </c>
      <c r="DM33" s="220">
        <f t="shared" si="15"/>
        <v>0.17463999999999999</v>
      </c>
      <c r="DN33" s="220">
        <f t="shared" si="15"/>
        <v>0.17463999999999999</v>
      </c>
      <c r="DO33" s="220">
        <f t="shared" si="15"/>
        <v>0.21634</v>
      </c>
      <c r="DP33" s="220">
        <f t="shared" si="15"/>
        <v>0.21587000000000001</v>
      </c>
      <c r="DQ33" s="220">
        <f t="shared" si="15"/>
        <v>0.21587000000000001</v>
      </c>
      <c r="DR33" s="220">
        <f t="shared" si="15"/>
        <v>0.21587000000000001</v>
      </c>
      <c r="DS33" s="220">
        <f t="shared" si="15"/>
        <v>0.17598</v>
      </c>
      <c r="DT33" s="220">
        <f t="shared" si="15"/>
        <v>0.17598</v>
      </c>
      <c r="DU33" s="220">
        <f t="shared" si="15"/>
        <v>0.17598</v>
      </c>
      <c r="DV33" s="220">
        <f t="shared" si="15"/>
        <v>0.17073999999999998</v>
      </c>
      <c r="DW33" s="220">
        <f t="shared" si="15"/>
        <v>0.17073999999999998</v>
      </c>
      <c r="DX33" s="220">
        <f t="shared" si="15"/>
        <v>0.17073999999999998</v>
      </c>
      <c r="DY33" s="456">
        <f t="shared" si="15"/>
        <v>0.16936771465633693</v>
      </c>
      <c r="DZ33" s="220">
        <f t="shared" si="15"/>
        <v>0.16936771465633693</v>
      </c>
      <c r="EA33" s="220">
        <f t="shared" si="15"/>
        <v>0.21832771465633694</v>
      </c>
      <c r="EB33" s="220">
        <f t="shared" si="15"/>
        <v>0.2387039024332171</v>
      </c>
      <c r="EC33" s="220">
        <f t="shared" si="15"/>
        <v>0.2387039024332171</v>
      </c>
      <c r="ED33" s="220">
        <f t="shared" si="15"/>
        <v>0.2387039024332171</v>
      </c>
      <c r="EE33" s="220">
        <f t="shared" si="15"/>
        <v>0.18468405489688888</v>
      </c>
      <c r="EF33" s="220">
        <f t="shared" si="15"/>
        <v>0.18468405489688888</v>
      </c>
      <c r="EG33" s="220">
        <f t="shared" si="15"/>
        <v>0.18468405489688888</v>
      </c>
      <c r="EH33" s="220">
        <f t="shared" si="15"/>
        <v>0.18714222170317613</v>
      </c>
      <c r="EI33" s="220">
        <f t="shared" si="15"/>
        <v>0.18714222170317613</v>
      </c>
      <c r="EJ33" s="220">
        <f t="shared" si="15"/>
        <v>0.18714222170317613</v>
      </c>
      <c r="EK33" s="220">
        <f t="shared" si="15"/>
        <v>0.1883525940711922</v>
      </c>
      <c r="EL33" s="220">
        <f t="shared" si="15"/>
        <v>0.1883525940711922</v>
      </c>
      <c r="EM33" s="220">
        <f t="shared" si="16"/>
        <v>0.24412259407119222</v>
      </c>
      <c r="EN33" s="220">
        <f t="shared" si="16"/>
        <v>0.26329208395510628</v>
      </c>
      <c r="EO33" s="220">
        <f t="shared" si="16"/>
        <v>0.26329208395510628</v>
      </c>
      <c r="EP33" s="220">
        <f t="shared" si="16"/>
        <v>0.26329208395510628</v>
      </c>
      <c r="EQ33" s="220">
        <f t="shared" si="16"/>
        <v>0.19622340495048213</v>
      </c>
      <c r="ER33" s="220">
        <f t="shared" si="16"/>
        <v>0.19622340495048213</v>
      </c>
      <c r="ES33" s="220">
        <f t="shared" si="16"/>
        <v>0.19622340495048213</v>
      </c>
      <c r="ET33" s="220">
        <f t="shared" si="16"/>
        <v>0.19287087983689488</v>
      </c>
      <c r="EU33" s="220">
        <f t="shared" si="16"/>
        <v>0.19287087983689488</v>
      </c>
      <c r="EV33" s="220">
        <f t="shared" si="16"/>
        <v>0.19287087983689488</v>
      </c>
      <c r="EW33" s="220">
        <f t="shared" si="16"/>
        <v>0.19371055915064214</v>
      </c>
      <c r="EX33" s="220">
        <f t="shared" si="16"/>
        <v>0.19371055915064214</v>
      </c>
      <c r="EY33" s="220">
        <f t="shared" si="16"/>
        <v>0.26156055915064214</v>
      </c>
      <c r="EZ33" s="220">
        <f t="shared" si="16"/>
        <v>0.27932636272104094</v>
      </c>
      <c r="FA33" s="220">
        <f t="shared" si="16"/>
        <v>0.27932636272104094</v>
      </c>
      <c r="FB33" s="220">
        <f t="shared" si="16"/>
        <v>0.27932636272104094</v>
      </c>
      <c r="FC33" s="220">
        <f t="shared" si="16"/>
        <v>0.20379283378283133</v>
      </c>
      <c r="FD33" s="220">
        <f t="shared" si="16"/>
        <v>0.20379283378283133</v>
      </c>
      <c r="FE33" s="220">
        <f t="shared" si="16"/>
        <v>0.20379283378283133</v>
      </c>
      <c r="FF33" s="220">
        <f t="shared" si="16"/>
        <v>0.20166962014696344</v>
      </c>
      <c r="FG33" s="220">
        <f t="shared" si="16"/>
        <v>0.20166962014696344</v>
      </c>
      <c r="FH33" s="220">
        <f t="shared" si="16"/>
        <v>0.20166962014696344</v>
      </c>
      <c r="FI33" s="220">
        <f t="shared" si="16"/>
        <v>0.20273339105927929</v>
      </c>
      <c r="FJ33" s="220">
        <f t="shared" si="16"/>
        <v>0.20273339105927929</v>
      </c>
      <c r="FK33" s="220">
        <f t="shared" si="16"/>
        <v>0.27883339105927929</v>
      </c>
      <c r="FL33" s="220">
        <f t="shared" si="16"/>
        <v>0.30206108387367336</v>
      </c>
      <c r="FM33" s="220">
        <f t="shared" si="16"/>
        <v>0.30206108387367336</v>
      </c>
      <c r="FN33" s="220">
        <f t="shared" si="16"/>
        <v>0.30206108387367336</v>
      </c>
      <c r="FO33" s="220">
        <f t="shared" si="16"/>
        <v>0.21524485195047141</v>
      </c>
      <c r="FP33" s="220">
        <f t="shared" si="16"/>
        <v>0.21524485195047141</v>
      </c>
      <c r="FQ33" s="220">
        <f t="shared" si="16"/>
        <v>0.21524485195047141</v>
      </c>
      <c r="FR33" s="220">
        <f t="shared" si="16"/>
        <v>0.2147709008751989</v>
      </c>
      <c r="FS33" s="220">
        <f t="shared" si="16"/>
        <v>0.2147709008751989</v>
      </c>
      <c r="FT33" s="220">
        <f t="shared" si="16"/>
        <v>0.2147709008751989</v>
      </c>
      <c r="FU33" s="220">
        <f t="shared" si="16"/>
        <v>0.21571720182043305</v>
      </c>
      <c r="FV33" s="220">
        <f t="shared" si="16"/>
        <v>0.21571720182043305</v>
      </c>
      <c r="FW33" s="220">
        <f t="shared" si="16"/>
        <v>0.302727201820433</v>
      </c>
      <c r="FX33" s="406" t="s">
        <v>49</v>
      </c>
    </row>
    <row r="34" spans="1:181" ht="10.5" customHeight="1">
      <c r="B34" s="553"/>
      <c r="C34" s="326"/>
      <c r="D34" s="326"/>
      <c r="E34" s="326"/>
      <c r="F34" s="326"/>
      <c r="G34" s="326"/>
      <c r="H34" s="326"/>
      <c r="I34" s="326"/>
      <c r="J34" s="326"/>
      <c r="K34" s="326"/>
      <c r="L34" s="326"/>
      <c r="M34" s="326"/>
      <c r="N34" s="326"/>
      <c r="O34" s="326"/>
      <c r="P34" s="326"/>
      <c r="Q34" s="326"/>
      <c r="R34" s="326"/>
      <c r="S34" s="326"/>
      <c r="T34" s="326"/>
      <c r="U34" s="326"/>
      <c r="V34" s="326"/>
      <c r="W34" s="326"/>
      <c r="X34" s="326"/>
      <c r="Y34" s="326"/>
      <c r="Z34" s="326"/>
      <c r="AA34" s="326"/>
      <c r="AB34" s="326"/>
      <c r="AC34" s="326"/>
      <c r="AD34" s="326"/>
      <c r="AE34" s="326"/>
      <c r="AF34" s="326"/>
      <c r="AG34" s="326"/>
      <c r="AH34" s="326"/>
      <c r="AI34" s="326"/>
      <c r="AJ34" s="326"/>
      <c r="AK34" s="326"/>
      <c r="AL34" s="326"/>
      <c r="AM34" s="326"/>
      <c r="AN34" s="326"/>
      <c r="AO34" s="326"/>
      <c r="AP34" s="326"/>
      <c r="AQ34" s="326"/>
      <c r="AR34" s="326"/>
      <c r="AS34" s="326"/>
      <c r="AT34" s="326"/>
      <c r="AU34" s="326"/>
      <c r="AV34" s="326"/>
      <c r="AW34" s="326"/>
      <c r="AX34" s="326"/>
      <c r="AY34" s="326"/>
      <c r="AZ34" s="326"/>
      <c r="BA34" s="326"/>
      <c r="BB34" s="326"/>
      <c r="BC34" s="326"/>
      <c r="BD34" s="326"/>
      <c r="BE34" s="326"/>
      <c r="BF34" s="326"/>
      <c r="BG34" s="326"/>
      <c r="BH34" s="326"/>
      <c r="BI34" s="326"/>
      <c r="BJ34" s="326"/>
      <c r="BK34" s="326"/>
      <c r="BL34" s="326"/>
      <c r="BM34" s="326"/>
      <c r="BN34" s="326"/>
      <c r="BO34" s="326"/>
      <c r="BP34" s="326"/>
      <c r="BQ34" s="326"/>
      <c r="BR34" s="326"/>
      <c r="BS34" s="554"/>
      <c r="BT34" s="554"/>
      <c r="BU34" s="554"/>
      <c r="BV34" s="554"/>
      <c r="BW34" s="326"/>
      <c r="BX34" s="326"/>
      <c r="BY34" s="326"/>
      <c r="BZ34" s="326"/>
      <c r="CA34" s="326"/>
      <c r="CB34" s="326"/>
      <c r="CC34" s="326"/>
      <c r="CD34" s="326"/>
      <c r="CE34" s="326"/>
      <c r="CF34" s="326"/>
      <c r="CG34" s="326"/>
      <c r="CH34" s="326"/>
      <c r="CI34" s="326"/>
      <c r="CJ34" s="326"/>
      <c r="CK34" s="326"/>
      <c r="CL34" s="326"/>
      <c r="CM34" s="326"/>
      <c r="CN34" s="326"/>
      <c r="CO34" s="203"/>
      <c r="CP34" s="203"/>
      <c r="CQ34" s="203"/>
      <c r="CR34" s="203"/>
      <c r="CS34" s="203"/>
      <c r="CT34" s="203"/>
      <c r="CU34" s="203"/>
      <c r="CV34" s="203"/>
      <c r="CW34" s="203"/>
      <c r="CX34" s="203"/>
      <c r="CY34" s="203"/>
      <c r="CZ34" s="203"/>
      <c r="DA34" s="203"/>
      <c r="DB34" s="203"/>
      <c r="DC34" s="326"/>
      <c r="DD34" s="326"/>
      <c r="DE34" s="326"/>
      <c r="DF34" s="326"/>
      <c r="DG34" s="203"/>
      <c r="DH34" s="203"/>
      <c r="DI34" s="203"/>
      <c r="DJ34" s="203"/>
      <c r="DK34" s="203"/>
      <c r="DL34" s="203"/>
      <c r="DM34" s="203"/>
      <c r="DN34" s="203"/>
      <c r="DO34" s="203"/>
      <c r="DP34" s="203"/>
      <c r="DQ34" s="203"/>
      <c r="DR34" s="203"/>
      <c r="DS34" s="203"/>
      <c r="DT34" s="203"/>
      <c r="DU34" s="203"/>
      <c r="DV34" s="203"/>
      <c r="DW34" s="203"/>
      <c r="DX34" s="203"/>
      <c r="DY34" s="456"/>
      <c r="DZ34" s="220"/>
      <c r="EA34" s="220"/>
      <c r="EB34" s="220"/>
      <c r="EC34" s="220"/>
      <c r="ED34" s="220"/>
      <c r="EE34" s="220"/>
      <c r="EF34" s="220"/>
      <c r="EG34" s="220"/>
      <c r="EH34" s="220"/>
      <c r="EI34" s="220"/>
      <c r="EJ34" s="220"/>
      <c r="EK34" s="220"/>
      <c r="EL34" s="220"/>
      <c r="EM34" s="220"/>
      <c r="EN34" s="220"/>
      <c r="EO34" s="220"/>
      <c r="EP34" s="220"/>
      <c r="EQ34" s="220"/>
      <c r="ER34" s="220"/>
      <c r="ES34" s="220"/>
      <c r="ET34" s="220"/>
      <c r="EU34" s="220"/>
      <c r="EV34" s="220"/>
      <c r="EW34" s="220"/>
      <c r="EX34" s="220"/>
      <c r="EY34" s="220"/>
      <c r="EZ34" s="220"/>
      <c r="FA34" s="220"/>
      <c r="FB34" s="220"/>
      <c r="FC34" s="220"/>
      <c r="FD34" s="220"/>
      <c r="FE34" s="220"/>
      <c r="FF34" s="220"/>
      <c r="FG34" s="220"/>
      <c r="FH34" s="220"/>
      <c r="FI34" s="220"/>
      <c r="FJ34" s="220"/>
      <c r="FK34" s="220"/>
      <c r="FL34" s="220"/>
      <c r="FM34" s="220"/>
      <c r="FN34" s="220"/>
      <c r="FO34" s="220"/>
      <c r="FP34" s="220"/>
      <c r="FQ34" s="220"/>
      <c r="FR34" s="220"/>
      <c r="FS34" s="220"/>
      <c r="FT34" s="220"/>
      <c r="FU34" s="220"/>
      <c r="FV34" s="220"/>
      <c r="FW34" s="220"/>
      <c r="FX34" s="406" t="s">
        <v>49</v>
      </c>
    </row>
    <row r="35" spans="1:181" ht="4.5" customHeight="1">
      <c r="B35" s="555"/>
      <c r="C35" s="556"/>
      <c r="D35" s="556"/>
      <c r="E35" s="556"/>
      <c r="F35" s="556"/>
      <c r="G35" s="556"/>
      <c r="H35" s="556"/>
      <c r="I35" s="556"/>
      <c r="J35" s="556"/>
      <c r="K35" s="556"/>
      <c r="L35" s="556"/>
      <c r="M35" s="556"/>
      <c r="N35" s="556"/>
      <c r="O35" s="556"/>
      <c r="P35" s="556"/>
      <c r="Q35" s="556"/>
      <c r="R35" s="556"/>
      <c r="S35" s="556"/>
      <c r="T35" s="556"/>
      <c r="U35" s="556"/>
      <c r="V35" s="556"/>
      <c r="W35" s="556"/>
      <c r="X35" s="556"/>
      <c r="Y35" s="556"/>
      <c r="Z35" s="556"/>
      <c r="AA35" s="556"/>
      <c r="AB35" s="556"/>
      <c r="AC35" s="556"/>
      <c r="AD35" s="556"/>
      <c r="AE35" s="556"/>
      <c r="AF35" s="556"/>
      <c r="AG35" s="556"/>
      <c r="AH35" s="556"/>
      <c r="AI35" s="556"/>
      <c r="AJ35" s="556"/>
      <c r="AK35" s="556"/>
      <c r="AL35" s="556"/>
      <c r="AM35" s="556"/>
      <c r="AN35" s="556"/>
      <c r="AO35" s="556"/>
      <c r="AP35" s="556"/>
      <c r="AQ35" s="556"/>
      <c r="AR35" s="556"/>
      <c r="AS35" s="556"/>
      <c r="AT35" s="556"/>
      <c r="AU35" s="556"/>
      <c r="AV35" s="556"/>
      <c r="AW35" s="556"/>
      <c r="AX35" s="556"/>
      <c r="AY35" s="556"/>
      <c r="AZ35" s="556"/>
      <c r="BA35" s="556"/>
      <c r="BB35" s="556"/>
      <c r="BC35" s="556"/>
      <c r="BD35" s="556"/>
      <c r="BE35" s="556"/>
      <c r="BF35" s="556"/>
      <c r="BG35" s="556"/>
      <c r="BH35" s="556"/>
      <c r="BI35" s="556"/>
      <c r="BJ35" s="556"/>
      <c r="BK35" s="556"/>
      <c r="BL35" s="556"/>
      <c r="BM35" s="556"/>
      <c r="BN35" s="556"/>
      <c r="BO35" s="556"/>
      <c r="BP35" s="556"/>
      <c r="BQ35" s="556"/>
      <c r="BR35" s="556"/>
      <c r="BS35" s="557"/>
      <c r="BT35" s="557"/>
      <c r="BU35" s="557"/>
      <c r="BV35" s="557"/>
      <c r="BW35" s="556"/>
      <c r="BX35" s="556"/>
      <c r="BY35" s="556"/>
      <c r="BZ35" s="556"/>
      <c r="CA35" s="556"/>
      <c r="CB35" s="556"/>
      <c r="CC35" s="556"/>
      <c r="CD35" s="556"/>
      <c r="CE35" s="556"/>
      <c r="CF35" s="556"/>
      <c r="CG35" s="556"/>
      <c r="CH35" s="556"/>
      <c r="CI35" s="556"/>
      <c r="CJ35" s="556"/>
      <c r="CK35" s="556"/>
      <c r="CL35" s="556"/>
      <c r="CM35" s="556"/>
      <c r="CN35" s="556"/>
      <c r="CO35" s="529"/>
      <c r="CP35" s="529"/>
      <c r="CQ35" s="529"/>
      <c r="CR35" s="529"/>
      <c r="CS35" s="529"/>
      <c r="CT35" s="529"/>
      <c r="CU35" s="529"/>
      <c r="CV35" s="529"/>
      <c r="CW35" s="529"/>
      <c r="CX35" s="529"/>
      <c r="CY35" s="529"/>
      <c r="CZ35" s="529"/>
      <c r="DA35" s="529"/>
      <c r="DB35" s="529"/>
      <c r="DC35" s="556"/>
      <c r="DD35" s="556"/>
      <c r="DE35" s="556"/>
      <c r="DF35" s="556"/>
      <c r="DG35" s="529"/>
      <c r="DH35" s="529"/>
      <c r="DI35" s="529"/>
      <c r="DJ35" s="529"/>
      <c r="DK35" s="529"/>
      <c r="DL35" s="529"/>
      <c r="DM35" s="529"/>
      <c r="DN35" s="529"/>
      <c r="DO35" s="529"/>
      <c r="DP35" s="529"/>
      <c r="DQ35" s="529"/>
      <c r="DR35" s="529"/>
      <c r="DS35" s="529"/>
      <c r="DT35" s="529"/>
      <c r="DU35" s="529"/>
      <c r="DV35" s="529"/>
      <c r="DW35" s="529"/>
      <c r="DX35" s="529"/>
      <c r="DY35" s="558"/>
      <c r="DZ35" s="559"/>
      <c r="EA35" s="559"/>
      <c r="EB35" s="559"/>
      <c r="EC35" s="559"/>
      <c r="ED35" s="559"/>
      <c r="EE35" s="559"/>
      <c r="EF35" s="559"/>
      <c r="EG35" s="559"/>
      <c r="EH35" s="559"/>
      <c r="EI35" s="559"/>
      <c r="EJ35" s="559"/>
      <c r="EK35" s="559"/>
      <c r="EL35" s="559"/>
      <c r="EM35" s="559"/>
      <c r="EN35" s="559"/>
      <c r="EO35" s="559"/>
      <c r="EP35" s="559"/>
      <c r="EQ35" s="559"/>
      <c r="ER35" s="559"/>
      <c r="ES35" s="559"/>
      <c r="ET35" s="559"/>
      <c r="EU35" s="559"/>
      <c r="EV35" s="559"/>
      <c r="EW35" s="559"/>
      <c r="EX35" s="559"/>
      <c r="EY35" s="559"/>
      <c r="EZ35" s="559"/>
      <c r="FA35" s="559"/>
      <c r="FB35" s="559"/>
      <c r="FC35" s="559"/>
      <c r="FD35" s="559"/>
      <c r="FE35" s="559"/>
      <c r="FF35" s="559"/>
      <c r="FG35" s="559"/>
      <c r="FH35" s="559"/>
      <c r="FI35" s="559"/>
      <c r="FJ35" s="559"/>
      <c r="FK35" s="559"/>
      <c r="FL35" s="559"/>
      <c r="FM35" s="559"/>
      <c r="FN35" s="559"/>
      <c r="FO35" s="559"/>
      <c r="FP35" s="559"/>
      <c r="FQ35" s="559"/>
      <c r="FR35" s="559"/>
      <c r="FS35" s="559"/>
      <c r="FT35" s="559"/>
      <c r="FU35" s="559"/>
      <c r="FV35" s="559"/>
      <c r="FW35" s="559"/>
      <c r="FX35" s="406" t="s">
        <v>49</v>
      </c>
    </row>
    <row r="36" spans="1:181">
      <c r="B36" s="325" t="s">
        <v>62</v>
      </c>
      <c r="C36" s="551"/>
      <c r="D36" s="551"/>
      <c r="E36" s="551"/>
      <c r="F36" s="551"/>
      <c r="BN36" s="331"/>
      <c r="BO36" s="331"/>
      <c r="BP36" s="331"/>
      <c r="BQ36" s="331"/>
      <c r="BR36" s="331"/>
      <c r="BS36" s="331"/>
      <c r="BT36" s="331"/>
      <c r="BU36" s="331"/>
      <c r="BV36" s="331"/>
      <c r="BW36" s="331"/>
      <c r="BX36" s="331"/>
      <c r="BY36" s="331"/>
      <c r="BZ36" s="331"/>
      <c r="CA36" s="331"/>
      <c r="CB36" s="331"/>
      <c r="CC36" s="331"/>
      <c r="CD36" s="331"/>
      <c r="CE36" s="331"/>
      <c r="CF36" s="331"/>
      <c r="CG36" s="331"/>
      <c r="CH36" s="331"/>
      <c r="CI36" s="331"/>
      <c r="CJ36" s="331"/>
      <c r="CK36" s="331"/>
      <c r="CL36" s="331"/>
      <c r="CM36" s="331"/>
      <c r="CN36" s="331"/>
      <c r="CO36" s="331"/>
      <c r="CP36" s="331"/>
      <c r="CQ36" s="331"/>
      <c r="CR36" s="331"/>
      <c r="CS36" s="331"/>
      <c r="CT36" s="331"/>
      <c r="CU36" s="331"/>
      <c r="CV36" s="331"/>
      <c r="CW36" s="331"/>
      <c r="CX36" s="331"/>
      <c r="CY36" s="331"/>
      <c r="CZ36" s="331"/>
      <c r="DA36" s="552"/>
      <c r="DB36" s="552"/>
      <c r="DC36" s="331"/>
      <c r="DD36" s="331"/>
      <c r="DE36" s="331"/>
      <c r="DF36" s="331"/>
      <c r="DG36" s="331"/>
      <c r="DH36" s="331"/>
      <c r="DI36" s="331"/>
      <c r="DJ36" s="331"/>
      <c r="DK36" s="331"/>
      <c r="DL36" s="331"/>
      <c r="DM36" s="331"/>
      <c r="DN36" s="331"/>
      <c r="DO36" s="331"/>
      <c r="DP36" s="331"/>
      <c r="DQ36" s="331"/>
      <c r="DR36" s="331"/>
      <c r="DS36" s="331"/>
      <c r="DV36" s="201"/>
      <c r="DY36" s="21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406" t="s">
        <v>49</v>
      </c>
    </row>
    <row r="37" spans="1:181" s="561" customFormat="1">
      <c r="A37" s="143"/>
      <c r="B37" s="365" t="s">
        <v>51</v>
      </c>
      <c r="C37" s="203"/>
      <c r="D37" s="203"/>
      <c r="E37" s="203"/>
      <c r="F37" s="203"/>
      <c r="G37" s="203"/>
      <c r="H37" s="203"/>
      <c r="I37" s="203"/>
      <c r="J37" s="203"/>
      <c r="K37" s="203"/>
      <c r="L37" s="203"/>
      <c r="M37" s="203"/>
      <c r="N37" s="203"/>
      <c r="O37" s="486"/>
      <c r="P37" s="486"/>
      <c r="Q37" s="486"/>
      <c r="R37" s="486"/>
      <c r="S37" s="486"/>
      <c r="T37" s="486"/>
      <c r="U37" s="486"/>
      <c r="V37" s="486"/>
      <c r="W37" s="486"/>
      <c r="X37" s="486"/>
      <c r="Y37" s="486"/>
      <c r="Z37" s="486"/>
      <c r="AA37" s="486"/>
      <c r="AB37" s="486"/>
      <c r="AC37" s="486"/>
      <c r="AD37" s="486"/>
      <c r="AE37" s="486"/>
      <c r="AF37" s="486"/>
      <c r="AG37" s="486"/>
      <c r="AH37" s="486"/>
      <c r="AI37" s="486"/>
      <c r="AJ37" s="486"/>
      <c r="AK37" s="486"/>
      <c r="AL37" s="486"/>
      <c r="AM37" s="486"/>
      <c r="AN37" s="486"/>
      <c r="AO37" s="486"/>
      <c r="AP37" s="486"/>
      <c r="AQ37" s="486"/>
      <c r="AR37" s="486"/>
      <c r="AS37" s="486"/>
      <c r="AT37" s="486"/>
      <c r="AU37" s="486"/>
      <c r="AV37" s="486"/>
      <c r="AW37" s="486"/>
      <c r="AX37" s="486"/>
      <c r="AY37" s="486"/>
      <c r="AZ37" s="486"/>
      <c r="BA37" s="486"/>
      <c r="BB37" s="486"/>
      <c r="BC37" s="486"/>
      <c r="BD37" s="486"/>
      <c r="BE37" s="486"/>
      <c r="BF37" s="486"/>
      <c r="BG37" s="486"/>
      <c r="BH37" s="486"/>
      <c r="BI37" s="486"/>
      <c r="BJ37" s="486"/>
      <c r="BK37" s="486"/>
      <c r="BL37" s="486"/>
      <c r="BM37" s="486"/>
      <c r="BN37" s="486"/>
      <c r="BO37" s="486"/>
      <c r="BP37" s="486"/>
      <c r="BQ37" s="486"/>
      <c r="BR37" s="486"/>
      <c r="BS37" s="486"/>
      <c r="BT37" s="486"/>
      <c r="BU37" s="486"/>
      <c r="BV37" s="486"/>
      <c r="BW37" s="486"/>
      <c r="BX37" s="486"/>
      <c r="BY37" s="486"/>
      <c r="BZ37" s="486"/>
      <c r="CA37" s="486"/>
      <c r="CB37" s="486"/>
      <c r="CC37" s="486"/>
      <c r="CD37" s="486"/>
      <c r="CE37" s="486"/>
      <c r="CF37" s="486"/>
      <c r="CG37" s="486"/>
      <c r="CH37" s="486"/>
      <c r="CI37" s="486"/>
      <c r="CJ37" s="486"/>
      <c r="CK37" s="486"/>
      <c r="CL37" s="486"/>
      <c r="CM37" s="486"/>
      <c r="CN37" s="486"/>
      <c r="CO37" s="486"/>
      <c r="CP37" s="486"/>
      <c r="CQ37" s="486"/>
      <c r="CR37" s="486"/>
      <c r="CS37" s="486"/>
      <c r="CT37" s="486"/>
      <c r="CU37" s="486"/>
      <c r="CV37" s="486"/>
      <c r="CW37" s="486"/>
      <c r="CX37" s="486"/>
      <c r="CY37" s="486"/>
      <c r="CZ37" s="486"/>
      <c r="DA37" s="486"/>
      <c r="DB37" s="486"/>
      <c r="DC37" s="486"/>
      <c r="DD37" s="486"/>
      <c r="DE37" s="486"/>
      <c r="DF37" s="486"/>
      <c r="DG37" s="486"/>
      <c r="DH37" s="486"/>
      <c r="DI37" s="486"/>
      <c r="DJ37" s="486"/>
      <c r="DK37" s="486"/>
      <c r="DL37" s="486"/>
      <c r="DM37" s="486"/>
      <c r="DN37" s="486"/>
      <c r="DO37" s="486"/>
      <c r="DP37" s="486"/>
      <c r="DQ37" s="486"/>
      <c r="DR37" s="486"/>
      <c r="DS37" s="486"/>
      <c r="DT37" s="486"/>
      <c r="DU37" s="486"/>
      <c r="DV37" s="486"/>
      <c r="DW37" s="486"/>
      <c r="DX37" s="486"/>
      <c r="DY37" s="459">
        <v>0.55000000000000004</v>
      </c>
      <c r="DZ37" s="460">
        <v>0.55000000000000004</v>
      </c>
      <c r="EA37" s="460">
        <v>0.55000000000000004</v>
      </c>
      <c r="EB37" s="460">
        <v>0.85</v>
      </c>
      <c r="EC37" s="460">
        <v>0.85</v>
      </c>
      <c r="ED37" s="460">
        <v>0.85</v>
      </c>
      <c r="EE37" s="460">
        <v>0.85</v>
      </c>
      <c r="EF37" s="460">
        <v>0.85</v>
      </c>
      <c r="EG37" s="460">
        <v>0.85</v>
      </c>
      <c r="EH37" s="460">
        <v>0.85</v>
      </c>
      <c r="EI37" s="460">
        <v>0.85</v>
      </c>
      <c r="EJ37" s="460">
        <v>0.85</v>
      </c>
      <c r="EK37" s="460">
        <v>0.85</v>
      </c>
      <c r="EL37" s="460">
        <v>0.85</v>
      </c>
      <c r="EM37" s="460">
        <v>0.85</v>
      </c>
      <c r="EN37" s="460">
        <v>1.3</v>
      </c>
      <c r="EO37" s="460">
        <v>1.3</v>
      </c>
      <c r="EP37" s="460">
        <v>1.3</v>
      </c>
      <c r="EQ37" s="460">
        <v>1.3</v>
      </c>
      <c r="ER37" s="460">
        <v>1.3</v>
      </c>
      <c r="ES37" s="460">
        <v>1.3</v>
      </c>
      <c r="ET37" s="460">
        <v>1.3</v>
      </c>
      <c r="EU37" s="460">
        <v>1.3</v>
      </c>
      <c r="EV37" s="460">
        <v>1.3</v>
      </c>
      <c r="EW37" s="460">
        <v>1.3</v>
      </c>
      <c r="EX37" s="460">
        <v>1.3</v>
      </c>
      <c r="EY37" s="460">
        <v>1.3</v>
      </c>
      <c r="EZ37" s="460">
        <v>1.75</v>
      </c>
      <c r="FA37" s="460">
        <v>1.75</v>
      </c>
      <c r="FB37" s="460">
        <v>1.75</v>
      </c>
      <c r="FC37" s="460">
        <v>1.75</v>
      </c>
      <c r="FD37" s="460">
        <v>1.75</v>
      </c>
      <c r="FE37" s="460">
        <v>1.75</v>
      </c>
      <c r="FF37" s="460">
        <v>1.75</v>
      </c>
      <c r="FG37" s="460">
        <v>1.75</v>
      </c>
      <c r="FH37" s="460">
        <v>1.75</v>
      </c>
      <c r="FI37" s="460">
        <v>1.75</v>
      </c>
      <c r="FJ37" s="460">
        <v>1.75</v>
      </c>
      <c r="FK37" s="460">
        <v>1.75</v>
      </c>
      <c r="FL37" s="460">
        <v>2.2999999999999998</v>
      </c>
      <c r="FM37" s="460">
        <v>2.2999999999999998</v>
      </c>
      <c r="FN37" s="460">
        <v>2.2999999999999998</v>
      </c>
      <c r="FO37" s="460">
        <v>2.2999999999999998</v>
      </c>
      <c r="FP37" s="460">
        <v>2.2999999999999998</v>
      </c>
      <c r="FQ37" s="460">
        <v>2.2999999999999998</v>
      </c>
      <c r="FR37" s="460">
        <v>2.2999999999999998</v>
      </c>
      <c r="FS37" s="460">
        <v>2.2999999999999998</v>
      </c>
      <c r="FT37" s="460">
        <v>2.2999999999999998</v>
      </c>
      <c r="FU37" s="460">
        <v>2.2999999999999998</v>
      </c>
      <c r="FV37" s="460">
        <v>2.2999999999999998</v>
      </c>
      <c r="FW37" s="460">
        <v>2.2999999999999998</v>
      </c>
      <c r="FX37" s="406" t="s">
        <v>49</v>
      </c>
      <c r="FY37" s="560"/>
    </row>
    <row r="38" spans="1:181" s="561" customFormat="1">
      <c r="A38" s="143"/>
      <c r="B38" s="365" t="s">
        <v>52</v>
      </c>
      <c r="C38" s="203"/>
      <c r="D38" s="203"/>
      <c r="E38" s="203"/>
      <c r="F38" s="203"/>
      <c r="G38" s="203"/>
      <c r="H38" s="203"/>
      <c r="I38" s="203"/>
      <c r="J38" s="203"/>
      <c r="K38" s="203"/>
      <c r="L38" s="203"/>
      <c r="M38" s="203"/>
      <c r="N38" s="203"/>
      <c r="O38" s="486"/>
      <c r="P38" s="486"/>
      <c r="Q38" s="486"/>
      <c r="R38" s="486"/>
      <c r="S38" s="486"/>
      <c r="T38" s="486"/>
      <c r="U38" s="486"/>
      <c r="V38" s="486"/>
      <c r="W38" s="486"/>
      <c r="X38" s="486"/>
      <c r="Y38" s="486"/>
      <c r="Z38" s="486"/>
      <c r="AA38" s="486"/>
      <c r="AB38" s="486"/>
      <c r="AC38" s="486"/>
      <c r="AD38" s="486"/>
      <c r="AE38" s="486"/>
      <c r="AF38" s="486"/>
      <c r="AG38" s="486"/>
      <c r="AH38" s="486"/>
      <c r="AI38" s="486"/>
      <c r="AJ38" s="486"/>
      <c r="AK38" s="486"/>
      <c r="AL38" s="486"/>
      <c r="AM38" s="486"/>
      <c r="AN38" s="486"/>
      <c r="AO38" s="486"/>
      <c r="AP38" s="486"/>
      <c r="AQ38" s="486"/>
      <c r="AR38" s="486"/>
      <c r="AS38" s="486"/>
      <c r="AT38" s="486"/>
      <c r="AU38" s="486"/>
      <c r="AV38" s="486"/>
      <c r="AW38" s="486"/>
      <c r="AX38" s="486"/>
      <c r="AY38" s="486"/>
      <c r="AZ38" s="486"/>
      <c r="BA38" s="486"/>
      <c r="BB38" s="486"/>
      <c r="BC38" s="486"/>
      <c r="BD38" s="486"/>
      <c r="BE38" s="486"/>
      <c r="BF38" s="486"/>
      <c r="BG38" s="486"/>
      <c r="BH38" s="486"/>
      <c r="BI38" s="486"/>
      <c r="BJ38" s="486"/>
      <c r="BK38" s="486"/>
      <c r="BL38" s="486"/>
      <c r="BM38" s="486"/>
      <c r="BN38" s="486"/>
      <c r="BO38" s="486"/>
      <c r="BP38" s="486"/>
      <c r="BQ38" s="486"/>
      <c r="BR38" s="486"/>
      <c r="BS38" s="486"/>
      <c r="BT38" s="486"/>
      <c r="BU38" s="486"/>
      <c r="BV38" s="486"/>
      <c r="BW38" s="486"/>
      <c r="BX38" s="486"/>
      <c r="BY38" s="486"/>
      <c r="BZ38" s="486"/>
      <c r="CA38" s="486"/>
      <c r="CB38" s="486"/>
      <c r="CC38" s="486"/>
      <c r="CD38" s="486"/>
      <c r="CE38" s="486"/>
      <c r="CF38" s="486"/>
      <c r="CG38" s="486"/>
      <c r="CH38" s="486"/>
      <c r="CI38" s="486"/>
      <c r="CJ38" s="486"/>
      <c r="CK38" s="486"/>
      <c r="CL38" s="486"/>
      <c r="CM38" s="486"/>
      <c r="CN38" s="486"/>
      <c r="CO38" s="486"/>
      <c r="CP38" s="486"/>
      <c r="CQ38" s="486"/>
      <c r="CR38" s="486"/>
      <c r="CS38" s="486"/>
      <c r="CT38" s="486"/>
      <c r="CU38" s="486"/>
      <c r="CV38" s="486"/>
      <c r="CW38" s="486"/>
      <c r="CX38" s="486"/>
      <c r="CY38" s="486"/>
      <c r="CZ38" s="486"/>
      <c r="DA38" s="486"/>
      <c r="DB38" s="486"/>
      <c r="DC38" s="486"/>
      <c r="DD38" s="486"/>
      <c r="DE38" s="486"/>
      <c r="DF38" s="486"/>
      <c r="DG38" s="486"/>
      <c r="DH38" s="486"/>
      <c r="DI38" s="486"/>
      <c r="DJ38" s="486"/>
      <c r="DK38" s="486"/>
      <c r="DL38" s="486"/>
      <c r="DM38" s="486"/>
      <c r="DN38" s="486"/>
      <c r="DO38" s="486"/>
      <c r="DP38" s="486"/>
      <c r="DQ38" s="486"/>
      <c r="DR38" s="486"/>
      <c r="DS38" s="486"/>
      <c r="DT38" s="486"/>
      <c r="DU38" s="486"/>
      <c r="DV38" s="486"/>
      <c r="DW38" s="486"/>
      <c r="DX38" s="486"/>
      <c r="DY38" s="459">
        <v>0.55000000000000004</v>
      </c>
      <c r="DZ38" s="460">
        <v>0.55000000000000004</v>
      </c>
      <c r="EA38" s="460">
        <v>0.55000000000000004</v>
      </c>
      <c r="EB38" s="460">
        <v>0.85</v>
      </c>
      <c r="EC38" s="460">
        <v>0.85</v>
      </c>
      <c r="ED38" s="460">
        <v>0.85</v>
      </c>
      <c r="EE38" s="460">
        <v>3</v>
      </c>
      <c r="EF38" s="460">
        <v>3</v>
      </c>
      <c r="EG38" s="460">
        <v>3</v>
      </c>
      <c r="EH38" s="460">
        <v>3</v>
      </c>
      <c r="EI38" s="460">
        <v>3</v>
      </c>
      <c r="EJ38" s="460">
        <v>3</v>
      </c>
      <c r="EK38" s="460">
        <v>3</v>
      </c>
      <c r="EL38" s="460">
        <v>3</v>
      </c>
      <c r="EM38" s="460">
        <v>3</v>
      </c>
      <c r="EN38" s="460">
        <v>4.9000000000000004</v>
      </c>
      <c r="EO38" s="460">
        <v>4.9000000000000004</v>
      </c>
      <c r="EP38" s="460">
        <v>4.9000000000000004</v>
      </c>
      <c r="EQ38" s="460">
        <v>4.9000000000000004</v>
      </c>
      <c r="ER38" s="460">
        <v>4.9000000000000004</v>
      </c>
      <c r="ES38" s="460">
        <v>4.9000000000000004</v>
      </c>
      <c r="ET38" s="460">
        <v>4.9000000000000004</v>
      </c>
      <c r="EU38" s="460">
        <v>4.9000000000000004</v>
      </c>
      <c r="EV38" s="460">
        <v>4.9000000000000004</v>
      </c>
      <c r="EW38" s="460">
        <v>4.9000000000000004</v>
      </c>
      <c r="EX38" s="460">
        <v>4.9000000000000004</v>
      </c>
      <c r="EY38" s="460">
        <v>4.9000000000000004</v>
      </c>
      <c r="EZ38" s="460">
        <v>6.25</v>
      </c>
      <c r="FA38" s="460">
        <v>6.25</v>
      </c>
      <c r="FB38" s="460">
        <v>6.25</v>
      </c>
      <c r="FC38" s="460">
        <v>6.25</v>
      </c>
      <c r="FD38" s="460">
        <v>6.25</v>
      </c>
      <c r="FE38" s="460">
        <v>6.25</v>
      </c>
      <c r="FF38" s="460">
        <v>6.25</v>
      </c>
      <c r="FG38" s="460">
        <v>6.25</v>
      </c>
      <c r="FH38" s="460">
        <v>6.25</v>
      </c>
      <c r="FI38" s="460">
        <v>6.25</v>
      </c>
      <c r="FJ38" s="460">
        <v>6.25</v>
      </c>
      <c r="FK38" s="460">
        <v>6.25</v>
      </c>
      <c r="FL38" s="460">
        <v>7.9</v>
      </c>
      <c r="FM38" s="460">
        <v>7.9</v>
      </c>
      <c r="FN38" s="460">
        <v>7.9</v>
      </c>
      <c r="FO38" s="460">
        <v>7.9</v>
      </c>
      <c r="FP38" s="460">
        <v>7.9</v>
      </c>
      <c r="FQ38" s="460">
        <v>7.9</v>
      </c>
      <c r="FR38" s="460">
        <v>7.9</v>
      </c>
      <c r="FS38" s="460">
        <v>7.9</v>
      </c>
      <c r="FT38" s="460">
        <v>7.9</v>
      </c>
      <c r="FU38" s="460">
        <v>7.9</v>
      </c>
      <c r="FV38" s="460">
        <v>7.9</v>
      </c>
      <c r="FW38" s="460">
        <v>7.9</v>
      </c>
      <c r="FX38" s="406" t="s">
        <v>49</v>
      </c>
      <c r="FY38" s="560"/>
    </row>
    <row r="39" spans="1:181" s="561" customFormat="1">
      <c r="A39" s="143"/>
      <c r="B39" s="365" t="s">
        <v>53</v>
      </c>
      <c r="C39" s="203"/>
      <c r="D39" s="203"/>
      <c r="E39" s="203"/>
      <c r="F39" s="203"/>
      <c r="G39" s="203"/>
      <c r="H39" s="203"/>
      <c r="I39" s="203"/>
      <c r="J39" s="203"/>
      <c r="K39" s="203"/>
      <c r="L39" s="203"/>
      <c r="M39" s="203"/>
      <c r="N39" s="203"/>
      <c r="O39" s="486"/>
      <c r="P39" s="486"/>
      <c r="Q39" s="486"/>
      <c r="R39" s="486"/>
      <c r="S39" s="486"/>
      <c r="T39" s="486"/>
      <c r="U39" s="486"/>
      <c r="V39" s="486"/>
      <c r="W39" s="486"/>
      <c r="X39" s="486"/>
      <c r="Y39" s="486"/>
      <c r="Z39" s="486"/>
      <c r="AA39" s="486"/>
      <c r="AB39" s="486"/>
      <c r="AC39" s="486"/>
      <c r="AD39" s="486"/>
      <c r="AE39" s="486"/>
      <c r="AF39" s="486"/>
      <c r="AG39" s="486"/>
      <c r="AH39" s="486"/>
      <c r="AI39" s="486"/>
      <c r="AJ39" s="486"/>
      <c r="AK39" s="486"/>
      <c r="AL39" s="486"/>
      <c r="AM39" s="486"/>
      <c r="AN39" s="486"/>
      <c r="AO39" s="486"/>
      <c r="AP39" s="486"/>
      <c r="AQ39" s="486"/>
      <c r="AR39" s="486"/>
      <c r="AS39" s="486"/>
      <c r="AT39" s="486"/>
      <c r="AU39" s="486"/>
      <c r="AV39" s="486"/>
      <c r="AW39" s="486"/>
      <c r="AX39" s="486"/>
      <c r="AY39" s="486"/>
      <c r="AZ39" s="486"/>
      <c r="BA39" s="486"/>
      <c r="BB39" s="486"/>
      <c r="BC39" s="486"/>
      <c r="BD39" s="486"/>
      <c r="BE39" s="486"/>
      <c r="BF39" s="486"/>
      <c r="BG39" s="486"/>
      <c r="BH39" s="486"/>
      <c r="BI39" s="486"/>
      <c r="BJ39" s="486"/>
      <c r="BK39" s="486"/>
      <c r="BL39" s="486"/>
      <c r="BM39" s="486"/>
      <c r="BN39" s="486"/>
      <c r="BO39" s="486"/>
      <c r="BP39" s="486"/>
      <c r="BQ39" s="486"/>
      <c r="BR39" s="486"/>
      <c r="BS39" s="486"/>
      <c r="BT39" s="486"/>
      <c r="BU39" s="486"/>
      <c r="BV39" s="486"/>
      <c r="BW39" s="486"/>
      <c r="BX39" s="486"/>
      <c r="BY39" s="486"/>
      <c r="BZ39" s="486"/>
      <c r="CA39" s="486"/>
      <c r="CB39" s="486"/>
      <c r="CC39" s="486"/>
      <c r="CD39" s="486"/>
      <c r="CE39" s="486"/>
      <c r="CF39" s="486"/>
      <c r="CG39" s="486"/>
      <c r="CH39" s="486"/>
      <c r="CI39" s="486"/>
      <c r="CJ39" s="486"/>
      <c r="CK39" s="486"/>
      <c r="CL39" s="486"/>
      <c r="CM39" s="486"/>
      <c r="CN39" s="486"/>
      <c r="CO39" s="486"/>
      <c r="CP39" s="486"/>
      <c r="CQ39" s="486"/>
      <c r="CR39" s="486"/>
      <c r="CS39" s="486"/>
      <c r="CT39" s="486"/>
      <c r="CU39" s="486"/>
      <c r="CV39" s="486"/>
      <c r="CW39" s="486"/>
      <c r="CX39" s="486"/>
      <c r="CY39" s="486"/>
      <c r="CZ39" s="486"/>
      <c r="DA39" s="486"/>
      <c r="DB39" s="486"/>
      <c r="DC39" s="486"/>
      <c r="DD39" s="486"/>
      <c r="DE39" s="486"/>
      <c r="DF39" s="486"/>
      <c r="DG39" s="486"/>
      <c r="DH39" s="486"/>
      <c r="DI39" s="486"/>
      <c r="DJ39" s="486"/>
      <c r="DK39" s="486"/>
      <c r="DL39" s="486"/>
      <c r="DM39" s="486"/>
      <c r="DN39" s="486"/>
      <c r="DO39" s="486"/>
      <c r="DP39" s="486"/>
      <c r="DQ39" s="486"/>
      <c r="DR39" s="486"/>
      <c r="DS39" s="486"/>
      <c r="DT39" s="486"/>
      <c r="DU39" s="486"/>
      <c r="DV39" s="486"/>
      <c r="DW39" s="486"/>
      <c r="DX39" s="486"/>
      <c r="DY39" s="459">
        <v>0.55000000000000004</v>
      </c>
      <c r="DZ39" s="460">
        <v>0.55000000000000004</v>
      </c>
      <c r="EA39" s="460">
        <v>0.55000000000000004</v>
      </c>
      <c r="EB39" s="460">
        <v>0.85</v>
      </c>
      <c r="EC39" s="460">
        <v>0.85</v>
      </c>
      <c r="ED39" s="460">
        <v>0.85</v>
      </c>
      <c r="EE39" s="460">
        <v>9</v>
      </c>
      <c r="EF39" s="460">
        <v>9</v>
      </c>
      <c r="EG39" s="460">
        <v>9</v>
      </c>
      <c r="EH39" s="460">
        <v>9</v>
      </c>
      <c r="EI39" s="460">
        <v>9</v>
      </c>
      <c r="EJ39" s="460">
        <v>9</v>
      </c>
      <c r="EK39" s="460">
        <v>9</v>
      </c>
      <c r="EL39" s="460">
        <v>9</v>
      </c>
      <c r="EM39" s="460">
        <v>9</v>
      </c>
      <c r="EN39" s="460">
        <v>15</v>
      </c>
      <c r="EO39" s="460">
        <v>15</v>
      </c>
      <c r="EP39" s="460">
        <v>15</v>
      </c>
      <c r="EQ39" s="460">
        <v>15</v>
      </c>
      <c r="ER39" s="460">
        <v>15</v>
      </c>
      <c r="ES39" s="460">
        <v>15</v>
      </c>
      <c r="ET39" s="460">
        <v>15</v>
      </c>
      <c r="EU39" s="460">
        <v>15</v>
      </c>
      <c r="EV39" s="460">
        <v>15</v>
      </c>
      <c r="EW39" s="460">
        <v>15</v>
      </c>
      <c r="EX39" s="460">
        <v>15</v>
      </c>
      <c r="EY39" s="460">
        <v>15</v>
      </c>
      <c r="EZ39" s="460">
        <v>18.5</v>
      </c>
      <c r="FA39" s="460">
        <v>18.5</v>
      </c>
      <c r="FB39" s="460">
        <v>18.5</v>
      </c>
      <c r="FC39" s="460">
        <v>18.5</v>
      </c>
      <c r="FD39" s="460">
        <v>18.5</v>
      </c>
      <c r="FE39" s="460">
        <v>18.5</v>
      </c>
      <c r="FF39" s="460">
        <v>18.5</v>
      </c>
      <c r="FG39" s="460">
        <v>18.5</v>
      </c>
      <c r="FH39" s="460">
        <v>18.5</v>
      </c>
      <c r="FI39" s="460">
        <v>18.5</v>
      </c>
      <c r="FJ39" s="460">
        <v>18.5</v>
      </c>
      <c r="FK39" s="460">
        <v>18.5</v>
      </c>
      <c r="FL39" s="460">
        <v>22.7</v>
      </c>
      <c r="FM39" s="460">
        <v>22.7</v>
      </c>
      <c r="FN39" s="460">
        <v>22.7</v>
      </c>
      <c r="FO39" s="460">
        <v>22.7</v>
      </c>
      <c r="FP39" s="460">
        <v>22.7</v>
      </c>
      <c r="FQ39" s="460">
        <v>22.7</v>
      </c>
      <c r="FR39" s="460">
        <v>22.7</v>
      </c>
      <c r="FS39" s="460">
        <v>22.7</v>
      </c>
      <c r="FT39" s="460">
        <v>22.7</v>
      </c>
      <c r="FU39" s="460">
        <v>22.7</v>
      </c>
      <c r="FV39" s="460">
        <v>22.7</v>
      </c>
      <c r="FW39" s="460">
        <v>22.7</v>
      </c>
      <c r="FX39" s="406" t="s">
        <v>49</v>
      </c>
      <c r="FY39" s="560"/>
    </row>
    <row r="40" spans="1:181">
      <c r="B40" s="327" t="s">
        <v>55</v>
      </c>
      <c r="C40" s="463">
        <v>0.3</v>
      </c>
      <c r="D40" s="463">
        <v>0.3</v>
      </c>
      <c r="E40" s="463">
        <v>0.3</v>
      </c>
      <c r="F40" s="463">
        <v>0.3</v>
      </c>
      <c r="G40" s="463">
        <v>0.3</v>
      </c>
      <c r="H40" s="463">
        <v>0.3</v>
      </c>
      <c r="I40" s="463">
        <v>0.3</v>
      </c>
      <c r="J40" s="463">
        <v>0.3</v>
      </c>
      <c r="K40" s="463">
        <v>0.3</v>
      </c>
      <c r="L40" s="463">
        <v>0.3</v>
      </c>
      <c r="M40" s="463">
        <v>0.3</v>
      </c>
      <c r="N40" s="463">
        <v>0.3</v>
      </c>
      <c r="O40" s="463">
        <v>0.3</v>
      </c>
      <c r="P40" s="463">
        <v>0.3</v>
      </c>
      <c r="Q40" s="463">
        <v>0.3</v>
      </c>
      <c r="R40" s="463">
        <v>0.3</v>
      </c>
      <c r="S40" s="463">
        <v>0.3</v>
      </c>
      <c r="T40" s="463">
        <v>0.3</v>
      </c>
      <c r="U40" s="463">
        <v>0.3</v>
      </c>
      <c r="V40" s="463">
        <v>0.3</v>
      </c>
      <c r="W40" s="463">
        <v>0.3</v>
      </c>
      <c r="X40" s="463">
        <v>0.3</v>
      </c>
      <c r="Y40" s="463">
        <v>0.3</v>
      </c>
      <c r="Z40" s="463">
        <v>0.3</v>
      </c>
      <c r="AA40" s="463">
        <v>0.3</v>
      </c>
      <c r="AB40" s="463">
        <v>0.3</v>
      </c>
      <c r="AC40" s="463">
        <v>0.3</v>
      </c>
      <c r="AD40" s="463">
        <v>0.3</v>
      </c>
      <c r="AE40" s="463">
        <v>0.3</v>
      </c>
      <c r="AF40" s="463">
        <v>0.3</v>
      </c>
      <c r="AG40" s="463">
        <v>0.3</v>
      </c>
      <c r="AH40" s="463">
        <v>0.3</v>
      </c>
      <c r="AI40" s="463">
        <v>0.3</v>
      </c>
      <c r="AJ40" s="463">
        <v>0.3</v>
      </c>
      <c r="AK40" s="463">
        <v>0.3</v>
      </c>
      <c r="AL40" s="463">
        <v>0.3</v>
      </c>
      <c r="AM40" s="463">
        <v>0.3</v>
      </c>
      <c r="AN40" s="463">
        <v>0.3</v>
      </c>
      <c r="AO40" s="463">
        <v>0.3</v>
      </c>
      <c r="AP40" s="463">
        <v>0.3</v>
      </c>
      <c r="AQ40" s="463">
        <v>0.3</v>
      </c>
      <c r="AR40" s="463">
        <v>0.3</v>
      </c>
      <c r="AS40" s="463">
        <v>0.3</v>
      </c>
      <c r="AT40" s="463">
        <v>0.3</v>
      </c>
      <c r="AU40" s="463">
        <v>0.3</v>
      </c>
      <c r="AV40" s="463" t="s">
        <v>1</v>
      </c>
      <c r="AW40" s="463"/>
      <c r="AX40" s="463"/>
      <c r="AY40" s="463"/>
      <c r="AZ40" s="463"/>
      <c r="BA40" s="463"/>
      <c r="BB40" s="463"/>
      <c r="BC40" s="463"/>
      <c r="BD40" s="463"/>
      <c r="BE40" s="463"/>
      <c r="BF40" s="463"/>
      <c r="BG40" s="463"/>
      <c r="BH40" s="463"/>
      <c r="BI40" s="463"/>
      <c r="BJ40" s="463"/>
      <c r="BK40" s="463"/>
      <c r="BL40" s="463"/>
      <c r="BM40" s="463"/>
      <c r="BN40" s="463"/>
      <c r="BO40" s="463"/>
      <c r="BP40" s="463"/>
      <c r="BQ40" s="463"/>
      <c r="BR40" s="463"/>
      <c r="BS40" s="463"/>
      <c r="BT40" s="463"/>
      <c r="BU40" s="463"/>
      <c r="BV40" s="463"/>
      <c r="BW40" s="463"/>
      <c r="BX40" s="463"/>
      <c r="BY40" s="463"/>
      <c r="BZ40" s="463"/>
      <c r="CA40" s="463"/>
      <c r="CB40" s="463"/>
      <c r="CC40" s="463"/>
      <c r="CD40" s="463"/>
      <c r="CE40" s="463"/>
      <c r="CF40" s="463"/>
      <c r="CG40" s="463"/>
      <c r="CH40" s="463"/>
      <c r="CI40" s="463"/>
      <c r="CJ40" s="463"/>
      <c r="CK40" s="463"/>
      <c r="CL40" s="463"/>
      <c r="CM40" s="463"/>
      <c r="CN40" s="463"/>
      <c r="CO40" s="463"/>
      <c r="CP40" s="463"/>
      <c r="CQ40" s="463"/>
      <c r="CR40" s="463"/>
      <c r="CS40" s="463"/>
      <c r="CT40" s="463"/>
      <c r="CU40" s="463"/>
      <c r="CV40" s="463"/>
      <c r="CW40" s="463"/>
      <c r="CX40" s="463"/>
      <c r="CY40" s="463"/>
      <c r="CZ40" s="463"/>
      <c r="DA40" s="463"/>
      <c r="DB40" s="463"/>
      <c r="DC40" s="463"/>
      <c r="DD40" s="463"/>
      <c r="DE40" s="463"/>
      <c r="DF40" s="463"/>
      <c r="DG40" s="463"/>
      <c r="DH40" s="463"/>
      <c r="DI40" s="463"/>
      <c r="DJ40" s="463"/>
      <c r="DK40" s="463"/>
      <c r="DL40" s="463"/>
      <c r="DM40" s="463"/>
      <c r="DN40" s="463"/>
      <c r="DO40" s="463"/>
      <c r="DP40" s="463"/>
      <c r="DQ40" s="463"/>
      <c r="DR40" s="463"/>
      <c r="DS40" s="463"/>
      <c r="DT40" s="463"/>
      <c r="DU40" s="463"/>
      <c r="DV40" s="463"/>
      <c r="DW40" s="463"/>
      <c r="DX40" s="463"/>
      <c r="DY40" s="462"/>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c r="FL40" s="463"/>
      <c r="FM40" s="463"/>
      <c r="FN40" s="463"/>
      <c r="FO40" s="463"/>
      <c r="FP40" s="463"/>
      <c r="FQ40" s="463"/>
      <c r="FR40" s="463"/>
      <c r="FS40" s="463"/>
      <c r="FT40" s="463"/>
      <c r="FU40" s="463"/>
      <c r="FV40" s="463"/>
      <c r="FW40" s="463"/>
      <c r="FX40" s="406" t="s">
        <v>49</v>
      </c>
    </row>
    <row r="41" spans="1:181" ht="7.5" customHeight="1">
      <c r="B41" s="553"/>
      <c r="C41" s="326"/>
      <c r="D41" s="326"/>
      <c r="E41" s="326"/>
      <c r="F41" s="326"/>
      <c r="G41" s="326"/>
      <c r="H41" s="326"/>
      <c r="I41" s="326"/>
      <c r="J41" s="326"/>
      <c r="K41" s="326"/>
      <c r="L41" s="326"/>
      <c r="M41" s="326"/>
      <c r="N41" s="326"/>
      <c r="O41" s="326"/>
      <c r="P41" s="326"/>
      <c r="Q41" s="326"/>
      <c r="R41" s="326"/>
      <c r="S41" s="326"/>
      <c r="T41" s="326"/>
      <c r="U41" s="326"/>
      <c r="V41" s="326"/>
      <c r="W41" s="326"/>
      <c r="X41" s="326"/>
      <c r="Y41" s="326"/>
      <c r="Z41" s="326"/>
      <c r="AA41" s="326"/>
      <c r="AB41" s="326"/>
      <c r="AC41" s="326"/>
      <c r="AD41" s="326"/>
      <c r="AE41" s="326"/>
      <c r="AF41" s="326"/>
      <c r="AG41" s="326"/>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6"/>
      <c r="BD41" s="326"/>
      <c r="BE41" s="326"/>
      <c r="BF41" s="326"/>
      <c r="BG41" s="326"/>
      <c r="BH41" s="326"/>
      <c r="BI41" s="326"/>
      <c r="BJ41" s="326"/>
      <c r="BK41" s="326"/>
      <c r="BL41" s="326"/>
      <c r="BM41" s="326"/>
      <c r="BN41" s="326"/>
      <c r="BO41" s="326"/>
      <c r="BP41" s="326"/>
      <c r="BQ41" s="326"/>
      <c r="BR41" s="326"/>
      <c r="BS41" s="554"/>
      <c r="BT41" s="554"/>
      <c r="BU41" s="554"/>
      <c r="BV41" s="554"/>
      <c r="BW41" s="326"/>
      <c r="BX41" s="326"/>
      <c r="BY41" s="326"/>
      <c r="BZ41" s="326"/>
      <c r="CA41" s="326"/>
      <c r="CB41" s="326"/>
      <c r="CC41" s="326"/>
      <c r="CD41" s="326"/>
      <c r="CE41" s="326"/>
      <c r="CF41" s="326"/>
      <c r="CG41" s="326"/>
      <c r="CH41" s="326"/>
      <c r="CI41" s="326"/>
      <c r="CJ41" s="326"/>
      <c r="CK41" s="326"/>
      <c r="CL41" s="326"/>
      <c r="CM41" s="326"/>
      <c r="CN41" s="326"/>
      <c r="CO41" s="203"/>
      <c r="CP41" s="203"/>
      <c r="CQ41" s="203"/>
      <c r="CR41" s="203"/>
      <c r="CS41" s="203"/>
      <c r="CT41" s="203"/>
      <c r="CU41" s="203"/>
      <c r="CV41" s="203"/>
      <c r="CW41" s="203"/>
      <c r="CX41" s="203"/>
      <c r="CY41" s="203"/>
      <c r="CZ41" s="203"/>
      <c r="DA41" s="203"/>
      <c r="DB41" s="203"/>
      <c r="DC41" s="326"/>
      <c r="DD41" s="326"/>
      <c r="DE41" s="326"/>
      <c r="DF41" s="326"/>
      <c r="DG41" s="203"/>
      <c r="DH41" s="203"/>
      <c r="DI41" s="203"/>
      <c r="DJ41" s="203"/>
      <c r="DK41" s="203"/>
      <c r="DL41" s="203"/>
      <c r="DM41" s="203"/>
      <c r="DN41" s="203"/>
      <c r="DO41" s="203"/>
      <c r="DP41" s="203"/>
      <c r="DQ41" s="203"/>
      <c r="DR41" s="203"/>
      <c r="DS41" s="203"/>
      <c r="DT41" s="203"/>
      <c r="DU41" s="203"/>
      <c r="DV41" s="203"/>
      <c r="DW41" s="203"/>
      <c r="DX41" s="203"/>
      <c r="DY41" s="456"/>
      <c r="DZ41" s="203"/>
      <c r="EA41" s="203"/>
      <c r="EB41" s="203"/>
      <c r="EC41" s="203"/>
      <c r="ED41" s="203"/>
      <c r="EE41" s="203"/>
      <c r="EF41" s="203"/>
      <c r="EG41" s="203"/>
      <c r="EH41" s="203"/>
      <c r="EI41" s="203"/>
      <c r="EJ41" s="203"/>
      <c r="EK41" s="203"/>
      <c r="EL41" s="203"/>
      <c r="EM41" s="203"/>
      <c r="EN41" s="203"/>
      <c r="EO41" s="203"/>
      <c r="EP41" s="203"/>
      <c r="EQ41" s="203"/>
      <c r="ER41" s="203"/>
      <c r="ES41" s="203"/>
      <c r="ET41" s="203"/>
      <c r="EU41" s="203"/>
      <c r="EV41" s="203"/>
      <c r="EW41" s="203"/>
      <c r="EX41" s="203"/>
      <c r="EY41" s="203"/>
      <c r="EZ41" s="203"/>
      <c r="FA41" s="203"/>
      <c r="FB41" s="203"/>
      <c r="FC41" s="203"/>
      <c r="FD41" s="203"/>
      <c r="FE41" s="203"/>
      <c r="FF41" s="203"/>
      <c r="FG41" s="203"/>
      <c r="FH41" s="203"/>
      <c r="FI41" s="203"/>
      <c r="FJ41" s="203"/>
      <c r="FK41" s="203"/>
      <c r="FL41" s="203"/>
      <c r="FM41" s="203"/>
      <c r="FN41" s="203"/>
      <c r="FO41" s="203"/>
      <c r="FP41" s="203"/>
      <c r="FQ41" s="203"/>
      <c r="FR41" s="203"/>
      <c r="FS41" s="203"/>
      <c r="FT41" s="203"/>
      <c r="FU41" s="203"/>
      <c r="FV41" s="203"/>
      <c r="FW41" s="203"/>
      <c r="FX41" s="406" t="s">
        <v>49</v>
      </c>
    </row>
    <row r="42" spans="1:181" ht="7.5" customHeight="1">
      <c r="B42" s="555"/>
      <c r="C42" s="556"/>
      <c r="D42" s="556"/>
      <c r="E42" s="556"/>
      <c r="F42" s="556"/>
      <c r="G42" s="556"/>
      <c r="H42" s="556"/>
      <c r="I42" s="556"/>
      <c r="J42" s="556"/>
      <c r="K42" s="556"/>
      <c r="L42" s="556"/>
      <c r="M42" s="556"/>
      <c r="N42" s="556"/>
      <c r="O42" s="556"/>
      <c r="P42" s="556"/>
      <c r="Q42" s="556"/>
      <c r="R42" s="556"/>
      <c r="S42" s="556"/>
      <c r="T42" s="556"/>
      <c r="U42" s="556"/>
      <c r="V42" s="556"/>
      <c r="W42" s="556"/>
      <c r="X42" s="556"/>
      <c r="Y42" s="556"/>
      <c r="Z42" s="556"/>
      <c r="AA42" s="556"/>
      <c r="AB42" s="556"/>
      <c r="AC42" s="556"/>
      <c r="AD42" s="556"/>
      <c r="AE42" s="556"/>
      <c r="AF42" s="556"/>
      <c r="AG42" s="556"/>
      <c r="AH42" s="556"/>
      <c r="AI42" s="556"/>
      <c r="AJ42" s="556"/>
      <c r="AK42" s="556"/>
      <c r="AL42" s="556"/>
      <c r="AM42" s="556"/>
      <c r="AN42" s="556"/>
      <c r="AO42" s="556"/>
      <c r="AP42" s="556"/>
      <c r="AQ42" s="556"/>
      <c r="AR42" s="556"/>
      <c r="AS42" s="556"/>
      <c r="AT42" s="556"/>
      <c r="AU42" s="556"/>
      <c r="AV42" s="556"/>
      <c r="AW42" s="556"/>
      <c r="AX42" s="556"/>
      <c r="AY42" s="556"/>
      <c r="AZ42" s="556"/>
      <c r="BA42" s="556"/>
      <c r="BB42" s="556"/>
      <c r="BC42" s="556"/>
      <c r="BD42" s="556"/>
      <c r="BE42" s="556"/>
      <c r="BF42" s="556"/>
      <c r="BG42" s="556"/>
      <c r="BH42" s="556"/>
      <c r="BI42" s="556"/>
      <c r="BJ42" s="556"/>
      <c r="BK42" s="556"/>
      <c r="BL42" s="556"/>
      <c r="BM42" s="556"/>
      <c r="BN42" s="556"/>
      <c r="BO42" s="556"/>
      <c r="BP42" s="556"/>
      <c r="BQ42" s="556"/>
      <c r="BR42" s="556"/>
      <c r="BS42" s="557"/>
      <c r="BT42" s="557"/>
      <c r="BU42" s="557"/>
      <c r="BV42" s="557"/>
      <c r="BW42" s="556"/>
      <c r="BX42" s="556"/>
      <c r="BY42" s="556"/>
      <c r="BZ42" s="556"/>
      <c r="CA42" s="556"/>
      <c r="CB42" s="556"/>
      <c r="CC42" s="556"/>
      <c r="CD42" s="556"/>
      <c r="CE42" s="556"/>
      <c r="CF42" s="556"/>
      <c r="CG42" s="556"/>
      <c r="CH42" s="556"/>
      <c r="CI42" s="556"/>
      <c r="CJ42" s="556"/>
      <c r="CK42" s="556"/>
      <c r="CL42" s="556"/>
      <c r="CM42" s="556"/>
      <c r="CN42" s="556"/>
      <c r="CO42" s="529"/>
      <c r="CP42" s="529"/>
      <c r="CQ42" s="529"/>
      <c r="CR42" s="529"/>
      <c r="CS42" s="529"/>
      <c r="CT42" s="529"/>
      <c r="CU42" s="529"/>
      <c r="CV42" s="529"/>
      <c r="CW42" s="529"/>
      <c r="CX42" s="529"/>
      <c r="CY42" s="529"/>
      <c r="CZ42" s="529"/>
      <c r="DA42" s="529"/>
      <c r="DB42" s="529"/>
      <c r="DC42" s="556"/>
      <c r="DD42" s="556"/>
      <c r="DE42" s="556"/>
      <c r="DF42" s="556"/>
      <c r="DG42" s="529"/>
      <c r="DH42" s="529"/>
      <c r="DI42" s="529"/>
      <c r="DJ42" s="529"/>
      <c r="DK42" s="529"/>
      <c r="DL42" s="529"/>
      <c r="DM42" s="529"/>
      <c r="DN42" s="529"/>
      <c r="DO42" s="529"/>
      <c r="DP42" s="529"/>
      <c r="DQ42" s="529"/>
      <c r="DR42" s="529"/>
      <c r="DS42" s="529"/>
      <c r="DT42" s="529"/>
      <c r="DU42" s="529"/>
      <c r="DV42" s="529"/>
      <c r="DW42" s="529"/>
      <c r="DX42" s="529"/>
      <c r="DY42" s="558"/>
      <c r="DZ42" s="529"/>
      <c r="EA42" s="529"/>
      <c r="EB42" s="529"/>
      <c r="EC42" s="529"/>
      <c r="ED42" s="529"/>
      <c r="EE42" s="529"/>
      <c r="EF42" s="529"/>
      <c r="EG42" s="529"/>
      <c r="EH42" s="529"/>
      <c r="EI42" s="529"/>
      <c r="EJ42" s="529"/>
      <c r="EK42" s="529"/>
      <c r="EL42" s="529"/>
      <c r="EM42" s="529"/>
      <c r="EN42" s="529"/>
      <c r="EO42" s="529"/>
      <c r="EP42" s="529"/>
      <c r="EQ42" s="529"/>
      <c r="ER42" s="529"/>
      <c r="ES42" s="529"/>
      <c r="ET42" s="529"/>
      <c r="EU42" s="529"/>
      <c r="EV42" s="529"/>
      <c r="EW42" s="529"/>
      <c r="EX42" s="529"/>
      <c r="EY42" s="529"/>
      <c r="EZ42" s="529"/>
      <c r="FA42" s="529"/>
      <c r="FB42" s="529"/>
      <c r="FC42" s="529"/>
      <c r="FD42" s="529"/>
      <c r="FE42" s="529"/>
      <c r="FF42" s="529"/>
      <c r="FG42" s="529"/>
      <c r="FH42" s="529"/>
      <c r="FI42" s="529"/>
      <c r="FJ42" s="529"/>
      <c r="FK42" s="529"/>
      <c r="FL42" s="529"/>
      <c r="FM42" s="529"/>
      <c r="FN42" s="529"/>
      <c r="FO42" s="529"/>
      <c r="FP42" s="529"/>
      <c r="FQ42" s="529"/>
      <c r="FR42" s="529"/>
      <c r="FS42" s="529"/>
      <c r="FT42" s="529"/>
      <c r="FU42" s="529"/>
      <c r="FV42" s="529"/>
      <c r="FW42" s="529"/>
      <c r="FX42" s="406" t="s">
        <v>49</v>
      </c>
    </row>
    <row r="43" spans="1:181" s="185" customFormat="1">
      <c r="B43" s="325" t="s">
        <v>148</v>
      </c>
      <c r="C43" s="464">
        <v>7</v>
      </c>
      <c r="D43" s="464">
        <v>7</v>
      </c>
      <c r="E43" s="464">
        <v>7</v>
      </c>
      <c r="F43" s="464">
        <v>7</v>
      </c>
      <c r="G43" s="464">
        <v>7</v>
      </c>
      <c r="H43" s="464">
        <v>7</v>
      </c>
      <c r="I43" s="464">
        <v>7</v>
      </c>
      <c r="J43" s="464">
        <v>7</v>
      </c>
      <c r="K43" s="464">
        <v>7</v>
      </c>
      <c r="L43" s="464">
        <v>7</v>
      </c>
      <c r="M43" s="464">
        <v>7</v>
      </c>
      <c r="N43" s="464">
        <v>7</v>
      </c>
      <c r="O43" s="464">
        <v>7</v>
      </c>
      <c r="P43" s="464">
        <v>7</v>
      </c>
      <c r="Q43" s="464">
        <v>7</v>
      </c>
      <c r="R43" s="464">
        <v>7</v>
      </c>
      <c r="S43" s="464">
        <v>7</v>
      </c>
      <c r="T43" s="464">
        <v>7</v>
      </c>
      <c r="U43" s="464">
        <v>7</v>
      </c>
      <c r="V43" s="464">
        <v>7</v>
      </c>
      <c r="W43" s="464">
        <v>7</v>
      </c>
      <c r="X43" s="464">
        <v>7</v>
      </c>
      <c r="Y43" s="464">
        <v>7</v>
      </c>
      <c r="Z43" s="464">
        <v>7</v>
      </c>
      <c r="AA43" s="464">
        <v>7</v>
      </c>
      <c r="AB43" s="464">
        <v>7</v>
      </c>
      <c r="AC43" s="464">
        <v>7</v>
      </c>
      <c r="AD43" s="464">
        <v>7</v>
      </c>
      <c r="AE43" s="464">
        <v>7</v>
      </c>
      <c r="AF43" s="464">
        <v>7</v>
      </c>
      <c r="AG43" s="464">
        <v>7</v>
      </c>
      <c r="AH43" s="464">
        <v>7</v>
      </c>
      <c r="AI43" s="464">
        <v>7</v>
      </c>
      <c r="AJ43" s="464">
        <v>7</v>
      </c>
      <c r="AK43" s="464">
        <v>7</v>
      </c>
      <c r="AL43" s="464">
        <v>7</v>
      </c>
      <c r="AM43" s="464">
        <v>7</v>
      </c>
      <c r="AN43" s="464">
        <v>7</v>
      </c>
      <c r="AO43" s="464">
        <v>7</v>
      </c>
      <c r="AP43" s="464">
        <v>7</v>
      </c>
      <c r="AQ43" s="464">
        <v>7</v>
      </c>
      <c r="AR43" s="464">
        <v>7</v>
      </c>
      <c r="AS43" s="464">
        <v>7</v>
      </c>
      <c r="AT43" s="464">
        <v>7</v>
      </c>
      <c r="AU43" s="464">
        <v>7</v>
      </c>
      <c r="AV43" s="464">
        <v>10</v>
      </c>
      <c r="AW43" s="464">
        <v>10</v>
      </c>
      <c r="AX43" s="464">
        <v>10</v>
      </c>
      <c r="AY43" s="464">
        <v>10</v>
      </c>
      <c r="AZ43" s="464">
        <v>10</v>
      </c>
      <c r="BA43" s="464">
        <v>10</v>
      </c>
      <c r="BB43" s="464">
        <v>10</v>
      </c>
      <c r="BC43" s="464">
        <v>10</v>
      </c>
      <c r="BD43" s="464">
        <v>10</v>
      </c>
      <c r="BE43" s="464">
        <v>10</v>
      </c>
      <c r="BF43" s="464">
        <v>10</v>
      </c>
      <c r="BG43" s="464">
        <v>10</v>
      </c>
      <c r="BH43" s="464">
        <v>10</v>
      </c>
      <c r="BI43" s="464">
        <v>10</v>
      </c>
      <c r="BJ43" s="464">
        <v>10</v>
      </c>
      <c r="BK43" s="464">
        <v>10</v>
      </c>
      <c r="BL43" s="464">
        <v>10</v>
      </c>
      <c r="BM43" s="464">
        <v>10</v>
      </c>
      <c r="BN43" s="464">
        <v>10</v>
      </c>
      <c r="BO43" s="464">
        <v>10</v>
      </c>
      <c r="BP43" s="464">
        <v>10</v>
      </c>
      <c r="BQ43" s="464">
        <v>10</v>
      </c>
      <c r="BR43" s="464">
        <v>10</v>
      </c>
      <c r="BS43" s="464">
        <v>10</v>
      </c>
      <c r="BT43" s="464">
        <v>10</v>
      </c>
      <c r="BU43" s="464">
        <v>10</v>
      </c>
      <c r="BV43" s="464">
        <v>10</v>
      </c>
      <c r="BW43" s="464">
        <v>10</v>
      </c>
      <c r="BX43" s="464">
        <v>10</v>
      </c>
      <c r="BY43" s="464">
        <v>10</v>
      </c>
      <c r="BZ43" s="464">
        <v>10</v>
      </c>
      <c r="CA43" s="464">
        <v>10</v>
      </c>
      <c r="CB43" s="464">
        <v>10</v>
      </c>
      <c r="CC43" s="464">
        <v>10</v>
      </c>
      <c r="CD43" s="464">
        <v>10</v>
      </c>
      <c r="CE43" s="464">
        <v>10</v>
      </c>
      <c r="CF43" s="464">
        <v>10</v>
      </c>
      <c r="CG43" s="464">
        <v>10</v>
      </c>
      <c r="CH43" s="464">
        <v>10</v>
      </c>
      <c r="CI43" s="464">
        <v>10</v>
      </c>
      <c r="CJ43" s="464">
        <v>10</v>
      </c>
      <c r="CK43" s="464">
        <v>10</v>
      </c>
      <c r="CL43" s="464">
        <v>10</v>
      </c>
      <c r="CM43" s="464">
        <v>10</v>
      </c>
      <c r="CN43" s="464">
        <v>10</v>
      </c>
      <c r="CO43" s="464">
        <v>10</v>
      </c>
      <c r="CP43" s="464">
        <v>10</v>
      </c>
      <c r="CQ43" s="464">
        <v>10</v>
      </c>
      <c r="CR43" s="464">
        <v>10</v>
      </c>
      <c r="CS43" s="464">
        <v>10</v>
      </c>
      <c r="CT43" s="464">
        <v>10</v>
      </c>
      <c r="CU43" s="464">
        <v>10</v>
      </c>
      <c r="CV43" s="464">
        <v>10</v>
      </c>
      <c r="CW43" s="464">
        <v>10</v>
      </c>
      <c r="CX43" s="464">
        <v>10</v>
      </c>
      <c r="CY43" s="464">
        <v>10</v>
      </c>
      <c r="CZ43" s="464">
        <v>10</v>
      </c>
      <c r="DA43" s="464">
        <v>10</v>
      </c>
      <c r="DB43" s="464">
        <v>10</v>
      </c>
      <c r="DC43" s="464">
        <v>10</v>
      </c>
      <c r="DD43" s="464">
        <v>10</v>
      </c>
      <c r="DE43" s="464">
        <v>10</v>
      </c>
      <c r="DF43" s="464">
        <v>10</v>
      </c>
      <c r="DG43" s="464">
        <v>10</v>
      </c>
      <c r="DH43" s="464">
        <v>10</v>
      </c>
      <c r="DI43" s="464">
        <v>10</v>
      </c>
      <c r="DJ43" s="464">
        <v>10</v>
      </c>
      <c r="DK43" s="464">
        <v>10</v>
      </c>
      <c r="DL43" s="464">
        <v>10</v>
      </c>
      <c r="DM43" s="464">
        <v>10</v>
      </c>
      <c r="DN43" s="464">
        <v>10</v>
      </c>
      <c r="DO43" s="464">
        <v>10</v>
      </c>
      <c r="DP43" s="464">
        <v>10</v>
      </c>
      <c r="DQ43" s="464">
        <v>10</v>
      </c>
      <c r="DR43" s="464">
        <v>10</v>
      </c>
      <c r="DS43" s="464">
        <v>10</v>
      </c>
      <c r="DT43" s="464">
        <v>10</v>
      </c>
      <c r="DU43" s="464">
        <v>10</v>
      </c>
      <c r="DV43" s="464">
        <v>10</v>
      </c>
      <c r="DW43" s="464">
        <v>10</v>
      </c>
      <c r="DX43" s="464">
        <v>10</v>
      </c>
      <c r="DY43" s="462">
        <v>10</v>
      </c>
      <c r="DZ43" s="464">
        <v>10</v>
      </c>
      <c r="EA43" s="464">
        <v>10</v>
      </c>
      <c r="EB43" s="464">
        <v>10</v>
      </c>
      <c r="EC43" s="464">
        <v>10</v>
      </c>
      <c r="ED43" s="464">
        <v>10</v>
      </c>
      <c r="EE43" s="464">
        <v>10</v>
      </c>
      <c r="EF43" s="464">
        <v>10</v>
      </c>
      <c r="EG43" s="464">
        <v>10</v>
      </c>
      <c r="EH43" s="464">
        <v>10</v>
      </c>
      <c r="EI43" s="464">
        <v>10</v>
      </c>
      <c r="EJ43" s="464">
        <v>10</v>
      </c>
      <c r="EK43" s="464">
        <v>10</v>
      </c>
      <c r="EL43" s="464">
        <v>10</v>
      </c>
      <c r="EM43" s="464">
        <v>10</v>
      </c>
      <c r="EN43" s="464">
        <v>10</v>
      </c>
      <c r="EO43" s="464">
        <v>10</v>
      </c>
      <c r="EP43" s="464">
        <v>10</v>
      </c>
      <c r="EQ43" s="464">
        <v>10</v>
      </c>
      <c r="ER43" s="464">
        <v>10</v>
      </c>
      <c r="ES43" s="464">
        <v>10</v>
      </c>
      <c r="ET43" s="464">
        <v>10</v>
      </c>
      <c r="EU43" s="464">
        <v>10</v>
      </c>
      <c r="EV43" s="464">
        <v>10</v>
      </c>
      <c r="EW43" s="464">
        <v>10</v>
      </c>
      <c r="EX43" s="464">
        <v>10</v>
      </c>
      <c r="EY43" s="464">
        <v>10</v>
      </c>
      <c r="EZ43" s="464">
        <v>10</v>
      </c>
      <c r="FA43" s="464">
        <v>10</v>
      </c>
      <c r="FB43" s="464">
        <v>10</v>
      </c>
      <c r="FC43" s="464">
        <v>10</v>
      </c>
      <c r="FD43" s="464">
        <v>10</v>
      </c>
      <c r="FE43" s="464">
        <v>10</v>
      </c>
      <c r="FF43" s="464">
        <v>10</v>
      </c>
      <c r="FG43" s="464">
        <v>10</v>
      </c>
      <c r="FH43" s="464">
        <v>10</v>
      </c>
      <c r="FI43" s="464">
        <v>10</v>
      </c>
      <c r="FJ43" s="464">
        <v>10</v>
      </c>
      <c r="FK43" s="464">
        <v>10</v>
      </c>
      <c r="FL43" s="464">
        <v>10</v>
      </c>
      <c r="FM43" s="464">
        <v>10</v>
      </c>
      <c r="FN43" s="464">
        <v>10</v>
      </c>
      <c r="FO43" s="464">
        <v>10</v>
      </c>
      <c r="FP43" s="464">
        <v>10</v>
      </c>
      <c r="FQ43" s="464">
        <v>10</v>
      </c>
      <c r="FR43" s="464">
        <v>10</v>
      </c>
      <c r="FS43" s="464">
        <v>10</v>
      </c>
      <c r="FT43" s="464">
        <v>10</v>
      </c>
      <c r="FU43" s="464">
        <v>10</v>
      </c>
      <c r="FV43" s="464">
        <v>10</v>
      </c>
      <c r="FW43" s="464">
        <v>10</v>
      </c>
      <c r="FX43" s="406" t="s">
        <v>49</v>
      </c>
    </row>
    <row r="44" spans="1:181" s="185" customFormat="1">
      <c r="B44" s="325" t="s">
        <v>149</v>
      </c>
      <c r="C44" s="464"/>
      <c r="D44" s="464"/>
      <c r="E44" s="464"/>
      <c r="F44" s="464"/>
      <c r="G44" s="464"/>
      <c r="H44" s="464"/>
      <c r="I44" s="464"/>
      <c r="J44" s="464"/>
      <c r="K44" s="464"/>
      <c r="L44" s="464"/>
      <c r="M44" s="464"/>
      <c r="N44" s="464"/>
      <c r="O44" s="562">
        <f t="shared" ref="O44:BZ44" si="19">ROUND(+O43/O8,0)</f>
        <v>96</v>
      </c>
      <c r="P44" s="562">
        <f t="shared" si="19"/>
        <v>96</v>
      </c>
      <c r="Q44" s="562">
        <f t="shared" si="19"/>
        <v>96</v>
      </c>
      <c r="R44" s="562">
        <f t="shared" si="19"/>
        <v>96</v>
      </c>
      <c r="S44" s="562">
        <f t="shared" si="19"/>
        <v>96</v>
      </c>
      <c r="T44" s="562">
        <f t="shared" si="19"/>
        <v>96</v>
      </c>
      <c r="U44" s="562">
        <f t="shared" si="19"/>
        <v>96</v>
      </c>
      <c r="V44" s="562">
        <f t="shared" si="19"/>
        <v>96</v>
      </c>
      <c r="W44" s="562">
        <f t="shared" si="19"/>
        <v>96</v>
      </c>
      <c r="X44" s="562">
        <f t="shared" si="19"/>
        <v>96</v>
      </c>
      <c r="Y44" s="562">
        <f t="shared" si="19"/>
        <v>96</v>
      </c>
      <c r="Z44" s="562">
        <f t="shared" si="19"/>
        <v>96</v>
      </c>
      <c r="AA44" s="562">
        <f t="shared" si="19"/>
        <v>96</v>
      </c>
      <c r="AB44" s="562">
        <f t="shared" si="19"/>
        <v>96</v>
      </c>
      <c r="AC44" s="562">
        <f t="shared" si="19"/>
        <v>96</v>
      </c>
      <c r="AD44" s="562">
        <f t="shared" si="19"/>
        <v>96</v>
      </c>
      <c r="AE44" s="562">
        <f t="shared" si="19"/>
        <v>96</v>
      </c>
      <c r="AF44" s="562">
        <f t="shared" si="19"/>
        <v>96</v>
      </c>
      <c r="AG44" s="562">
        <f t="shared" si="19"/>
        <v>96</v>
      </c>
      <c r="AH44" s="562">
        <f t="shared" si="19"/>
        <v>96</v>
      </c>
      <c r="AI44" s="562">
        <f t="shared" si="19"/>
        <v>96</v>
      </c>
      <c r="AJ44" s="562">
        <f t="shared" si="19"/>
        <v>96</v>
      </c>
      <c r="AK44" s="562">
        <f t="shared" si="19"/>
        <v>96</v>
      </c>
      <c r="AL44" s="562">
        <f t="shared" si="19"/>
        <v>96</v>
      </c>
      <c r="AM44" s="562">
        <f t="shared" si="19"/>
        <v>96</v>
      </c>
      <c r="AN44" s="562">
        <f t="shared" si="19"/>
        <v>96</v>
      </c>
      <c r="AO44" s="562">
        <f t="shared" si="19"/>
        <v>96</v>
      </c>
      <c r="AP44" s="562">
        <f t="shared" si="19"/>
        <v>96</v>
      </c>
      <c r="AQ44" s="562">
        <f t="shared" si="19"/>
        <v>96</v>
      </c>
      <c r="AR44" s="562">
        <f t="shared" si="19"/>
        <v>96</v>
      </c>
      <c r="AS44" s="562">
        <f t="shared" si="19"/>
        <v>96</v>
      </c>
      <c r="AT44" s="562">
        <f t="shared" si="19"/>
        <v>96</v>
      </c>
      <c r="AU44" s="562">
        <f t="shared" si="19"/>
        <v>96</v>
      </c>
      <c r="AV44" s="562">
        <f t="shared" si="19"/>
        <v>142</v>
      </c>
      <c r="AW44" s="562">
        <f t="shared" si="19"/>
        <v>142</v>
      </c>
      <c r="AX44" s="562">
        <f t="shared" si="19"/>
        <v>142</v>
      </c>
      <c r="AY44" s="562">
        <f t="shared" si="19"/>
        <v>142</v>
      </c>
      <c r="AZ44" s="562">
        <f t="shared" si="19"/>
        <v>142</v>
      </c>
      <c r="BA44" s="562">
        <f t="shared" si="19"/>
        <v>142</v>
      </c>
      <c r="BB44" s="562">
        <f t="shared" si="19"/>
        <v>142</v>
      </c>
      <c r="BC44" s="562">
        <f t="shared" si="19"/>
        <v>142</v>
      </c>
      <c r="BD44" s="562">
        <f t="shared" si="19"/>
        <v>142</v>
      </c>
      <c r="BE44" s="562">
        <f t="shared" si="19"/>
        <v>142</v>
      </c>
      <c r="BF44" s="562">
        <f t="shared" si="19"/>
        <v>142</v>
      </c>
      <c r="BG44" s="562">
        <f t="shared" si="19"/>
        <v>142</v>
      </c>
      <c r="BH44" s="562">
        <f t="shared" si="19"/>
        <v>142</v>
      </c>
      <c r="BI44" s="562">
        <f t="shared" si="19"/>
        <v>142</v>
      </c>
      <c r="BJ44" s="562">
        <f t="shared" si="19"/>
        <v>142</v>
      </c>
      <c r="BK44" s="562">
        <f t="shared" si="19"/>
        <v>142</v>
      </c>
      <c r="BL44" s="562">
        <f t="shared" si="19"/>
        <v>142</v>
      </c>
      <c r="BM44" s="562">
        <f t="shared" si="19"/>
        <v>142</v>
      </c>
      <c r="BN44" s="562">
        <f t="shared" si="19"/>
        <v>142</v>
      </c>
      <c r="BO44" s="562">
        <f t="shared" si="19"/>
        <v>142</v>
      </c>
      <c r="BP44" s="562">
        <f t="shared" si="19"/>
        <v>142</v>
      </c>
      <c r="BQ44" s="562">
        <f t="shared" si="19"/>
        <v>142</v>
      </c>
      <c r="BR44" s="562">
        <f t="shared" si="19"/>
        <v>142</v>
      </c>
      <c r="BS44" s="562">
        <f t="shared" si="19"/>
        <v>142</v>
      </c>
      <c r="BT44" s="562">
        <f t="shared" si="19"/>
        <v>142</v>
      </c>
      <c r="BU44" s="562">
        <f t="shared" si="19"/>
        <v>142</v>
      </c>
      <c r="BV44" s="562">
        <f t="shared" si="19"/>
        <v>142</v>
      </c>
      <c r="BW44" s="562">
        <f t="shared" si="19"/>
        <v>142</v>
      </c>
      <c r="BX44" s="562">
        <f t="shared" si="19"/>
        <v>142</v>
      </c>
      <c r="BY44" s="562">
        <f t="shared" si="19"/>
        <v>142</v>
      </c>
      <c r="BZ44" s="562">
        <f t="shared" si="19"/>
        <v>142</v>
      </c>
      <c r="CA44" s="562">
        <f t="shared" ref="CA44:EL44" si="20">ROUND(+CA43/CA8,0)</f>
        <v>142</v>
      </c>
      <c r="CB44" s="562">
        <f t="shared" si="20"/>
        <v>142</v>
      </c>
      <c r="CC44" s="562">
        <f t="shared" si="20"/>
        <v>142</v>
      </c>
      <c r="CD44" s="562">
        <f t="shared" si="20"/>
        <v>142</v>
      </c>
      <c r="CE44" s="562">
        <f t="shared" si="20"/>
        <v>142</v>
      </c>
      <c r="CF44" s="562">
        <f t="shared" si="20"/>
        <v>142</v>
      </c>
      <c r="CG44" s="562">
        <f t="shared" si="20"/>
        <v>142</v>
      </c>
      <c r="CH44" s="562">
        <f t="shared" si="20"/>
        <v>142</v>
      </c>
      <c r="CI44" s="562">
        <f t="shared" si="20"/>
        <v>142</v>
      </c>
      <c r="CJ44" s="562">
        <f t="shared" si="20"/>
        <v>142</v>
      </c>
      <c r="CK44" s="562">
        <f t="shared" si="20"/>
        <v>142</v>
      </c>
      <c r="CL44" s="562">
        <f t="shared" si="20"/>
        <v>142</v>
      </c>
      <c r="CM44" s="562">
        <f t="shared" si="20"/>
        <v>142</v>
      </c>
      <c r="CN44" s="562">
        <f t="shared" si="20"/>
        <v>142</v>
      </c>
      <c r="CO44" s="562">
        <f t="shared" si="20"/>
        <v>142</v>
      </c>
      <c r="CP44" s="562">
        <f t="shared" si="20"/>
        <v>142</v>
      </c>
      <c r="CQ44" s="562">
        <f t="shared" si="20"/>
        <v>142</v>
      </c>
      <c r="CR44" s="562">
        <f t="shared" si="20"/>
        <v>142</v>
      </c>
      <c r="CS44" s="562">
        <f t="shared" si="20"/>
        <v>142</v>
      </c>
      <c r="CT44" s="562">
        <f t="shared" si="20"/>
        <v>142</v>
      </c>
      <c r="CU44" s="562">
        <f t="shared" si="20"/>
        <v>142</v>
      </c>
      <c r="CV44" s="562">
        <f t="shared" si="20"/>
        <v>142</v>
      </c>
      <c r="CW44" s="562">
        <f t="shared" si="20"/>
        <v>142</v>
      </c>
      <c r="CX44" s="562">
        <f t="shared" si="20"/>
        <v>142</v>
      </c>
      <c r="CY44" s="562">
        <f t="shared" si="20"/>
        <v>142</v>
      </c>
      <c r="CZ44" s="562">
        <f t="shared" si="20"/>
        <v>142</v>
      </c>
      <c r="DA44" s="562">
        <f t="shared" si="20"/>
        <v>142</v>
      </c>
      <c r="DB44" s="562">
        <f t="shared" si="20"/>
        <v>142</v>
      </c>
      <c r="DC44" s="562">
        <f t="shared" si="20"/>
        <v>142</v>
      </c>
      <c r="DD44" s="562">
        <f t="shared" si="20"/>
        <v>142</v>
      </c>
      <c r="DE44" s="562">
        <f t="shared" si="20"/>
        <v>142</v>
      </c>
      <c r="DF44" s="562">
        <f t="shared" si="20"/>
        <v>142</v>
      </c>
      <c r="DG44" s="562">
        <f t="shared" si="20"/>
        <v>142</v>
      </c>
      <c r="DH44" s="562">
        <f t="shared" si="20"/>
        <v>142</v>
      </c>
      <c r="DI44" s="562">
        <f t="shared" si="20"/>
        <v>142</v>
      </c>
      <c r="DJ44" s="562">
        <f t="shared" si="20"/>
        <v>142</v>
      </c>
      <c r="DK44" s="562">
        <f t="shared" si="20"/>
        <v>142</v>
      </c>
      <c r="DL44" s="562">
        <f t="shared" si="20"/>
        <v>142</v>
      </c>
      <c r="DM44" s="562">
        <f t="shared" si="20"/>
        <v>142</v>
      </c>
      <c r="DN44" s="562">
        <f t="shared" si="20"/>
        <v>142</v>
      </c>
      <c r="DO44" s="562">
        <f t="shared" si="20"/>
        <v>142</v>
      </c>
      <c r="DP44" s="562">
        <f t="shared" si="20"/>
        <v>142</v>
      </c>
      <c r="DQ44" s="562">
        <f t="shared" si="20"/>
        <v>142</v>
      </c>
      <c r="DR44" s="562">
        <f t="shared" si="20"/>
        <v>142</v>
      </c>
      <c r="DS44" s="562">
        <f t="shared" si="20"/>
        <v>142</v>
      </c>
      <c r="DT44" s="562">
        <f t="shared" si="20"/>
        <v>142</v>
      </c>
      <c r="DU44" s="562">
        <f t="shared" si="20"/>
        <v>142</v>
      </c>
      <c r="DV44" s="562">
        <f t="shared" si="20"/>
        <v>142</v>
      </c>
      <c r="DW44" s="562">
        <f t="shared" si="20"/>
        <v>142</v>
      </c>
      <c r="DX44" s="562">
        <f t="shared" si="20"/>
        <v>142</v>
      </c>
      <c r="DY44" s="563">
        <f t="shared" si="20"/>
        <v>142</v>
      </c>
      <c r="DZ44" s="562">
        <f t="shared" si="20"/>
        <v>142</v>
      </c>
      <c r="EA44" s="562">
        <f t="shared" si="20"/>
        <v>142</v>
      </c>
      <c r="EB44" s="562">
        <f t="shared" si="20"/>
        <v>142</v>
      </c>
      <c r="EC44" s="562">
        <f t="shared" si="20"/>
        <v>142</v>
      </c>
      <c r="ED44" s="562">
        <f t="shared" si="20"/>
        <v>142</v>
      </c>
      <c r="EE44" s="562">
        <f t="shared" si="20"/>
        <v>142</v>
      </c>
      <c r="EF44" s="562">
        <f t="shared" si="20"/>
        <v>142</v>
      </c>
      <c r="EG44" s="562">
        <f t="shared" si="20"/>
        <v>142</v>
      </c>
      <c r="EH44" s="562">
        <f t="shared" si="20"/>
        <v>142</v>
      </c>
      <c r="EI44" s="562">
        <f t="shared" si="20"/>
        <v>142</v>
      </c>
      <c r="EJ44" s="562">
        <f t="shared" si="20"/>
        <v>142</v>
      </c>
      <c r="EK44" s="562">
        <f t="shared" si="20"/>
        <v>142</v>
      </c>
      <c r="EL44" s="562">
        <f t="shared" si="20"/>
        <v>142</v>
      </c>
      <c r="EM44" s="562">
        <f t="shared" ref="EM44:FW44" si="21">ROUND(+EM43/EM8,0)</f>
        <v>142</v>
      </c>
      <c r="EN44" s="562">
        <f t="shared" si="21"/>
        <v>142</v>
      </c>
      <c r="EO44" s="562">
        <f t="shared" si="21"/>
        <v>142</v>
      </c>
      <c r="EP44" s="562">
        <f t="shared" si="21"/>
        <v>142</v>
      </c>
      <c r="EQ44" s="562">
        <f t="shared" si="21"/>
        <v>142</v>
      </c>
      <c r="ER44" s="562">
        <f t="shared" si="21"/>
        <v>142</v>
      </c>
      <c r="ES44" s="562">
        <f t="shared" si="21"/>
        <v>142</v>
      </c>
      <c r="ET44" s="562">
        <f t="shared" si="21"/>
        <v>142</v>
      </c>
      <c r="EU44" s="562">
        <f t="shared" si="21"/>
        <v>142</v>
      </c>
      <c r="EV44" s="562">
        <f t="shared" si="21"/>
        <v>142</v>
      </c>
      <c r="EW44" s="562">
        <f t="shared" si="21"/>
        <v>142</v>
      </c>
      <c r="EX44" s="562">
        <f t="shared" si="21"/>
        <v>142</v>
      </c>
      <c r="EY44" s="562">
        <f t="shared" si="21"/>
        <v>142</v>
      </c>
      <c r="EZ44" s="562">
        <f t="shared" si="21"/>
        <v>142</v>
      </c>
      <c r="FA44" s="562">
        <f t="shared" si="21"/>
        <v>142</v>
      </c>
      <c r="FB44" s="562">
        <f t="shared" si="21"/>
        <v>142</v>
      </c>
      <c r="FC44" s="562">
        <f t="shared" si="21"/>
        <v>142</v>
      </c>
      <c r="FD44" s="562">
        <f t="shared" si="21"/>
        <v>142</v>
      </c>
      <c r="FE44" s="562">
        <f t="shared" si="21"/>
        <v>142</v>
      </c>
      <c r="FF44" s="562">
        <f t="shared" si="21"/>
        <v>142</v>
      </c>
      <c r="FG44" s="562">
        <f t="shared" si="21"/>
        <v>142</v>
      </c>
      <c r="FH44" s="562">
        <f t="shared" si="21"/>
        <v>142</v>
      </c>
      <c r="FI44" s="562">
        <f t="shared" si="21"/>
        <v>142</v>
      </c>
      <c r="FJ44" s="562">
        <f t="shared" si="21"/>
        <v>142</v>
      </c>
      <c r="FK44" s="562">
        <f t="shared" si="21"/>
        <v>142</v>
      </c>
      <c r="FL44" s="562">
        <f t="shared" si="21"/>
        <v>142</v>
      </c>
      <c r="FM44" s="562">
        <f t="shared" si="21"/>
        <v>142</v>
      </c>
      <c r="FN44" s="562">
        <f t="shared" si="21"/>
        <v>142</v>
      </c>
      <c r="FO44" s="562">
        <f t="shared" si="21"/>
        <v>142</v>
      </c>
      <c r="FP44" s="562">
        <f t="shared" si="21"/>
        <v>142</v>
      </c>
      <c r="FQ44" s="562">
        <f t="shared" si="21"/>
        <v>142</v>
      </c>
      <c r="FR44" s="562">
        <f t="shared" si="21"/>
        <v>142</v>
      </c>
      <c r="FS44" s="562">
        <f t="shared" si="21"/>
        <v>142</v>
      </c>
      <c r="FT44" s="562">
        <f t="shared" si="21"/>
        <v>142</v>
      </c>
      <c r="FU44" s="562">
        <f t="shared" si="21"/>
        <v>142</v>
      </c>
      <c r="FV44" s="562">
        <f t="shared" si="21"/>
        <v>142</v>
      </c>
      <c r="FW44" s="562">
        <f t="shared" si="21"/>
        <v>142</v>
      </c>
      <c r="FX44" s="406" t="s">
        <v>49</v>
      </c>
    </row>
    <row r="45" spans="1:181" s="185" customFormat="1">
      <c r="B45" s="325" t="s">
        <v>152</v>
      </c>
      <c r="C45" s="464"/>
      <c r="D45" s="464"/>
      <c r="E45" s="464"/>
      <c r="F45" s="464"/>
      <c r="G45" s="464"/>
      <c r="H45" s="464"/>
      <c r="I45" s="464"/>
      <c r="J45" s="464"/>
      <c r="K45" s="464"/>
      <c r="L45" s="464"/>
      <c r="M45" s="464"/>
      <c r="N45" s="464"/>
      <c r="O45" s="221">
        <f t="shared" ref="O45:BZ45" si="22">+O23</f>
        <v>3.1870000000000002E-2</v>
      </c>
      <c r="P45" s="221">
        <f t="shared" si="22"/>
        <v>3.1870000000000002E-2</v>
      </c>
      <c r="Q45" s="221">
        <f t="shared" si="22"/>
        <v>3.1870000000000002E-2</v>
      </c>
      <c r="R45" s="221">
        <f t="shared" si="22"/>
        <v>3.2869999999999996E-2</v>
      </c>
      <c r="S45" s="221">
        <f t="shared" si="22"/>
        <v>3.2869999999999996E-2</v>
      </c>
      <c r="T45" s="221">
        <f t="shared" si="22"/>
        <v>3.2869999999999996E-2</v>
      </c>
      <c r="U45" s="221">
        <f t="shared" si="22"/>
        <v>3.3869999999999997E-2</v>
      </c>
      <c r="V45" s="221">
        <f t="shared" si="22"/>
        <v>3.3869999999999997E-2</v>
      </c>
      <c r="W45" s="221">
        <f t="shared" si="22"/>
        <v>3.3869999999999997E-2</v>
      </c>
      <c r="X45" s="221">
        <f t="shared" si="22"/>
        <v>3.4869999999999998E-2</v>
      </c>
      <c r="Y45" s="221">
        <f t="shared" si="22"/>
        <v>3.4869999999999998E-2</v>
      </c>
      <c r="Z45" s="221">
        <f t="shared" si="22"/>
        <v>3.4869999999999998E-2</v>
      </c>
      <c r="AA45" s="221">
        <f t="shared" si="22"/>
        <v>3.5869999999999999E-2</v>
      </c>
      <c r="AB45" s="221">
        <f t="shared" si="22"/>
        <v>3.5869999999999999E-2</v>
      </c>
      <c r="AC45" s="221">
        <f t="shared" si="22"/>
        <v>3.5869999999999999E-2</v>
      </c>
      <c r="AD45" s="221">
        <f t="shared" si="22"/>
        <v>3.687E-2</v>
      </c>
      <c r="AE45" s="221">
        <f t="shared" si="22"/>
        <v>3.687E-2</v>
      </c>
      <c r="AF45" s="221">
        <f t="shared" si="22"/>
        <v>3.687E-2</v>
      </c>
      <c r="AG45" s="221">
        <f t="shared" si="22"/>
        <v>3.7870000000000001E-2</v>
      </c>
      <c r="AH45" s="221">
        <f t="shared" si="22"/>
        <v>4.1369999999999997E-2</v>
      </c>
      <c r="AI45" s="221">
        <f t="shared" si="22"/>
        <v>4.1369999999999997E-2</v>
      </c>
      <c r="AJ45" s="221">
        <f t="shared" si="22"/>
        <v>4.5870000000000001E-2</v>
      </c>
      <c r="AK45" s="221">
        <f t="shared" si="22"/>
        <v>4.5870000000000001E-2</v>
      </c>
      <c r="AL45" s="221">
        <f t="shared" si="22"/>
        <v>4.5870000000000001E-2</v>
      </c>
      <c r="AM45" s="221">
        <f t="shared" si="22"/>
        <v>4.6870000000000002E-2</v>
      </c>
      <c r="AN45" s="221">
        <f t="shared" si="22"/>
        <v>4.6870000000000002E-2</v>
      </c>
      <c r="AO45" s="221">
        <f t="shared" si="22"/>
        <v>4.6870000000000002E-2</v>
      </c>
      <c r="AP45" s="221">
        <f t="shared" si="22"/>
        <v>4.7870000000000003E-2</v>
      </c>
      <c r="AQ45" s="221">
        <f t="shared" si="22"/>
        <v>4.7870000000000003E-2</v>
      </c>
      <c r="AR45" s="221">
        <f t="shared" si="22"/>
        <v>4.7870000000000003E-2</v>
      </c>
      <c r="AS45" s="221">
        <f t="shared" si="22"/>
        <v>4.8870000000000004E-2</v>
      </c>
      <c r="AT45" s="221">
        <f t="shared" si="22"/>
        <v>4.8870000000000004E-2</v>
      </c>
      <c r="AU45" s="221">
        <f t="shared" si="22"/>
        <v>4.8870000000000004E-2</v>
      </c>
      <c r="AV45" s="221">
        <f t="shared" si="22"/>
        <v>5.3370000000000001E-2</v>
      </c>
      <c r="AW45" s="221">
        <f t="shared" si="22"/>
        <v>5.3370000000000001E-2</v>
      </c>
      <c r="AX45" s="221">
        <f t="shared" si="22"/>
        <v>5.3370000000000001E-2</v>
      </c>
      <c r="AY45" s="221">
        <f t="shared" si="22"/>
        <v>5.4370000000000002E-2</v>
      </c>
      <c r="AZ45" s="221">
        <f t="shared" si="22"/>
        <v>5.4370000000000002E-2</v>
      </c>
      <c r="BA45" s="221">
        <f t="shared" si="22"/>
        <v>5.4370000000000002E-2</v>
      </c>
      <c r="BB45" s="221">
        <f t="shared" si="22"/>
        <v>5.5370000000000003E-2</v>
      </c>
      <c r="BC45" s="221">
        <f t="shared" si="22"/>
        <v>5.5370000000000003E-2</v>
      </c>
      <c r="BD45" s="221">
        <f t="shared" si="22"/>
        <v>5.5370000000000003E-2</v>
      </c>
      <c r="BE45" s="221">
        <f t="shared" si="22"/>
        <v>5.5370000000000003E-2</v>
      </c>
      <c r="BF45" s="221">
        <f t="shared" si="22"/>
        <v>5.5370000000000003E-2</v>
      </c>
      <c r="BG45" s="221">
        <f t="shared" si="22"/>
        <v>5.5370000000000003E-2</v>
      </c>
      <c r="BH45" s="221">
        <f t="shared" si="22"/>
        <v>6.1370000000000001E-2</v>
      </c>
      <c r="BI45" s="221">
        <f t="shared" si="22"/>
        <v>6.1370000000000001E-2</v>
      </c>
      <c r="BJ45" s="221">
        <f t="shared" si="22"/>
        <v>6.1370000000000001E-2</v>
      </c>
      <c r="BK45" s="221">
        <f t="shared" si="22"/>
        <v>6.1370000000000001E-2</v>
      </c>
      <c r="BL45" s="221">
        <f t="shared" si="22"/>
        <v>6.1370000000000001E-2</v>
      </c>
      <c r="BM45" s="221">
        <f t="shared" si="22"/>
        <v>6.1370000000000001E-2</v>
      </c>
      <c r="BN45" s="221">
        <f t="shared" si="22"/>
        <v>6.1370000000000001E-2</v>
      </c>
      <c r="BO45" s="221">
        <f t="shared" si="22"/>
        <v>6.1370000000000001E-2</v>
      </c>
      <c r="BP45" s="221">
        <f t="shared" si="22"/>
        <v>6.1370000000000001E-2</v>
      </c>
      <c r="BQ45" s="221">
        <f t="shared" si="22"/>
        <v>6.1370000000000001E-2</v>
      </c>
      <c r="BR45" s="221">
        <f t="shared" si="22"/>
        <v>6.1370000000000001E-2</v>
      </c>
      <c r="BS45" s="221">
        <f t="shared" si="22"/>
        <v>6.1370000000000001E-2</v>
      </c>
      <c r="BT45" s="221">
        <f t="shared" si="22"/>
        <v>6.1370000000000001E-2</v>
      </c>
      <c r="BU45" s="221">
        <f t="shared" si="22"/>
        <v>6.1370000000000001E-2</v>
      </c>
      <c r="BV45" s="221">
        <f t="shared" si="22"/>
        <v>6.1370000000000001E-2</v>
      </c>
      <c r="BW45" s="221">
        <f t="shared" si="22"/>
        <v>6.1370000000000001E-2</v>
      </c>
      <c r="BX45" s="221">
        <f t="shared" si="22"/>
        <v>6.1370000000000001E-2</v>
      </c>
      <c r="BY45" s="221">
        <f t="shared" si="22"/>
        <v>6.1370000000000001E-2</v>
      </c>
      <c r="BZ45" s="221">
        <f t="shared" si="22"/>
        <v>6.1370000000000001E-2</v>
      </c>
      <c r="CA45" s="221">
        <f t="shared" ref="CA45:EL45" si="23">+CA23</f>
        <v>6.1370000000000001E-2</v>
      </c>
      <c r="CB45" s="221">
        <f t="shared" si="23"/>
        <v>6.1370000000000001E-2</v>
      </c>
      <c r="CC45" s="221">
        <f t="shared" si="23"/>
        <v>6.1370000000000001E-2</v>
      </c>
      <c r="CD45" s="221">
        <f t="shared" si="23"/>
        <v>6.1370000000000001E-2</v>
      </c>
      <c r="CE45" s="221">
        <f t="shared" si="23"/>
        <v>6.1370000000000001E-2</v>
      </c>
      <c r="CF45" s="221">
        <f t="shared" si="23"/>
        <v>6.1370000000000001E-2</v>
      </c>
      <c r="CG45" s="221">
        <f t="shared" si="23"/>
        <v>6.1370000000000001E-2</v>
      </c>
      <c r="CH45" s="221">
        <f t="shared" si="23"/>
        <v>6.1370000000000001E-2</v>
      </c>
      <c r="CI45" s="221">
        <f t="shared" si="23"/>
        <v>6.1370000000000001E-2</v>
      </c>
      <c r="CJ45" s="221">
        <f t="shared" si="23"/>
        <v>6.1370000000000001E-2</v>
      </c>
      <c r="CK45" s="221">
        <f t="shared" si="23"/>
        <v>6.1370000000000001E-2</v>
      </c>
      <c r="CL45" s="221">
        <f t="shared" si="23"/>
        <v>6.1370000000000001E-2</v>
      </c>
      <c r="CM45" s="221">
        <f t="shared" si="23"/>
        <v>6.1370000000000001E-2</v>
      </c>
      <c r="CN45" s="221">
        <f t="shared" si="23"/>
        <v>6.1370000000000001E-2</v>
      </c>
      <c r="CO45" s="221">
        <f t="shared" si="23"/>
        <v>6.1370000000000001E-2</v>
      </c>
      <c r="CP45" s="221">
        <f t="shared" si="23"/>
        <v>6.1370000000000001E-2</v>
      </c>
      <c r="CQ45" s="221">
        <f t="shared" si="23"/>
        <v>6.1370000000000001E-2</v>
      </c>
      <c r="CR45" s="221">
        <f t="shared" si="23"/>
        <v>6.1370000000000001E-2</v>
      </c>
      <c r="CS45" s="221">
        <f t="shared" si="23"/>
        <v>6.1370000000000001E-2</v>
      </c>
      <c r="CT45" s="221">
        <f t="shared" si="23"/>
        <v>6.1370000000000001E-2</v>
      </c>
      <c r="CU45" s="221">
        <f t="shared" si="23"/>
        <v>6.1370000000000001E-2</v>
      </c>
      <c r="CV45" s="221">
        <f t="shared" si="23"/>
        <v>6.1370000000000001E-2</v>
      </c>
      <c r="CW45" s="221">
        <f t="shared" si="23"/>
        <v>6.1370000000000001E-2</v>
      </c>
      <c r="CX45" s="221">
        <f t="shared" si="23"/>
        <v>6.1370000000000001E-2</v>
      </c>
      <c r="CY45" s="221">
        <f t="shared" si="23"/>
        <v>6.1370000000000001E-2</v>
      </c>
      <c r="CZ45" s="221">
        <f t="shared" si="23"/>
        <v>6.1370000000000001E-2</v>
      </c>
      <c r="DA45" s="221">
        <f t="shared" si="23"/>
        <v>6.1370000000000001E-2</v>
      </c>
      <c r="DB45" s="221">
        <f t="shared" si="23"/>
        <v>6.1370000000000001E-2</v>
      </c>
      <c r="DC45" s="221">
        <f t="shared" si="23"/>
        <v>6.1370000000000001E-2</v>
      </c>
      <c r="DD45" s="221">
        <f t="shared" si="23"/>
        <v>6.1370000000000001E-2</v>
      </c>
      <c r="DE45" s="221">
        <f t="shared" si="23"/>
        <v>6.1370000000000001E-2</v>
      </c>
      <c r="DF45" s="221">
        <f t="shared" si="23"/>
        <v>6.1370000000000001E-2</v>
      </c>
      <c r="DG45" s="221">
        <f t="shared" si="23"/>
        <v>6.1370000000000001E-2</v>
      </c>
      <c r="DH45" s="221">
        <f t="shared" si="23"/>
        <v>6.1370000000000001E-2</v>
      </c>
      <c r="DI45" s="221">
        <f t="shared" si="23"/>
        <v>6.1370000000000001E-2</v>
      </c>
      <c r="DJ45" s="221">
        <f t="shared" si="23"/>
        <v>6.1370000000000001E-2</v>
      </c>
      <c r="DK45" s="221">
        <f t="shared" si="23"/>
        <v>6.1370000000000001E-2</v>
      </c>
      <c r="DL45" s="221">
        <f t="shared" si="23"/>
        <v>6.1370000000000001E-2</v>
      </c>
      <c r="DM45" s="221">
        <f t="shared" si="23"/>
        <v>6.1370000000000001E-2</v>
      </c>
      <c r="DN45" s="221">
        <f t="shared" si="23"/>
        <v>6.1370000000000001E-2</v>
      </c>
      <c r="DO45" s="221">
        <f t="shared" si="23"/>
        <v>6.1370000000000001E-2</v>
      </c>
      <c r="DP45" s="221">
        <f t="shared" si="23"/>
        <v>6.1370000000000001E-2</v>
      </c>
      <c r="DQ45" s="221">
        <f t="shared" si="23"/>
        <v>6.1370000000000001E-2</v>
      </c>
      <c r="DR45" s="221">
        <f t="shared" si="23"/>
        <v>6.1370000000000001E-2</v>
      </c>
      <c r="DS45" s="221">
        <f t="shared" si="23"/>
        <v>6.1370000000000001E-2</v>
      </c>
      <c r="DT45" s="221">
        <f t="shared" si="23"/>
        <v>6.1370000000000001E-2</v>
      </c>
      <c r="DU45" s="221">
        <f t="shared" si="23"/>
        <v>6.1370000000000001E-2</v>
      </c>
      <c r="DV45" s="221">
        <f t="shared" si="23"/>
        <v>6.1370000000000001E-2</v>
      </c>
      <c r="DW45" s="221">
        <f t="shared" si="23"/>
        <v>6.1370000000000001E-2</v>
      </c>
      <c r="DX45" s="221">
        <f t="shared" si="23"/>
        <v>6.1370000000000001E-2</v>
      </c>
      <c r="DY45" s="467">
        <f t="shared" si="23"/>
        <v>6.1370000000000001E-2</v>
      </c>
      <c r="DZ45" s="221">
        <f t="shared" si="23"/>
        <v>6.1370000000000001E-2</v>
      </c>
      <c r="EA45" s="221">
        <f t="shared" si="23"/>
        <v>6.1370000000000001E-2</v>
      </c>
      <c r="EB45" s="221">
        <f t="shared" si="23"/>
        <v>6.1370000000000001E-2</v>
      </c>
      <c r="EC45" s="221">
        <f t="shared" si="23"/>
        <v>6.1370000000000001E-2</v>
      </c>
      <c r="ED45" s="221">
        <f t="shared" si="23"/>
        <v>6.1370000000000001E-2</v>
      </c>
      <c r="EE45" s="221">
        <f t="shared" si="23"/>
        <v>6.1370000000000001E-2</v>
      </c>
      <c r="EF45" s="221">
        <f t="shared" si="23"/>
        <v>6.1370000000000001E-2</v>
      </c>
      <c r="EG45" s="221">
        <f t="shared" si="23"/>
        <v>6.1370000000000001E-2</v>
      </c>
      <c r="EH45" s="221">
        <f t="shared" si="23"/>
        <v>6.1370000000000001E-2</v>
      </c>
      <c r="EI45" s="221">
        <f t="shared" si="23"/>
        <v>6.1370000000000001E-2</v>
      </c>
      <c r="EJ45" s="221">
        <f t="shared" si="23"/>
        <v>6.1370000000000001E-2</v>
      </c>
      <c r="EK45" s="221">
        <f t="shared" si="23"/>
        <v>6.1370000000000001E-2</v>
      </c>
      <c r="EL45" s="221">
        <f t="shared" si="23"/>
        <v>6.1370000000000001E-2</v>
      </c>
      <c r="EM45" s="221">
        <f t="shared" ref="EM45:FW45" si="24">+EM23</f>
        <v>6.1370000000000001E-2</v>
      </c>
      <c r="EN45" s="221">
        <f t="shared" si="24"/>
        <v>6.1370000000000001E-2</v>
      </c>
      <c r="EO45" s="221">
        <f t="shared" si="24"/>
        <v>6.1370000000000001E-2</v>
      </c>
      <c r="EP45" s="221">
        <f t="shared" si="24"/>
        <v>6.1370000000000001E-2</v>
      </c>
      <c r="EQ45" s="221">
        <f t="shared" si="24"/>
        <v>6.1370000000000001E-2</v>
      </c>
      <c r="ER45" s="221">
        <f t="shared" si="24"/>
        <v>6.1370000000000001E-2</v>
      </c>
      <c r="ES45" s="221">
        <f t="shared" si="24"/>
        <v>6.1370000000000001E-2</v>
      </c>
      <c r="ET45" s="221">
        <f t="shared" si="24"/>
        <v>6.1370000000000001E-2</v>
      </c>
      <c r="EU45" s="221">
        <f t="shared" si="24"/>
        <v>6.1370000000000001E-2</v>
      </c>
      <c r="EV45" s="221">
        <f t="shared" si="24"/>
        <v>6.1370000000000001E-2</v>
      </c>
      <c r="EW45" s="221">
        <f t="shared" si="24"/>
        <v>6.1370000000000001E-2</v>
      </c>
      <c r="EX45" s="221">
        <f t="shared" si="24"/>
        <v>6.1370000000000001E-2</v>
      </c>
      <c r="EY45" s="221">
        <f t="shared" si="24"/>
        <v>6.1370000000000001E-2</v>
      </c>
      <c r="EZ45" s="221">
        <f t="shared" si="24"/>
        <v>6.1370000000000001E-2</v>
      </c>
      <c r="FA45" s="221">
        <f t="shared" si="24"/>
        <v>6.1370000000000001E-2</v>
      </c>
      <c r="FB45" s="221">
        <f t="shared" si="24"/>
        <v>6.1370000000000001E-2</v>
      </c>
      <c r="FC45" s="221">
        <f t="shared" si="24"/>
        <v>6.1370000000000001E-2</v>
      </c>
      <c r="FD45" s="221">
        <f t="shared" si="24"/>
        <v>6.1370000000000001E-2</v>
      </c>
      <c r="FE45" s="221">
        <f t="shared" si="24"/>
        <v>6.1370000000000001E-2</v>
      </c>
      <c r="FF45" s="221">
        <f t="shared" si="24"/>
        <v>6.1370000000000001E-2</v>
      </c>
      <c r="FG45" s="221">
        <f t="shared" si="24"/>
        <v>6.1370000000000001E-2</v>
      </c>
      <c r="FH45" s="221">
        <f t="shared" si="24"/>
        <v>6.1370000000000001E-2</v>
      </c>
      <c r="FI45" s="221">
        <f t="shared" si="24"/>
        <v>6.1370000000000001E-2</v>
      </c>
      <c r="FJ45" s="221">
        <f t="shared" si="24"/>
        <v>6.1370000000000001E-2</v>
      </c>
      <c r="FK45" s="221">
        <f t="shared" si="24"/>
        <v>6.1370000000000001E-2</v>
      </c>
      <c r="FL45" s="221">
        <f t="shared" si="24"/>
        <v>6.1370000000000001E-2</v>
      </c>
      <c r="FM45" s="221">
        <f t="shared" si="24"/>
        <v>6.1370000000000001E-2</v>
      </c>
      <c r="FN45" s="221">
        <f t="shared" si="24"/>
        <v>6.1370000000000001E-2</v>
      </c>
      <c r="FO45" s="221">
        <f t="shared" si="24"/>
        <v>6.1370000000000001E-2</v>
      </c>
      <c r="FP45" s="221">
        <f t="shared" si="24"/>
        <v>6.1370000000000001E-2</v>
      </c>
      <c r="FQ45" s="221">
        <f t="shared" si="24"/>
        <v>6.1370000000000001E-2</v>
      </c>
      <c r="FR45" s="221">
        <f t="shared" si="24"/>
        <v>6.1370000000000001E-2</v>
      </c>
      <c r="FS45" s="221">
        <f t="shared" si="24"/>
        <v>6.1370000000000001E-2</v>
      </c>
      <c r="FT45" s="221">
        <f t="shared" si="24"/>
        <v>6.1370000000000001E-2</v>
      </c>
      <c r="FU45" s="221">
        <f t="shared" si="24"/>
        <v>6.1370000000000001E-2</v>
      </c>
      <c r="FV45" s="221">
        <f t="shared" si="24"/>
        <v>6.1370000000000001E-2</v>
      </c>
      <c r="FW45" s="221">
        <f t="shared" si="24"/>
        <v>6.1370000000000001E-2</v>
      </c>
      <c r="FX45" s="406" t="s">
        <v>49</v>
      </c>
    </row>
    <row r="46" spans="1:181" s="185" customFormat="1">
      <c r="B46" s="325" t="s">
        <v>151</v>
      </c>
      <c r="C46" s="464"/>
      <c r="D46" s="464"/>
      <c r="E46" s="464"/>
      <c r="F46" s="464"/>
      <c r="G46" s="464"/>
      <c r="H46" s="464"/>
      <c r="I46" s="464"/>
      <c r="J46" s="464"/>
      <c r="K46" s="464"/>
      <c r="L46" s="464"/>
      <c r="M46" s="464"/>
      <c r="N46" s="464"/>
      <c r="O46" s="221">
        <f>+O45*O44</f>
        <v>3.05952</v>
      </c>
      <c r="P46" s="221">
        <f t="shared" ref="P46:CA46" si="25">+P45*P44</f>
        <v>3.05952</v>
      </c>
      <c r="Q46" s="221">
        <f t="shared" si="25"/>
        <v>3.05952</v>
      </c>
      <c r="R46" s="221">
        <f t="shared" si="25"/>
        <v>3.1555199999999997</v>
      </c>
      <c r="S46" s="221">
        <f t="shared" si="25"/>
        <v>3.1555199999999997</v>
      </c>
      <c r="T46" s="221">
        <f t="shared" si="25"/>
        <v>3.1555199999999997</v>
      </c>
      <c r="U46" s="221">
        <f t="shared" si="25"/>
        <v>3.2515199999999997</v>
      </c>
      <c r="V46" s="221">
        <f t="shared" si="25"/>
        <v>3.2515199999999997</v>
      </c>
      <c r="W46" s="221">
        <f t="shared" si="25"/>
        <v>3.2515199999999997</v>
      </c>
      <c r="X46" s="221">
        <f t="shared" si="25"/>
        <v>3.3475199999999998</v>
      </c>
      <c r="Y46" s="221">
        <f t="shared" si="25"/>
        <v>3.3475199999999998</v>
      </c>
      <c r="Z46" s="221">
        <f t="shared" si="25"/>
        <v>3.3475199999999998</v>
      </c>
      <c r="AA46" s="221">
        <f t="shared" si="25"/>
        <v>3.4435199999999999</v>
      </c>
      <c r="AB46" s="221">
        <f t="shared" si="25"/>
        <v>3.4435199999999999</v>
      </c>
      <c r="AC46" s="221">
        <f t="shared" si="25"/>
        <v>3.4435199999999999</v>
      </c>
      <c r="AD46" s="221">
        <f t="shared" si="25"/>
        <v>3.53952</v>
      </c>
      <c r="AE46" s="221">
        <f t="shared" si="25"/>
        <v>3.53952</v>
      </c>
      <c r="AF46" s="221">
        <f t="shared" si="25"/>
        <v>3.53952</v>
      </c>
      <c r="AG46" s="221">
        <f t="shared" si="25"/>
        <v>3.6355200000000001</v>
      </c>
      <c r="AH46" s="221">
        <f t="shared" si="25"/>
        <v>3.9715199999999999</v>
      </c>
      <c r="AI46" s="221">
        <f t="shared" si="25"/>
        <v>3.9715199999999999</v>
      </c>
      <c r="AJ46" s="221">
        <f t="shared" si="25"/>
        <v>4.4035200000000003</v>
      </c>
      <c r="AK46" s="221">
        <f t="shared" si="25"/>
        <v>4.4035200000000003</v>
      </c>
      <c r="AL46" s="221">
        <f t="shared" si="25"/>
        <v>4.4035200000000003</v>
      </c>
      <c r="AM46" s="221">
        <f t="shared" si="25"/>
        <v>4.4995200000000004</v>
      </c>
      <c r="AN46" s="221">
        <f t="shared" si="25"/>
        <v>4.4995200000000004</v>
      </c>
      <c r="AO46" s="221">
        <f t="shared" si="25"/>
        <v>4.4995200000000004</v>
      </c>
      <c r="AP46" s="221">
        <f t="shared" si="25"/>
        <v>4.5955200000000005</v>
      </c>
      <c r="AQ46" s="221">
        <f t="shared" si="25"/>
        <v>4.5955200000000005</v>
      </c>
      <c r="AR46" s="221">
        <f t="shared" si="25"/>
        <v>4.5955200000000005</v>
      </c>
      <c r="AS46" s="221">
        <f t="shared" si="25"/>
        <v>4.6915200000000006</v>
      </c>
      <c r="AT46" s="221">
        <f t="shared" si="25"/>
        <v>4.6915200000000006</v>
      </c>
      <c r="AU46" s="221">
        <f t="shared" si="25"/>
        <v>4.6915200000000006</v>
      </c>
      <c r="AV46" s="221">
        <f t="shared" si="25"/>
        <v>7.5785400000000003</v>
      </c>
      <c r="AW46" s="221">
        <f t="shared" si="25"/>
        <v>7.5785400000000003</v>
      </c>
      <c r="AX46" s="221">
        <f t="shared" si="25"/>
        <v>7.5785400000000003</v>
      </c>
      <c r="AY46" s="221">
        <f t="shared" si="25"/>
        <v>7.7205400000000006</v>
      </c>
      <c r="AZ46" s="221">
        <f t="shared" si="25"/>
        <v>7.7205400000000006</v>
      </c>
      <c r="BA46" s="221">
        <f t="shared" si="25"/>
        <v>7.7205400000000006</v>
      </c>
      <c r="BB46" s="221">
        <f t="shared" si="25"/>
        <v>7.8625400000000001</v>
      </c>
      <c r="BC46" s="221">
        <f t="shared" si="25"/>
        <v>7.8625400000000001</v>
      </c>
      <c r="BD46" s="221">
        <f t="shared" si="25"/>
        <v>7.8625400000000001</v>
      </c>
      <c r="BE46" s="221">
        <f t="shared" si="25"/>
        <v>7.8625400000000001</v>
      </c>
      <c r="BF46" s="221">
        <f t="shared" si="25"/>
        <v>7.8625400000000001</v>
      </c>
      <c r="BG46" s="221">
        <f t="shared" si="25"/>
        <v>7.8625400000000001</v>
      </c>
      <c r="BH46" s="221">
        <f t="shared" si="25"/>
        <v>8.7145399999999995</v>
      </c>
      <c r="BI46" s="221">
        <f t="shared" si="25"/>
        <v>8.7145399999999995</v>
      </c>
      <c r="BJ46" s="221">
        <f t="shared" si="25"/>
        <v>8.7145399999999995</v>
      </c>
      <c r="BK46" s="221">
        <f t="shared" si="25"/>
        <v>8.7145399999999995</v>
      </c>
      <c r="BL46" s="221">
        <f t="shared" si="25"/>
        <v>8.7145399999999995</v>
      </c>
      <c r="BM46" s="221">
        <f t="shared" si="25"/>
        <v>8.7145399999999995</v>
      </c>
      <c r="BN46" s="221">
        <f t="shared" si="25"/>
        <v>8.7145399999999995</v>
      </c>
      <c r="BO46" s="221">
        <f t="shared" si="25"/>
        <v>8.7145399999999995</v>
      </c>
      <c r="BP46" s="221">
        <f t="shared" si="25"/>
        <v>8.7145399999999995</v>
      </c>
      <c r="BQ46" s="221">
        <f t="shared" si="25"/>
        <v>8.7145399999999995</v>
      </c>
      <c r="BR46" s="221">
        <f t="shared" si="25"/>
        <v>8.7145399999999995</v>
      </c>
      <c r="BS46" s="221">
        <f t="shared" si="25"/>
        <v>8.7145399999999995</v>
      </c>
      <c r="BT46" s="221">
        <f t="shared" si="25"/>
        <v>8.7145399999999995</v>
      </c>
      <c r="BU46" s="221">
        <f t="shared" si="25"/>
        <v>8.7145399999999995</v>
      </c>
      <c r="BV46" s="221">
        <f t="shared" si="25"/>
        <v>8.7145399999999995</v>
      </c>
      <c r="BW46" s="221">
        <f t="shared" si="25"/>
        <v>8.7145399999999995</v>
      </c>
      <c r="BX46" s="221">
        <f t="shared" si="25"/>
        <v>8.7145399999999995</v>
      </c>
      <c r="BY46" s="221">
        <f t="shared" si="25"/>
        <v>8.7145399999999995</v>
      </c>
      <c r="BZ46" s="221">
        <f t="shared" si="25"/>
        <v>8.7145399999999995</v>
      </c>
      <c r="CA46" s="221">
        <f t="shared" si="25"/>
        <v>8.7145399999999995</v>
      </c>
      <c r="CB46" s="221">
        <f t="shared" ref="CB46:EM46" si="26">+CB45*CB44</f>
        <v>8.7145399999999995</v>
      </c>
      <c r="CC46" s="221">
        <f t="shared" si="26"/>
        <v>8.7145399999999995</v>
      </c>
      <c r="CD46" s="221">
        <f t="shared" si="26"/>
        <v>8.7145399999999995</v>
      </c>
      <c r="CE46" s="221">
        <f t="shared" si="26"/>
        <v>8.7145399999999995</v>
      </c>
      <c r="CF46" s="221">
        <f t="shared" si="26"/>
        <v>8.7145399999999995</v>
      </c>
      <c r="CG46" s="221">
        <f t="shared" si="26"/>
        <v>8.7145399999999995</v>
      </c>
      <c r="CH46" s="221">
        <f t="shared" si="26"/>
        <v>8.7145399999999995</v>
      </c>
      <c r="CI46" s="221">
        <f t="shared" si="26"/>
        <v>8.7145399999999995</v>
      </c>
      <c r="CJ46" s="221">
        <f t="shared" si="26"/>
        <v>8.7145399999999995</v>
      </c>
      <c r="CK46" s="221">
        <f t="shared" si="26"/>
        <v>8.7145399999999995</v>
      </c>
      <c r="CL46" s="221">
        <f t="shared" si="26"/>
        <v>8.7145399999999995</v>
      </c>
      <c r="CM46" s="221">
        <f t="shared" si="26"/>
        <v>8.7145399999999995</v>
      </c>
      <c r="CN46" s="221">
        <f t="shared" si="26"/>
        <v>8.7145399999999995</v>
      </c>
      <c r="CO46" s="221">
        <f t="shared" si="26"/>
        <v>8.7145399999999995</v>
      </c>
      <c r="CP46" s="221">
        <f t="shared" si="26"/>
        <v>8.7145399999999995</v>
      </c>
      <c r="CQ46" s="221">
        <f t="shared" si="26"/>
        <v>8.7145399999999995</v>
      </c>
      <c r="CR46" s="221">
        <f t="shared" si="26"/>
        <v>8.7145399999999995</v>
      </c>
      <c r="CS46" s="221">
        <f t="shared" si="26"/>
        <v>8.7145399999999995</v>
      </c>
      <c r="CT46" s="221">
        <f t="shared" si="26"/>
        <v>8.7145399999999995</v>
      </c>
      <c r="CU46" s="221">
        <f t="shared" si="26"/>
        <v>8.7145399999999995</v>
      </c>
      <c r="CV46" s="221">
        <f t="shared" si="26"/>
        <v>8.7145399999999995</v>
      </c>
      <c r="CW46" s="221">
        <f t="shared" si="26"/>
        <v>8.7145399999999995</v>
      </c>
      <c r="CX46" s="221">
        <f t="shared" si="26"/>
        <v>8.7145399999999995</v>
      </c>
      <c r="CY46" s="221">
        <f t="shared" si="26"/>
        <v>8.7145399999999995</v>
      </c>
      <c r="CZ46" s="221">
        <f t="shared" si="26"/>
        <v>8.7145399999999995</v>
      </c>
      <c r="DA46" s="221">
        <f t="shared" si="26"/>
        <v>8.7145399999999995</v>
      </c>
      <c r="DB46" s="221">
        <f t="shared" si="26"/>
        <v>8.7145399999999995</v>
      </c>
      <c r="DC46" s="221">
        <f t="shared" si="26"/>
        <v>8.7145399999999995</v>
      </c>
      <c r="DD46" s="221">
        <f t="shared" si="26"/>
        <v>8.7145399999999995</v>
      </c>
      <c r="DE46" s="221">
        <f t="shared" si="26"/>
        <v>8.7145399999999995</v>
      </c>
      <c r="DF46" s="221">
        <f t="shared" si="26"/>
        <v>8.7145399999999995</v>
      </c>
      <c r="DG46" s="221">
        <f t="shared" si="26"/>
        <v>8.7145399999999995</v>
      </c>
      <c r="DH46" s="221">
        <f t="shared" si="26"/>
        <v>8.7145399999999995</v>
      </c>
      <c r="DI46" s="221">
        <f t="shared" si="26"/>
        <v>8.7145399999999995</v>
      </c>
      <c r="DJ46" s="221">
        <f t="shared" si="26"/>
        <v>8.7145399999999995</v>
      </c>
      <c r="DK46" s="221">
        <f t="shared" si="26"/>
        <v>8.7145399999999995</v>
      </c>
      <c r="DL46" s="221">
        <f t="shared" si="26"/>
        <v>8.7145399999999995</v>
      </c>
      <c r="DM46" s="221">
        <f t="shared" si="26"/>
        <v>8.7145399999999995</v>
      </c>
      <c r="DN46" s="221">
        <f t="shared" si="26"/>
        <v>8.7145399999999995</v>
      </c>
      <c r="DO46" s="221">
        <f t="shared" si="26"/>
        <v>8.7145399999999995</v>
      </c>
      <c r="DP46" s="221">
        <f t="shared" si="26"/>
        <v>8.7145399999999995</v>
      </c>
      <c r="DQ46" s="221">
        <f t="shared" si="26"/>
        <v>8.7145399999999995</v>
      </c>
      <c r="DR46" s="221">
        <f t="shared" si="26"/>
        <v>8.7145399999999995</v>
      </c>
      <c r="DS46" s="221">
        <f t="shared" si="26"/>
        <v>8.7145399999999995</v>
      </c>
      <c r="DT46" s="221">
        <f t="shared" si="26"/>
        <v>8.7145399999999995</v>
      </c>
      <c r="DU46" s="221">
        <f t="shared" si="26"/>
        <v>8.7145399999999995</v>
      </c>
      <c r="DV46" s="221">
        <f t="shared" si="26"/>
        <v>8.7145399999999995</v>
      </c>
      <c r="DW46" s="221">
        <f t="shared" si="26"/>
        <v>8.7145399999999995</v>
      </c>
      <c r="DX46" s="221">
        <f t="shared" si="26"/>
        <v>8.7145399999999995</v>
      </c>
      <c r="DY46" s="467">
        <f t="shared" si="26"/>
        <v>8.7145399999999995</v>
      </c>
      <c r="DZ46" s="221">
        <f t="shared" si="26"/>
        <v>8.7145399999999995</v>
      </c>
      <c r="EA46" s="221">
        <f t="shared" si="26"/>
        <v>8.7145399999999995</v>
      </c>
      <c r="EB46" s="221">
        <f t="shared" si="26"/>
        <v>8.7145399999999995</v>
      </c>
      <c r="EC46" s="221">
        <f t="shared" si="26"/>
        <v>8.7145399999999995</v>
      </c>
      <c r="ED46" s="221">
        <f t="shared" si="26"/>
        <v>8.7145399999999995</v>
      </c>
      <c r="EE46" s="221">
        <f t="shared" si="26"/>
        <v>8.7145399999999995</v>
      </c>
      <c r="EF46" s="221">
        <f t="shared" si="26"/>
        <v>8.7145399999999995</v>
      </c>
      <c r="EG46" s="221">
        <f t="shared" si="26"/>
        <v>8.7145399999999995</v>
      </c>
      <c r="EH46" s="221">
        <f t="shared" si="26"/>
        <v>8.7145399999999995</v>
      </c>
      <c r="EI46" s="221">
        <f t="shared" si="26"/>
        <v>8.7145399999999995</v>
      </c>
      <c r="EJ46" s="221">
        <f t="shared" si="26"/>
        <v>8.7145399999999995</v>
      </c>
      <c r="EK46" s="221">
        <f t="shared" si="26"/>
        <v>8.7145399999999995</v>
      </c>
      <c r="EL46" s="221">
        <f t="shared" si="26"/>
        <v>8.7145399999999995</v>
      </c>
      <c r="EM46" s="221">
        <f t="shared" si="26"/>
        <v>8.7145399999999995</v>
      </c>
      <c r="EN46" s="221">
        <f t="shared" ref="EN46:FW46" si="27">+EN45*EN44</f>
        <v>8.7145399999999995</v>
      </c>
      <c r="EO46" s="221">
        <f t="shared" si="27"/>
        <v>8.7145399999999995</v>
      </c>
      <c r="EP46" s="221">
        <f t="shared" si="27"/>
        <v>8.7145399999999995</v>
      </c>
      <c r="EQ46" s="221">
        <f t="shared" si="27"/>
        <v>8.7145399999999995</v>
      </c>
      <c r="ER46" s="221">
        <f t="shared" si="27"/>
        <v>8.7145399999999995</v>
      </c>
      <c r="ES46" s="221">
        <f t="shared" si="27"/>
        <v>8.7145399999999995</v>
      </c>
      <c r="ET46" s="221">
        <f t="shared" si="27"/>
        <v>8.7145399999999995</v>
      </c>
      <c r="EU46" s="221">
        <f t="shared" si="27"/>
        <v>8.7145399999999995</v>
      </c>
      <c r="EV46" s="221">
        <f t="shared" si="27"/>
        <v>8.7145399999999995</v>
      </c>
      <c r="EW46" s="221">
        <f t="shared" si="27"/>
        <v>8.7145399999999995</v>
      </c>
      <c r="EX46" s="221">
        <f t="shared" si="27"/>
        <v>8.7145399999999995</v>
      </c>
      <c r="EY46" s="221">
        <f t="shared" si="27"/>
        <v>8.7145399999999995</v>
      </c>
      <c r="EZ46" s="221">
        <f t="shared" si="27"/>
        <v>8.7145399999999995</v>
      </c>
      <c r="FA46" s="221">
        <f t="shared" si="27"/>
        <v>8.7145399999999995</v>
      </c>
      <c r="FB46" s="221">
        <f t="shared" si="27"/>
        <v>8.7145399999999995</v>
      </c>
      <c r="FC46" s="221">
        <f t="shared" si="27"/>
        <v>8.7145399999999995</v>
      </c>
      <c r="FD46" s="221">
        <f t="shared" si="27"/>
        <v>8.7145399999999995</v>
      </c>
      <c r="FE46" s="221">
        <f t="shared" si="27"/>
        <v>8.7145399999999995</v>
      </c>
      <c r="FF46" s="221">
        <f t="shared" si="27"/>
        <v>8.7145399999999995</v>
      </c>
      <c r="FG46" s="221">
        <f t="shared" si="27"/>
        <v>8.7145399999999995</v>
      </c>
      <c r="FH46" s="221">
        <f t="shared" si="27"/>
        <v>8.7145399999999995</v>
      </c>
      <c r="FI46" s="221">
        <f t="shared" si="27"/>
        <v>8.7145399999999995</v>
      </c>
      <c r="FJ46" s="221">
        <f t="shared" si="27"/>
        <v>8.7145399999999995</v>
      </c>
      <c r="FK46" s="221">
        <f t="shared" si="27"/>
        <v>8.7145399999999995</v>
      </c>
      <c r="FL46" s="221">
        <f t="shared" si="27"/>
        <v>8.7145399999999995</v>
      </c>
      <c r="FM46" s="221">
        <f t="shared" si="27"/>
        <v>8.7145399999999995</v>
      </c>
      <c r="FN46" s="221">
        <f t="shared" si="27"/>
        <v>8.7145399999999995</v>
      </c>
      <c r="FO46" s="221">
        <f t="shared" si="27"/>
        <v>8.7145399999999995</v>
      </c>
      <c r="FP46" s="221">
        <f t="shared" si="27"/>
        <v>8.7145399999999995</v>
      </c>
      <c r="FQ46" s="221">
        <f t="shared" si="27"/>
        <v>8.7145399999999995</v>
      </c>
      <c r="FR46" s="221">
        <f t="shared" si="27"/>
        <v>8.7145399999999995</v>
      </c>
      <c r="FS46" s="221">
        <f t="shared" si="27"/>
        <v>8.7145399999999995</v>
      </c>
      <c r="FT46" s="221">
        <f t="shared" si="27"/>
        <v>8.7145399999999995</v>
      </c>
      <c r="FU46" s="221">
        <f t="shared" si="27"/>
        <v>8.7145399999999995</v>
      </c>
      <c r="FV46" s="221">
        <f t="shared" si="27"/>
        <v>8.7145399999999995</v>
      </c>
      <c r="FW46" s="221">
        <f t="shared" si="27"/>
        <v>8.7145399999999995</v>
      </c>
      <c r="FX46" s="406" t="s">
        <v>49</v>
      </c>
    </row>
    <row r="47" spans="1:181" ht="7.5" customHeight="1">
      <c r="B47" s="553"/>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c r="AS47" s="326"/>
      <c r="AT47" s="326"/>
      <c r="AU47" s="326"/>
      <c r="AV47" s="326"/>
      <c r="AW47" s="326"/>
      <c r="AX47" s="326"/>
      <c r="AY47" s="326"/>
      <c r="AZ47" s="326"/>
      <c r="BA47" s="326"/>
      <c r="BB47" s="326"/>
      <c r="BC47" s="326"/>
      <c r="BD47" s="326"/>
      <c r="BE47" s="326"/>
      <c r="BF47" s="326"/>
      <c r="BG47" s="326"/>
      <c r="BH47" s="326"/>
      <c r="BI47" s="326"/>
      <c r="BJ47" s="326"/>
      <c r="BK47" s="326"/>
      <c r="BL47" s="326"/>
      <c r="BM47" s="326"/>
      <c r="BN47" s="326"/>
      <c r="BO47" s="326"/>
      <c r="BP47" s="326"/>
      <c r="BQ47" s="326"/>
      <c r="BR47" s="326"/>
      <c r="BS47" s="554"/>
      <c r="BT47" s="554"/>
      <c r="BU47" s="554"/>
      <c r="BV47" s="554"/>
      <c r="BW47" s="326"/>
      <c r="BX47" s="326"/>
      <c r="BY47" s="326"/>
      <c r="BZ47" s="326"/>
      <c r="CA47" s="326"/>
      <c r="CB47" s="326"/>
      <c r="CC47" s="326"/>
      <c r="CD47" s="326"/>
      <c r="CE47" s="326"/>
      <c r="CF47" s="326"/>
      <c r="CG47" s="326"/>
      <c r="CH47" s="326"/>
      <c r="CI47" s="326"/>
      <c r="CJ47" s="326"/>
      <c r="CK47" s="326"/>
      <c r="CL47" s="326"/>
      <c r="CM47" s="326"/>
      <c r="CN47" s="326"/>
      <c r="CO47" s="203"/>
      <c r="CP47" s="203"/>
      <c r="CQ47" s="203"/>
      <c r="CR47" s="203"/>
      <c r="CS47" s="203"/>
      <c r="CT47" s="203"/>
      <c r="CU47" s="203"/>
      <c r="CV47" s="203"/>
      <c r="CW47" s="203"/>
      <c r="CX47" s="203"/>
      <c r="CY47" s="203"/>
      <c r="CZ47" s="203"/>
      <c r="DA47" s="203"/>
      <c r="DB47" s="203"/>
      <c r="DC47" s="326"/>
      <c r="DD47" s="326"/>
      <c r="DE47" s="326"/>
      <c r="DF47" s="326"/>
      <c r="DG47" s="203"/>
      <c r="DH47" s="203"/>
      <c r="DI47" s="203"/>
      <c r="DJ47" s="203"/>
      <c r="DK47" s="203"/>
      <c r="DL47" s="203"/>
      <c r="DM47" s="203"/>
      <c r="DN47" s="203"/>
      <c r="DO47" s="203"/>
      <c r="DP47" s="203"/>
      <c r="DQ47" s="203"/>
      <c r="DR47" s="203"/>
      <c r="DS47" s="203"/>
      <c r="DT47" s="203"/>
      <c r="DU47" s="203"/>
      <c r="DV47" s="203"/>
      <c r="DW47" s="203"/>
      <c r="DX47" s="203"/>
      <c r="DY47" s="456"/>
      <c r="DZ47" s="220"/>
      <c r="EA47" s="220"/>
      <c r="EB47" s="220"/>
      <c r="EC47" s="220"/>
      <c r="ED47" s="220"/>
      <c r="EE47" s="220"/>
      <c r="EF47" s="220"/>
      <c r="EG47" s="220"/>
      <c r="EH47" s="220"/>
      <c r="EI47" s="220"/>
      <c r="EJ47" s="220"/>
      <c r="EK47" s="220"/>
      <c r="EL47" s="220"/>
      <c r="EM47" s="220"/>
      <c r="EN47" s="220"/>
      <c r="EO47" s="220"/>
      <c r="EP47" s="220"/>
      <c r="EQ47" s="220"/>
      <c r="ER47" s="220"/>
      <c r="ES47" s="220"/>
      <c r="ET47" s="220"/>
      <c r="EU47" s="220"/>
      <c r="EV47" s="220"/>
      <c r="EW47" s="220"/>
      <c r="EX47" s="220"/>
      <c r="EY47" s="220"/>
      <c r="EZ47" s="220"/>
      <c r="FA47" s="220"/>
      <c r="FB47" s="220"/>
      <c r="FC47" s="220"/>
      <c r="FD47" s="220"/>
      <c r="FE47" s="220"/>
      <c r="FF47" s="220"/>
      <c r="FG47" s="220"/>
      <c r="FH47" s="220"/>
      <c r="FI47" s="220"/>
      <c r="FJ47" s="220"/>
      <c r="FK47" s="220"/>
      <c r="FL47" s="220"/>
      <c r="FM47" s="220"/>
      <c r="FN47" s="220"/>
      <c r="FO47" s="220"/>
      <c r="FP47" s="220"/>
      <c r="FQ47" s="220"/>
      <c r="FR47" s="220"/>
      <c r="FS47" s="220"/>
      <c r="FT47" s="220"/>
      <c r="FU47" s="220"/>
      <c r="FV47" s="220"/>
      <c r="FW47" s="220"/>
      <c r="FX47" s="406" t="s">
        <v>49</v>
      </c>
    </row>
    <row r="48" spans="1:181" ht="6.75" customHeight="1">
      <c r="B48" s="555"/>
      <c r="C48" s="556"/>
      <c r="D48" s="556"/>
      <c r="E48" s="556"/>
      <c r="F48" s="556"/>
      <c r="G48" s="556"/>
      <c r="H48" s="556"/>
      <c r="I48" s="556"/>
      <c r="J48" s="556"/>
      <c r="K48" s="556"/>
      <c r="L48" s="556"/>
      <c r="M48" s="556"/>
      <c r="N48" s="556"/>
      <c r="O48" s="556"/>
      <c r="P48" s="556"/>
      <c r="Q48" s="556"/>
      <c r="R48" s="556"/>
      <c r="S48" s="556"/>
      <c r="T48" s="556"/>
      <c r="U48" s="556"/>
      <c r="V48" s="556"/>
      <c r="W48" s="556"/>
      <c r="X48" s="556"/>
      <c r="Y48" s="556"/>
      <c r="Z48" s="556"/>
      <c r="AA48" s="556"/>
      <c r="AB48" s="556"/>
      <c r="AC48" s="556"/>
      <c r="AD48" s="556"/>
      <c r="AE48" s="556"/>
      <c r="AF48" s="556"/>
      <c r="AG48" s="556"/>
      <c r="AH48" s="556"/>
      <c r="AI48" s="556"/>
      <c r="AJ48" s="556"/>
      <c r="AK48" s="556"/>
      <c r="AL48" s="556"/>
      <c r="AM48" s="556"/>
      <c r="AN48" s="556"/>
      <c r="AO48" s="556"/>
      <c r="AP48" s="556"/>
      <c r="AQ48" s="556"/>
      <c r="AR48" s="556"/>
      <c r="AS48" s="556"/>
      <c r="AT48" s="556"/>
      <c r="AU48" s="556"/>
      <c r="AV48" s="556"/>
      <c r="AW48" s="556"/>
      <c r="AX48" s="556"/>
      <c r="AY48" s="556"/>
      <c r="AZ48" s="556"/>
      <c r="BA48" s="556"/>
      <c r="BB48" s="556"/>
      <c r="BC48" s="556"/>
      <c r="BD48" s="556"/>
      <c r="BE48" s="556"/>
      <c r="BF48" s="556"/>
      <c r="BG48" s="556"/>
      <c r="BH48" s="556"/>
      <c r="BI48" s="556"/>
      <c r="BJ48" s="556"/>
      <c r="BK48" s="556"/>
      <c r="BL48" s="556"/>
      <c r="BM48" s="556"/>
      <c r="BN48" s="556"/>
      <c r="BO48" s="556"/>
      <c r="BP48" s="556"/>
      <c r="BQ48" s="556"/>
      <c r="BR48" s="556"/>
      <c r="BS48" s="557"/>
      <c r="BT48" s="557"/>
      <c r="BU48" s="557"/>
      <c r="BV48" s="557"/>
      <c r="BW48" s="556"/>
      <c r="BX48" s="556"/>
      <c r="BY48" s="556"/>
      <c r="BZ48" s="556"/>
      <c r="CA48" s="556"/>
      <c r="CB48" s="556"/>
      <c r="CC48" s="556"/>
      <c r="CD48" s="556"/>
      <c r="CE48" s="556"/>
      <c r="CF48" s="556"/>
      <c r="CG48" s="556"/>
      <c r="CH48" s="556"/>
      <c r="CI48" s="556"/>
      <c r="CJ48" s="556"/>
      <c r="CK48" s="556"/>
      <c r="CL48" s="556"/>
      <c r="CM48" s="556"/>
      <c r="CN48" s="556"/>
      <c r="CO48" s="529"/>
      <c r="CP48" s="529"/>
      <c r="CQ48" s="529"/>
      <c r="CR48" s="529"/>
      <c r="CS48" s="529"/>
      <c r="CT48" s="529"/>
      <c r="CU48" s="529"/>
      <c r="CV48" s="529"/>
      <c r="CW48" s="529"/>
      <c r="CX48" s="529"/>
      <c r="CY48" s="529"/>
      <c r="CZ48" s="529"/>
      <c r="DA48" s="529"/>
      <c r="DB48" s="529"/>
      <c r="DC48" s="556"/>
      <c r="DD48" s="556"/>
      <c r="DE48" s="556"/>
      <c r="DF48" s="556"/>
      <c r="DG48" s="529"/>
      <c r="DH48" s="529"/>
      <c r="DI48" s="529"/>
      <c r="DJ48" s="529"/>
      <c r="DK48" s="529"/>
      <c r="DL48" s="529"/>
      <c r="DM48" s="529"/>
      <c r="DN48" s="529"/>
      <c r="DO48" s="529"/>
      <c r="DP48" s="529"/>
      <c r="DQ48" s="529"/>
      <c r="DR48" s="529"/>
      <c r="DS48" s="529"/>
      <c r="DT48" s="529"/>
      <c r="DU48" s="529"/>
      <c r="DV48" s="529"/>
      <c r="DW48" s="529"/>
      <c r="DX48" s="529"/>
      <c r="DY48" s="558"/>
      <c r="DZ48" s="559"/>
      <c r="EA48" s="559"/>
      <c r="EB48" s="559"/>
      <c r="EC48" s="559"/>
      <c r="ED48" s="559"/>
      <c r="EE48" s="559"/>
      <c r="EF48" s="559"/>
      <c r="EG48" s="559"/>
      <c r="EH48" s="559"/>
      <c r="EI48" s="559"/>
      <c r="EJ48" s="559"/>
      <c r="EK48" s="559"/>
      <c r="EL48" s="559"/>
      <c r="EM48" s="559"/>
      <c r="EN48" s="559"/>
      <c r="EO48" s="559"/>
      <c r="EP48" s="559"/>
      <c r="EQ48" s="559"/>
      <c r="ER48" s="559"/>
      <c r="ES48" s="559"/>
      <c r="ET48" s="559"/>
      <c r="EU48" s="559"/>
      <c r="EV48" s="559"/>
      <c r="EW48" s="559"/>
      <c r="EX48" s="559"/>
      <c r="EY48" s="559"/>
      <c r="EZ48" s="559"/>
      <c r="FA48" s="559"/>
      <c r="FB48" s="559"/>
      <c r="FC48" s="559"/>
      <c r="FD48" s="559"/>
      <c r="FE48" s="559"/>
      <c r="FF48" s="559"/>
      <c r="FG48" s="559"/>
      <c r="FH48" s="559"/>
      <c r="FI48" s="559"/>
      <c r="FJ48" s="559"/>
      <c r="FK48" s="559"/>
      <c r="FL48" s="559"/>
      <c r="FM48" s="559"/>
      <c r="FN48" s="559"/>
      <c r="FO48" s="559"/>
      <c r="FP48" s="559"/>
      <c r="FQ48" s="559"/>
      <c r="FR48" s="559"/>
      <c r="FS48" s="559"/>
      <c r="FT48" s="559"/>
      <c r="FU48" s="559"/>
      <c r="FV48" s="559"/>
      <c r="FW48" s="559"/>
      <c r="FX48" s="406" t="s">
        <v>49</v>
      </c>
    </row>
    <row r="49" spans="2:180" s="470" customFormat="1">
      <c r="B49" s="325" t="s">
        <v>47</v>
      </c>
      <c r="C49" s="564"/>
      <c r="D49" s="564"/>
      <c r="E49" s="564"/>
      <c r="F49" s="564"/>
      <c r="G49" s="564"/>
      <c r="H49" s="564"/>
      <c r="I49" s="564"/>
      <c r="J49" s="564"/>
      <c r="K49" s="564"/>
      <c r="L49" s="564"/>
      <c r="M49" s="564"/>
      <c r="N49" s="564"/>
      <c r="O49" s="469">
        <v>0.1</v>
      </c>
      <c r="P49" s="469">
        <v>0.1</v>
      </c>
      <c r="Q49" s="469">
        <v>0.1</v>
      </c>
      <c r="R49" s="469">
        <v>0.1</v>
      </c>
      <c r="S49" s="469">
        <v>0.1</v>
      </c>
      <c r="T49" s="469">
        <v>0.1</v>
      </c>
      <c r="U49" s="469">
        <v>0.1</v>
      </c>
      <c r="V49" s="469">
        <v>0.1</v>
      </c>
      <c r="W49" s="469">
        <v>0.1</v>
      </c>
      <c r="X49" s="469">
        <v>0.1</v>
      </c>
      <c r="Y49" s="469">
        <v>0.1</v>
      </c>
      <c r="Z49" s="469">
        <v>0.1</v>
      </c>
      <c r="AA49" s="469">
        <v>0.1</v>
      </c>
      <c r="AB49" s="469">
        <v>0.1</v>
      </c>
      <c r="AC49" s="469">
        <v>0.1</v>
      </c>
      <c r="AD49" s="469">
        <v>0.1</v>
      </c>
      <c r="AE49" s="469">
        <v>0.1</v>
      </c>
      <c r="AF49" s="469">
        <v>0.1</v>
      </c>
      <c r="AG49" s="469">
        <v>0.1</v>
      </c>
      <c r="AH49" s="469">
        <v>0.1</v>
      </c>
      <c r="AI49" s="469">
        <v>0.1</v>
      </c>
      <c r="AJ49" s="469">
        <v>0.1</v>
      </c>
      <c r="AK49" s="469">
        <v>0.1</v>
      </c>
      <c r="AL49" s="469">
        <v>0.1</v>
      </c>
      <c r="AM49" s="469">
        <v>0.1</v>
      </c>
      <c r="AN49" s="469">
        <v>0.1</v>
      </c>
      <c r="AO49" s="469">
        <v>0.1</v>
      </c>
      <c r="AP49" s="469">
        <v>0.1</v>
      </c>
      <c r="AQ49" s="469">
        <v>0.1</v>
      </c>
      <c r="AR49" s="469">
        <v>0.1</v>
      </c>
      <c r="AS49" s="469">
        <v>0.1</v>
      </c>
      <c r="AT49" s="469">
        <v>0.1</v>
      </c>
      <c r="AU49" s="469">
        <v>0.1</v>
      </c>
      <c r="AV49" s="469">
        <v>0.1</v>
      </c>
      <c r="AW49" s="469">
        <v>0.1</v>
      </c>
      <c r="AX49" s="469">
        <v>0.1</v>
      </c>
      <c r="AY49" s="469">
        <v>0.1</v>
      </c>
      <c r="AZ49" s="469">
        <v>0.1</v>
      </c>
      <c r="BA49" s="469">
        <v>0.1</v>
      </c>
      <c r="BB49" s="469">
        <v>0.1</v>
      </c>
      <c r="BC49" s="469">
        <v>0.1</v>
      </c>
      <c r="BD49" s="469">
        <v>0.1</v>
      </c>
      <c r="BE49" s="469">
        <v>0.1</v>
      </c>
      <c r="BF49" s="469">
        <v>0.1</v>
      </c>
      <c r="BG49" s="469">
        <v>0.1</v>
      </c>
      <c r="BH49" s="469">
        <v>0.1</v>
      </c>
      <c r="BI49" s="469">
        <v>0.1</v>
      </c>
      <c r="BJ49" s="469">
        <v>0.1</v>
      </c>
      <c r="BK49" s="469">
        <v>0.1</v>
      </c>
      <c r="BL49" s="469">
        <v>0.1</v>
      </c>
      <c r="BM49" s="469">
        <v>0.1</v>
      </c>
      <c r="BN49" s="469">
        <v>0.1</v>
      </c>
      <c r="BO49" s="469">
        <v>0.1</v>
      </c>
      <c r="BP49" s="469">
        <v>0.1</v>
      </c>
      <c r="BQ49" s="469">
        <v>0.1</v>
      </c>
      <c r="BR49" s="469">
        <v>0.1</v>
      </c>
      <c r="BS49" s="469">
        <v>0.1</v>
      </c>
      <c r="BT49" s="469">
        <v>0.1</v>
      </c>
      <c r="BU49" s="469">
        <v>0.1</v>
      </c>
      <c r="BV49" s="469">
        <v>0.1</v>
      </c>
      <c r="BW49" s="469">
        <v>0.1</v>
      </c>
      <c r="BX49" s="469">
        <v>0.1</v>
      </c>
      <c r="BY49" s="469">
        <v>0.1</v>
      </c>
      <c r="BZ49" s="469">
        <v>0.1</v>
      </c>
      <c r="CA49" s="469">
        <v>0.1</v>
      </c>
      <c r="CB49" s="469">
        <v>0.1</v>
      </c>
      <c r="CC49" s="469">
        <v>0.1</v>
      </c>
      <c r="CD49" s="469">
        <v>0.1</v>
      </c>
      <c r="CE49" s="469">
        <v>0.1</v>
      </c>
      <c r="CF49" s="469">
        <v>0.1</v>
      </c>
      <c r="CG49" s="469">
        <v>0.1</v>
      </c>
      <c r="CH49" s="469">
        <v>0.1</v>
      </c>
      <c r="CI49" s="469">
        <v>0.1</v>
      </c>
      <c r="CJ49" s="469">
        <v>0.1</v>
      </c>
      <c r="CK49" s="469">
        <v>0.1</v>
      </c>
      <c r="CL49" s="469">
        <v>0.1</v>
      </c>
      <c r="CM49" s="469">
        <v>0.1</v>
      </c>
      <c r="CN49" s="469">
        <v>0.1</v>
      </c>
      <c r="CO49" s="469">
        <v>0.1</v>
      </c>
      <c r="CP49" s="469">
        <v>0.1</v>
      </c>
      <c r="CQ49" s="469">
        <v>0.1</v>
      </c>
      <c r="CR49" s="469">
        <v>0.1</v>
      </c>
      <c r="CS49" s="469">
        <v>0.1</v>
      </c>
      <c r="CT49" s="469">
        <v>0.1</v>
      </c>
      <c r="CU49" s="469">
        <v>0.1</v>
      </c>
      <c r="CV49" s="469">
        <v>0.1</v>
      </c>
      <c r="CW49" s="469">
        <v>0.1</v>
      </c>
      <c r="CX49" s="469">
        <v>0.1</v>
      </c>
      <c r="CY49" s="469">
        <v>0.1</v>
      </c>
      <c r="CZ49" s="469">
        <v>0.1</v>
      </c>
      <c r="DA49" s="469">
        <v>0.1</v>
      </c>
      <c r="DB49" s="469">
        <v>0.1</v>
      </c>
      <c r="DC49" s="469">
        <v>0.1</v>
      </c>
      <c r="DD49" s="469">
        <v>0.1</v>
      </c>
      <c r="DE49" s="469">
        <v>0.1</v>
      </c>
      <c r="DF49" s="469">
        <v>0.1</v>
      </c>
      <c r="DG49" s="469">
        <v>0.1</v>
      </c>
      <c r="DH49" s="469">
        <v>0.1</v>
      </c>
      <c r="DI49" s="469">
        <v>0.1</v>
      </c>
      <c r="DJ49" s="469">
        <v>0.1</v>
      </c>
      <c r="DK49" s="469">
        <v>0.1</v>
      </c>
      <c r="DL49" s="469">
        <v>0.1</v>
      </c>
      <c r="DM49" s="469">
        <v>0.1</v>
      </c>
      <c r="DN49" s="469">
        <v>0.1</v>
      </c>
      <c r="DO49" s="469">
        <v>0.1</v>
      </c>
      <c r="DP49" s="469">
        <v>0.1</v>
      </c>
      <c r="DQ49" s="469">
        <v>0.1</v>
      </c>
      <c r="DR49" s="469">
        <v>0.1</v>
      </c>
      <c r="DS49" s="469">
        <v>0.1</v>
      </c>
      <c r="DT49" s="469">
        <v>0.1</v>
      </c>
      <c r="DU49" s="469">
        <v>0.1</v>
      </c>
      <c r="DV49" s="469">
        <v>0.1</v>
      </c>
      <c r="DW49" s="469">
        <v>0.1</v>
      </c>
      <c r="DX49" s="469">
        <v>0.1</v>
      </c>
      <c r="DY49" s="468">
        <v>0.1</v>
      </c>
      <c r="DZ49" s="469">
        <v>0.1</v>
      </c>
      <c r="EA49" s="469">
        <v>0.1</v>
      </c>
      <c r="EB49" s="469">
        <v>0.1</v>
      </c>
      <c r="EC49" s="469">
        <v>0.1</v>
      </c>
      <c r="ED49" s="469">
        <v>0.1</v>
      </c>
      <c r="EE49" s="469">
        <v>0.1</v>
      </c>
      <c r="EF49" s="469">
        <v>0.1</v>
      </c>
      <c r="EG49" s="469">
        <v>0.1</v>
      </c>
      <c r="EH49" s="469">
        <v>0.1</v>
      </c>
      <c r="EI49" s="469">
        <v>0.1</v>
      </c>
      <c r="EJ49" s="469">
        <v>0.1</v>
      </c>
      <c r="EK49" s="469">
        <v>0.1</v>
      </c>
      <c r="EL49" s="469">
        <v>0.1</v>
      </c>
      <c r="EM49" s="469">
        <v>0.1</v>
      </c>
      <c r="EN49" s="469">
        <v>0.1</v>
      </c>
      <c r="EO49" s="469">
        <v>0.1</v>
      </c>
      <c r="EP49" s="469">
        <v>0.1</v>
      </c>
      <c r="EQ49" s="469">
        <v>0.1</v>
      </c>
      <c r="ER49" s="469">
        <v>0.1</v>
      </c>
      <c r="ES49" s="469">
        <v>0.1</v>
      </c>
      <c r="ET49" s="469">
        <v>0.1</v>
      </c>
      <c r="EU49" s="469">
        <v>0.1</v>
      </c>
      <c r="EV49" s="469">
        <v>0.1</v>
      </c>
      <c r="EW49" s="469">
        <v>0.1</v>
      </c>
      <c r="EX49" s="469">
        <v>0.1</v>
      </c>
      <c r="EY49" s="469">
        <v>0.1</v>
      </c>
      <c r="EZ49" s="469">
        <v>0.1</v>
      </c>
      <c r="FA49" s="469">
        <v>0.1</v>
      </c>
      <c r="FB49" s="469">
        <v>0.1</v>
      </c>
      <c r="FC49" s="469">
        <v>0.1</v>
      </c>
      <c r="FD49" s="469">
        <v>0.1</v>
      </c>
      <c r="FE49" s="469">
        <v>0.1</v>
      </c>
      <c r="FF49" s="469">
        <v>0.1</v>
      </c>
      <c r="FG49" s="469">
        <v>0.1</v>
      </c>
      <c r="FH49" s="469">
        <v>0.1</v>
      </c>
      <c r="FI49" s="469">
        <v>0.1</v>
      </c>
      <c r="FJ49" s="469">
        <v>0.1</v>
      </c>
      <c r="FK49" s="469">
        <v>0.1</v>
      </c>
      <c r="FL49" s="469">
        <v>0.1</v>
      </c>
      <c r="FM49" s="469">
        <v>0.1</v>
      </c>
      <c r="FN49" s="469">
        <v>0.1</v>
      </c>
      <c r="FO49" s="469">
        <v>0.1</v>
      </c>
      <c r="FP49" s="469">
        <v>0.1</v>
      </c>
      <c r="FQ49" s="469">
        <v>0.1</v>
      </c>
      <c r="FR49" s="469">
        <v>0.1</v>
      </c>
      <c r="FS49" s="469">
        <v>0.1</v>
      </c>
      <c r="FT49" s="469">
        <v>0.1</v>
      </c>
      <c r="FU49" s="469">
        <v>0.1</v>
      </c>
      <c r="FV49" s="469">
        <v>0.1</v>
      </c>
      <c r="FW49" s="469">
        <v>0.1</v>
      </c>
      <c r="FX49" s="406" t="s">
        <v>49</v>
      </c>
    </row>
    <row r="50" spans="2:180" s="470" customFormat="1">
      <c r="B50" s="325" t="s">
        <v>48</v>
      </c>
      <c r="C50" s="564"/>
      <c r="D50" s="564"/>
      <c r="E50" s="564"/>
      <c r="F50" s="564"/>
      <c r="G50" s="564"/>
      <c r="H50" s="564"/>
      <c r="I50" s="564"/>
      <c r="J50" s="564"/>
      <c r="K50" s="564"/>
      <c r="L50" s="564"/>
      <c r="M50" s="564"/>
      <c r="N50" s="564"/>
      <c r="O50" s="472">
        <v>2.9E-4</v>
      </c>
      <c r="P50" s="472">
        <v>2.9E-4</v>
      </c>
      <c r="Q50" s="472">
        <v>2.9E-4</v>
      </c>
      <c r="R50" s="472">
        <v>2.9E-4</v>
      </c>
      <c r="S50" s="472">
        <v>2.9E-4</v>
      </c>
      <c r="T50" s="472">
        <v>2.9E-4</v>
      </c>
      <c r="U50" s="472">
        <v>2.9E-4</v>
      </c>
      <c r="V50" s="472">
        <v>2.9E-4</v>
      </c>
      <c r="W50" s="472">
        <v>2.9E-4</v>
      </c>
      <c r="X50" s="472">
        <v>2.9E-4</v>
      </c>
      <c r="Y50" s="472">
        <v>2.9E-4</v>
      </c>
      <c r="Z50" s="472">
        <v>2.9E-4</v>
      </c>
      <c r="AA50" s="472">
        <v>2.9E-4</v>
      </c>
      <c r="AB50" s="472">
        <v>2.9E-4</v>
      </c>
      <c r="AC50" s="472">
        <v>2.9E-4</v>
      </c>
      <c r="AD50" s="472">
        <v>2.9E-4</v>
      </c>
      <c r="AE50" s="472">
        <v>2.9E-4</v>
      </c>
      <c r="AF50" s="472">
        <v>2.9E-4</v>
      </c>
      <c r="AG50" s="472">
        <v>2.9E-4</v>
      </c>
      <c r="AH50" s="472">
        <v>2.9E-4</v>
      </c>
      <c r="AI50" s="472">
        <v>2.9E-4</v>
      </c>
      <c r="AJ50" s="472">
        <v>2.9E-4</v>
      </c>
      <c r="AK50" s="472">
        <v>2.9E-4</v>
      </c>
      <c r="AL50" s="472">
        <v>2.9E-4</v>
      </c>
      <c r="AM50" s="472">
        <v>2.9E-4</v>
      </c>
      <c r="AN50" s="472">
        <v>2.9E-4</v>
      </c>
      <c r="AO50" s="472">
        <v>2.9E-4</v>
      </c>
      <c r="AP50" s="472">
        <v>2.9E-4</v>
      </c>
      <c r="AQ50" s="472">
        <v>2.9E-4</v>
      </c>
      <c r="AR50" s="472">
        <v>2.9E-4</v>
      </c>
      <c r="AS50" s="472">
        <v>2.9E-4</v>
      </c>
      <c r="AT50" s="472">
        <v>2.9E-4</v>
      </c>
      <c r="AU50" s="472">
        <v>2.9E-4</v>
      </c>
      <c r="AV50" s="472">
        <v>2.9E-4</v>
      </c>
      <c r="AW50" s="472">
        <v>2.9E-4</v>
      </c>
      <c r="AX50" s="472">
        <v>2.9E-4</v>
      </c>
      <c r="AY50" s="472">
        <v>2.9E-4</v>
      </c>
      <c r="AZ50" s="472">
        <v>2.9E-4</v>
      </c>
      <c r="BA50" s="472">
        <v>2.9E-4</v>
      </c>
      <c r="BB50" s="472">
        <v>2.9E-4</v>
      </c>
      <c r="BC50" s="472">
        <v>2.9E-4</v>
      </c>
      <c r="BD50" s="472">
        <v>2.9E-4</v>
      </c>
      <c r="BE50" s="472">
        <v>2.9E-4</v>
      </c>
      <c r="BF50" s="472">
        <v>2.9E-4</v>
      </c>
      <c r="BG50" s="472">
        <v>2.9E-4</v>
      </c>
      <c r="BH50" s="472">
        <v>2.9E-4</v>
      </c>
      <c r="BI50" s="472">
        <v>2.9E-4</v>
      </c>
      <c r="BJ50" s="472">
        <v>2.9E-4</v>
      </c>
      <c r="BK50" s="472">
        <v>2.9E-4</v>
      </c>
      <c r="BL50" s="472">
        <v>2.9E-4</v>
      </c>
      <c r="BM50" s="472">
        <v>2.9E-4</v>
      </c>
      <c r="BN50" s="472">
        <v>2.9E-4</v>
      </c>
      <c r="BO50" s="472">
        <v>2.9E-4</v>
      </c>
      <c r="BP50" s="472">
        <v>2.9E-4</v>
      </c>
      <c r="BQ50" s="472">
        <v>2.9E-4</v>
      </c>
      <c r="BR50" s="472">
        <v>2.9E-4</v>
      </c>
      <c r="BS50" s="472">
        <v>2.9E-4</v>
      </c>
      <c r="BT50" s="472">
        <v>2.9E-4</v>
      </c>
      <c r="BU50" s="472">
        <v>2.9E-4</v>
      </c>
      <c r="BV50" s="472">
        <v>2.9E-4</v>
      </c>
      <c r="BW50" s="472">
        <v>2.9E-4</v>
      </c>
      <c r="BX50" s="472">
        <v>2.9E-4</v>
      </c>
      <c r="BY50" s="472">
        <v>2.9E-4</v>
      </c>
      <c r="BZ50" s="472">
        <v>2.9E-4</v>
      </c>
      <c r="CA50" s="472">
        <v>2.9E-4</v>
      </c>
      <c r="CB50" s="472">
        <v>2.9E-4</v>
      </c>
      <c r="CC50" s="472">
        <v>2.9E-4</v>
      </c>
      <c r="CD50" s="472">
        <v>2.9E-4</v>
      </c>
      <c r="CE50" s="472">
        <v>2.9E-4</v>
      </c>
      <c r="CF50" s="472">
        <v>2.9E-4</v>
      </c>
      <c r="CG50" s="472">
        <v>2.9E-4</v>
      </c>
      <c r="CH50" s="472">
        <v>2.9E-4</v>
      </c>
      <c r="CI50" s="472">
        <v>2.9E-4</v>
      </c>
      <c r="CJ50" s="472">
        <v>2.9E-4</v>
      </c>
      <c r="CK50" s="472">
        <v>2.9E-4</v>
      </c>
      <c r="CL50" s="472">
        <v>2.9E-4</v>
      </c>
      <c r="CM50" s="472">
        <v>2.9E-4</v>
      </c>
      <c r="CN50" s="472">
        <v>2.9E-4</v>
      </c>
      <c r="CO50" s="472">
        <v>2.9E-4</v>
      </c>
      <c r="CP50" s="472">
        <v>2.9E-4</v>
      </c>
      <c r="CQ50" s="472">
        <v>2.9E-4</v>
      </c>
      <c r="CR50" s="472">
        <v>2.9E-4</v>
      </c>
      <c r="CS50" s="472">
        <v>2.9E-4</v>
      </c>
      <c r="CT50" s="472">
        <v>2.9E-4</v>
      </c>
      <c r="CU50" s="472">
        <v>2.9E-4</v>
      </c>
      <c r="CV50" s="472">
        <v>2.9E-4</v>
      </c>
      <c r="CW50" s="472">
        <v>2.9E-4</v>
      </c>
      <c r="CX50" s="472">
        <v>2.9E-4</v>
      </c>
      <c r="CY50" s="472">
        <v>2.9E-4</v>
      </c>
      <c r="CZ50" s="472">
        <v>2.9E-4</v>
      </c>
      <c r="DA50" s="472">
        <v>2.9E-4</v>
      </c>
      <c r="DB50" s="472">
        <v>2.9E-4</v>
      </c>
      <c r="DC50" s="472">
        <v>2.9E-4</v>
      </c>
      <c r="DD50" s="472">
        <v>2.9E-4</v>
      </c>
      <c r="DE50" s="472">
        <v>2.9E-4</v>
      </c>
      <c r="DF50" s="472">
        <v>2.9E-4</v>
      </c>
      <c r="DG50" s="472">
        <v>2.9E-4</v>
      </c>
      <c r="DH50" s="472">
        <v>2.9E-4</v>
      </c>
      <c r="DI50" s="472">
        <v>2.9E-4</v>
      </c>
      <c r="DJ50" s="472">
        <v>2.9E-4</v>
      </c>
      <c r="DK50" s="472">
        <v>2.9E-4</v>
      </c>
      <c r="DL50" s="472">
        <v>2.9E-4</v>
      </c>
      <c r="DM50" s="472">
        <v>2.9E-4</v>
      </c>
      <c r="DN50" s="472">
        <v>2.9E-4</v>
      </c>
      <c r="DO50" s="472">
        <v>2.9E-4</v>
      </c>
      <c r="DP50" s="472">
        <v>2.9E-4</v>
      </c>
      <c r="DQ50" s="472">
        <v>2.9E-4</v>
      </c>
      <c r="DR50" s="472">
        <v>2.9E-4</v>
      </c>
      <c r="DS50" s="472">
        <v>2.9E-4</v>
      </c>
      <c r="DT50" s="472">
        <v>2.9E-4</v>
      </c>
      <c r="DU50" s="472">
        <v>2.9E-4</v>
      </c>
      <c r="DV50" s="472">
        <v>2.9E-4</v>
      </c>
      <c r="DW50" s="472">
        <v>2.9E-4</v>
      </c>
      <c r="DX50" s="472">
        <v>2.9E-4</v>
      </c>
      <c r="DY50" s="471">
        <v>2.9E-4</v>
      </c>
      <c r="DZ50" s="472">
        <v>2.9E-4</v>
      </c>
      <c r="EA50" s="472">
        <v>2.9E-4</v>
      </c>
      <c r="EB50" s="472">
        <v>2.9E-4</v>
      </c>
      <c r="EC50" s="472">
        <v>2.9E-4</v>
      </c>
      <c r="ED50" s="472">
        <v>2.9E-4</v>
      </c>
      <c r="EE50" s="472">
        <v>2.9E-4</v>
      </c>
      <c r="EF50" s="472">
        <v>2.9E-4</v>
      </c>
      <c r="EG50" s="472">
        <v>2.9E-4</v>
      </c>
      <c r="EH50" s="472">
        <v>2.9E-4</v>
      </c>
      <c r="EI50" s="472">
        <v>2.9E-4</v>
      </c>
      <c r="EJ50" s="472">
        <v>2.9E-4</v>
      </c>
      <c r="EK50" s="472">
        <v>2.9E-4</v>
      </c>
      <c r="EL50" s="472">
        <v>2.9E-4</v>
      </c>
      <c r="EM50" s="472">
        <v>2.9E-4</v>
      </c>
      <c r="EN50" s="472">
        <v>2.9E-4</v>
      </c>
      <c r="EO50" s="472">
        <v>2.9E-4</v>
      </c>
      <c r="EP50" s="472">
        <v>2.9E-4</v>
      </c>
      <c r="EQ50" s="472">
        <v>2.9E-4</v>
      </c>
      <c r="ER50" s="472">
        <v>2.9E-4</v>
      </c>
      <c r="ES50" s="472">
        <v>2.9E-4</v>
      </c>
      <c r="ET50" s="472">
        <v>2.9E-4</v>
      </c>
      <c r="EU50" s="472">
        <v>2.9E-4</v>
      </c>
      <c r="EV50" s="472">
        <v>2.9E-4</v>
      </c>
      <c r="EW50" s="472">
        <v>2.9E-4</v>
      </c>
      <c r="EX50" s="472">
        <v>2.9E-4</v>
      </c>
      <c r="EY50" s="472">
        <v>2.9E-4</v>
      </c>
      <c r="EZ50" s="472">
        <v>2.9E-4</v>
      </c>
      <c r="FA50" s="472">
        <v>2.9E-4</v>
      </c>
      <c r="FB50" s="472">
        <v>2.9E-4</v>
      </c>
      <c r="FC50" s="472">
        <v>2.9E-4</v>
      </c>
      <c r="FD50" s="472">
        <v>2.9E-4</v>
      </c>
      <c r="FE50" s="472">
        <v>2.9E-4</v>
      </c>
      <c r="FF50" s="472">
        <v>2.9E-4</v>
      </c>
      <c r="FG50" s="472">
        <v>2.9E-4</v>
      </c>
      <c r="FH50" s="472">
        <v>2.9E-4</v>
      </c>
      <c r="FI50" s="472">
        <v>2.9E-4</v>
      </c>
      <c r="FJ50" s="472">
        <v>2.9E-4</v>
      </c>
      <c r="FK50" s="472">
        <v>2.9E-4</v>
      </c>
      <c r="FL50" s="472">
        <v>2.9E-4</v>
      </c>
      <c r="FM50" s="472">
        <v>2.9E-4</v>
      </c>
      <c r="FN50" s="472">
        <v>2.9E-4</v>
      </c>
      <c r="FO50" s="472">
        <v>2.9E-4</v>
      </c>
      <c r="FP50" s="472">
        <v>2.9E-4</v>
      </c>
      <c r="FQ50" s="472">
        <v>2.9E-4</v>
      </c>
      <c r="FR50" s="472">
        <v>2.9E-4</v>
      </c>
      <c r="FS50" s="472">
        <v>2.9E-4</v>
      </c>
      <c r="FT50" s="472">
        <v>2.9E-4</v>
      </c>
      <c r="FU50" s="472">
        <v>2.9E-4</v>
      </c>
      <c r="FV50" s="472">
        <v>2.9E-4</v>
      </c>
      <c r="FW50" s="472">
        <v>2.9E-4</v>
      </c>
      <c r="FX50" s="406" t="s">
        <v>49</v>
      </c>
    </row>
    <row r="51" spans="2:180" ht="9" customHeight="1">
      <c r="B51" s="553"/>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c r="AA51" s="326"/>
      <c r="AB51" s="326"/>
      <c r="AC51" s="326"/>
      <c r="AD51" s="326"/>
      <c r="AE51" s="326"/>
      <c r="AF51" s="326"/>
      <c r="AG51" s="326"/>
      <c r="AH51" s="326"/>
      <c r="AI51" s="326"/>
      <c r="AJ51" s="326"/>
      <c r="AK51" s="326"/>
      <c r="AL51" s="326"/>
      <c r="AM51" s="326"/>
      <c r="AN51" s="326"/>
      <c r="AO51" s="326"/>
      <c r="AP51" s="326"/>
      <c r="AQ51" s="326"/>
      <c r="AR51" s="326"/>
      <c r="AS51" s="326"/>
      <c r="AT51" s="326"/>
      <c r="AU51" s="326"/>
      <c r="AV51" s="326"/>
      <c r="AW51" s="326"/>
      <c r="AX51" s="326"/>
      <c r="AY51" s="326"/>
      <c r="AZ51" s="326"/>
      <c r="BA51" s="326"/>
      <c r="BB51" s="326"/>
      <c r="BC51" s="326"/>
      <c r="BD51" s="326"/>
      <c r="BE51" s="326"/>
      <c r="BF51" s="326"/>
      <c r="BG51" s="326"/>
      <c r="BH51" s="326"/>
      <c r="BI51" s="326"/>
      <c r="BJ51" s="326"/>
      <c r="BK51" s="326"/>
      <c r="BL51" s="326"/>
      <c r="BM51" s="326"/>
      <c r="BN51" s="326"/>
      <c r="BO51" s="326"/>
      <c r="BP51" s="326"/>
      <c r="BQ51" s="326"/>
      <c r="BR51" s="326"/>
      <c r="BS51" s="554"/>
      <c r="BT51" s="554"/>
      <c r="BU51" s="554"/>
      <c r="BV51" s="554"/>
      <c r="BW51" s="326"/>
      <c r="BX51" s="326"/>
      <c r="BY51" s="326"/>
      <c r="BZ51" s="326"/>
      <c r="CA51" s="326"/>
      <c r="CB51" s="326"/>
      <c r="CC51" s="326"/>
      <c r="CD51" s="326"/>
      <c r="CE51" s="326"/>
      <c r="CF51" s="326"/>
      <c r="CG51" s="326"/>
      <c r="CH51" s="326"/>
      <c r="CI51" s="326"/>
      <c r="CJ51" s="326"/>
      <c r="CK51" s="326"/>
      <c r="CL51" s="326"/>
      <c r="CM51" s="326"/>
      <c r="CN51" s="326"/>
      <c r="CO51" s="203"/>
      <c r="CP51" s="203"/>
      <c r="CQ51" s="203"/>
      <c r="CR51" s="203"/>
      <c r="CS51" s="203"/>
      <c r="CT51" s="203"/>
      <c r="CU51" s="203"/>
      <c r="CV51" s="203"/>
      <c r="CW51" s="203"/>
      <c r="CX51" s="203"/>
      <c r="CY51" s="203"/>
      <c r="CZ51" s="203"/>
      <c r="DA51" s="203"/>
      <c r="DB51" s="203"/>
      <c r="DC51" s="326"/>
      <c r="DD51" s="326"/>
      <c r="DE51" s="326"/>
      <c r="DF51" s="326"/>
      <c r="DG51" s="203"/>
      <c r="DH51" s="203"/>
      <c r="DI51" s="203"/>
      <c r="DJ51" s="203"/>
      <c r="DK51" s="203"/>
      <c r="DL51" s="203"/>
      <c r="DM51" s="203"/>
      <c r="DN51" s="203"/>
      <c r="DO51" s="203"/>
      <c r="DP51" s="203"/>
      <c r="DQ51" s="203"/>
      <c r="DR51" s="203"/>
      <c r="DS51" s="203"/>
      <c r="DT51" s="203"/>
      <c r="DU51" s="203"/>
      <c r="DV51" s="203"/>
      <c r="DW51" s="203"/>
      <c r="DX51" s="203"/>
      <c r="DY51" s="456"/>
      <c r="DZ51" s="203"/>
      <c r="EA51" s="203"/>
      <c r="EB51" s="203"/>
      <c r="EC51" s="203"/>
      <c r="ED51" s="203"/>
      <c r="EE51" s="203"/>
      <c r="EF51" s="203"/>
      <c r="EG51" s="203"/>
      <c r="EH51" s="203"/>
      <c r="EI51" s="203"/>
      <c r="EJ51" s="203"/>
      <c r="EK51" s="203"/>
      <c r="EL51" s="203"/>
      <c r="EM51" s="203"/>
      <c r="EN51" s="203"/>
      <c r="EO51" s="203"/>
      <c r="EP51" s="203"/>
      <c r="EQ51" s="203"/>
      <c r="ER51" s="203"/>
      <c r="ES51" s="203"/>
      <c r="ET51" s="203"/>
      <c r="EU51" s="203"/>
      <c r="EV51" s="203"/>
      <c r="EW51" s="203"/>
      <c r="EX51" s="203"/>
      <c r="EY51" s="203"/>
      <c r="EZ51" s="203"/>
      <c r="FA51" s="203"/>
      <c r="FB51" s="203"/>
      <c r="FC51" s="203"/>
      <c r="FD51" s="203"/>
      <c r="FE51" s="203"/>
      <c r="FF51" s="203"/>
      <c r="FG51" s="203"/>
      <c r="FH51" s="203"/>
      <c r="FI51" s="203"/>
      <c r="FJ51" s="203"/>
      <c r="FK51" s="203"/>
      <c r="FL51" s="203"/>
      <c r="FM51" s="203"/>
      <c r="FN51" s="203"/>
      <c r="FO51" s="203"/>
      <c r="FP51" s="203"/>
      <c r="FQ51" s="203"/>
      <c r="FR51" s="203"/>
      <c r="FS51" s="203"/>
      <c r="FT51" s="203"/>
      <c r="FU51" s="203"/>
      <c r="FV51" s="203"/>
      <c r="FW51" s="203"/>
      <c r="FX51" s="406" t="s">
        <v>49</v>
      </c>
    </row>
    <row r="52" spans="2:180" ht="9" customHeight="1">
      <c r="B52" s="555"/>
      <c r="C52" s="556"/>
      <c r="D52" s="556"/>
      <c r="E52" s="556"/>
      <c r="F52" s="556"/>
      <c r="G52" s="556"/>
      <c r="H52" s="556"/>
      <c r="I52" s="556"/>
      <c r="J52" s="556"/>
      <c r="K52" s="556"/>
      <c r="L52" s="556"/>
      <c r="M52" s="556"/>
      <c r="N52" s="556"/>
      <c r="O52" s="556"/>
      <c r="P52" s="556"/>
      <c r="Q52" s="556"/>
      <c r="R52" s="556"/>
      <c r="S52" s="556"/>
      <c r="T52" s="556"/>
      <c r="U52" s="556"/>
      <c r="V52" s="556"/>
      <c r="W52" s="556"/>
      <c r="X52" s="556"/>
      <c r="Y52" s="556"/>
      <c r="Z52" s="556"/>
      <c r="AA52" s="556"/>
      <c r="AB52" s="556"/>
      <c r="AC52" s="556"/>
      <c r="AD52" s="556"/>
      <c r="AE52" s="556"/>
      <c r="AF52" s="556"/>
      <c r="AG52" s="556"/>
      <c r="AH52" s="556"/>
      <c r="AI52" s="556"/>
      <c r="AJ52" s="556"/>
      <c r="AK52" s="556"/>
      <c r="AL52" s="556"/>
      <c r="AM52" s="556"/>
      <c r="AN52" s="556"/>
      <c r="AO52" s="556"/>
      <c r="AP52" s="556"/>
      <c r="AQ52" s="556"/>
      <c r="AR52" s="556"/>
      <c r="AS52" s="556"/>
      <c r="AT52" s="556"/>
      <c r="AU52" s="556"/>
      <c r="AV52" s="556"/>
      <c r="AW52" s="556"/>
      <c r="AX52" s="556"/>
      <c r="AY52" s="556"/>
      <c r="AZ52" s="556"/>
      <c r="BA52" s="556"/>
      <c r="BB52" s="556"/>
      <c r="BC52" s="556"/>
      <c r="BD52" s="556"/>
      <c r="BE52" s="556"/>
      <c r="BF52" s="556"/>
      <c r="BG52" s="556"/>
      <c r="BH52" s="556"/>
      <c r="BI52" s="556"/>
      <c r="BJ52" s="556"/>
      <c r="BK52" s="556"/>
      <c r="BL52" s="556"/>
      <c r="BM52" s="556"/>
      <c r="BN52" s="556"/>
      <c r="BO52" s="556"/>
      <c r="BP52" s="556"/>
      <c r="BQ52" s="556"/>
      <c r="BR52" s="556"/>
      <c r="BS52" s="557"/>
      <c r="BT52" s="557"/>
      <c r="BU52" s="557"/>
      <c r="BV52" s="557"/>
      <c r="BW52" s="556"/>
      <c r="BX52" s="556"/>
      <c r="BY52" s="556"/>
      <c r="BZ52" s="556"/>
      <c r="CA52" s="556"/>
      <c r="CB52" s="556"/>
      <c r="CC52" s="556"/>
      <c r="CD52" s="556"/>
      <c r="CE52" s="556"/>
      <c r="CF52" s="556"/>
      <c r="CG52" s="556"/>
      <c r="CH52" s="556"/>
      <c r="CI52" s="556"/>
      <c r="CJ52" s="556"/>
      <c r="CK52" s="556"/>
      <c r="CL52" s="556"/>
      <c r="CM52" s="556"/>
      <c r="CN52" s="556"/>
      <c r="CO52" s="529"/>
      <c r="CP52" s="529"/>
      <c r="CQ52" s="529"/>
      <c r="CR52" s="529"/>
      <c r="CS52" s="529"/>
      <c r="CT52" s="529"/>
      <c r="CU52" s="529"/>
      <c r="CV52" s="529"/>
      <c r="CW52" s="529"/>
      <c r="CX52" s="529"/>
      <c r="CY52" s="529"/>
      <c r="CZ52" s="529"/>
      <c r="DA52" s="529"/>
      <c r="DB52" s="529"/>
      <c r="DC52" s="556"/>
      <c r="DD52" s="556"/>
      <c r="DE52" s="556"/>
      <c r="DF52" s="556"/>
      <c r="DG52" s="529"/>
      <c r="DH52" s="529"/>
      <c r="DI52" s="529"/>
      <c r="DJ52" s="529"/>
      <c r="DK52" s="529"/>
      <c r="DL52" s="529"/>
      <c r="DM52" s="529"/>
      <c r="DN52" s="529"/>
      <c r="DO52" s="529"/>
      <c r="DP52" s="529"/>
      <c r="DQ52" s="529"/>
      <c r="DR52" s="529"/>
      <c r="DS52" s="529"/>
      <c r="DT52" s="529"/>
      <c r="DU52" s="529"/>
      <c r="DV52" s="529"/>
      <c r="DW52" s="529"/>
      <c r="DX52" s="529"/>
      <c r="DY52" s="558"/>
      <c r="DZ52" s="529"/>
      <c r="EA52" s="529"/>
      <c r="EB52" s="529"/>
      <c r="EC52" s="529"/>
      <c r="ED52" s="529"/>
      <c r="EE52" s="529"/>
      <c r="EF52" s="529"/>
      <c r="EG52" s="529"/>
      <c r="EH52" s="529"/>
      <c r="EI52" s="529"/>
      <c r="EJ52" s="529"/>
      <c r="EK52" s="529"/>
      <c r="EL52" s="529"/>
      <c r="EM52" s="529"/>
      <c r="EN52" s="529"/>
      <c r="EO52" s="529"/>
      <c r="EP52" s="529"/>
      <c r="EQ52" s="529"/>
      <c r="ER52" s="529"/>
      <c r="ES52" s="529"/>
      <c r="ET52" s="529"/>
      <c r="EU52" s="529"/>
      <c r="EV52" s="529"/>
      <c r="EW52" s="529"/>
      <c r="EX52" s="529"/>
      <c r="EY52" s="529"/>
      <c r="EZ52" s="529"/>
      <c r="FA52" s="529"/>
      <c r="FB52" s="529"/>
      <c r="FC52" s="529"/>
      <c r="FD52" s="529"/>
      <c r="FE52" s="529"/>
      <c r="FF52" s="529"/>
      <c r="FG52" s="529"/>
      <c r="FH52" s="529"/>
      <c r="FI52" s="529"/>
      <c r="FJ52" s="529"/>
      <c r="FK52" s="529"/>
      <c r="FL52" s="529"/>
      <c r="FM52" s="529"/>
      <c r="FN52" s="529"/>
      <c r="FO52" s="529"/>
      <c r="FP52" s="529"/>
      <c r="FQ52" s="529"/>
      <c r="FR52" s="529"/>
      <c r="FS52" s="529"/>
      <c r="FT52" s="529"/>
      <c r="FU52" s="529"/>
      <c r="FV52" s="529"/>
      <c r="FW52" s="529"/>
      <c r="FX52" s="406" t="s">
        <v>49</v>
      </c>
    </row>
    <row r="53" spans="2:180" s="185" customFormat="1">
      <c r="B53" s="325" t="s">
        <v>128</v>
      </c>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4"/>
      <c r="AF53" s="464"/>
      <c r="AG53" s="464"/>
      <c r="AH53" s="464"/>
      <c r="AI53" s="464"/>
      <c r="AJ53" s="464"/>
      <c r="AK53" s="464"/>
      <c r="AL53" s="464"/>
      <c r="AM53" s="464"/>
      <c r="AN53" s="464"/>
      <c r="AO53" s="464"/>
      <c r="AP53" s="464"/>
      <c r="AQ53" s="464"/>
      <c r="AR53" s="464"/>
      <c r="AS53" s="464"/>
      <c r="AT53" s="464"/>
      <c r="AU53" s="464" t="s">
        <v>1</v>
      </c>
      <c r="AV53" s="464">
        <v>15.31</v>
      </c>
      <c r="AW53" s="464">
        <v>15.31</v>
      </c>
      <c r="AX53" s="464">
        <v>15.31</v>
      </c>
      <c r="AY53" s="464">
        <v>15.31</v>
      </c>
      <c r="AZ53" s="464">
        <v>15.31</v>
      </c>
      <c r="BA53" s="464">
        <v>15.31</v>
      </c>
      <c r="BB53" s="464">
        <v>15.31</v>
      </c>
      <c r="BC53" s="464">
        <v>15.31</v>
      </c>
      <c r="BD53" s="464">
        <v>15.31</v>
      </c>
      <c r="BE53" s="464">
        <v>15.31</v>
      </c>
      <c r="BF53" s="464">
        <v>15.31</v>
      </c>
      <c r="BG53" s="464">
        <v>15.31</v>
      </c>
      <c r="BH53" s="464">
        <v>15.31</v>
      </c>
      <c r="BI53" s="464">
        <v>15.31</v>
      </c>
      <c r="BJ53" s="464">
        <v>15.31</v>
      </c>
      <c r="BK53" s="464">
        <v>15.31</v>
      </c>
      <c r="BL53" s="464">
        <v>15.31</v>
      </c>
      <c r="BM53" s="464">
        <v>15.31</v>
      </c>
      <c r="BN53" s="464">
        <v>15.31</v>
      </c>
      <c r="BO53" s="464">
        <v>15.31</v>
      </c>
      <c r="BP53" s="464">
        <v>15.31</v>
      </c>
      <c r="BQ53" s="464">
        <v>15.31</v>
      </c>
      <c r="BR53" s="464">
        <v>15.31</v>
      </c>
      <c r="BS53" s="464">
        <v>15.31</v>
      </c>
      <c r="BT53" s="464">
        <v>15.31</v>
      </c>
      <c r="BU53" s="464">
        <v>15.31</v>
      </c>
      <c r="BV53" s="464">
        <v>15.31</v>
      </c>
      <c r="BW53" s="464">
        <v>15.31</v>
      </c>
      <c r="BX53" s="464">
        <v>15.31</v>
      </c>
      <c r="BY53" s="464">
        <v>15.31</v>
      </c>
      <c r="BZ53" s="464">
        <v>15.31</v>
      </c>
      <c r="CA53" s="464">
        <v>15.31</v>
      </c>
      <c r="CB53" s="464">
        <v>15.31</v>
      </c>
      <c r="CC53" s="464">
        <v>15.31</v>
      </c>
      <c r="CD53" s="464">
        <v>15.31</v>
      </c>
      <c r="CE53" s="464">
        <v>15.31</v>
      </c>
      <c r="CF53" s="464">
        <v>15.31</v>
      </c>
      <c r="CG53" s="464">
        <v>15.31</v>
      </c>
      <c r="CH53" s="464">
        <v>15.31</v>
      </c>
      <c r="CI53" s="464">
        <v>15.31</v>
      </c>
      <c r="CJ53" s="464">
        <v>15.31</v>
      </c>
      <c r="CK53" s="464">
        <v>15.31</v>
      </c>
      <c r="CL53" s="464">
        <v>15.31</v>
      </c>
      <c r="CM53" s="464">
        <v>15.31</v>
      </c>
      <c r="CN53" s="464">
        <v>15.31</v>
      </c>
      <c r="CO53" s="464">
        <v>15.31</v>
      </c>
      <c r="CP53" s="464">
        <v>15.31</v>
      </c>
      <c r="CQ53" s="464">
        <v>15.31</v>
      </c>
      <c r="CR53" s="464">
        <v>15.31</v>
      </c>
      <c r="CS53" s="464">
        <v>15.31</v>
      </c>
      <c r="CT53" s="464">
        <v>15.31</v>
      </c>
      <c r="CU53" s="464">
        <v>15.31</v>
      </c>
      <c r="CV53" s="464">
        <v>15.31</v>
      </c>
      <c r="CW53" s="464">
        <v>15.31</v>
      </c>
      <c r="CX53" s="464">
        <v>15.31</v>
      </c>
      <c r="CY53" s="464">
        <v>15.31</v>
      </c>
      <c r="CZ53" s="464">
        <v>15.31</v>
      </c>
      <c r="DA53" s="464">
        <v>15.31</v>
      </c>
      <c r="DB53" s="464">
        <v>15.31</v>
      </c>
      <c r="DC53" s="464">
        <v>15.31</v>
      </c>
      <c r="DD53" s="464">
        <v>15.31</v>
      </c>
      <c r="DE53" s="464">
        <v>15.31</v>
      </c>
      <c r="DF53" s="464">
        <v>15.31</v>
      </c>
      <c r="DG53" s="464">
        <v>15.31</v>
      </c>
      <c r="DH53" s="464">
        <v>15.31</v>
      </c>
      <c r="DI53" s="464">
        <v>15.31</v>
      </c>
      <c r="DJ53" s="464">
        <v>15.31</v>
      </c>
      <c r="DK53" s="464">
        <v>15.31</v>
      </c>
      <c r="DL53" s="464">
        <v>15.31</v>
      </c>
      <c r="DM53" s="464">
        <v>15.31</v>
      </c>
      <c r="DN53" s="464">
        <v>15.31</v>
      </c>
      <c r="DO53" s="464">
        <v>17.170000000000002</v>
      </c>
      <c r="DP53" s="464">
        <v>17.170000000000002</v>
      </c>
      <c r="DQ53" s="464">
        <v>17.170000000000002</v>
      </c>
      <c r="DR53" s="464">
        <v>17.170000000000002</v>
      </c>
      <c r="DS53" s="464">
        <v>17.170000000000002</v>
      </c>
      <c r="DT53" s="464">
        <v>17.170000000000002</v>
      </c>
      <c r="DU53" s="464">
        <v>17.170000000000002</v>
      </c>
      <c r="DV53" s="464">
        <v>17.170000000000002</v>
      </c>
      <c r="DW53" s="464">
        <v>17.170000000000002</v>
      </c>
      <c r="DX53" s="464">
        <v>17.170000000000002</v>
      </c>
      <c r="DY53" s="462">
        <v>17.170000000000002</v>
      </c>
      <c r="DZ53" s="464">
        <v>17.170000000000002</v>
      </c>
      <c r="EA53" s="464">
        <v>17.170000000000002</v>
      </c>
      <c r="EB53" s="464">
        <v>17.170000000000002</v>
      </c>
      <c r="EC53" s="464">
        <v>17.170000000000002</v>
      </c>
      <c r="ED53" s="464">
        <v>17.170000000000002</v>
      </c>
      <c r="EE53" s="464">
        <v>17.170000000000002</v>
      </c>
      <c r="EF53" s="464">
        <v>17.170000000000002</v>
      </c>
      <c r="EG53" s="464">
        <v>17.170000000000002</v>
      </c>
      <c r="EH53" s="464">
        <v>17.170000000000002</v>
      </c>
      <c r="EI53" s="464">
        <v>17.170000000000002</v>
      </c>
      <c r="EJ53" s="464">
        <v>17.170000000000002</v>
      </c>
      <c r="EK53" s="464">
        <v>17.170000000000002</v>
      </c>
      <c r="EL53" s="464">
        <v>17.170000000000002</v>
      </c>
      <c r="EM53" s="464">
        <v>17.170000000000002</v>
      </c>
      <c r="EN53" s="464">
        <v>17.170000000000002</v>
      </c>
      <c r="EO53" s="464">
        <v>17.170000000000002</v>
      </c>
      <c r="EP53" s="464">
        <v>17.170000000000002</v>
      </c>
      <c r="EQ53" s="464">
        <v>17.170000000000002</v>
      </c>
      <c r="ER53" s="464">
        <v>17.170000000000002</v>
      </c>
      <c r="ES53" s="464">
        <v>17.170000000000002</v>
      </c>
      <c r="ET53" s="464">
        <v>17.170000000000002</v>
      </c>
      <c r="EU53" s="464">
        <v>17.170000000000002</v>
      </c>
      <c r="EV53" s="464">
        <v>17.170000000000002</v>
      </c>
      <c r="EW53" s="464">
        <v>17.170000000000002</v>
      </c>
      <c r="EX53" s="464">
        <v>17.170000000000002</v>
      </c>
      <c r="EY53" s="464">
        <v>17.170000000000002</v>
      </c>
      <c r="EZ53" s="464">
        <v>17.170000000000002</v>
      </c>
      <c r="FA53" s="464">
        <v>17.170000000000002</v>
      </c>
      <c r="FB53" s="464">
        <v>17.170000000000002</v>
      </c>
      <c r="FC53" s="464">
        <v>17.170000000000002</v>
      </c>
      <c r="FD53" s="464">
        <v>17.170000000000002</v>
      </c>
      <c r="FE53" s="464">
        <v>17.170000000000002</v>
      </c>
      <c r="FF53" s="464">
        <v>17.170000000000002</v>
      </c>
      <c r="FG53" s="464">
        <v>17.170000000000002</v>
      </c>
      <c r="FH53" s="464">
        <v>17.170000000000002</v>
      </c>
      <c r="FI53" s="464">
        <v>17.170000000000002</v>
      </c>
      <c r="FJ53" s="464">
        <v>17.170000000000002</v>
      </c>
      <c r="FK53" s="464">
        <v>17.170000000000002</v>
      </c>
      <c r="FL53" s="464">
        <v>17.170000000000002</v>
      </c>
      <c r="FM53" s="464">
        <v>17.170000000000002</v>
      </c>
      <c r="FN53" s="464">
        <v>17.170000000000002</v>
      </c>
      <c r="FO53" s="464">
        <v>17.170000000000002</v>
      </c>
      <c r="FP53" s="464">
        <v>17.170000000000002</v>
      </c>
      <c r="FQ53" s="464">
        <v>17.170000000000002</v>
      </c>
      <c r="FR53" s="464">
        <v>17.170000000000002</v>
      </c>
      <c r="FS53" s="464">
        <v>17.170000000000002</v>
      </c>
      <c r="FT53" s="464">
        <v>17.170000000000002</v>
      </c>
      <c r="FU53" s="464">
        <v>17.170000000000002</v>
      </c>
      <c r="FV53" s="464">
        <v>17.170000000000002</v>
      </c>
      <c r="FW53" s="464">
        <v>17.170000000000002</v>
      </c>
      <c r="FX53" s="406" t="s">
        <v>49</v>
      </c>
    </row>
    <row r="54" spans="2:180" s="185" customFormat="1">
      <c r="B54" s="325" t="s">
        <v>129</v>
      </c>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4"/>
      <c r="AF54" s="464"/>
      <c r="AG54" s="464"/>
      <c r="AH54" s="464"/>
      <c r="AI54" s="464"/>
      <c r="AJ54" s="464"/>
      <c r="AK54" s="464"/>
      <c r="AL54" s="464"/>
      <c r="AM54" s="464"/>
      <c r="AN54" s="464"/>
      <c r="AO54" s="464"/>
      <c r="AP54" s="464"/>
      <c r="AQ54" s="464"/>
      <c r="AR54" s="464"/>
      <c r="AS54" s="464"/>
      <c r="AT54" s="464"/>
      <c r="AU54" s="464" t="s">
        <v>1</v>
      </c>
      <c r="AV54" s="464">
        <v>8.17</v>
      </c>
      <c r="AW54" s="464">
        <v>8.17</v>
      </c>
      <c r="AX54" s="464">
        <v>8.17</v>
      </c>
      <c r="AY54" s="464">
        <v>8.17</v>
      </c>
      <c r="AZ54" s="464">
        <v>8.17</v>
      </c>
      <c r="BA54" s="464">
        <v>8.17</v>
      </c>
      <c r="BB54" s="464">
        <v>8.17</v>
      </c>
      <c r="BC54" s="464">
        <v>8.17</v>
      </c>
      <c r="BD54" s="464">
        <v>8.17</v>
      </c>
      <c r="BE54" s="464">
        <v>8.17</v>
      </c>
      <c r="BF54" s="464">
        <v>8.17</v>
      </c>
      <c r="BG54" s="464">
        <v>8.17</v>
      </c>
      <c r="BH54" s="464">
        <v>8.17</v>
      </c>
      <c r="BI54" s="464">
        <v>8.17</v>
      </c>
      <c r="BJ54" s="464">
        <v>8.17</v>
      </c>
      <c r="BK54" s="464">
        <v>8.17</v>
      </c>
      <c r="BL54" s="464">
        <v>8.17</v>
      </c>
      <c r="BM54" s="464">
        <v>8.17</v>
      </c>
      <c r="BN54" s="464">
        <v>8.17</v>
      </c>
      <c r="BO54" s="464">
        <v>8.17</v>
      </c>
      <c r="BP54" s="464">
        <v>8.17</v>
      </c>
      <c r="BQ54" s="464">
        <v>8.17</v>
      </c>
      <c r="BR54" s="464">
        <v>8.17</v>
      </c>
      <c r="BS54" s="464">
        <v>8.17</v>
      </c>
      <c r="BT54" s="464">
        <v>8.17</v>
      </c>
      <c r="BU54" s="464">
        <v>8.17</v>
      </c>
      <c r="BV54" s="464">
        <v>8.17</v>
      </c>
      <c r="BW54" s="464">
        <v>8.17</v>
      </c>
      <c r="BX54" s="464">
        <v>8.17</v>
      </c>
      <c r="BY54" s="464">
        <v>8.17</v>
      </c>
      <c r="BZ54" s="464">
        <v>8.17</v>
      </c>
      <c r="CA54" s="464">
        <v>8.17</v>
      </c>
      <c r="CB54" s="464">
        <v>8.17</v>
      </c>
      <c r="CC54" s="464">
        <v>8.17</v>
      </c>
      <c r="CD54" s="464">
        <v>8.17</v>
      </c>
      <c r="CE54" s="464">
        <v>8.17</v>
      </c>
      <c r="CF54" s="464">
        <v>8.17</v>
      </c>
      <c r="CG54" s="464">
        <v>8.17</v>
      </c>
      <c r="CH54" s="464">
        <v>8.17</v>
      </c>
      <c r="CI54" s="464">
        <v>8.17</v>
      </c>
      <c r="CJ54" s="464">
        <v>8.17</v>
      </c>
      <c r="CK54" s="464">
        <v>8.17</v>
      </c>
      <c r="CL54" s="464">
        <v>8.17</v>
      </c>
      <c r="CM54" s="464">
        <v>8.17</v>
      </c>
      <c r="CN54" s="464">
        <v>8.17</v>
      </c>
      <c r="CO54" s="464">
        <v>8.17</v>
      </c>
      <c r="CP54" s="464">
        <v>8.17</v>
      </c>
      <c r="CQ54" s="464">
        <v>8.17</v>
      </c>
      <c r="CR54" s="464">
        <v>8.17</v>
      </c>
      <c r="CS54" s="464">
        <v>8.17</v>
      </c>
      <c r="CT54" s="464">
        <v>8.17</v>
      </c>
      <c r="CU54" s="464">
        <v>8.17</v>
      </c>
      <c r="CV54" s="464">
        <v>8.17</v>
      </c>
      <c r="CW54" s="464">
        <v>8.17</v>
      </c>
      <c r="CX54" s="464">
        <v>8.17</v>
      </c>
      <c r="CY54" s="464">
        <v>8.17</v>
      </c>
      <c r="CZ54" s="464">
        <v>8.17</v>
      </c>
      <c r="DA54" s="464">
        <v>8.17</v>
      </c>
      <c r="DB54" s="464">
        <v>8.17</v>
      </c>
      <c r="DC54" s="464">
        <v>8.17</v>
      </c>
      <c r="DD54" s="464">
        <v>8.17</v>
      </c>
      <c r="DE54" s="464">
        <v>8.17</v>
      </c>
      <c r="DF54" s="464">
        <v>8.17</v>
      </c>
      <c r="DG54" s="464">
        <v>8.17</v>
      </c>
      <c r="DH54" s="464">
        <v>8.17</v>
      </c>
      <c r="DI54" s="464">
        <v>8.17</v>
      </c>
      <c r="DJ54" s="464">
        <v>8.17</v>
      </c>
      <c r="DK54" s="464">
        <v>8.17</v>
      </c>
      <c r="DL54" s="464">
        <v>8.17</v>
      </c>
      <c r="DM54" s="464">
        <v>8.17</v>
      </c>
      <c r="DN54" s="464">
        <v>8.17</v>
      </c>
      <c r="DO54" s="464">
        <v>8.17</v>
      </c>
      <c r="DP54" s="464">
        <v>8.17</v>
      </c>
      <c r="DQ54" s="464">
        <v>8.17</v>
      </c>
      <c r="DR54" s="464">
        <v>8.17</v>
      </c>
      <c r="DS54" s="464">
        <v>8.17</v>
      </c>
      <c r="DT54" s="464">
        <v>8.17</v>
      </c>
      <c r="DU54" s="464">
        <v>8.17</v>
      </c>
      <c r="DV54" s="464">
        <v>8.17</v>
      </c>
      <c r="DW54" s="464">
        <v>8.17</v>
      </c>
      <c r="DX54" s="464">
        <v>8.17</v>
      </c>
      <c r="DY54" s="462">
        <v>8.17</v>
      </c>
      <c r="DZ54" s="464">
        <v>8.17</v>
      </c>
      <c r="EA54" s="464">
        <v>8.17</v>
      </c>
      <c r="EB54" s="464">
        <v>8.17</v>
      </c>
      <c r="EC54" s="464">
        <v>8.17</v>
      </c>
      <c r="ED54" s="464">
        <v>8.17</v>
      </c>
      <c r="EE54" s="464">
        <v>8.17</v>
      </c>
      <c r="EF54" s="464">
        <v>8.17</v>
      </c>
      <c r="EG54" s="464">
        <v>8.17</v>
      </c>
      <c r="EH54" s="464">
        <v>8.17</v>
      </c>
      <c r="EI54" s="464">
        <v>8.17</v>
      </c>
      <c r="EJ54" s="464">
        <v>8.17</v>
      </c>
      <c r="EK54" s="464">
        <v>8.17</v>
      </c>
      <c r="EL54" s="464">
        <v>8.17</v>
      </c>
      <c r="EM54" s="464">
        <v>8.17</v>
      </c>
      <c r="EN54" s="464">
        <v>8.17</v>
      </c>
      <c r="EO54" s="464">
        <v>8.17</v>
      </c>
      <c r="EP54" s="464">
        <v>8.17</v>
      </c>
      <c r="EQ54" s="464">
        <v>8.17</v>
      </c>
      <c r="ER54" s="464">
        <v>8.17</v>
      </c>
      <c r="ES54" s="464">
        <v>8.17</v>
      </c>
      <c r="ET54" s="464">
        <v>8.17</v>
      </c>
      <c r="EU54" s="464">
        <v>8.17</v>
      </c>
      <c r="EV54" s="464">
        <v>8.17</v>
      </c>
      <c r="EW54" s="464">
        <v>8.17</v>
      </c>
      <c r="EX54" s="464">
        <v>8.17</v>
      </c>
      <c r="EY54" s="464">
        <v>8.17</v>
      </c>
      <c r="EZ54" s="464">
        <v>8.17</v>
      </c>
      <c r="FA54" s="464">
        <v>8.17</v>
      </c>
      <c r="FB54" s="464">
        <v>8.17</v>
      </c>
      <c r="FC54" s="464">
        <v>8.17</v>
      </c>
      <c r="FD54" s="464">
        <v>8.17</v>
      </c>
      <c r="FE54" s="464">
        <v>8.17</v>
      </c>
      <c r="FF54" s="464">
        <v>8.17</v>
      </c>
      <c r="FG54" s="464">
        <v>8.17</v>
      </c>
      <c r="FH54" s="464">
        <v>8.17</v>
      </c>
      <c r="FI54" s="464">
        <v>8.17</v>
      </c>
      <c r="FJ54" s="464">
        <v>8.17</v>
      </c>
      <c r="FK54" s="464">
        <v>8.17</v>
      </c>
      <c r="FL54" s="464">
        <v>8.17</v>
      </c>
      <c r="FM54" s="464">
        <v>8.17</v>
      </c>
      <c r="FN54" s="464">
        <v>8.17</v>
      </c>
      <c r="FO54" s="464">
        <v>8.17</v>
      </c>
      <c r="FP54" s="464">
        <v>8.17</v>
      </c>
      <c r="FQ54" s="464">
        <v>8.17</v>
      </c>
      <c r="FR54" s="464">
        <v>8.17</v>
      </c>
      <c r="FS54" s="464">
        <v>8.17</v>
      </c>
      <c r="FT54" s="464">
        <v>8.17</v>
      </c>
      <c r="FU54" s="464">
        <v>8.17</v>
      </c>
      <c r="FV54" s="464">
        <v>8.17</v>
      </c>
      <c r="FW54" s="464">
        <v>8.17</v>
      </c>
      <c r="FX54" s="406" t="s">
        <v>49</v>
      </c>
    </row>
    <row r="55" spans="2:180" s="185" customFormat="1">
      <c r="B55" s="327" t="s">
        <v>96</v>
      </c>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4"/>
      <c r="AF55" s="464"/>
      <c r="AG55" s="464"/>
      <c r="AH55" s="464"/>
      <c r="AI55" s="464"/>
      <c r="AJ55" s="464"/>
      <c r="AK55" s="464"/>
      <c r="AL55" s="464"/>
      <c r="AM55" s="464"/>
      <c r="AN55" s="464"/>
      <c r="AO55" s="464"/>
      <c r="AP55" s="464"/>
      <c r="AQ55" s="464"/>
      <c r="AR55" s="464"/>
      <c r="AS55" s="464"/>
      <c r="AT55" s="464"/>
      <c r="AU55" s="464" t="s">
        <v>1</v>
      </c>
      <c r="AV55" s="474">
        <f t="shared" ref="AV55:DG55" si="28">-AV21-AV22</f>
        <v>-4.47E-3</v>
      </c>
      <c r="AW55" s="474">
        <f t="shared" si="28"/>
        <v>-4.47E-3</v>
      </c>
      <c r="AX55" s="474">
        <f t="shared" si="28"/>
        <v>-4.47E-3</v>
      </c>
      <c r="AY55" s="474">
        <f t="shared" si="28"/>
        <v>-4.47E-3</v>
      </c>
      <c r="AZ55" s="474">
        <f t="shared" si="28"/>
        <v>-4.47E-3</v>
      </c>
      <c r="BA55" s="474">
        <f t="shared" si="28"/>
        <v>-4.47E-3</v>
      </c>
      <c r="BB55" s="474">
        <f t="shared" si="28"/>
        <v>-4.47E-3</v>
      </c>
      <c r="BC55" s="474">
        <f t="shared" si="28"/>
        <v>-4.47E-3</v>
      </c>
      <c r="BD55" s="474">
        <f t="shared" si="28"/>
        <v>-4.47E-3</v>
      </c>
      <c r="BE55" s="474">
        <f t="shared" si="28"/>
        <v>-4.47E-3</v>
      </c>
      <c r="BF55" s="474">
        <f t="shared" si="28"/>
        <v>-4.47E-3</v>
      </c>
      <c r="BG55" s="474">
        <f t="shared" si="28"/>
        <v>-4.47E-3</v>
      </c>
      <c r="BH55" s="474">
        <f t="shared" si="28"/>
        <v>-4.47E-3</v>
      </c>
      <c r="BI55" s="474">
        <f t="shared" si="28"/>
        <v>-4.47E-3</v>
      </c>
      <c r="BJ55" s="474">
        <f t="shared" si="28"/>
        <v>-4.47E-3</v>
      </c>
      <c r="BK55" s="474">
        <f t="shared" si="28"/>
        <v>-4.47E-3</v>
      </c>
      <c r="BL55" s="474">
        <f t="shared" si="28"/>
        <v>-4.47E-3</v>
      </c>
      <c r="BM55" s="474">
        <f t="shared" si="28"/>
        <v>-4.47E-3</v>
      </c>
      <c r="BN55" s="474">
        <f t="shared" si="28"/>
        <v>-4.47E-3</v>
      </c>
      <c r="BO55" s="474">
        <f t="shared" si="28"/>
        <v>-4.47E-3</v>
      </c>
      <c r="BP55" s="474">
        <f t="shared" si="28"/>
        <v>-4.47E-3</v>
      </c>
      <c r="BQ55" s="474">
        <f t="shared" si="28"/>
        <v>-4.47E-3</v>
      </c>
      <c r="BR55" s="474">
        <f t="shared" si="28"/>
        <v>-4.47E-3</v>
      </c>
      <c r="BS55" s="474">
        <f t="shared" si="28"/>
        <v>-4.47E-3</v>
      </c>
      <c r="BT55" s="474">
        <f t="shared" si="28"/>
        <v>-4.47E-3</v>
      </c>
      <c r="BU55" s="474">
        <f t="shared" si="28"/>
        <v>-4.47E-3</v>
      </c>
      <c r="BV55" s="474">
        <f t="shared" si="28"/>
        <v>-4.47E-3</v>
      </c>
      <c r="BW55" s="474">
        <f t="shared" si="28"/>
        <v>-4.47E-3</v>
      </c>
      <c r="BX55" s="474">
        <f t="shared" si="28"/>
        <v>-4.47E-3</v>
      </c>
      <c r="BY55" s="474">
        <f t="shared" si="28"/>
        <v>-4.47E-3</v>
      </c>
      <c r="BZ55" s="474">
        <f t="shared" si="28"/>
        <v>-4.47E-3</v>
      </c>
      <c r="CA55" s="474">
        <f t="shared" si="28"/>
        <v>-4.47E-3</v>
      </c>
      <c r="CB55" s="474">
        <f t="shared" si="28"/>
        <v>-4.47E-3</v>
      </c>
      <c r="CC55" s="474">
        <f t="shared" si="28"/>
        <v>-4.47E-3</v>
      </c>
      <c r="CD55" s="474">
        <f t="shared" si="28"/>
        <v>-4.47E-3</v>
      </c>
      <c r="CE55" s="474">
        <f t="shared" si="28"/>
        <v>-4.47E-3</v>
      </c>
      <c r="CF55" s="474">
        <f t="shared" si="28"/>
        <v>-4.47E-3</v>
      </c>
      <c r="CG55" s="474">
        <f t="shared" si="28"/>
        <v>-4.47E-3</v>
      </c>
      <c r="CH55" s="474">
        <f t="shared" si="28"/>
        <v>-4.47E-3</v>
      </c>
      <c r="CI55" s="474">
        <f t="shared" si="28"/>
        <v>-4.47E-3</v>
      </c>
      <c r="CJ55" s="474">
        <f t="shared" si="28"/>
        <v>-4.47E-3</v>
      </c>
      <c r="CK55" s="474">
        <f t="shared" si="28"/>
        <v>-4.47E-3</v>
      </c>
      <c r="CL55" s="474">
        <f t="shared" si="28"/>
        <v>-4.47E-3</v>
      </c>
      <c r="CM55" s="474">
        <f t="shared" si="28"/>
        <v>-4.47E-3</v>
      </c>
      <c r="CN55" s="474">
        <f t="shared" si="28"/>
        <v>-4.47E-3</v>
      </c>
      <c r="CO55" s="474">
        <f t="shared" si="28"/>
        <v>-4.47E-3</v>
      </c>
      <c r="CP55" s="474">
        <f t="shared" si="28"/>
        <v>-4.47E-3</v>
      </c>
      <c r="CQ55" s="474">
        <f t="shared" si="28"/>
        <v>-4.47E-3</v>
      </c>
      <c r="CR55" s="474">
        <f t="shared" si="28"/>
        <v>-4.47E-3</v>
      </c>
      <c r="CS55" s="474">
        <f t="shared" si="28"/>
        <v>-4.47E-3</v>
      </c>
      <c r="CT55" s="474">
        <f t="shared" si="28"/>
        <v>-4.47E-3</v>
      </c>
      <c r="CU55" s="474">
        <f t="shared" si="28"/>
        <v>-4.47E-3</v>
      </c>
      <c r="CV55" s="474">
        <f t="shared" si="28"/>
        <v>-4.47E-3</v>
      </c>
      <c r="CW55" s="474">
        <f t="shared" si="28"/>
        <v>-4.47E-3</v>
      </c>
      <c r="CX55" s="474">
        <f t="shared" si="28"/>
        <v>-4.47E-3</v>
      </c>
      <c r="CY55" s="474">
        <f t="shared" si="28"/>
        <v>-4.47E-3</v>
      </c>
      <c r="CZ55" s="474">
        <f t="shared" si="28"/>
        <v>-4.47E-3</v>
      </c>
      <c r="DA55" s="474">
        <f t="shared" si="28"/>
        <v>-4.47E-3</v>
      </c>
      <c r="DB55" s="474">
        <f t="shared" si="28"/>
        <v>-4.47E-3</v>
      </c>
      <c r="DC55" s="474">
        <f t="shared" si="28"/>
        <v>-4.47E-3</v>
      </c>
      <c r="DD55" s="474">
        <f t="shared" si="28"/>
        <v>-4.47E-3</v>
      </c>
      <c r="DE55" s="474">
        <f t="shared" si="28"/>
        <v>-4.47E-3</v>
      </c>
      <c r="DF55" s="474">
        <f t="shared" si="28"/>
        <v>-4.47E-3</v>
      </c>
      <c r="DG55" s="474">
        <f t="shared" si="28"/>
        <v>-4.47E-3</v>
      </c>
      <c r="DH55" s="474">
        <f t="shared" ref="DH55:FS55" si="29">-DH21-DH22</f>
        <v>-4.47E-3</v>
      </c>
      <c r="DI55" s="474">
        <f t="shared" si="29"/>
        <v>-4.47E-3</v>
      </c>
      <c r="DJ55" s="474">
        <f t="shared" si="29"/>
        <v>-4.47E-3</v>
      </c>
      <c r="DK55" s="474">
        <f t="shared" si="29"/>
        <v>-4.47E-3</v>
      </c>
      <c r="DL55" s="474">
        <f t="shared" si="29"/>
        <v>-4.47E-3</v>
      </c>
      <c r="DM55" s="474">
        <f t="shared" si="29"/>
        <v>-4.47E-3</v>
      </c>
      <c r="DN55" s="474">
        <f t="shared" si="29"/>
        <v>-4.47E-3</v>
      </c>
      <c r="DO55" s="474">
        <f t="shared" si="29"/>
        <v>-4.47E-3</v>
      </c>
      <c r="DP55" s="474">
        <f t="shared" si="29"/>
        <v>-4.47E-3</v>
      </c>
      <c r="DQ55" s="474">
        <f t="shared" si="29"/>
        <v>-4.47E-3</v>
      </c>
      <c r="DR55" s="474">
        <f t="shared" si="29"/>
        <v>-4.47E-3</v>
      </c>
      <c r="DS55" s="474">
        <f t="shared" si="29"/>
        <v>-4.47E-3</v>
      </c>
      <c r="DT55" s="474">
        <f t="shared" si="29"/>
        <v>-4.47E-3</v>
      </c>
      <c r="DU55" s="474">
        <f t="shared" si="29"/>
        <v>-4.47E-3</v>
      </c>
      <c r="DV55" s="474">
        <f t="shared" si="29"/>
        <v>-4.47E-3</v>
      </c>
      <c r="DW55" s="474">
        <f t="shared" si="29"/>
        <v>-4.47E-3</v>
      </c>
      <c r="DX55" s="474">
        <f t="shared" si="29"/>
        <v>-4.47E-3</v>
      </c>
      <c r="DY55" s="473">
        <f t="shared" si="29"/>
        <v>-4.47E-3</v>
      </c>
      <c r="DZ55" s="474">
        <f t="shared" si="29"/>
        <v>-4.47E-3</v>
      </c>
      <c r="EA55" s="474">
        <f t="shared" si="29"/>
        <v>-4.47E-3</v>
      </c>
      <c r="EB55" s="474">
        <f t="shared" si="29"/>
        <v>-4.47E-3</v>
      </c>
      <c r="EC55" s="474">
        <f t="shared" si="29"/>
        <v>-4.47E-3</v>
      </c>
      <c r="ED55" s="474">
        <f t="shared" si="29"/>
        <v>-4.47E-3</v>
      </c>
      <c r="EE55" s="474">
        <f t="shared" si="29"/>
        <v>-4.47E-3</v>
      </c>
      <c r="EF55" s="474">
        <f t="shared" si="29"/>
        <v>-4.47E-3</v>
      </c>
      <c r="EG55" s="474">
        <f t="shared" si="29"/>
        <v>-4.47E-3</v>
      </c>
      <c r="EH55" s="474">
        <f t="shared" si="29"/>
        <v>-4.47E-3</v>
      </c>
      <c r="EI55" s="474">
        <f t="shared" si="29"/>
        <v>-4.47E-3</v>
      </c>
      <c r="EJ55" s="474">
        <f t="shared" si="29"/>
        <v>-4.47E-3</v>
      </c>
      <c r="EK55" s="474">
        <f t="shared" si="29"/>
        <v>-4.47E-3</v>
      </c>
      <c r="EL55" s="474">
        <f t="shared" si="29"/>
        <v>-4.47E-3</v>
      </c>
      <c r="EM55" s="474">
        <f t="shared" si="29"/>
        <v>-4.47E-3</v>
      </c>
      <c r="EN55" s="474">
        <f t="shared" si="29"/>
        <v>-4.47E-3</v>
      </c>
      <c r="EO55" s="474">
        <f t="shared" si="29"/>
        <v>-4.47E-3</v>
      </c>
      <c r="EP55" s="474">
        <f t="shared" si="29"/>
        <v>-4.47E-3</v>
      </c>
      <c r="EQ55" s="474">
        <f t="shared" si="29"/>
        <v>-4.47E-3</v>
      </c>
      <c r="ER55" s="474">
        <f t="shared" si="29"/>
        <v>-4.47E-3</v>
      </c>
      <c r="ES55" s="474">
        <f t="shared" si="29"/>
        <v>-4.47E-3</v>
      </c>
      <c r="ET55" s="474">
        <f t="shared" si="29"/>
        <v>-4.47E-3</v>
      </c>
      <c r="EU55" s="474">
        <f t="shared" si="29"/>
        <v>-4.47E-3</v>
      </c>
      <c r="EV55" s="474">
        <f t="shared" si="29"/>
        <v>-4.47E-3</v>
      </c>
      <c r="EW55" s="474">
        <f t="shared" si="29"/>
        <v>-4.47E-3</v>
      </c>
      <c r="EX55" s="474">
        <f t="shared" si="29"/>
        <v>-4.47E-3</v>
      </c>
      <c r="EY55" s="474">
        <f t="shared" si="29"/>
        <v>-4.47E-3</v>
      </c>
      <c r="EZ55" s="474">
        <f t="shared" si="29"/>
        <v>-4.47E-3</v>
      </c>
      <c r="FA55" s="474">
        <f t="shared" si="29"/>
        <v>-4.47E-3</v>
      </c>
      <c r="FB55" s="474">
        <f t="shared" si="29"/>
        <v>-4.47E-3</v>
      </c>
      <c r="FC55" s="474">
        <f t="shared" si="29"/>
        <v>-4.47E-3</v>
      </c>
      <c r="FD55" s="474">
        <f t="shared" si="29"/>
        <v>-4.47E-3</v>
      </c>
      <c r="FE55" s="474">
        <f t="shared" si="29"/>
        <v>-4.47E-3</v>
      </c>
      <c r="FF55" s="474">
        <f t="shared" si="29"/>
        <v>-4.47E-3</v>
      </c>
      <c r="FG55" s="474">
        <f t="shared" si="29"/>
        <v>-4.47E-3</v>
      </c>
      <c r="FH55" s="474">
        <f t="shared" si="29"/>
        <v>-4.47E-3</v>
      </c>
      <c r="FI55" s="474">
        <f t="shared" si="29"/>
        <v>-4.47E-3</v>
      </c>
      <c r="FJ55" s="474">
        <f t="shared" si="29"/>
        <v>-4.47E-3</v>
      </c>
      <c r="FK55" s="474">
        <f t="shared" si="29"/>
        <v>-4.47E-3</v>
      </c>
      <c r="FL55" s="474">
        <f t="shared" si="29"/>
        <v>-4.47E-3</v>
      </c>
      <c r="FM55" s="474">
        <f t="shared" si="29"/>
        <v>-4.47E-3</v>
      </c>
      <c r="FN55" s="474">
        <f t="shared" si="29"/>
        <v>-4.47E-3</v>
      </c>
      <c r="FO55" s="474">
        <f t="shared" si="29"/>
        <v>-4.47E-3</v>
      </c>
      <c r="FP55" s="474">
        <f t="shared" si="29"/>
        <v>-4.47E-3</v>
      </c>
      <c r="FQ55" s="474">
        <f t="shared" si="29"/>
        <v>-4.47E-3</v>
      </c>
      <c r="FR55" s="474">
        <f t="shared" si="29"/>
        <v>-4.47E-3</v>
      </c>
      <c r="FS55" s="474">
        <f t="shared" si="29"/>
        <v>-4.47E-3</v>
      </c>
      <c r="FT55" s="474">
        <f>-FT21-FT22</f>
        <v>-4.47E-3</v>
      </c>
      <c r="FU55" s="474">
        <f>-FU21-FU22</f>
        <v>-4.47E-3</v>
      </c>
      <c r="FV55" s="474">
        <f>-FV21-FV22</f>
        <v>-4.47E-3</v>
      </c>
      <c r="FW55" s="474">
        <f>-FW21-FW22</f>
        <v>-4.47E-3</v>
      </c>
      <c r="FX55" s="406" t="s">
        <v>49</v>
      </c>
    </row>
    <row r="56" spans="2:180" ht="14" thickBot="1">
      <c r="FX56" s="406" t="s">
        <v>49</v>
      </c>
    </row>
    <row r="57" spans="2:180" ht="14" thickBot="1">
      <c r="B57" s="206" t="s">
        <v>69</v>
      </c>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475"/>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476"/>
      <c r="FX57" s="406" t="s">
        <v>49</v>
      </c>
    </row>
    <row r="58" spans="2:180" s="185" customFormat="1">
      <c r="B58" s="144" t="s">
        <v>66</v>
      </c>
      <c r="O58" s="185">
        <v>-5</v>
      </c>
      <c r="P58" s="185">
        <v>-5</v>
      </c>
      <c r="Q58" s="185">
        <v>-5</v>
      </c>
      <c r="R58" s="185">
        <v>-5</v>
      </c>
      <c r="S58" s="185">
        <v>-5</v>
      </c>
      <c r="T58" s="185">
        <v>-5</v>
      </c>
      <c r="U58" s="185">
        <v>-5</v>
      </c>
      <c r="V58" s="185">
        <v>-5</v>
      </c>
      <c r="W58" s="185">
        <v>-5</v>
      </c>
      <c r="X58" s="185">
        <v>-5</v>
      </c>
      <c r="Y58" s="185">
        <v>-5</v>
      </c>
      <c r="Z58" s="185">
        <v>-5</v>
      </c>
      <c r="AA58" s="185">
        <v>-5</v>
      </c>
      <c r="AB58" s="185">
        <v>-5</v>
      </c>
      <c r="AC58" s="185">
        <v>-5</v>
      </c>
      <c r="AD58" s="185">
        <v>-5</v>
      </c>
      <c r="AE58" s="185">
        <v>-5</v>
      </c>
      <c r="AF58" s="185">
        <v>-5</v>
      </c>
      <c r="AG58" s="185">
        <v>-5</v>
      </c>
      <c r="AH58" s="185">
        <v>-5</v>
      </c>
      <c r="AI58" s="185">
        <v>-5</v>
      </c>
      <c r="AJ58" s="185">
        <v>-5</v>
      </c>
      <c r="AK58" s="185">
        <v>-5</v>
      </c>
      <c r="AL58" s="185">
        <v>-5</v>
      </c>
      <c r="AM58" s="185">
        <v>-5</v>
      </c>
      <c r="AN58" s="185">
        <v>-5</v>
      </c>
      <c r="AO58" s="185">
        <v>-5</v>
      </c>
      <c r="AP58" s="185">
        <v>-5</v>
      </c>
      <c r="AQ58" s="185">
        <v>-5</v>
      </c>
      <c r="AR58" s="185">
        <v>-5</v>
      </c>
      <c r="AS58" s="185">
        <v>-5</v>
      </c>
      <c r="AT58" s="185">
        <v>-5</v>
      </c>
      <c r="AU58" s="185">
        <v>-5</v>
      </c>
      <c r="AV58" s="185">
        <v>-5</v>
      </c>
      <c r="AW58" s="185">
        <v>-5</v>
      </c>
      <c r="AX58" s="185">
        <v>-5</v>
      </c>
      <c r="AY58" s="185">
        <v>-5</v>
      </c>
      <c r="AZ58" s="185">
        <v>-5</v>
      </c>
      <c r="BA58" s="185">
        <v>-5</v>
      </c>
      <c r="BB58" s="185">
        <v>-5</v>
      </c>
      <c r="BC58" s="185">
        <v>-5</v>
      </c>
      <c r="BD58" s="185">
        <v>-5</v>
      </c>
      <c r="BE58" s="185">
        <v>-5</v>
      </c>
      <c r="BF58" s="185">
        <v>-5</v>
      </c>
      <c r="BG58" s="185">
        <v>-5</v>
      </c>
      <c r="BH58" s="185">
        <v>-5</v>
      </c>
      <c r="BI58" s="185">
        <v>-5</v>
      </c>
      <c r="BJ58" s="185">
        <v>-5</v>
      </c>
      <c r="BK58" s="185">
        <v>-5</v>
      </c>
      <c r="BL58" s="185">
        <v>-5</v>
      </c>
      <c r="BM58" s="185">
        <v>-5</v>
      </c>
      <c r="BN58" s="185">
        <v>-5</v>
      </c>
      <c r="BO58" s="185">
        <v>-5</v>
      </c>
      <c r="BP58" s="185">
        <v>-5</v>
      </c>
      <c r="BQ58" s="185">
        <v>-5</v>
      </c>
      <c r="BR58" s="185">
        <v>-5</v>
      </c>
      <c r="BS58" s="185">
        <v>-5</v>
      </c>
      <c r="BT58" s="185">
        <v>-5</v>
      </c>
      <c r="BU58" s="185">
        <v>-5</v>
      </c>
      <c r="BV58" s="185">
        <v>-5</v>
      </c>
      <c r="BW58" s="185">
        <v>-5</v>
      </c>
      <c r="BX58" s="185">
        <v>-5</v>
      </c>
      <c r="BY58" s="185">
        <v>-5</v>
      </c>
      <c r="BZ58" s="185">
        <v>-5</v>
      </c>
      <c r="CA58" s="185">
        <v>-5</v>
      </c>
      <c r="CB58" s="185">
        <v>-5</v>
      </c>
      <c r="CC58" s="185">
        <v>-5</v>
      </c>
      <c r="CD58" s="185">
        <v>-5</v>
      </c>
      <c r="CE58" s="185">
        <v>-5</v>
      </c>
      <c r="CF58" s="185">
        <v>-5</v>
      </c>
      <c r="CG58" s="185">
        <v>-5</v>
      </c>
      <c r="CH58" s="185">
        <v>-5</v>
      </c>
      <c r="CI58" s="185">
        <v>-5</v>
      </c>
      <c r="CJ58" s="185">
        <v>-5</v>
      </c>
      <c r="CK58" s="185">
        <v>-5</v>
      </c>
      <c r="CL58" s="185">
        <v>-5</v>
      </c>
      <c r="CM58" s="185">
        <v>-5</v>
      </c>
      <c r="CN58" s="185">
        <v>-5</v>
      </c>
      <c r="CO58" s="185">
        <v>-5</v>
      </c>
      <c r="CP58" s="185">
        <v>-5</v>
      </c>
      <c r="CQ58" s="185">
        <v>-5</v>
      </c>
      <c r="CR58" s="185">
        <v>-5</v>
      </c>
      <c r="CS58" s="185">
        <v>-5</v>
      </c>
      <c r="CT58" s="185">
        <v>-5</v>
      </c>
      <c r="CU58" s="185">
        <v>-5</v>
      </c>
      <c r="CV58" s="185">
        <v>-5</v>
      </c>
      <c r="CW58" s="185">
        <v>-5</v>
      </c>
      <c r="CX58" s="185">
        <v>-5</v>
      </c>
      <c r="CY58" s="185">
        <v>-5</v>
      </c>
      <c r="CZ58" s="185">
        <v>-5</v>
      </c>
      <c r="DA58" s="185">
        <v>-5</v>
      </c>
      <c r="DB58" s="185">
        <v>-5</v>
      </c>
      <c r="DC58" s="185">
        <v>-5</v>
      </c>
      <c r="DD58" s="185">
        <v>-5</v>
      </c>
      <c r="DE58" s="185">
        <v>-5</v>
      </c>
      <c r="DF58" s="185">
        <v>-5</v>
      </c>
      <c r="DG58" s="185">
        <v>-5</v>
      </c>
      <c r="DH58" s="185">
        <v>-5</v>
      </c>
      <c r="DI58" s="185">
        <v>-5</v>
      </c>
      <c r="DJ58" s="185">
        <v>-5</v>
      </c>
      <c r="DK58" s="185">
        <v>-5</v>
      </c>
      <c r="DL58" s="185">
        <v>-5</v>
      </c>
      <c r="DM58" s="185">
        <v>-5</v>
      </c>
      <c r="DN58" s="185">
        <v>-5</v>
      </c>
      <c r="DO58" s="185">
        <v>-5</v>
      </c>
      <c r="DP58" s="185">
        <v>-5</v>
      </c>
      <c r="DQ58" s="185">
        <v>-5</v>
      </c>
      <c r="DR58" s="185">
        <v>-5</v>
      </c>
      <c r="DS58" s="185">
        <v>-5</v>
      </c>
      <c r="DT58" s="185">
        <v>-5</v>
      </c>
      <c r="DU58" s="185">
        <v>-5</v>
      </c>
      <c r="DV58" s="185">
        <v>-5</v>
      </c>
      <c r="DW58" s="185">
        <v>-5</v>
      </c>
      <c r="DX58" s="185">
        <v>-5</v>
      </c>
      <c r="DY58" s="467">
        <f t="shared" ref="DY58:FW60" si="30">+DY37</f>
        <v>0.55000000000000004</v>
      </c>
      <c r="DZ58" s="221">
        <f t="shared" si="30"/>
        <v>0.55000000000000004</v>
      </c>
      <c r="EA58" s="221">
        <f t="shared" si="30"/>
        <v>0.55000000000000004</v>
      </c>
      <c r="EB58" s="221">
        <f t="shared" si="30"/>
        <v>0.85</v>
      </c>
      <c r="EC58" s="221">
        <f t="shared" si="30"/>
        <v>0.85</v>
      </c>
      <c r="ED58" s="221">
        <f t="shared" si="30"/>
        <v>0.85</v>
      </c>
      <c r="EE58" s="221">
        <f t="shared" si="30"/>
        <v>0.85</v>
      </c>
      <c r="EF58" s="221">
        <f t="shared" si="30"/>
        <v>0.85</v>
      </c>
      <c r="EG58" s="221">
        <f t="shared" si="30"/>
        <v>0.85</v>
      </c>
      <c r="EH58" s="221">
        <f t="shared" si="30"/>
        <v>0.85</v>
      </c>
      <c r="EI58" s="221">
        <f t="shared" si="30"/>
        <v>0.85</v>
      </c>
      <c r="EJ58" s="221">
        <f t="shared" si="30"/>
        <v>0.85</v>
      </c>
      <c r="EK58" s="221">
        <f t="shared" si="30"/>
        <v>0.85</v>
      </c>
      <c r="EL58" s="221">
        <f t="shared" si="30"/>
        <v>0.85</v>
      </c>
      <c r="EM58" s="221">
        <f t="shared" si="30"/>
        <v>0.85</v>
      </c>
      <c r="EN58" s="221">
        <f t="shared" si="30"/>
        <v>1.3</v>
      </c>
      <c r="EO58" s="221">
        <f t="shared" si="30"/>
        <v>1.3</v>
      </c>
      <c r="EP58" s="221">
        <f t="shared" si="30"/>
        <v>1.3</v>
      </c>
      <c r="EQ58" s="221">
        <f t="shared" si="30"/>
        <v>1.3</v>
      </c>
      <c r="ER58" s="221">
        <f t="shared" si="30"/>
        <v>1.3</v>
      </c>
      <c r="ES58" s="221">
        <f t="shared" si="30"/>
        <v>1.3</v>
      </c>
      <c r="ET58" s="221">
        <f t="shared" si="30"/>
        <v>1.3</v>
      </c>
      <c r="EU58" s="221">
        <f t="shared" si="30"/>
        <v>1.3</v>
      </c>
      <c r="EV58" s="221">
        <f t="shared" si="30"/>
        <v>1.3</v>
      </c>
      <c r="EW58" s="221">
        <f t="shared" si="30"/>
        <v>1.3</v>
      </c>
      <c r="EX58" s="221">
        <f t="shared" si="30"/>
        <v>1.3</v>
      </c>
      <c r="EY58" s="221">
        <f t="shared" si="30"/>
        <v>1.3</v>
      </c>
      <c r="EZ58" s="221">
        <f t="shared" si="30"/>
        <v>1.75</v>
      </c>
      <c r="FA58" s="221">
        <f t="shared" si="30"/>
        <v>1.75</v>
      </c>
      <c r="FB58" s="221">
        <f t="shared" si="30"/>
        <v>1.75</v>
      </c>
      <c r="FC58" s="221">
        <f t="shared" si="30"/>
        <v>1.75</v>
      </c>
      <c r="FD58" s="221">
        <f t="shared" si="30"/>
        <v>1.75</v>
      </c>
      <c r="FE58" s="221">
        <f t="shared" si="30"/>
        <v>1.75</v>
      </c>
      <c r="FF58" s="221">
        <f t="shared" si="30"/>
        <v>1.75</v>
      </c>
      <c r="FG58" s="221">
        <f t="shared" si="30"/>
        <v>1.75</v>
      </c>
      <c r="FH58" s="221">
        <f t="shared" si="30"/>
        <v>1.75</v>
      </c>
      <c r="FI58" s="221">
        <f t="shared" si="30"/>
        <v>1.75</v>
      </c>
      <c r="FJ58" s="221">
        <f t="shared" si="30"/>
        <v>1.75</v>
      </c>
      <c r="FK58" s="221">
        <f t="shared" si="30"/>
        <v>1.75</v>
      </c>
      <c r="FL58" s="221">
        <f t="shared" si="30"/>
        <v>2.2999999999999998</v>
      </c>
      <c r="FM58" s="221">
        <f t="shared" si="30"/>
        <v>2.2999999999999998</v>
      </c>
      <c r="FN58" s="221">
        <f t="shared" si="30"/>
        <v>2.2999999999999998</v>
      </c>
      <c r="FO58" s="221">
        <f t="shared" si="30"/>
        <v>2.2999999999999998</v>
      </c>
      <c r="FP58" s="221">
        <f t="shared" si="30"/>
        <v>2.2999999999999998</v>
      </c>
      <c r="FQ58" s="221">
        <f t="shared" si="30"/>
        <v>2.2999999999999998</v>
      </c>
      <c r="FR58" s="221">
        <f t="shared" si="30"/>
        <v>2.2999999999999998</v>
      </c>
      <c r="FS58" s="221">
        <f t="shared" si="30"/>
        <v>2.2999999999999998</v>
      </c>
      <c r="FT58" s="221">
        <f t="shared" si="30"/>
        <v>2.2999999999999998</v>
      </c>
      <c r="FU58" s="221">
        <f t="shared" si="30"/>
        <v>2.2999999999999998</v>
      </c>
      <c r="FV58" s="221">
        <f t="shared" si="30"/>
        <v>2.2999999999999998</v>
      </c>
      <c r="FW58" s="221">
        <f t="shared" si="30"/>
        <v>2.2999999999999998</v>
      </c>
      <c r="FX58" s="406" t="s">
        <v>49</v>
      </c>
    </row>
    <row r="59" spans="2:180" s="185" customFormat="1">
      <c r="B59" s="144" t="s">
        <v>65</v>
      </c>
      <c r="O59" s="185">
        <v>-5</v>
      </c>
      <c r="P59" s="185">
        <v>-5</v>
      </c>
      <c r="Q59" s="185">
        <v>-5</v>
      </c>
      <c r="R59" s="185">
        <v>-5</v>
      </c>
      <c r="S59" s="185">
        <v>-5</v>
      </c>
      <c r="T59" s="185">
        <v>-5</v>
      </c>
      <c r="U59" s="185">
        <v>-5</v>
      </c>
      <c r="V59" s="185">
        <v>-5</v>
      </c>
      <c r="W59" s="185">
        <v>-5</v>
      </c>
      <c r="X59" s="185">
        <v>-5</v>
      </c>
      <c r="Y59" s="185">
        <v>-5</v>
      </c>
      <c r="Z59" s="185">
        <v>-5</v>
      </c>
      <c r="AA59" s="185">
        <v>-5</v>
      </c>
      <c r="AB59" s="185">
        <v>-5</v>
      </c>
      <c r="AC59" s="185">
        <v>-5</v>
      </c>
      <c r="AD59" s="185">
        <v>-5</v>
      </c>
      <c r="AE59" s="185">
        <v>-5</v>
      </c>
      <c r="AF59" s="185">
        <v>-5</v>
      </c>
      <c r="AG59" s="185">
        <v>-5</v>
      </c>
      <c r="AH59" s="185">
        <v>-5</v>
      </c>
      <c r="AI59" s="185">
        <v>-5</v>
      </c>
      <c r="AJ59" s="185">
        <v>-5</v>
      </c>
      <c r="AK59" s="185">
        <v>-5</v>
      </c>
      <c r="AL59" s="185">
        <v>-5</v>
      </c>
      <c r="AM59" s="185">
        <v>-5</v>
      </c>
      <c r="AN59" s="185">
        <v>-5</v>
      </c>
      <c r="AO59" s="185">
        <v>-5</v>
      </c>
      <c r="AP59" s="185">
        <v>-5</v>
      </c>
      <c r="AQ59" s="185">
        <v>-5</v>
      </c>
      <c r="AR59" s="185">
        <v>-5</v>
      </c>
      <c r="AS59" s="185">
        <v>-5</v>
      </c>
      <c r="AT59" s="185">
        <v>-5</v>
      </c>
      <c r="AU59" s="185">
        <v>-5</v>
      </c>
      <c r="AV59" s="185">
        <v>-5</v>
      </c>
      <c r="AW59" s="185">
        <v>-5</v>
      </c>
      <c r="AX59" s="185">
        <v>-5</v>
      </c>
      <c r="AY59" s="185">
        <v>-5</v>
      </c>
      <c r="AZ59" s="185">
        <v>-5</v>
      </c>
      <c r="BA59" s="185">
        <v>-5</v>
      </c>
      <c r="BB59" s="185">
        <v>-5</v>
      </c>
      <c r="BC59" s="185">
        <v>-5</v>
      </c>
      <c r="BD59" s="185">
        <v>-5</v>
      </c>
      <c r="BE59" s="185">
        <v>-5</v>
      </c>
      <c r="BF59" s="185">
        <v>-5</v>
      </c>
      <c r="BG59" s="185">
        <v>-5</v>
      </c>
      <c r="BH59" s="185">
        <v>-5</v>
      </c>
      <c r="BI59" s="185">
        <v>-5</v>
      </c>
      <c r="BJ59" s="185">
        <v>-5</v>
      </c>
      <c r="BK59" s="185">
        <v>-5</v>
      </c>
      <c r="BL59" s="185">
        <v>-5</v>
      </c>
      <c r="BM59" s="185">
        <v>-5</v>
      </c>
      <c r="BN59" s="185">
        <v>-5</v>
      </c>
      <c r="BO59" s="185">
        <v>-5</v>
      </c>
      <c r="BP59" s="185">
        <v>-5</v>
      </c>
      <c r="BQ59" s="185">
        <v>-5</v>
      </c>
      <c r="BR59" s="185">
        <v>-5</v>
      </c>
      <c r="BS59" s="185">
        <v>-5</v>
      </c>
      <c r="BT59" s="185">
        <v>-5</v>
      </c>
      <c r="BU59" s="185">
        <v>-5</v>
      </c>
      <c r="BV59" s="185">
        <v>-5</v>
      </c>
      <c r="BW59" s="185">
        <v>-5</v>
      </c>
      <c r="BX59" s="185">
        <v>-5</v>
      </c>
      <c r="BY59" s="185">
        <v>-5</v>
      </c>
      <c r="BZ59" s="185">
        <v>-5</v>
      </c>
      <c r="CA59" s="185">
        <v>-5</v>
      </c>
      <c r="CB59" s="185">
        <v>-5</v>
      </c>
      <c r="CC59" s="185">
        <v>-5</v>
      </c>
      <c r="CD59" s="185">
        <v>-5</v>
      </c>
      <c r="CE59" s="185">
        <v>-5</v>
      </c>
      <c r="CF59" s="185">
        <v>-5</v>
      </c>
      <c r="CG59" s="185">
        <v>-5</v>
      </c>
      <c r="CH59" s="185">
        <v>-5</v>
      </c>
      <c r="CI59" s="185">
        <v>-5</v>
      </c>
      <c r="CJ59" s="185">
        <v>-5</v>
      </c>
      <c r="CK59" s="185">
        <v>-5</v>
      </c>
      <c r="CL59" s="185">
        <v>-5</v>
      </c>
      <c r="CM59" s="185">
        <v>-5</v>
      </c>
      <c r="CN59" s="185">
        <v>-5</v>
      </c>
      <c r="CO59" s="185">
        <v>-5</v>
      </c>
      <c r="CP59" s="185">
        <v>-5</v>
      </c>
      <c r="CQ59" s="185">
        <v>-5</v>
      </c>
      <c r="CR59" s="185">
        <v>-5</v>
      </c>
      <c r="CS59" s="185">
        <v>-5</v>
      </c>
      <c r="CT59" s="185">
        <v>-5</v>
      </c>
      <c r="CU59" s="185">
        <v>-5</v>
      </c>
      <c r="CV59" s="185">
        <v>-5</v>
      </c>
      <c r="CW59" s="185">
        <v>-5</v>
      </c>
      <c r="CX59" s="185">
        <v>-5</v>
      </c>
      <c r="CY59" s="185">
        <v>-5</v>
      </c>
      <c r="CZ59" s="185">
        <v>-5</v>
      </c>
      <c r="DA59" s="185">
        <v>-5</v>
      </c>
      <c r="DB59" s="185">
        <v>-5</v>
      </c>
      <c r="DC59" s="185">
        <v>-5</v>
      </c>
      <c r="DD59" s="185">
        <v>-5</v>
      </c>
      <c r="DE59" s="185">
        <v>-5</v>
      </c>
      <c r="DF59" s="185">
        <v>-5</v>
      </c>
      <c r="DG59" s="185">
        <v>-5</v>
      </c>
      <c r="DH59" s="185">
        <v>-5</v>
      </c>
      <c r="DI59" s="185">
        <v>-5</v>
      </c>
      <c r="DJ59" s="185">
        <v>-5</v>
      </c>
      <c r="DK59" s="185">
        <v>-5</v>
      </c>
      <c r="DL59" s="185">
        <v>-5</v>
      </c>
      <c r="DM59" s="185">
        <v>-5</v>
      </c>
      <c r="DN59" s="185">
        <v>-5</v>
      </c>
      <c r="DO59" s="185">
        <v>-5</v>
      </c>
      <c r="DP59" s="185">
        <v>-5</v>
      </c>
      <c r="DQ59" s="185">
        <v>-5</v>
      </c>
      <c r="DR59" s="185">
        <v>-5</v>
      </c>
      <c r="DS59" s="185">
        <v>-5</v>
      </c>
      <c r="DT59" s="185">
        <v>-5</v>
      </c>
      <c r="DU59" s="185">
        <v>-5</v>
      </c>
      <c r="DV59" s="185">
        <v>-5</v>
      </c>
      <c r="DW59" s="185">
        <v>-5</v>
      </c>
      <c r="DX59" s="185">
        <v>-5</v>
      </c>
      <c r="DY59" s="467">
        <f t="shared" si="30"/>
        <v>0.55000000000000004</v>
      </c>
      <c r="DZ59" s="221">
        <f t="shared" si="30"/>
        <v>0.55000000000000004</v>
      </c>
      <c r="EA59" s="221">
        <f t="shared" si="30"/>
        <v>0.55000000000000004</v>
      </c>
      <c r="EB59" s="221">
        <f t="shared" si="30"/>
        <v>0.85</v>
      </c>
      <c r="EC59" s="221">
        <f t="shared" si="30"/>
        <v>0.85</v>
      </c>
      <c r="ED59" s="221">
        <f t="shared" si="30"/>
        <v>0.85</v>
      </c>
      <c r="EE59" s="221">
        <f t="shared" si="30"/>
        <v>3</v>
      </c>
      <c r="EF59" s="221">
        <f t="shared" si="30"/>
        <v>3</v>
      </c>
      <c r="EG59" s="221">
        <f t="shared" si="30"/>
        <v>3</v>
      </c>
      <c r="EH59" s="221">
        <f t="shared" si="30"/>
        <v>3</v>
      </c>
      <c r="EI59" s="221">
        <f t="shared" si="30"/>
        <v>3</v>
      </c>
      <c r="EJ59" s="221">
        <f t="shared" si="30"/>
        <v>3</v>
      </c>
      <c r="EK59" s="221">
        <f t="shared" si="30"/>
        <v>3</v>
      </c>
      <c r="EL59" s="221">
        <f t="shared" si="30"/>
        <v>3</v>
      </c>
      <c r="EM59" s="221">
        <f t="shared" si="30"/>
        <v>3</v>
      </c>
      <c r="EN59" s="221">
        <f t="shared" si="30"/>
        <v>4.9000000000000004</v>
      </c>
      <c r="EO59" s="221">
        <f t="shared" si="30"/>
        <v>4.9000000000000004</v>
      </c>
      <c r="EP59" s="221">
        <f t="shared" si="30"/>
        <v>4.9000000000000004</v>
      </c>
      <c r="EQ59" s="221">
        <f t="shared" si="30"/>
        <v>4.9000000000000004</v>
      </c>
      <c r="ER59" s="221">
        <f t="shared" si="30"/>
        <v>4.9000000000000004</v>
      </c>
      <c r="ES59" s="221">
        <f t="shared" si="30"/>
        <v>4.9000000000000004</v>
      </c>
      <c r="ET59" s="221">
        <f t="shared" si="30"/>
        <v>4.9000000000000004</v>
      </c>
      <c r="EU59" s="221">
        <f t="shared" si="30"/>
        <v>4.9000000000000004</v>
      </c>
      <c r="EV59" s="221">
        <f t="shared" si="30"/>
        <v>4.9000000000000004</v>
      </c>
      <c r="EW59" s="221">
        <f t="shared" si="30"/>
        <v>4.9000000000000004</v>
      </c>
      <c r="EX59" s="221">
        <f t="shared" si="30"/>
        <v>4.9000000000000004</v>
      </c>
      <c r="EY59" s="221">
        <f t="shared" si="30"/>
        <v>4.9000000000000004</v>
      </c>
      <c r="EZ59" s="221">
        <f t="shared" si="30"/>
        <v>6.25</v>
      </c>
      <c r="FA59" s="221">
        <f t="shared" si="30"/>
        <v>6.25</v>
      </c>
      <c r="FB59" s="221">
        <f t="shared" si="30"/>
        <v>6.25</v>
      </c>
      <c r="FC59" s="221">
        <f t="shared" si="30"/>
        <v>6.25</v>
      </c>
      <c r="FD59" s="221">
        <f t="shared" si="30"/>
        <v>6.25</v>
      </c>
      <c r="FE59" s="221">
        <f t="shared" si="30"/>
        <v>6.25</v>
      </c>
      <c r="FF59" s="221">
        <f t="shared" si="30"/>
        <v>6.25</v>
      </c>
      <c r="FG59" s="221">
        <f t="shared" si="30"/>
        <v>6.25</v>
      </c>
      <c r="FH59" s="221">
        <f t="shared" si="30"/>
        <v>6.25</v>
      </c>
      <c r="FI59" s="221">
        <f t="shared" si="30"/>
        <v>6.25</v>
      </c>
      <c r="FJ59" s="221">
        <f t="shared" si="30"/>
        <v>6.25</v>
      </c>
      <c r="FK59" s="221">
        <f t="shared" si="30"/>
        <v>6.25</v>
      </c>
      <c r="FL59" s="221">
        <f t="shared" si="30"/>
        <v>7.9</v>
      </c>
      <c r="FM59" s="221">
        <f t="shared" si="30"/>
        <v>7.9</v>
      </c>
      <c r="FN59" s="221">
        <f t="shared" si="30"/>
        <v>7.9</v>
      </c>
      <c r="FO59" s="221">
        <f t="shared" si="30"/>
        <v>7.9</v>
      </c>
      <c r="FP59" s="221">
        <f t="shared" si="30"/>
        <v>7.9</v>
      </c>
      <c r="FQ59" s="221">
        <f t="shared" si="30"/>
        <v>7.9</v>
      </c>
      <c r="FR59" s="221">
        <f t="shared" si="30"/>
        <v>7.9</v>
      </c>
      <c r="FS59" s="221">
        <f t="shared" si="30"/>
        <v>7.9</v>
      </c>
      <c r="FT59" s="221">
        <f t="shared" si="30"/>
        <v>7.9</v>
      </c>
      <c r="FU59" s="221">
        <f t="shared" si="30"/>
        <v>7.9</v>
      </c>
      <c r="FV59" s="221">
        <f t="shared" si="30"/>
        <v>7.9</v>
      </c>
      <c r="FW59" s="221">
        <f t="shared" si="30"/>
        <v>7.9</v>
      </c>
      <c r="FX59" s="406" t="s">
        <v>49</v>
      </c>
    </row>
    <row r="60" spans="2:180" s="185" customFormat="1" ht="14" thickBot="1">
      <c r="B60" s="150" t="s">
        <v>67</v>
      </c>
      <c r="C60" s="219"/>
      <c r="D60" s="219"/>
      <c r="E60" s="219"/>
      <c r="F60" s="219"/>
      <c r="G60" s="219"/>
      <c r="H60" s="219"/>
      <c r="I60" s="219"/>
      <c r="J60" s="219"/>
      <c r="K60" s="219"/>
      <c r="L60" s="219"/>
      <c r="M60" s="219"/>
      <c r="N60" s="219"/>
      <c r="O60" s="185">
        <v>-5</v>
      </c>
      <c r="P60" s="185">
        <v>-5</v>
      </c>
      <c r="Q60" s="185">
        <v>-5</v>
      </c>
      <c r="R60" s="185">
        <v>-5</v>
      </c>
      <c r="S60" s="185">
        <v>-5</v>
      </c>
      <c r="T60" s="185">
        <v>-5</v>
      </c>
      <c r="U60" s="185">
        <v>-5</v>
      </c>
      <c r="V60" s="185">
        <v>-5</v>
      </c>
      <c r="W60" s="185">
        <v>-5</v>
      </c>
      <c r="X60" s="185">
        <v>-5</v>
      </c>
      <c r="Y60" s="185">
        <v>-5</v>
      </c>
      <c r="Z60" s="185">
        <v>-5</v>
      </c>
      <c r="AA60" s="185">
        <v>-5</v>
      </c>
      <c r="AB60" s="185">
        <v>-5</v>
      </c>
      <c r="AC60" s="185">
        <v>-5</v>
      </c>
      <c r="AD60" s="185">
        <v>-5</v>
      </c>
      <c r="AE60" s="185">
        <v>-5</v>
      </c>
      <c r="AF60" s="185">
        <v>-5</v>
      </c>
      <c r="AG60" s="185">
        <v>-5</v>
      </c>
      <c r="AH60" s="185">
        <v>-5</v>
      </c>
      <c r="AI60" s="185">
        <v>-5</v>
      </c>
      <c r="AJ60" s="185">
        <v>-5</v>
      </c>
      <c r="AK60" s="185">
        <v>-5</v>
      </c>
      <c r="AL60" s="185">
        <v>-5</v>
      </c>
      <c r="AM60" s="185">
        <v>-5</v>
      </c>
      <c r="AN60" s="185">
        <v>-5</v>
      </c>
      <c r="AO60" s="185">
        <v>-5</v>
      </c>
      <c r="AP60" s="185">
        <v>-5</v>
      </c>
      <c r="AQ60" s="185">
        <v>-5</v>
      </c>
      <c r="AR60" s="185">
        <v>-5</v>
      </c>
      <c r="AS60" s="185">
        <v>-5</v>
      </c>
      <c r="AT60" s="185">
        <v>-5</v>
      </c>
      <c r="AU60" s="185">
        <v>-5</v>
      </c>
      <c r="AV60" s="185">
        <v>-5</v>
      </c>
      <c r="AW60" s="185">
        <v>-5</v>
      </c>
      <c r="AX60" s="185">
        <v>-5</v>
      </c>
      <c r="AY60" s="185">
        <v>-5</v>
      </c>
      <c r="AZ60" s="185">
        <v>-5</v>
      </c>
      <c r="BA60" s="185">
        <v>-5</v>
      </c>
      <c r="BB60" s="185">
        <v>-5</v>
      </c>
      <c r="BC60" s="185">
        <v>-5</v>
      </c>
      <c r="BD60" s="185">
        <v>-5</v>
      </c>
      <c r="BE60" s="185">
        <v>-5</v>
      </c>
      <c r="BF60" s="185">
        <v>-5</v>
      </c>
      <c r="BG60" s="185">
        <v>-5</v>
      </c>
      <c r="BH60" s="185">
        <v>-5</v>
      </c>
      <c r="BI60" s="185">
        <v>-5</v>
      </c>
      <c r="BJ60" s="185">
        <v>-5</v>
      </c>
      <c r="BK60" s="185">
        <v>-5</v>
      </c>
      <c r="BL60" s="185">
        <v>-5</v>
      </c>
      <c r="BM60" s="185">
        <v>-5</v>
      </c>
      <c r="BN60" s="185">
        <v>-5</v>
      </c>
      <c r="BO60" s="185">
        <v>-5</v>
      </c>
      <c r="BP60" s="185">
        <v>-5</v>
      </c>
      <c r="BQ60" s="185">
        <v>-5</v>
      </c>
      <c r="BR60" s="185">
        <v>-5</v>
      </c>
      <c r="BS60" s="185">
        <v>-5</v>
      </c>
      <c r="BT60" s="185">
        <v>-5</v>
      </c>
      <c r="BU60" s="185">
        <v>-5</v>
      </c>
      <c r="BV60" s="185">
        <v>-5</v>
      </c>
      <c r="BW60" s="185">
        <v>-5</v>
      </c>
      <c r="BX60" s="185">
        <v>-5</v>
      </c>
      <c r="BY60" s="185">
        <v>-5</v>
      </c>
      <c r="BZ60" s="185">
        <v>-5</v>
      </c>
      <c r="CA60" s="185">
        <v>-5</v>
      </c>
      <c r="CB60" s="185">
        <v>-5</v>
      </c>
      <c r="CC60" s="185">
        <v>-5</v>
      </c>
      <c r="CD60" s="185">
        <v>-5</v>
      </c>
      <c r="CE60" s="185">
        <v>-5</v>
      </c>
      <c r="CF60" s="185">
        <v>-5</v>
      </c>
      <c r="CG60" s="185">
        <v>-5</v>
      </c>
      <c r="CH60" s="185">
        <v>-5</v>
      </c>
      <c r="CI60" s="185">
        <v>-5</v>
      </c>
      <c r="CJ60" s="185">
        <v>-5</v>
      </c>
      <c r="CK60" s="185">
        <v>-5</v>
      </c>
      <c r="CL60" s="185">
        <v>-5</v>
      </c>
      <c r="CM60" s="185">
        <v>-5</v>
      </c>
      <c r="CN60" s="185">
        <v>-5</v>
      </c>
      <c r="CO60" s="185">
        <v>-5</v>
      </c>
      <c r="CP60" s="185">
        <v>-5</v>
      </c>
      <c r="CQ60" s="185">
        <v>-5</v>
      </c>
      <c r="CR60" s="185">
        <v>-5</v>
      </c>
      <c r="CS60" s="185">
        <v>-5</v>
      </c>
      <c r="CT60" s="185">
        <v>-5</v>
      </c>
      <c r="CU60" s="185">
        <v>-5</v>
      </c>
      <c r="CV60" s="185">
        <v>-5</v>
      </c>
      <c r="CW60" s="185">
        <v>-5</v>
      </c>
      <c r="CX60" s="185">
        <v>-5</v>
      </c>
      <c r="CY60" s="185">
        <v>-5</v>
      </c>
      <c r="CZ60" s="185">
        <v>-5</v>
      </c>
      <c r="DA60" s="185">
        <v>-5</v>
      </c>
      <c r="DB60" s="185">
        <v>-5</v>
      </c>
      <c r="DC60" s="185">
        <v>-5</v>
      </c>
      <c r="DD60" s="185">
        <v>-5</v>
      </c>
      <c r="DE60" s="185">
        <v>-5</v>
      </c>
      <c r="DF60" s="185">
        <v>-5</v>
      </c>
      <c r="DG60" s="185">
        <v>-5</v>
      </c>
      <c r="DH60" s="185">
        <v>-5</v>
      </c>
      <c r="DI60" s="185">
        <v>-5</v>
      </c>
      <c r="DJ60" s="185">
        <v>-5</v>
      </c>
      <c r="DK60" s="185">
        <v>-5</v>
      </c>
      <c r="DL60" s="185">
        <v>-5</v>
      </c>
      <c r="DM60" s="185">
        <v>-5</v>
      </c>
      <c r="DN60" s="185">
        <v>-5</v>
      </c>
      <c r="DO60" s="185">
        <v>-5</v>
      </c>
      <c r="DP60" s="185">
        <v>-5</v>
      </c>
      <c r="DQ60" s="185">
        <v>-5</v>
      </c>
      <c r="DR60" s="185">
        <v>-5</v>
      </c>
      <c r="DS60" s="185">
        <v>-5</v>
      </c>
      <c r="DT60" s="185">
        <v>-5</v>
      </c>
      <c r="DU60" s="185">
        <v>-5</v>
      </c>
      <c r="DV60" s="185">
        <v>-5</v>
      </c>
      <c r="DW60" s="185">
        <v>-5</v>
      </c>
      <c r="DX60" s="185">
        <v>-5</v>
      </c>
      <c r="DY60" s="477">
        <f t="shared" si="30"/>
        <v>0.55000000000000004</v>
      </c>
      <c r="DZ60" s="223">
        <f t="shared" si="30"/>
        <v>0.55000000000000004</v>
      </c>
      <c r="EA60" s="223">
        <f t="shared" si="30"/>
        <v>0.55000000000000004</v>
      </c>
      <c r="EB60" s="223">
        <f t="shared" si="30"/>
        <v>0.85</v>
      </c>
      <c r="EC60" s="223">
        <f t="shared" si="30"/>
        <v>0.85</v>
      </c>
      <c r="ED60" s="223">
        <f t="shared" si="30"/>
        <v>0.85</v>
      </c>
      <c r="EE60" s="223">
        <f t="shared" si="30"/>
        <v>9</v>
      </c>
      <c r="EF60" s="223">
        <f t="shared" si="30"/>
        <v>9</v>
      </c>
      <c r="EG60" s="223">
        <f t="shared" si="30"/>
        <v>9</v>
      </c>
      <c r="EH60" s="223">
        <f t="shared" si="30"/>
        <v>9</v>
      </c>
      <c r="EI60" s="223">
        <f t="shared" si="30"/>
        <v>9</v>
      </c>
      <c r="EJ60" s="223">
        <f t="shared" si="30"/>
        <v>9</v>
      </c>
      <c r="EK60" s="223">
        <f t="shared" si="30"/>
        <v>9</v>
      </c>
      <c r="EL60" s="223">
        <f t="shared" si="30"/>
        <v>9</v>
      </c>
      <c r="EM60" s="223">
        <f t="shared" si="30"/>
        <v>9</v>
      </c>
      <c r="EN60" s="223">
        <f t="shared" si="30"/>
        <v>15</v>
      </c>
      <c r="EO60" s="223">
        <f t="shared" si="30"/>
        <v>15</v>
      </c>
      <c r="EP60" s="223">
        <f t="shared" si="30"/>
        <v>15</v>
      </c>
      <c r="EQ60" s="223">
        <f t="shared" si="30"/>
        <v>15</v>
      </c>
      <c r="ER60" s="223">
        <f t="shared" si="30"/>
        <v>15</v>
      </c>
      <c r="ES60" s="223">
        <f t="shared" si="30"/>
        <v>15</v>
      </c>
      <c r="ET60" s="223">
        <f t="shared" si="30"/>
        <v>15</v>
      </c>
      <c r="EU60" s="223">
        <f t="shared" si="30"/>
        <v>15</v>
      </c>
      <c r="EV60" s="223">
        <f t="shared" si="30"/>
        <v>15</v>
      </c>
      <c r="EW60" s="223">
        <f t="shared" si="30"/>
        <v>15</v>
      </c>
      <c r="EX60" s="223">
        <f t="shared" si="30"/>
        <v>15</v>
      </c>
      <c r="EY60" s="223">
        <f t="shared" si="30"/>
        <v>15</v>
      </c>
      <c r="EZ60" s="223">
        <f t="shared" si="30"/>
        <v>18.5</v>
      </c>
      <c r="FA60" s="223">
        <f t="shared" si="30"/>
        <v>18.5</v>
      </c>
      <c r="FB60" s="223">
        <f t="shared" si="30"/>
        <v>18.5</v>
      </c>
      <c r="FC60" s="223">
        <f t="shared" si="30"/>
        <v>18.5</v>
      </c>
      <c r="FD60" s="223">
        <f t="shared" si="30"/>
        <v>18.5</v>
      </c>
      <c r="FE60" s="223">
        <f t="shared" si="30"/>
        <v>18.5</v>
      </c>
      <c r="FF60" s="223">
        <f t="shared" si="30"/>
        <v>18.5</v>
      </c>
      <c r="FG60" s="223">
        <f t="shared" si="30"/>
        <v>18.5</v>
      </c>
      <c r="FH60" s="223">
        <f t="shared" si="30"/>
        <v>18.5</v>
      </c>
      <c r="FI60" s="223">
        <f t="shared" si="30"/>
        <v>18.5</v>
      </c>
      <c r="FJ60" s="223">
        <f t="shared" si="30"/>
        <v>18.5</v>
      </c>
      <c r="FK60" s="223">
        <f t="shared" si="30"/>
        <v>18.5</v>
      </c>
      <c r="FL60" s="223">
        <f t="shared" si="30"/>
        <v>22.7</v>
      </c>
      <c r="FM60" s="223">
        <f t="shared" si="30"/>
        <v>22.7</v>
      </c>
      <c r="FN60" s="223">
        <f t="shared" si="30"/>
        <v>22.7</v>
      </c>
      <c r="FO60" s="223">
        <f t="shared" si="30"/>
        <v>22.7</v>
      </c>
      <c r="FP60" s="223">
        <f t="shared" si="30"/>
        <v>22.7</v>
      </c>
      <c r="FQ60" s="223">
        <f t="shared" si="30"/>
        <v>22.7</v>
      </c>
      <c r="FR60" s="223">
        <f t="shared" si="30"/>
        <v>22.7</v>
      </c>
      <c r="FS60" s="223">
        <f t="shared" si="30"/>
        <v>22.7</v>
      </c>
      <c r="FT60" s="223">
        <f t="shared" si="30"/>
        <v>22.7</v>
      </c>
      <c r="FU60" s="223">
        <f t="shared" si="30"/>
        <v>22.7</v>
      </c>
      <c r="FV60" s="223">
        <f t="shared" si="30"/>
        <v>22.7</v>
      </c>
      <c r="FW60" s="223">
        <f t="shared" si="30"/>
        <v>22.7</v>
      </c>
      <c r="FX60" s="406" t="s">
        <v>49</v>
      </c>
    </row>
    <row r="61" spans="2:180" s="185" customFormat="1">
      <c r="B61" s="144" t="s">
        <v>56</v>
      </c>
      <c r="C61" s="220">
        <f>C33-SUM(C62:C$65)</f>
        <v>0</v>
      </c>
      <c r="D61" s="220">
        <f>D33-SUM(D62:D$65)</f>
        <v>0</v>
      </c>
      <c r="E61" s="220">
        <f>E33-SUM(E62:E$65)</f>
        <v>0</v>
      </c>
      <c r="F61" s="220">
        <f>F33-SUM(F62:F$65)</f>
        <v>0</v>
      </c>
      <c r="G61" s="220">
        <f>G33-SUM(G62:G$65)</f>
        <v>0</v>
      </c>
      <c r="H61" s="220">
        <f>H33-SUM(H62:H$65)</f>
        <v>0</v>
      </c>
      <c r="I61" s="220">
        <f>I33-SUM(I62:I$65)</f>
        <v>0</v>
      </c>
      <c r="J61" s="220">
        <f>J33-SUM(J62:J$65)</f>
        <v>0</v>
      </c>
      <c r="K61" s="220">
        <f>K33-SUM(K62:K$65)</f>
        <v>0</v>
      </c>
      <c r="L61" s="220">
        <f>L33-SUM(L62:L$65)</f>
        <v>0</v>
      </c>
      <c r="M61" s="220">
        <f>M33-SUM(M62:M$65)</f>
        <v>0</v>
      </c>
      <c r="N61" s="220">
        <f>N33-SUM(N62:N$65)</f>
        <v>0</v>
      </c>
      <c r="O61" s="220">
        <f>O33-SUM(O62:O$65)</f>
        <v>0</v>
      </c>
      <c r="P61" s="220">
        <f>P33-SUM(P62:P$65)</f>
        <v>0</v>
      </c>
      <c r="Q61" s="220">
        <f>Q33-SUM(Q62:Q$65)</f>
        <v>0</v>
      </c>
      <c r="R61" s="220">
        <f>R33-SUM(R62:R$65)</f>
        <v>0</v>
      </c>
      <c r="S61" s="220">
        <f>S33-SUM(S62:S$65)</f>
        <v>0</v>
      </c>
      <c r="T61" s="220">
        <f>T33-SUM(T62:T$65)</f>
        <v>0</v>
      </c>
      <c r="U61" s="220">
        <f>U33-SUM(U62:U$65)</f>
        <v>0</v>
      </c>
      <c r="V61" s="220">
        <f>V33-SUM(V62:V$65)</f>
        <v>0</v>
      </c>
      <c r="W61" s="220">
        <f>W33-SUM(W62:W$65)</f>
        <v>0</v>
      </c>
      <c r="X61" s="220">
        <f>X33-SUM(X62:X$65)</f>
        <v>0</v>
      </c>
      <c r="Y61" s="220">
        <f>Y33-SUM(Y62:Y$65)</f>
        <v>0</v>
      </c>
      <c r="Z61" s="220">
        <f>Z33-SUM(Z62:Z$65)</f>
        <v>0</v>
      </c>
      <c r="AA61" s="220">
        <f>AA33-SUM(AA62:AA$65)</f>
        <v>0</v>
      </c>
      <c r="AB61" s="220">
        <f>AB33-SUM(AB62:AB$65)</f>
        <v>0</v>
      </c>
      <c r="AC61" s="220">
        <f>AC33-SUM(AC62:AC$65)</f>
        <v>0</v>
      </c>
      <c r="AD61" s="220">
        <f>AD33-SUM(AD62:AD$65)</f>
        <v>0</v>
      </c>
      <c r="AE61" s="220">
        <f>AE33-SUM(AE62:AE$65)</f>
        <v>0</v>
      </c>
      <c r="AF61" s="220">
        <f>AF33-SUM(AF62:AF$65)</f>
        <v>0</v>
      </c>
      <c r="AG61" s="220">
        <f>AG33-SUM(AG62:AG$65)</f>
        <v>0</v>
      </c>
      <c r="AH61" s="220">
        <f>AH33-SUM(AH62:AH$65)</f>
        <v>0</v>
      </c>
      <c r="AI61" s="220">
        <f>AI33-SUM(AI62:AI$65)</f>
        <v>0</v>
      </c>
      <c r="AJ61" s="220">
        <f>AJ33-SUM(AJ62:AJ$65)</f>
        <v>0</v>
      </c>
      <c r="AK61" s="220">
        <f>AK33-SUM(AK62:AK$65)</f>
        <v>0</v>
      </c>
      <c r="AL61" s="220">
        <f>AL33-SUM(AL62:AL$65)</f>
        <v>0</v>
      </c>
      <c r="AM61" s="220">
        <f>AM33-SUM(AM62:AM$65)</f>
        <v>0</v>
      </c>
      <c r="AN61" s="220">
        <f>AN33-SUM(AN62:AN$65)</f>
        <v>0</v>
      </c>
      <c r="AO61" s="220">
        <f>AO33-SUM(AO62:AO$65)</f>
        <v>0</v>
      </c>
      <c r="AP61" s="220">
        <f>AP33-SUM(AP62:AP$65)</f>
        <v>0</v>
      </c>
      <c r="AQ61" s="220">
        <f>AQ33-SUM(AQ62:AQ$65)</f>
        <v>0</v>
      </c>
      <c r="AR61" s="220">
        <f>AR33-SUM(AR62:AR$65)</f>
        <v>0</v>
      </c>
      <c r="AS61" s="220">
        <f>AS33-SUM(AS62:AS$65)</f>
        <v>0</v>
      </c>
      <c r="AT61" s="220">
        <f>AT33-SUM(AT62:AT$65)</f>
        <v>0</v>
      </c>
      <c r="AU61" s="220">
        <f>AU33-SUM(AU62:AU$65)</f>
        <v>0</v>
      </c>
      <c r="AV61" s="220">
        <f>AV33-SUM(AV62:AV$65)</f>
        <v>0</v>
      </c>
      <c r="AW61" s="220">
        <f>AW33-SUM(AW62:AW$65)</f>
        <v>0</v>
      </c>
      <c r="AX61" s="220">
        <f>AX33-SUM(AX62:AX$65)</f>
        <v>0</v>
      </c>
      <c r="AY61" s="220">
        <f>AY33-SUM(AY62:AY$65)</f>
        <v>0</v>
      </c>
      <c r="AZ61" s="220">
        <f>AZ33-SUM(AZ62:AZ$65)</f>
        <v>0</v>
      </c>
      <c r="BA61" s="220">
        <f>BA33-SUM(BA62:BA$65)</f>
        <v>0</v>
      </c>
      <c r="BB61" s="220">
        <f>BB33-SUM(BB62:BB$65)</f>
        <v>0</v>
      </c>
      <c r="BC61" s="220">
        <f>BC33-SUM(BC62:BC$65)</f>
        <v>0</v>
      </c>
      <c r="BD61" s="220">
        <f>BD33-SUM(BD62:BD$65)</f>
        <v>0</v>
      </c>
      <c r="BE61" s="220">
        <f>BE33-SUM(BE62:BE$65)</f>
        <v>0</v>
      </c>
      <c r="BF61" s="220">
        <f>BF33-SUM(BF62:BF$65)</f>
        <v>0</v>
      </c>
      <c r="BG61" s="220">
        <f>BG33-SUM(BG62:BG$65)</f>
        <v>3.4799999999999998E-2</v>
      </c>
      <c r="BH61" s="220">
        <f>BH33-SUM(BH62:BH$65)</f>
        <v>3.4799999999999998E-2</v>
      </c>
      <c r="BI61" s="220">
        <f>BI33-SUM(BI62:BI$65)</f>
        <v>3.4799999999999998E-2</v>
      </c>
      <c r="BJ61" s="220">
        <f>BJ33-SUM(BJ62:BJ$65)</f>
        <v>3.4799999999999998E-2</v>
      </c>
      <c r="BK61" s="220">
        <f>BK33-SUM(BK62:BK$65)</f>
        <v>0</v>
      </c>
      <c r="BL61" s="220">
        <f>BL33-SUM(BL62:BL$65)</f>
        <v>0</v>
      </c>
      <c r="BM61" s="220">
        <f>BM33-SUM(BM62:BM$65)</f>
        <v>0</v>
      </c>
      <c r="BN61" s="220">
        <f>BN33-SUM(BN62:BN$65)</f>
        <v>0</v>
      </c>
      <c r="BO61" s="220">
        <f>BO33-SUM(BO62:BO$65)</f>
        <v>0</v>
      </c>
      <c r="BP61" s="220">
        <f>BP33-SUM(BP62:BP$65)</f>
        <v>0</v>
      </c>
      <c r="BQ61" s="220">
        <f>BQ33-SUM(BQ62:BQ$65)</f>
        <v>0</v>
      </c>
      <c r="BR61" s="220">
        <f>BR33-SUM(BR62:BR$65)</f>
        <v>0</v>
      </c>
      <c r="BS61" s="220">
        <f>BS33-SUM(BS62:BS$65)</f>
        <v>3.4799999999999998E-2</v>
      </c>
      <c r="BT61" s="220">
        <f>BT33-SUM(BT62:BT$65)</f>
        <v>3.4799999999999998E-2</v>
      </c>
      <c r="BU61" s="220">
        <f>BU33-SUM(BU62:BU$65)</f>
        <v>3.4799999999999998E-2</v>
      </c>
      <c r="BV61" s="220">
        <f>BV33-SUM(BV62:BV$65)</f>
        <v>3.4799999999999998E-2</v>
      </c>
      <c r="BW61" s="220">
        <f>BW33-SUM(BW62:BW$65)</f>
        <v>0</v>
      </c>
      <c r="BX61" s="220">
        <f>BX33-SUM(BX62:BX$65)</f>
        <v>0</v>
      </c>
      <c r="BY61" s="220">
        <f>BY33-SUM(BY62:BY$65)</f>
        <v>0</v>
      </c>
      <c r="BZ61" s="220">
        <f>BZ33-SUM(BZ62:BZ$65)</f>
        <v>0</v>
      </c>
      <c r="CA61" s="220">
        <f>CA33-SUM(CA62:CA$65)</f>
        <v>0</v>
      </c>
      <c r="CB61" s="220">
        <f>CB33-SUM(CB62:CB$65)</f>
        <v>0</v>
      </c>
      <c r="CC61" s="220">
        <f>CC33-SUM(CC62:CC$65)</f>
        <v>0</v>
      </c>
      <c r="CD61" s="220">
        <f>CD33-SUM(CD62:CD$65)</f>
        <v>0</v>
      </c>
      <c r="CE61" s="220">
        <f>CE33-SUM(CE62:CE$65)</f>
        <v>3.4799999999999998E-2</v>
      </c>
      <c r="CF61" s="220">
        <f>CF33-SUM(CF62:CF$65)</f>
        <v>3.4799999999999998E-2</v>
      </c>
      <c r="CG61" s="220">
        <f>CG33-SUM(CG62:CG$65)</f>
        <v>3.4799999999999998E-2</v>
      </c>
      <c r="CH61" s="220">
        <f>CH33-SUM(CH62:CH$65)</f>
        <v>3.4799999999999998E-2</v>
      </c>
      <c r="CI61" s="220"/>
      <c r="CJ61" s="221">
        <f>CJ33-SUM(CJ62:CJ$65)</f>
        <v>0</v>
      </c>
      <c r="CK61" s="221">
        <f>CK33-SUM(CK62:CK$65)</f>
        <v>0</v>
      </c>
      <c r="CL61" s="221">
        <f>CL33-SUM(CL62:CL$65)</f>
        <v>0</v>
      </c>
      <c r="CM61" s="221">
        <f>CM33-SUM(CM62:CM$65)</f>
        <v>0</v>
      </c>
      <c r="CN61" s="221">
        <f>CN33-SUM(CN62:CN$65)</f>
        <v>0</v>
      </c>
      <c r="CO61" s="221">
        <f>CO33-SUM(CO62:CO$65)</f>
        <v>0</v>
      </c>
      <c r="CP61" s="221">
        <f>CP33-SUM(CP62:CP$65)</f>
        <v>0</v>
      </c>
      <c r="CQ61" s="221">
        <f>CQ33-SUM(CQ62:CQ$65)</f>
        <v>3.6799999999999999E-2</v>
      </c>
      <c r="CR61" s="221">
        <f>CR33-SUM(CR62:CR$65)</f>
        <v>4.1700000000000015E-2</v>
      </c>
      <c r="CS61" s="221">
        <f>CS33-SUM(CS62:CS$65)</f>
        <v>4.1700000000000015E-2</v>
      </c>
      <c r="CT61" s="221">
        <f>CT33-SUM(CT62:CT$65)</f>
        <v>4.1700000000000015E-2</v>
      </c>
      <c r="CU61" s="221">
        <f>CU33-SUM(CU62:CU$65)</f>
        <v>0</v>
      </c>
      <c r="CV61" s="221">
        <f>CV33-SUM(CV62:CV$65)</f>
        <v>0</v>
      </c>
      <c r="CW61" s="221">
        <f>CW33-SUM(CW62:CW$65)</f>
        <v>0</v>
      </c>
      <c r="CX61" s="221">
        <f>CX33-SUM(CX62:CX$65)</f>
        <v>0</v>
      </c>
      <c r="CY61" s="221">
        <f>CY33-SUM(CY62:CY$65)</f>
        <v>0</v>
      </c>
      <c r="CZ61" s="221">
        <f>CZ33-SUM(CZ62:CZ$65)</f>
        <v>0</v>
      </c>
      <c r="DA61" s="221">
        <f>DA33-SUM(DA62:DA$65)</f>
        <v>0</v>
      </c>
      <c r="DB61" s="221">
        <f>DB33-SUM(DB62:DB$65)</f>
        <v>0</v>
      </c>
      <c r="DC61" s="221">
        <f>DC33-SUM(DC62:DC$65)</f>
        <v>4.1700000000000015E-2</v>
      </c>
      <c r="DD61" s="221">
        <f>DD33-SUM(DD62:DD$65)</f>
        <v>4.1700000000000015E-2</v>
      </c>
      <c r="DE61" s="221">
        <f>DE33-SUM(DE62:DE$65)</f>
        <v>4.1700000000000015E-2</v>
      </c>
      <c r="DF61" s="221">
        <f>DF33-SUM(DF62:DF$65)</f>
        <v>4.1700000000000015E-2</v>
      </c>
      <c r="DG61" s="221">
        <f>DG33-SUM(DG62:DG$65)</f>
        <v>0</v>
      </c>
      <c r="DH61" s="221">
        <f>DH33-SUM(DH62:DH$65)</f>
        <v>0</v>
      </c>
      <c r="DI61" s="221">
        <f>DI33-SUM(DI62:DI$65)</f>
        <v>0</v>
      </c>
      <c r="DJ61" s="221">
        <f>DJ33-SUM(DJ62:DJ$65)</f>
        <v>0</v>
      </c>
      <c r="DK61" s="221">
        <f>DK33-SUM(DK62:DK$65)</f>
        <v>0</v>
      </c>
      <c r="DL61" s="221">
        <f>DL33-SUM(DL62:DL$65)</f>
        <v>0</v>
      </c>
      <c r="DM61" s="221">
        <f>DM33-SUM(DM62:DM$65)</f>
        <v>0</v>
      </c>
      <c r="DN61" s="221">
        <f>DN33-SUM(DN62:DN$65)</f>
        <v>0</v>
      </c>
      <c r="DO61" s="220">
        <f>DO33-SUM(DO62:DO$65)</f>
        <v>4.1700000000000015E-2</v>
      </c>
      <c r="DP61" s="220">
        <f>DP33-SUM(DP62:DP$65)</f>
        <v>4.1700000000000015E-2</v>
      </c>
      <c r="DQ61" s="220">
        <f>DQ33-SUM(DQ62:DQ$65)</f>
        <v>4.1700000000000015E-2</v>
      </c>
      <c r="DR61" s="220">
        <f>DR33-SUM(DR62:DR$65)</f>
        <v>4.1700000000000015E-2</v>
      </c>
      <c r="DS61" s="220">
        <f>DS33-SUM(DS62:DS$65)</f>
        <v>0</v>
      </c>
      <c r="DT61" s="220">
        <f>DT33-SUM(DT62:DT$65)</f>
        <v>0</v>
      </c>
      <c r="DU61" s="220">
        <f>DU33-SUM(DU62:DU$65)</f>
        <v>0</v>
      </c>
      <c r="DV61" s="220">
        <f>DV33-SUM(DV62:DV$65)</f>
        <v>0</v>
      </c>
      <c r="DW61" s="220">
        <f>DW33-SUM(DW62:DW$65)</f>
        <v>0</v>
      </c>
      <c r="DX61" s="220">
        <f>DX33-SUM(DX62:DX$65)</f>
        <v>0</v>
      </c>
      <c r="DY61" s="456">
        <f>DY33-SUM(DY62:DY$65)</f>
        <v>0</v>
      </c>
      <c r="DZ61" s="220">
        <f>DZ33-SUM(DZ62:DZ$65)</f>
        <v>0</v>
      </c>
      <c r="EA61" s="220">
        <f>EA33-SUM(EA62:EA$65)</f>
        <v>4.8960000000000004E-2</v>
      </c>
      <c r="EB61" s="220">
        <f>EB33-SUM(EB62:EB$65)</f>
        <v>5.5770000000000014E-2</v>
      </c>
      <c r="EC61" s="220">
        <f>EC33-SUM(EC62:EC$65)</f>
        <v>5.5770000000000014E-2</v>
      </c>
      <c r="ED61" s="220">
        <f>ED33-SUM(ED62:ED$65)</f>
        <v>5.5770000000000014E-2</v>
      </c>
      <c r="EE61" s="220">
        <f>EE33-SUM(EE62:EE$65)</f>
        <v>0</v>
      </c>
      <c r="EF61" s="220">
        <f>EF33-SUM(EF62:EF$65)</f>
        <v>0</v>
      </c>
      <c r="EG61" s="220">
        <f>EG33-SUM(EG62:EG$65)</f>
        <v>0</v>
      </c>
      <c r="EH61" s="220">
        <f>EH33-SUM(EH62:EH$65)</f>
        <v>0</v>
      </c>
      <c r="EI61" s="220">
        <f>EI33-SUM(EI62:EI$65)</f>
        <v>0</v>
      </c>
      <c r="EJ61" s="220">
        <f>EJ33-SUM(EJ62:EJ$65)</f>
        <v>0</v>
      </c>
      <c r="EK61" s="220">
        <f>EK33-SUM(EK62:EK$65)</f>
        <v>0</v>
      </c>
      <c r="EL61" s="220">
        <f>EL33-SUM(EL62:EL$65)</f>
        <v>0</v>
      </c>
      <c r="EM61" s="220">
        <f>EM33-SUM(EM62:EM$65)</f>
        <v>5.5769999999999986E-2</v>
      </c>
      <c r="EN61" s="220">
        <f>EN33-SUM(EN62:EN$65)</f>
        <v>6.7849999999999966E-2</v>
      </c>
      <c r="EO61" s="220">
        <f>EO33-SUM(EO62:EO$65)</f>
        <v>6.7849999999999966E-2</v>
      </c>
      <c r="EP61" s="220">
        <f>EP33-SUM(EP62:EP$65)</f>
        <v>6.7849999999999966E-2</v>
      </c>
      <c r="EQ61" s="220">
        <f>EQ33-SUM(EQ62:EQ$65)</f>
        <v>0</v>
      </c>
      <c r="ER61" s="220">
        <f>ER33-SUM(ER62:ER$65)</f>
        <v>0</v>
      </c>
      <c r="ES61" s="220">
        <f>ES33-SUM(ES62:ES$65)</f>
        <v>0</v>
      </c>
      <c r="ET61" s="220">
        <f>ET33-SUM(ET62:ET$65)</f>
        <v>0</v>
      </c>
      <c r="EU61" s="220">
        <f>EU33-SUM(EU62:EU$65)</f>
        <v>0</v>
      </c>
      <c r="EV61" s="220">
        <f>EV33-SUM(EV62:EV$65)</f>
        <v>0</v>
      </c>
      <c r="EW61" s="220">
        <f>EW33-SUM(EW62:EW$65)</f>
        <v>0</v>
      </c>
      <c r="EX61" s="220">
        <f>EX33-SUM(EX62:EX$65)</f>
        <v>0</v>
      </c>
      <c r="EY61" s="220">
        <f>EY33-SUM(EY62:EY$65)</f>
        <v>6.7849999999999994E-2</v>
      </c>
      <c r="EZ61" s="220">
        <f>EZ33-SUM(EZ62:EZ$65)</f>
        <v>7.6099999999999973E-2</v>
      </c>
      <c r="FA61" s="220">
        <f>FA33-SUM(FA62:FA$65)</f>
        <v>7.6099999999999973E-2</v>
      </c>
      <c r="FB61" s="220">
        <f>FB33-SUM(FB62:FB$65)</f>
        <v>7.6099999999999973E-2</v>
      </c>
      <c r="FC61" s="220">
        <f>FC33-SUM(FC62:FC$65)</f>
        <v>0</v>
      </c>
      <c r="FD61" s="220">
        <f>FD33-SUM(FD62:FD$65)</f>
        <v>0</v>
      </c>
      <c r="FE61" s="220">
        <f>FE33-SUM(FE62:FE$65)</f>
        <v>0</v>
      </c>
      <c r="FF61" s="220">
        <f>FF33-SUM(FF62:FF$65)</f>
        <v>0</v>
      </c>
      <c r="FG61" s="220">
        <f>FG33-SUM(FG62:FG$65)</f>
        <v>0</v>
      </c>
      <c r="FH61" s="220">
        <f>FH33-SUM(FH62:FH$65)</f>
        <v>0</v>
      </c>
      <c r="FI61" s="220">
        <f>FI33-SUM(FI62:FI$65)</f>
        <v>0</v>
      </c>
      <c r="FJ61" s="220">
        <f>FJ33-SUM(FJ62:FJ$65)</f>
        <v>0</v>
      </c>
      <c r="FK61" s="220">
        <f>FK33-SUM(FK62:FK$65)</f>
        <v>7.6100000000000001E-2</v>
      </c>
      <c r="FL61" s="220">
        <f>FL33-SUM(FL62:FL$65)</f>
        <v>8.7009999999999921E-2</v>
      </c>
      <c r="FM61" s="220">
        <f>FM33-SUM(FM62:FM$65)</f>
        <v>8.7009999999999921E-2</v>
      </c>
      <c r="FN61" s="220">
        <f>FN33-SUM(FN62:FN$65)</f>
        <v>8.7009999999999921E-2</v>
      </c>
      <c r="FO61" s="220">
        <f>FO33-SUM(FO62:FO$65)</f>
        <v>0</v>
      </c>
      <c r="FP61" s="220">
        <f>FP33-SUM(FP62:FP$65)</f>
        <v>0</v>
      </c>
      <c r="FQ61" s="220">
        <f>FQ33-SUM(FQ62:FQ$65)</f>
        <v>0</v>
      </c>
      <c r="FR61" s="220">
        <f>FR33-SUM(FR62:FR$65)</f>
        <v>0</v>
      </c>
      <c r="FS61" s="220">
        <f>FS33-SUM(FS62:FS$65)</f>
        <v>0</v>
      </c>
      <c r="FT61" s="220">
        <f>FT33-SUM(FT62:FT$65)</f>
        <v>0</v>
      </c>
      <c r="FU61" s="220">
        <f>FU33-SUM(FU62:FU$65)</f>
        <v>0</v>
      </c>
      <c r="FV61" s="220">
        <f>FV33-SUM(FV62:FV$65)</f>
        <v>0</v>
      </c>
      <c r="FW61" s="220">
        <f>FW33-SUM(FW62:FW$65)</f>
        <v>8.7009999999999948E-2</v>
      </c>
      <c r="FX61" s="406" t="s">
        <v>49</v>
      </c>
    </row>
    <row r="62" spans="2:180" s="185" customFormat="1">
      <c r="B62" s="144" t="s">
        <v>57</v>
      </c>
      <c r="C62" s="220">
        <f>C32-SUM(C63:C$65)</f>
        <v>0</v>
      </c>
      <c r="D62" s="220">
        <f>D32-SUM(D63:D$65)</f>
        <v>0</v>
      </c>
      <c r="E62" s="220">
        <f>E32-SUM(E63:E$65)</f>
        <v>0</v>
      </c>
      <c r="F62" s="220">
        <f>F32-SUM(F63:F$65)</f>
        <v>0</v>
      </c>
      <c r="G62" s="220">
        <f>G32-SUM(G63:G$65)</f>
        <v>0</v>
      </c>
      <c r="H62" s="220">
        <f>H32-SUM(H63:H$65)</f>
        <v>0</v>
      </c>
      <c r="I62" s="220">
        <f>I32-SUM(I63:I$65)</f>
        <v>0</v>
      </c>
      <c r="J62" s="220">
        <f>J32-SUM(J63:J$65)</f>
        <v>0</v>
      </c>
      <c r="K62" s="220">
        <f>K32-SUM(K63:K$65)</f>
        <v>0</v>
      </c>
      <c r="L62" s="220">
        <f>L32-SUM(L63:L$65)</f>
        <v>0</v>
      </c>
      <c r="M62" s="220">
        <f>M32-SUM(M63:M$65)</f>
        <v>0</v>
      </c>
      <c r="N62" s="220">
        <f>N32-SUM(N63:N$65)</f>
        <v>0</v>
      </c>
      <c r="O62" s="220">
        <f>O32-SUM(O63:O$65)</f>
        <v>0</v>
      </c>
      <c r="P62" s="220">
        <f>P32-SUM(P63:P$65)</f>
        <v>0</v>
      </c>
      <c r="Q62" s="220">
        <f>Q32-SUM(Q63:Q$65)</f>
        <v>0</v>
      </c>
      <c r="R62" s="220">
        <f>R32-SUM(R63:R$65)</f>
        <v>0</v>
      </c>
      <c r="S62" s="220">
        <f>S32-SUM(S63:S$65)</f>
        <v>0</v>
      </c>
      <c r="T62" s="220">
        <f>T32-SUM(T63:T$65)</f>
        <v>0</v>
      </c>
      <c r="U62" s="220">
        <f>U32-SUM(U63:U$65)</f>
        <v>0</v>
      </c>
      <c r="V62" s="220">
        <f>V32-SUM(V63:V$65)</f>
        <v>0</v>
      </c>
      <c r="W62" s="220">
        <f>W32-SUM(W63:W$65)</f>
        <v>0</v>
      </c>
      <c r="X62" s="220">
        <f>X32-SUM(X63:X$65)</f>
        <v>0</v>
      </c>
      <c r="Y62" s="220">
        <f>Y32-SUM(Y63:Y$65)</f>
        <v>0</v>
      </c>
      <c r="Z62" s="220">
        <f>Z32-SUM(Z63:Z$65)</f>
        <v>0</v>
      </c>
      <c r="AA62" s="220">
        <f>AA32-SUM(AA63:AA$65)</f>
        <v>0</v>
      </c>
      <c r="AB62" s="220">
        <f>AB32-SUM(AB63:AB$65)</f>
        <v>0</v>
      </c>
      <c r="AC62" s="220">
        <f>AC32-SUM(AC63:AC$65)</f>
        <v>0</v>
      </c>
      <c r="AD62" s="220">
        <f>AD32-SUM(AD63:AD$65)</f>
        <v>0</v>
      </c>
      <c r="AE62" s="220">
        <f>AE32-SUM(AE63:AE$65)</f>
        <v>0</v>
      </c>
      <c r="AF62" s="220">
        <f>AF32-SUM(AF63:AF$65)</f>
        <v>0</v>
      </c>
      <c r="AG62" s="220">
        <f>AG32-SUM(AG63:AG$65)</f>
        <v>0</v>
      </c>
      <c r="AH62" s="220">
        <f>AH32-SUM(AH63:AH$65)</f>
        <v>0</v>
      </c>
      <c r="AI62" s="220">
        <f>AI32-SUM(AI63:AI$65)</f>
        <v>0</v>
      </c>
      <c r="AJ62" s="220">
        <f>AJ32-SUM(AJ63:AJ$65)</f>
        <v>0</v>
      </c>
      <c r="AK62" s="220">
        <f>AK32-SUM(AK63:AK$65)</f>
        <v>0</v>
      </c>
      <c r="AL62" s="220">
        <f>AL32-SUM(AL63:AL$65)</f>
        <v>0</v>
      </c>
      <c r="AM62" s="220">
        <f>AM32-SUM(AM63:AM$65)</f>
        <v>0</v>
      </c>
      <c r="AN62" s="220">
        <f>AN32-SUM(AN63:AN$65)</f>
        <v>0</v>
      </c>
      <c r="AO62" s="220">
        <f>AO32-SUM(AO63:AO$65)</f>
        <v>0</v>
      </c>
      <c r="AP62" s="220">
        <f>AP32-SUM(AP63:AP$65)</f>
        <v>0</v>
      </c>
      <c r="AQ62" s="220">
        <f>AQ32-SUM(AQ63:AQ$65)</f>
        <v>0</v>
      </c>
      <c r="AR62" s="220">
        <f>AR32-SUM(AR63:AR$65)</f>
        <v>0</v>
      </c>
      <c r="AS62" s="220">
        <f>AS32-SUM(AS63:AS$65)</f>
        <v>0</v>
      </c>
      <c r="AT62" s="220">
        <f>AT32-SUM(AT63:AT$65)</f>
        <v>0</v>
      </c>
      <c r="AU62" s="220">
        <f>AU32-SUM(AU63:AU$65)</f>
        <v>0</v>
      </c>
      <c r="AV62" s="220">
        <f>AV32-SUM(AV63:AV$65)</f>
        <v>0</v>
      </c>
      <c r="AW62" s="220">
        <f>AW32-SUM(AW63:AW$65)</f>
        <v>0</v>
      </c>
      <c r="AX62" s="220">
        <f>AX32-SUM(AX63:AX$65)</f>
        <v>0</v>
      </c>
      <c r="AY62" s="220">
        <f>AY32-SUM(AY63:AY$65)</f>
        <v>0</v>
      </c>
      <c r="AZ62" s="220">
        <f>AZ32-SUM(AZ63:AZ$65)</f>
        <v>0</v>
      </c>
      <c r="BA62" s="220">
        <f>BA32-SUM(BA63:BA$65)</f>
        <v>0</v>
      </c>
      <c r="BB62" s="220">
        <f>BB32-SUM(BB63:BB$65)</f>
        <v>0</v>
      </c>
      <c r="BC62" s="220">
        <f>BC32-SUM(BC63:BC$65)</f>
        <v>0</v>
      </c>
      <c r="BD62" s="220">
        <f>BD32-SUM(BD63:BD$65)</f>
        <v>0</v>
      </c>
      <c r="BE62" s="220">
        <f>BE32-SUM(BE63:BE$65)</f>
        <v>0</v>
      </c>
      <c r="BF62" s="220">
        <f>BF32-SUM(BF63:BF$65)</f>
        <v>0</v>
      </c>
      <c r="BG62" s="220">
        <f>BG32-SUM(BG63:BG$65)</f>
        <v>1.4999999999999986E-2</v>
      </c>
      <c r="BH62" s="220">
        <f>BH32-SUM(BH63:BH$65)</f>
        <v>1.5000000000000013E-2</v>
      </c>
      <c r="BI62" s="220">
        <f>BI32-SUM(BI63:BI$65)</f>
        <v>1.5000000000000013E-2</v>
      </c>
      <c r="BJ62" s="220">
        <f>BJ32-SUM(BJ63:BJ$65)</f>
        <v>1.5000000000000013E-2</v>
      </c>
      <c r="BK62" s="220">
        <f>BK32-SUM(BK63:BK$65)</f>
        <v>0</v>
      </c>
      <c r="BL62" s="220">
        <f>BL32-SUM(BL63:BL$65)</f>
        <v>0</v>
      </c>
      <c r="BM62" s="220">
        <f>BM32-SUM(BM63:BM$65)</f>
        <v>0</v>
      </c>
      <c r="BN62" s="220">
        <f>BN32-SUM(BN63:BN$65)</f>
        <v>0</v>
      </c>
      <c r="BO62" s="220">
        <f>BO32-SUM(BO63:BO$65)</f>
        <v>0</v>
      </c>
      <c r="BP62" s="220">
        <f>BP32-SUM(BP63:BP$65)</f>
        <v>0</v>
      </c>
      <c r="BQ62" s="220">
        <f>BQ32-SUM(BQ63:BQ$65)</f>
        <v>0</v>
      </c>
      <c r="BR62" s="220">
        <f>BR32-SUM(BR63:BR$65)</f>
        <v>0</v>
      </c>
      <c r="BS62" s="220">
        <f>BS32-SUM(BS63:BS$65)</f>
        <v>1.5000000000000013E-2</v>
      </c>
      <c r="BT62" s="220">
        <f>BT32-SUM(BT63:BT$65)</f>
        <v>1.5000000000000013E-2</v>
      </c>
      <c r="BU62" s="220">
        <f>BU32-SUM(BU63:BU$65)</f>
        <v>1.5000000000000013E-2</v>
      </c>
      <c r="BV62" s="220">
        <f>BV32-SUM(BV63:BV$65)</f>
        <v>1.5000000000000013E-2</v>
      </c>
      <c r="BW62" s="220">
        <f>BW32-SUM(BW63:BW$65)</f>
        <v>0</v>
      </c>
      <c r="BX62" s="220">
        <f>BX32-SUM(BX63:BX$65)</f>
        <v>0</v>
      </c>
      <c r="BY62" s="220">
        <f>BY32-SUM(BY63:BY$65)</f>
        <v>0</v>
      </c>
      <c r="BZ62" s="220">
        <f>BZ32-SUM(BZ63:BZ$65)</f>
        <v>0</v>
      </c>
      <c r="CA62" s="220">
        <f>CA32-SUM(CA63:CA$65)</f>
        <v>0</v>
      </c>
      <c r="CB62" s="220">
        <f>CB32-SUM(CB63:CB$65)</f>
        <v>0</v>
      </c>
      <c r="CC62" s="220">
        <f>CC32-SUM(CC63:CC$65)</f>
        <v>0</v>
      </c>
      <c r="CD62" s="220">
        <f>CD32-SUM(CD63:CD$65)</f>
        <v>0</v>
      </c>
      <c r="CE62" s="220">
        <f>CE32-SUM(CE63:CE$65)</f>
        <v>1.5000000000000013E-2</v>
      </c>
      <c r="CF62" s="220">
        <f>CF32-SUM(CF63:CF$65)</f>
        <v>1.5000000000000013E-2</v>
      </c>
      <c r="CG62" s="220">
        <f>CG32-SUM(CG63:CG$65)</f>
        <v>1.5000000000000013E-2</v>
      </c>
      <c r="CH62" s="220">
        <f>CH32-SUM(CH63:CH$65)</f>
        <v>1.5000000000000013E-2</v>
      </c>
      <c r="CI62" s="220">
        <f>+CH62</f>
        <v>1.5000000000000013E-2</v>
      </c>
      <c r="CJ62" s="221">
        <f>CJ32-SUM(CJ63:CJ$65)</f>
        <v>1.5899999999999997E-2</v>
      </c>
      <c r="CK62" s="221">
        <f>CK32-SUM(CK63:CK$65)</f>
        <v>1.5899999999999997E-2</v>
      </c>
      <c r="CL62" s="221">
        <f>CL32-SUM(CL63:CL$65)</f>
        <v>1.5899999999999997E-2</v>
      </c>
      <c r="CM62" s="221">
        <f>CM32-SUM(CM63:CM$65)</f>
        <v>1.5899999999999997E-2</v>
      </c>
      <c r="CN62" s="221">
        <f>CN32-SUM(CN63:CN$65)</f>
        <v>1.5899999999999997E-2</v>
      </c>
      <c r="CO62" s="221">
        <f>CO32-SUM(CO63:CO$65)</f>
        <v>1.5899999999999997E-2</v>
      </c>
      <c r="CP62" s="221">
        <f>CP32-SUM(CP63:CP$65)</f>
        <v>1.5899999999999997E-2</v>
      </c>
      <c r="CQ62" s="221">
        <f>CQ32-SUM(CQ63:CQ$65)</f>
        <v>1.5899999999999997E-2</v>
      </c>
      <c r="CR62" s="221">
        <f>CR32-SUM(CR63:CR$65)</f>
        <v>2.7999999999999997E-2</v>
      </c>
      <c r="CS62" s="221">
        <f>CS32-SUM(CS63:CS$65)</f>
        <v>2.7999999999999997E-2</v>
      </c>
      <c r="CT62" s="221">
        <f>CT32-SUM(CT63:CT$65)</f>
        <v>2.7999999999999997E-2</v>
      </c>
      <c r="CU62" s="221">
        <f>CU32-SUM(CU63:CU$65)</f>
        <v>2.7999999999999997E-2</v>
      </c>
      <c r="CV62" s="221">
        <f>CV32-SUM(CV63:CV$65)</f>
        <v>2.7999999999999997E-2</v>
      </c>
      <c r="CW62" s="221">
        <f>CW32-SUM(CW63:CW$65)</f>
        <v>2.7999999999999997E-2</v>
      </c>
      <c r="CX62" s="221">
        <f>CX32-SUM(CX63:CX$65)</f>
        <v>2.7999999999999997E-2</v>
      </c>
      <c r="CY62" s="221">
        <f>CY32-SUM(CY63:CY$65)</f>
        <v>2.7999999999999997E-2</v>
      </c>
      <c r="CZ62" s="221">
        <f>CZ32-SUM(CZ63:CZ$65)</f>
        <v>2.7999999999999997E-2</v>
      </c>
      <c r="DA62" s="221">
        <f>DA32-SUM(DA63:DA$65)</f>
        <v>2.7999999999999997E-2</v>
      </c>
      <c r="DB62" s="221">
        <f>DB32-SUM(DB63:DB$65)</f>
        <v>2.7999999999999997E-2</v>
      </c>
      <c r="DC62" s="221">
        <f>DC32-SUM(DC63:DC$65)</f>
        <v>2.7999999999999997E-2</v>
      </c>
      <c r="DD62" s="221">
        <f>DD32-SUM(DD63:DD$65)</f>
        <v>2.8000000000000025E-2</v>
      </c>
      <c r="DE62" s="221">
        <f>DE32-SUM(DE63:DE$65)</f>
        <v>2.8000000000000025E-2</v>
      </c>
      <c r="DF62" s="221">
        <f>DF32-SUM(DF63:DF$65)</f>
        <v>2.8000000000000025E-2</v>
      </c>
      <c r="DG62" s="221">
        <f>DG32-SUM(DG63:DG$65)</f>
        <v>2.7999999999999997E-2</v>
      </c>
      <c r="DH62" s="221">
        <f>DH32-SUM(DH63:DH$65)</f>
        <v>2.7999999999999997E-2</v>
      </c>
      <c r="DI62" s="221">
        <f>DI32-SUM(DI63:DI$65)</f>
        <v>2.7999999999999997E-2</v>
      </c>
      <c r="DJ62" s="221">
        <f>DJ32-SUM(DJ63:DJ$65)</f>
        <v>2.7999999999999997E-2</v>
      </c>
      <c r="DK62" s="221">
        <f>DK32-SUM(DK63:DK$65)</f>
        <v>2.7999999999999997E-2</v>
      </c>
      <c r="DL62" s="221">
        <f>DL32-SUM(DL63:DL$65)</f>
        <v>2.7999999999999997E-2</v>
      </c>
      <c r="DM62" s="221">
        <f>DM32-SUM(DM63:DM$65)</f>
        <v>2.7999999999999997E-2</v>
      </c>
      <c r="DN62" s="221">
        <f>DN32-SUM(DN63:DN$65)</f>
        <v>2.7999999999999997E-2</v>
      </c>
      <c r="DO62" s="220">
        <f>DO32-SUM(DO63:DO$65)</f>
        <v>2.7999999999999997E-2</v>
      </c>
      <c r="DP62" s="220">
        <f>DP32-SUM(DP63:DP$65)</f>
        <v>2.7999999999999997E-2</v>
      </c>
      <c r="DQ62" s="220">
        <f>DQ32-SUM(DQ63:DQ$65)</f>
        <v>2.7999999999999997E-2</v>
      </c>
      <c r="DR62" s="220">
        <f>DR32-SUM(DR63:DR$65)</f>
        <v>2.7999999999999997E-2</v>
      </c>
      <c r="DS62" s="220">
        <f>DS32-SUM(DS63:DS$65)</f>
        <v>2.8000000000000025E-2</v>
      </c>
      <c r="DT62" s="220">
        <f>DT32-SUM(DT63:DT$65)</f>
        <v>2.8000000000000025E-2</v>
      </c>
      <c r="DU62" s="220">
        <f>DU32-SUM(DU63:DU$65)</f>
        <v>2.8000000000000025E-2</v>
      </c>
      <c r="DV62" s="220">
        <f>DV32-SUM(DV63:DV$65)</f>
        <v>2.7999999999999997E-2</v>
      </c>
      <c r="DW62" s="220">
        <f>DW32-SUM(DW63:DW$65)</f>
        <v>2.7999999999999997E-2</v>
      </c>
      <c r="DX62" s="220">
        <f>DX32-SUM(DX63:DX$65)</f>
        <v>2.7999999999999997E-2</v>
      </c>
      <c r="DY62" s="456">
        <f>DY32-SUM(DY63:DY$65)</f>
        <v>3.2179999999999986E-2</v>
      </c>
      <c r="DZ62" s="220">
        <f>DZ32-SUM(DZ63:DZ$65)</f>
        <v>3.2179999999999986E-2</v>
      </c>
      <c r="EA62" s="220">
        <f>EA32-SUM(EA63:EA$65)</f>
        <v>3.2179999999999986E-2</v>
      </c>
      <c r="EB62" s="220">
        <f>EB32-SUM(EB63:EB$65)</f>
        <v>3.5289999999999988E-2</v>
      </c>
      <c r="EC62" s="220">
        <f>EC32-SUM(EC63:EC$65)</f>
        <v>3.5289999999999988E-2</v>
      </c>
      <c r="ED62" s="220">
        <f>ED32-SUM(ED63:ED$65)</f>
        <v>3.5289999999999988E-2</v>
      </c>
      <c r="EE62" s="220">
        <f>EE32-SUM(EE63:EE$65)</f>
        <v>3.5289999999999988E-2</v>
      </c>
      <c r="EF62" s="220">
        <f>EF32-SUM(EF63:EF$65)</f>
        <v>3.5289999999999988E-2</v>
      </c>
      <c r="EG62" s="220">
        <f>EG32-SUM(EG63:EG$65)</f>
        <v>3.5289999999999988E-2</v>
      </c>
      <c r="EH62" s="220">
        <f>EH32-SUM(EH63:EH$65)</f>
        <v>3.5290000000000016E-2</v>
      </c>
      <c r="EI62" s="220">
        <f>EI32-SUM(EI63:EI$65)</f>
        <v>3.5290000000000016E-2</v>
      </c>
      <c r="EJ62" s="220">
        <f>EJ32-SUM(EJ63:EJ$65)</f>
        <v>3.5290000000000016E-2</v>
      </c>
      <c r="EK62" s="220">
        <f>EK32-SUM(EK63:EK$65)</f>
        <v>3.5289999999999988E-2</v>
      </c>
      <c r="EL62" s="220">
        <f>EL32-SUM(EL63:EL$65)</f>
        <v>3.5289999999999988E-2</v>
      </c>
      <c r="EM62" s="220">
        <f>EM32-SUM(EM63:EM$65)</f>
        <v>3.5290000000000016E-2</v>
      </c>
      <c r="EN62" s="220">
        <f>EN32-SUM(EN63:EN$65)</f>
        <v>4.028000000000001E-2</v>
      </c>
      <c r="EO62" s="220">
        <f>EO32-SUM(EO63:EO$65)</f>
        <v>4.028000000000001E-2</v>
      </c>
      <c r="EP62" s="220">
        <f>EP32-SUM(EP63:EP$65)</f>
        <v>4.028000000000001E-2</v>
      </c>
      <c r="EQ62" s="220">
        <f>EQ32-SUM(EQ63:EQ$65)</f>
        <v>4.028000000000001E-2</v>
      </c>
      <c r="ER62" s="220">
        <f>ER32-SUM(ER63:ER$65)</f>
        <v>4.028000000000001E-2</v>
      </c>
      <c r="ES62" s="220">
        <f>ES32-SUM(ES63:ES$65)</f>
        <v>4.028000000000001E-2</v>
      </c>
      <c r="ET62" s="220">
        <f>ET32-SUM(ET63:ET$65)</f>
        <v>4.028000000000001E-2</v>
      </c>
      <c r="EU62" s="220">
        <f>EU32-SUM(EU63:EU$65)</f>
        <v>4.028000000000001E-2</v>
      </c>
      <c r="EV62" s="220">
        <f>EV32-SUM(EV63:EV$65)</f>
        <v>4.028000000000001E-2</v>
      </c>
      <c r="EW62" s="220">
        <f>EW32-SUM(EW63:EW$65)</f>
        <v>4.028000000000001E-2</v>
      </c>
      <c r="EX62" s="220">
        <f>EX32-SUM(EX63:EX$65)</f>
        <v>4.028000000000001E-2</v>
      </c>
      <c r="EY62" s="220">
        <f>EY32-SUM(EY63:EY$65)</f>
        <v>4.028000000000001E-2</v>
      </c>
      <c r="EZ62" s="220">
        <f>EZ32-SUM(EZ63:EZ$65)</f>
        <v>4.8330000000000012E-2</v>
      </c>
      <c r="FA62" s="220">
        <f>FA32-SUM(FA63:FA$65)</f>
        <v>4.8330000000000012E-2</v>
      </c>
      <c r="FB62" s="220">
        <f>FB32-SUM(FB63:FB$65)</f>
        <v>4.8330000000000012E-2</v>
      </c>
      <c r="FC62" s="220">
        <f>FC32-SUM(FC63:FC$65)</f>
        <v>4.8330000000000012E-2</v>
      </c>
      <c r="FD62" s="220">
        <f>FD32-SUM(FD63:FD$65)</f>
        <v>4.8330000000000012E-2</v>
      </c>
      <c r="FE62" s="220">
        <f>FE32-SUM(FE63:FE$65)</f>
        <v>4.8330000000000012E-2</v>
      </c>
      <c r="FF62" s="220">
        <f>FF32-SUM(FF63:FF$65)</f>
        <v>4.833000000000004E-2</v>
      </c>
      <c r="FG62" s="220">
        <f>FG32-SUM(FG63:FG$65)</f>
        <v>4.833000000000004E-2</v>
      </c>
      <c r="FH62" s="220">
        <f>FH32-SUM(FH63:FH$65)</f>
        <v>4.833000000000004E-2</v>
      </c>
      <c r="FI62" s="220">
        <f>FI32-SUM(FI63:FI$65)</f>
        <v>4.8330000000000012E-2</v>
      </c>
      <c r="FJ62" s="220">
        <f>FJ32-SUM(FJ63:FJ$65)</f>
        <v>4.8330000000000012E-2</v>
      </c>
      <c r="FK62" s="220">
        <f>FK32-SUM(FK63:FK$65)</f>
        <v>4.8330000000000012E-2</v>
      </c>
      <c r="FL62" s="220">
        <f>FL32-SUM(FL63:FL$65)</f>
        <v>5.8590000000000031E-2</v>
      </c>
      <c r="FM62" s="220">
        <f>FM32-SUM(FM63:FM$65)</f>
        <v>5.8590000000000031E-2</v>
      </c>
      <c r="FN62" s="220">
        <f>FN32-SUM(FN63:FN$65)</f>
        <v>5.8590000000000031E-2</v>
      </c>
      <c r="FO62" s="220">
        <f>FO32-SUM(FO63:FO$65)</f>
        <v>5.8590000000000031E-2</v>
      </c>
      <c r="FP62" s="220">
        <f>FP32-SUM(FP63:FP$65)</f>
        <v>5.8590000000000031E-2</v>
      </c>
      <c r="FQ62" s="220">
        <f>FQ32-SUM(FQ63:FQ$65)</f>
        <v>5.8590000000000031E-2</v>
      </c>
      <c r="FR62" s="220">
        <f>FR32-SUM(FR63:FR$65)</f>
        <v>5.8590000000000031E-2</v>
      </c>
      <c r="FS62" s="220">
        <f>FS32-SUM(FS63:FS$65)</f>
        <v>5.8590000000000031E-2</v>
      </c>
      <c r="FT62" s="220">
        <f>FT32-SUM(FT63:FT$65)</f>
        <v>5.8590000000000031E-2</v>
      </c>
      <c r="FU62" s="220">
        <f>FU32-SUM(FU63:FU$65)</f>
        <v>5.8590000000000031E-2</v>
      </c>
      <c r="FV62" s="220">
        <f>FV32-SUM(FV63:FV$65)</f>
        <v>5.8590000000000031E-2</v>
      </c>
      <c r="FW62" s="220">
        <f>FW32-SUM(FW63:FW$65)</f>
        <v>5.8590000000000031E-2</v>
      </c>
      <c r="FX62" s="406" t="s">
        <v>49</v>
      </c>
    </row>
    <row r="63" spans="2:180" s="185" customFormat="1">
      <c r="B63" s="144" t="s">
        <v>58</v>
      </c>
      <c r="C63" s="220">
        <f t="shared" ref="C63:BN63" si="31">+C31-C64-C65</f>
        <v>7.288E-2</v>
      </c>
      <c r="D63" s="220">
        <f t="shared" si="31"/>
        <v>7.288E-2</v>
      </c>
      <c r="E63" s="220">
        <f t="shared" si="31"/>
        <v>7.288E-2</v>
      </c>
      <c r="F63" s="220">
        <f t="shared" si="31"/>
        <v>7.288E-2</v>
      </c>
      <c r="G63" s="220">
        <f t="shared" si="31"/>
        <v>7.288E-2</v>
      </c>
      <c r="H63" s="220">
        <f t="shared" si="31"/>
        <v>7.288E-2</v>
      </c>
      <c r="I63" s="220">
        <f t="shared" si="31"/>
        <v>7.288E-2</v>
      </c>
      <c r="J63" s="220">
        <f t="shared" si="31"/>
        <v>7.288E-2</v>
      </c>
      <c r="K63" s="220">
        <f t="shared" si="31"/>
        <v>7.288E-2</v>
      </c>
      <c r="L63" s="220">
        <f t="shared" si="31"/>
        <v>7.288E-2</v>
      </c>
      <c r="M63" s="220">
        <f t="shared" si="31"/>
        <v>7.288E-2</v>
      </c>
      <c r="N63" s="220">
        <f t="shared" si="31"/>
        <v>7.288E-2</v>
      </c>
      <c r="O63" s="220">
        <f t="shared" si="31"/>
        <v>7.288E-2</v>
      </c>
      <c r="P63" s="220">
        <f t="shared" si="31"/>
        <v>7.288E-2</v>
      </c>
      <c r="Q63" s="220">
        <f t="shared" si="31"/>
        <v>7.288E-2</v>
      </c>
      <c r="R63" s="220">
        <f t="shared" si="31"/>
        <v>7.288E-2</v>
      </c>
      <c r="S63" s="220">
        <f t="shared" si="31"/>
        <v>7.288E-2</v>
      </c>
      <c r="T63" s="220">
        <f t="shared" si="31"/>
        <v>7.288E-2</v>
      </c>
      <c r="U63" s="220">
        <f t="shared" si="31"/>
        <v>7.288E-2</v>
      </c>
      <c r="V63" s="220">
        <f t="shared" si="31"/>
        <v>7.288E-2</v>
      </c>
      <c r="W63" s="220">
        <f t="shared" si="31"/>
        <v>7.288E-2</v>
      </c>
      <c r="X63" s="220">
        <f t="shared" si="31"/>
        <v>7.288E-2</v>
      </c>
      <c r="Y63" s="220">
        <f t="shared" si="31"/>
        <v>7.288E-2</v>
      </c>
      <c r="Z63" s="220">
        <f t="shared" si="31"/>
        <v>7.288E-2</v>
      </c>
      <c r="AA63" s="220">
        <f t="shared" si="31"/>
        <v>7.288E-2</v>
      </c>
      <c r="AB63" s="220">
        <f t="shared" si="31"/>
        <v>7.288E-2</v>
      </c>
      <c r="AC63" s="220">
        <f t="shared" si="31"/>
        <v>7.288E-2</v>
      </c>
      <c r="AD63" s="220">
        <f t="shared" si="31"/>
        <v>7.288E-2</v>
      </c>
      <c r="AE63" s="220">
        <f t="shared" si="31"/>
        <v>7.288E-2</v>
      </c>
      <c r="AF63" s="220">
        <f t="shared" si="31"/>
        <v>7.288E-2</v>
      </c>
      <c r="AG63" s="220">
        <f t="shared" si="31"/>
        <v>7.288E-2</v>
      </c>
      <c r="AH63" s="220">
        <f t="shared" si="31"/>
        <v>7.288E-2</v>
      </c>
      <c r="AI63" s="220">
        <f t="shared" si="31"/>
        <v>7.288E-2</v>
      </c>
      <c r="AJ63" s="220">
        <f t="shared" si="31"/>
        <v>7.288E-2</v>
      </c>
      <c r="AK63" s="220">
        <f t="shared" si="31"/>
        <v>7.288E-2</v>
      </c>
      <c r="AL63" s="220">
        <f t="shared" si="31"/>
        <v>7.288E-2</v>
      </c>
      <c r="AM63" s="220">
        <f t="shared" si="31"/>
        <v>7.288E-2</v>
      </c>
      <c r="AN63" s="220">
        <f t="shared" si="31"/>
        <v>7.288E-2</v>
      </c>
      <c r="AO63" s="220">
        <f t="shared" si="31"/>
        <v>7.288E-2</v>
      </c>
      <c r="AP63" s="220">
        <f t="shared" si="31"/>
        <v>7.288E-2</v>
      </c>
      <c r="AQ63" s="220">
        <f t="shared" si="31"/>
        <v>7.288E-2</v>
      </c>
      <c r="AR63" s="220">
        <f t="shared" si="31"/>
        <v>7.288E-2</v>
      </c>
      <c r="AS63" s="220">
        <f t="shared" si="31"/>
        <v>7.288E-2</v>
      </c>
      <c r="AT63" s="220">
        <f t="shared" si="31"/>
        <v>7.288E-2</v>
      </c>
      <c r="AU63" s="220">
        <f t="shared" si="31"/>
        <v>7.288E-2</v>
      </c>
      <c r="AV63" s="220">
        <f t="shared" si="31"/>
        <v>7.0199999999999999E-2</v>
      </c>
      <c r="AW63" s="220">
        <f t="shared" si="31"/>
        <v>7.0199999999999999E-2</v>
      </c>
      <c r="AX63" s="220">
        <f t="shared" si="31"/>
        <v>7.0199999999999999E-2</v>
      </c>
      <c r="AY63" s="220">
        <f t="shared" si="31"/>
        <v>7.0199999999999999E-2</v>
      </c>
      <c r="AZ63" s="220">
        <f t="shared" si="31"/>
        <v>7.0199999999999999E-2</v>
      </c>
      <c r="BA63" s="220">
        <f t="shared" si="31"/>
        <v>7.0199999999999999E-2</v>
      </c>
      <c r="BB63" s="220">
        <f t="shared" si="31"/>
        <v>7.0200000000000012E-2</v>
      </c>
      <c r="BC63" s="220">
        <f t="shared" si="31"/>
        <v>7.0200000000000012E-2</v>
      </c>
      <c r="BD63" s="220">
        <f t="shared" si="31"/>
        <v>7.0200000000000012E-2</v>
      </c>
      <c r="BE63" s="220">
        <f t="shared" si="31"/>
        <v>7.0200000000000012E-2</v>
      </c>
      <c r="BF63" s="220">
        <f t="shared" si="31"/>
        <v>7.0200000000000012E-2</v>
      </c>
      <c r="BG63" s="220">
        <f t="shared" si="31"/>
        <v>7.0200000000000012E-2</v>
      </c>
      <c r="BH63" s="220">
        <f t="shared" si="31"/>
        <v>7.0199999999999985E-2</v>
      </c>
      <c r="BI63" s="220">
        <f t="shared" si="31"/>
        <v>7.0199999999999985E-2</v>
      </c>
      <c r="BJ63" s="220">
        <f t="shared" si="31"/>
        <v>7.0199999999999985E-2</v>
      </c>
      <c r="BK63" s="220">
        <f t="shared" si="31"/>
        <v>7.0199999999999985E-2</v>
      </c>
      <c r="BL63" s="220">
        <f t="shared" si="31"/>
        <v>7.0199999999999985E-2</v>
      </c>
      <c r="BM63" s="220">
        <f t="shared" si="31"/>
        <v>7.0199999999999985E-2</v>
      </c>
      <c r="BN63" s="220">
        <f t="shared" si="31"/>
        <v>7.0199999999999985E-2</v>
      </c>
      <c r="BO63" s="220">
        <f t="shared" ref="BO63:DZ63" si="32">+BO31-BO64-BO65</f>
        <v>7.0199999999999985E-2</v>
      </c>
      <c r="BP63" s="220">
        <f t="shared" si="32"/>
        <v>7.0199999999999985E-2</v>
      </c>
      <c r="BQ63" s="220">
        <f t="shared" si="32"/>
        <v>7.0199999999999985E-2</v>
      </c>
      <c r="BR63" s="220">
        <f t="shared" si="32"/>
        <v>7.0199999999999985E-2</v>
      </c>
      <c r="BS63" s="220">
        <f t="shared" si="32"/>
        <v>7.0199999999999985E-2</v>
      </c>
      <c r="BT63" s="220">
        <f t="shared" si="32"/>
        <v>7.0199999999999985E-2</v>
      </c>
      <c r="BU63" s="220">
        <f t="shared" si="32"/>
        <v>7.0199999999999985E-2</v>
      </c>
      <c r="BV63" s="220">
        <f t="shared" si="32"/>
        <v>7.0199999999999985E-2</v>
      </c>
      <c r="BW63" s="220">
        <f t="shared" si="32"/>
        <v>7.0199999999999985E-2</v>
      </c>
      <c r="BX63" s="220">
        <f t="shared" si="32"/>
        <v>7.0199999999999985E-2</v>
      </c>
      <c r="BY63" s="220">
        <f t="shared" si="32"/>
        <v>7.0199999999999985E-2</v>
      </c>
      <c r="BZ63" s="220">
        <f t="shared" si="32"/>
        <v>7.0199999999999985E-2</v>
      </c>
      <c r="CA63" s="220">
        <f t="shared" si="32"/>
        <v>7.0199999999999985E-2</v>
      </c>
      <c r="CB63" s="220">
        <f t="shared" si="32"/>
        <v>7.0199999999999985E-2</v>
      </c>
      <c r="CC63" s="220">
        <f t="shared" si="32"/>
        <v>7.0199999999999985E-2</v>
      </c>
      <c r="CD63" s="220">
        <f t="shared" si="32"/>
        <v>7.0199999999999985E-2</v>
      </c>
      <c r="CE63" s="220">
        <f t="shared" si="32"/>
        <v>7.0199999999999985E-2</v>
      </c>
      <c r="CF63" s="220">
        <f t="shared" si="32"/>
        <v>7.0199999999999985E-2</v>
      </c>
      <c r="CG63" s="220">
        <f t="shared" si="32"/>
        <v>7.0199999999999985E-2</v>
      </c>
      <c r="CH63" s="220">
        <f t="shared" si="32"/>
        <v>7.0199999999999985E-2</v>
      </c>
      <c r="CI63" s="220">
        <f t="shared" si="32"/>
        <v>7.0199999999999985E-2</v>
      </c>
      <c r="CJ63" s="221">
        <f t="shared" si="32"/>
        <v>7.1809999999999985E-2</v>
      </c>
      <c r="CK63" s="221">
        <f t="shared" si="32"/>
        <v>7.1809999999999985E-2</v>
      </c>
      <c r="CL63" s="221">
        <f t="shared" si="32"/>
        <v>7.1809999999999985E-2</v>
      </c>
      <c r="CM63" s="221">
        <f t="shared" si="32"/>
        <v>7.1809999999999985E-2</v>
      </c>
      <c r="CN63" s="221">
        <f t="shared" si="32"/>
        <v>7.1809999999999985E-2</v>
      </c>
      <c r="CO63" s="221">
        <f t="shared" si="32"/>
        <v>7.1809999999999985E-2</v>
      </c>
      <c r="CP63" s="221">
        <f t="shared" si="32"/>
        <v>7.1809999999999985E-2</v>
      </c>
      <c r="CQ63" s="221">
        <f t="shared" si="32"/>
        <v>7.1809999999999985E-2</v>
      </c>
      <c r="CR63" s="221">
        <f t="shared" si="32"/>
        <v>7.1169999999999983E-2</v>
      </c>
      <c r="CS63" s="221">
        <f t="shared" si="32"/>
        <v>7.1169999999999983E-2</v>
      </c>
      <c r="CT63" s="221">
        <f t="shared" si="32"/>
        <v>7.1169999999999983E-2</v>
      </c>
      <c r="CU63" s="221">
        <f t="shared" si="32"/>
        <v>7.1169999999999983E-2</v>
      </c>
      <c r="CV63" s="221">
        <f t="shared" si="32"/>
        <v>7.1169999999999983E-2</v>
      </c>
      <c r="CW63" s="221">
        <f t="shared" si="32"/>
        <v>7.1169999999999983E-2</v>
      </c>
      <c r="CX63" s="221">
        <f t="shared" si="32"/>
        <v>7.1169999999999983E-2</v>
      </c>
      <c r="CY63" s="221">
        <f t="shared" si="32"/>
        <v>7.1169999999999983E-2</v>
      </c>
      <c r="CZ63" s="221">
        <f t="shared" si="32"/>
        <v>7.1169999999999983E-2</v>
      </c>
      <c r="DA63" s="221">
        <f t="shared" si="32"/>
        <v>7.1169999999999983E-2</v>
      </c>
      <c r="DB63" s="221">
        <f t="shared" si="32"/>
        <v>7.1169999999999983E-2</v>
      </c>
      <c r="DC63" s="221">
        <f t="shared" si="32"/>
        <v>7.1169999999999983E-2</v>
      </c>
      <c r="DD63" s="221">
        <f t="shared" si="32"/>
        <v>7.1169999999999983E-2</v>
      </c>
      <c r="DE63" s="221">
        <f t="shared" si="32"/>
        <v>7.1169999999999983E-2</v>
      </c>
      <c r="DF63" s="221">
        <f t="shared" si="32"/>
        <v>7.1169999999999983E-2</v>
      </c>
      <c r="DG63" s="221">
        <f t="shared" si="32"/>
        <v>7.1169999999999983E-2</v>
      </c>
      <c r="DH63" s="221">
        <f t="shared" si="32"/>
        <v>7.1169999999999983E-2</v>
      </c>
      <c r="DI63" s="221">
        <f t="shared" si="32"/>
        <v>7.1169999999999983E-2</v>
      </c>
      <c r="DJ63" s="221">
        <f t="shared" si="32"/>
        <v>7.1169999999999983E-2</v>
      </c>
      <c r="DK63" s="221">
        <f t="shared" si="32"/>
        <v>7.1169999999999983E-2</v>
      </c>
      <c r="DL63" s="221">
        <f t="shared" si="32"/>
        <v>7.1169999999999983E-2</v>
      </c>
      <c r="DM63" s="221">
        <f t="shared" si="32"/>
        <v>7.1169999999999983E-2</v>
      </c>
      <c r="DN63" s="221">
        <f t="shared" si="32"/>
        <v>7.1169999999999983E-2</v>
      </c>
      <c r="DO63" s="220">
        <f t="shared" si="32"/>
        <v>7.1169999999999983E-2</v>
      </c>
      <c r="DP63" s="220">
        <f t="shared" si="32"/>
        <v>7.1169999999999983E-2</v>
      </c>
      <c r="DQ63" s="220">
        <f t="shared" si="32"/>
        <v>7.1169999999999983E-2</v>
      </c>
      <c r="DR63" s="220">
        <f t="shared" si="32"/>
        <v>7.1169999999999983E-2</v>
      </c>
      <c r="DS63" s="220">
        <f t="shared" si="32"/>
        <v>7.1169999999999983E-2</v>
      </c>
      <c r="DT63" s="220">
        <f t="shared" si="32"/>
        <v>7.1169999999999983E-2</v>
      </c>
      <c r="DU63" s="220">
        <f t="shared" si="32"/>
        <v>7.1169999999999983E-2</v>
      </c>
      <c r="DV63" s="220">
        <f t="shared" si="32"/>
        <v>7.1169999999999983E-2</v>
      </c>
      <c r="DW63" s="220">
        <f t="shared" si="32"/>
        <v>7.1169999999999983E-2</v>
      </c>
      <c r="DX63" s="220">
        <f t="shared" si="32"/>
        <v>7.1169999999999983E-2</v>
      </c>
      <c r="DY63" s="456">
        <f t="shared" si="32"/>
        <v>6.9800000000000001E-2</v>
      </c>
      <c r="DZ63" s="220">
        <f t="shared" si="32"/>
        <v>6.9800000000000001E-2</v>
      </c>
      <c r="EA63" s="220">
        <f t="shared" ref="EA63:FW63" si="33">+EA31-EA64-EA65</f>
        <v>6.9800000000000001E-2</v>
      </c>
      <c r="EB63" s="220">
        <f t="shared" si="33"/>
        <v>7.4770000000000003E-2</v>
      </c>
      <c r="EC63" s="220">
        <f t="shared" si="33"/>
        <v>7.4770000000000003E-2</v>
      </c>
      <c r="ED63" s="220">
        <f t="shared" si="33"/>
        <v>7.4770000000000003E-2</v>
      </c>
      <c r="EE63" s="220">
        <f t="shared" si="33"/>
        <v>7.4770000000000003E-2</v>
      </c>
      <c r="EF63" s="220">
        <f t="shared" si="33"/>
        <v>7.4770000000000003E-2</v>
      </c>
      <c r="EG63" s="220">
        <f t="shared" si="33"/>
        <v>7.4770000000000003E-2</v>
      </c>
      <c r="EH63" s="220">
        <f t="shared" si="33"/>
        <v>7.4770000000000003E-2</v>
      </c>
      <c r="EI63" s="220">
        <f t="shared" si="33"/>
        <v>7.4770000000000003E-2</v>
      </c>
      <c r="EJ63" s="220">
        <f t="shared" si="33"/>
        <v>7.4770000000000003E-2</v>
      </c>
      <c r="EK63" s="220">
        <f t="shared" si="33"/>
        <v>7.4770000000000003E-2</v>
      </c>
      <c r="EL63" s="220">
        <f t="shared" si="33"/>
        <v>7.4770000000000003E-2</v>
      </c>
      <c r="EM63" s="220">
        <f t="shared" si="33"/>
        <v>7.4770000000000003E-2</v>
      </c>
      <c r="EN63" s="220">
        <f t="shared" si="33"/>
        <v>7.3149999999999993E-2</v>
      </c>
      <c r="EO63" s="220">
        <f t="shared" si="33"/>
        <v>7.3149999999999993E-2</v>
      </c>
      <c r="EP63" s="220">
        <f t="shared" si="33"/>
        <v>7.3149999999999993E-2</v>
      </c>
      <c r="EQ63" s="220">
        <f t="shared" si="33"/>
        <v>7.3149999999999993E-2</v>
      </c>
      <c r="ER63" s="220">
        <f t="shared" si="33"/>
        <v>7.3149999999999993E-2</v>
      </c>
      <c r="ES63" s="220">
        <f t="shared" si="33"/>
        <v>7.3149999999999993E-2</v>
      </c>
      <c r="ET63" s="220">
        <f t="shared" si="33"/>
        <v>7.3149999999999993E-2</v>
      </c>
      <c r="EU63" s="220">
        <f t="shared" si="33"/>
        <v>7.3149999999999993E-2</v>
      </c>
      <c r="EV63" s="220">
        <f t="shared" si="33"/>
        <v>7.3149999999999993E-2</v>
      </c>
      <c r="EW63" s="220">
        <f t="shared" si="33"/>
        <v>7.3149999999999993E-2</v>
      </c>
      <c r="EX63" s="220">
        <f t="shared" si="33"/>
        <v>7.3149999999999993E-2</v>
      </c>
      <c r="EY63" s="220">
        <f t="shared" si="33"/>
        <v>7.3149999999999993E-2</v>
      </c>
      <c r="EZ63" s="220">
        <f t="shared" si="33"/>
        <v>7.2529999999999983E-2</v>
      </c>
      <c r="FA63" s="220">
        <f t="shared" si="33"/>
        <v>7.2529999999999983E-2</v>
      </c>
      <c r="FB63" s="220">
        <f t="shared" si="33"/>
        <v>7.2529999999999983E-2</v>
      </c>
      <c r="FC63" s="220">
        <f t="shared" si="33"/>
        <v>7.2529999999999983E-2</v>
      </c>
      <c r="FD63" s="220">
        <f t="shared" si="33"/>
        <v>7.2529999999999983E-2</v>
      </c>
      <c r="FE63" s="220">
        <f t="shared" si="33"/>
        <v>7.2529999999999983E-2</v>
      </c>
      <c r="FF63" s="220">
        <f t="shared" si="33"/>
        <v>7.2529999999999983E-2</v>
      </c>
      <c r="FG63" s="220">
        <f t="shared" si="33"/>
        <v>7.2529999999999983E-2</v>
      </c>
      <c r="FH63" s="220">
        <f t="shared" si="33"/>
        <v>7.2529999999999983E-2</v>
      </c>
      <c r="FI63" s="220">
        <f t="shared" si="33"/>
        <v>7.2529999999999983E-2</v>
      </c>
      <c r="FJ63" s="220">
        <f t="shared" si="33"/>
        <v>7.2529999999999983E-2</v>
      </c>
      <c r="FK63" s="220">
        <f t="shared" si="33"/>
        <v>7.2529999999999983E-2</v>
      </c>
      <c r="FL63" s="220">
        <f t="shared" si="33"/>
        <v>7.1419999999999983E-2</v>
      </c>
      <c r="FM63" s="220">
        <f t="shared" si="33"/>
        <v>7.1419999999999983E-2</v>
      </c>
      <c r="FN63" s="220">
        <f t="shared" si="33"/>
        <v>7.1419999999999983E-2</v>
      </c>
      <c r="FO63" s="220">
        <f t="shared" si="33"/>
        <v>7.1419999999999983E-2</v>
      </c>
      <c r="FP63" s="220">
        <f t="shared" si="33"/>
        <v>7.1419999999999983E-2</v>
      </c>
      <c r="FQ63" s="220">
        <f t="shared" si="33"/>
        <v>7.1419999999999983E-2</v>
      </c>
      <c r="FR63" s="220">
        <f t="shared" si="33"/>
        <v>7.1419999999999983E-2</v>
      </c>
      <c r="FS63" s="220">
        <f t="shared" si="33"/>
        <v>7.1419999999999983E-2</v>
      </c>
      <c r="FT63" s="220">
        <f t="shared" si="33"/>
        <v>7.1419999999999983E-2</v>
      </c>
      <c r="FU63" s="220">
        <f t="shared" si="33"/>
        <v>7.1419999999999983E-2</v>
      </c>
      <c r="FV63" s="220">
        <f t="shared" si="33"/>
        <v>7.1419999999999983E-2</v>
      </c>
      <c r="FW63" s="220">
        <f t="shared" si="33"/>
        <v>7.1419999999999983E-2</v>
      </c>
      <c r="FX63" s="406" t="s">
        <v>49</v>
      </c>
    </row>
    <row r="64" spans="2:180" s="185" customFormat="1">
      <c r="B64" s="144" t="s">
        <v>59</v>
      </c>
      <c r="C64" s="220">
        <f t="shared" ref="C64:BN64" si="34">+C29</f>
        <v>0</v>
      </c>
      <c r="D64" s="220">
        <f t="shared" si="34"/>
        <v>0</v>
      </c>
      <c r="E64" s="220">
        <f t="shared" si="34"/>
        <v>0</v>
      </c>
      <c r="F64" s="220">
        <f t="shared" si="34"/>
        <v>0</v>
      </c>
      <c r="G64" s="220">
        <f t="shared" si="34"/>
        <v>0</v>
      </c>
      <c r="H64" s="220">
        <f t="shared" si="34"/>
        <v>0</v>
      </c>
      <c r="I64" s="220">
        <f t="shared" si="34"/>
        <v>0</v>
      </c>
      <c r="J64" s="220">
        <f t="shared" si="34"/>
        <v>0</v>
      </c>
      <c r="K64" s="220">
        <f t="shared" si="34"/>
        <v>0</v>
      </c>
      <c r="L64" s="220">
        <f t="shared" si="34"/>
        <v>0</v>
      </c>
      <c r="M64" s="220">
        <f t="shared" si="34"/>
        <v>0</v>
      </c>
      <c r="N64" s="220">
        <f t="shared" si="34"/>
        <v>0</v>
      </c>
      <c r="O64" s="220">
        <f t="shared" si="34"/>
        <v>0</v>
      </c>
      <c r="P64" s="220">
        <f t="shared" si="34"/>
        <v>0</v>
      </c>
      <c r="Q64" s="220">
        <f t="shared" si="34"/>
        <v>0</v>
      </c>
      <c r="R64" s="220">
        <f t="shared" si="34"/>
        <v>0</v>
      </c>
      <c r="S64" s="220">
        <f t="shared" si="34"/>
        <v>0</v>
      </c>
      <c r="T64" s="220">
        <f t="shared" si="34"/>
        <v>0</v>
      </c>
      <c r="U64" s="220">
        <f t="shared" si="34"/>
        <v>0</v>
      </c>
      <c r="V64" s="220">
        <f t="shared" si="34"/>
        <v>0</v>
      </c>
      <c r="W64" s="220">
        <f t="shared" si="34"/>
        <v>0</v>
      </c>
      <c r="X64" s="220">
        <f t="shared" si="34"/>
        <v>0</v>
      </c>
      <c r="Y64" s="220">
        <f t="shared" si="34"/>
        <v>0</v>
      </c>
      <c r="Z64" s="220">
        <f t="shared" si="34"/>
        <v>0</v>
      </c>
      <c r="AA64" s="220">
        <f t="shared" si="34"/>
        <v>0</v>
      </c>
      <c r="AB64" s="220">
        <f t="shared" si="34"/>
        <v>0</v>
      </c>
      <c r="AC64" s="220">
        <f t="shared" si="34"/>
        <v>0</v>
      </c>
      <c r="AD64" s="220">
        <f t="shared" si="34"/>
        <v>0</v>
      </c>
      <c r="AE64" s="220">
        <f t="shared" si="34"/>
        <v>0</v>
      </c>
      <c r="AF64" s="220">
        <f t="shared" si="34"/>
        <v>0</v>
      </c>
      <c r="AG64" s="220">
        <f t="shared" si="34"/>
        <v>0</v>
      </c>
      <c r="AH64" s="220">
        <f t="shared" si="34"/>
        <v>0</v>
      </c>
      <c r="AI64" s="220">
        <f t="shared" si="34"/>
        <v>0</v>
      </c>
      <c r="AJ64" s="220">
        <f t="shared" si="34"/>
        <v>0</v>
      </c>
      <c r="AK64" s="220">
        <f t="shared" si="34"/>
        <v>0</v>
      </c>
      <c r="AL64" s="220">
        <f t="shared" si="34"/>
        <v>0</v>
      </c>
      <c r="AM64" s="220">
        <f t="shared" si="34"/>
        <v>0</v>
      </c>
      <c r="AN64" s="220">
        <f t="shared" si="34"/>
        <v>0</v>
      </c>
      <c r="AO64" s="220">
        <f t="shared" si="34"/>
        <v>0</v>
      </c>
      <c r="AP64" s="220">
        <f t="shared" si="34"/>
        <v>0</v>
      </c>
      <c r="AQ64" s="220">
        <f t="shared" si="34"/>
        <v>0</v>
      </c>
      <c r="AR64" s="220">
        <f t="shared" si="34"/>
        <v>0</v>
      </c>
      <c r="AS64" s="220">
        <f t="shared" si="34"/>
        <v>0</v>
      </c>
      <c r="AT64" s="220">
        <f t="shared" si="34"/>
        <v>0</v>
      </c>
      <c r="AU64" s="220">
        <f t="shared" si="34"/>
        <v>0</v>
      </c>
      <c r="AV64" s="220">
        <f t="shared" si="34"/>
        <v>0</v>
      </c>
      <c r="AW64" s="220">
        <f t="shared" si="34"/>
        <v>0</v>
      </c>
      <c r="AX64" s="220">
        <f t="shared" si="34"/>
        <v>0</v>
      </c>
      <c r="AY64" s="220">
        <f t="shared" si="34"/>
        <v>0</v>
      </c>
      <c r="AZ64" s="220">
        <f t="shared" si="34"/>
        <v>0</v>
      </c>
      <c r="BA64" s="220">
        <f t="shared" si="34"/>
        <v>0</v>
      </c>
      <c r="BB64" s="220">
        <f t="shared" si="34"/>
        <v>0</v>
      </c>
      <c r="BC64" s="220">
        <f t="shared" si="34"/>
        <v>0</v>
      </c>
      <c r="BD64" s="220">
        <f t="shared" si="34"/>
        <v>0</v>
      </c>
      <c r="BE64" s="220">
        <f t="shared" si="34"/>
        <v>0</v>
      </c>
      <c r="BF64" s="220">
        <f t="shared" si="34"/>
        <v>0</v>
      </c>
      <c r="BG64" s="220">
        <f t="shared" si="34"/>
        <v>0</v>
      </c>
      <c r="BH64" s="220">
        <f t="shared" si="34"/>
        <v>0</v>
      </c>
      <c r="BI64" s="220">
        <f t="shared" si="34"/>
        <v>0</v>
      </c>
      <c r="BJ64" s="220">
        <f t="shared" si="34"/>
        <v>0</v>
      </c>
      <c r="BK64" s="220">
        <f t="shared" si="34"/>
        <v>0</v>
      </c>
      <c r="BL64" s="220">
        <f t="shared" si="34"/>
        <v>0</v>
      </c>
      <c r="BM64" s="220">
        <f t="shared" si="34"/>
        <v>0</v>
      </c>
      <c r="BN64" s="220">
        <f t="shared" si="34"/>
        <v>0</v>
      </c>
      <c r="BO64" s="220">
        <f t="shared" ref="BO64:CH64" si="35">+BO29</f>
        <v>0</v>
      </c>
      <c r="BP64" s="220">
        <f t="shared" si="35"/>
        <v>0</v>
      </c>
      <c r="BQ64" s="220">
        <f t="shared" si="35"/>
        <v>0</v>
      </c>
      <c r="BR64" s="220">
        <f t="shared" si="35"/>
        <v>0</v>
      </c>
      <c r="BS64" s="220">
        <f t="shared" si="35"/>
        <v>0</v>
      </c>
      <c r="BT64" s="220">
        <f t="shared" si="35"/>
        <v>0</v>
      </c>
      <c r="BU64" s="220">
        <f t="shared" si="35"/>
        <v>0</v>
      </c>
      <c r="BV64" s="220">
        <f t="shared" si="35"/>
        <v>0</v>
      </c>
      <c r="BW64" s="220">
        <f t="shared" si="35"/>
        <v>0</v>
      </c>
      <c r="BX64" s="220">
        <f t="shared" si="35"/>
        <v>0</v>
      </c>
      <c r="BY64" s="220">
        <f t="shared" si="35"/>
        <v>0</v>
      </c>
      <c r="BZ64" s="220">
        <f t="shared" si="35"/>
        <v>0</v>
      </c>
      <c r="CA64" s="220">
        <f t="shared" si="35"/>
        <v>0</v>
      </c>
      <c r="CB64" s="220">
        <f t="shared" si="35"/>
        <v>0</v>
      </c>
      <c r="CC64" s="220">
        <f t="shared" si="35"/>
        <v>0</v>
      </c>
      <c r="CD64" s="220">
        <f t="shared" si="35"/>
        <v>0</v>
      </c>
      <c r="CE64" s="220">
        <f t="shared" si="35"/>
        <v>0</v>
      </c>
      <c r="CF64" s="220">
        <f t="shared" si="35"/>
        <v>0</v>
      </c>
      <c r="CG64" s="220">
        <f t="shared" si="35"/>
        <v>0</v>
      </c>
      <c r="CH64" s="220">
        <f t="shared" si="35"/>
        <v>0</v>
      </c>
      <c r="CI64" s="220"/>
      <c r="CJ64" s="221">
        <f t="shared" ref="CJ64:EU64" si="36">+CJ29</f>
        <v>2.0200000000000001E-3</v>
      </c>
      <c r="CK64" s="221">
        <f t="shared" si="36"/>
        <v>2.0200000000000001E-3</v>
      </c>
      <c r="CL64" s="221">
        <f t="shared" si="36"/>
        <v>2.4400000000000003E-3</v>
      </c>
      <c r="CM64" s="221">
        <f t="shared" si="36"/>
        <v>2.4400000000000003E-3</v>
      </c>
      <c r="CN64" s="221">
        <f t="shared" si="36"/>
        <v>2.4400000000000003E-3</v>
      </c>
      <c r="CO64" s="221">
        <f t="shared" si="36"/>
        <v>2.9100000000000003E-3</v>
      </c>
      <c r="CP64" s="221">
        <f t="shared" si="36"/>
        <v>2.9100000000000003E-3</v>
      </c>
      <c r="CQ64" s="221">
        <f t="shared" si="36"/>
        <v>2.9100000000000003E-3</v>
      </c>
      <c r="CR64" s="221">
        <f t="shared" si="36"/>
        <v>6.2199999999999998E-3</v>
      </c>
      <c r="CS64" s="221">
        <f t="shared" si="36"/>
        <v>6.2199999999999998E-3</v>
      </c>
      <c r="CT64" s="221">
        <f t="shared" si="36"/>
        <v>6.2199999999999998E-3</v>
      </c>
      <c r="CU64" s="221">
        <f t="shared" si="36"/>
        <v>7.0799999999999995E-3</v>
      </c>
      <c r="CV64" s="221">
        <f t="shared" si="36"/>
        <v>7.0799999999999995E-3</v>
      </c>
      <c r="CW64" s="221">
        <f t="shared" si="36"/>
        <v>7.0799999999999995E-3</v>
      </c>
      <c r="CX64" s="221">
        <f t="shared" si="36"/>
        <v>6.660000000000001E-3</v>
      </c>
      <c r="CY64" s="221">
        <f t="shared" si="36"/>
        <v>6.660000000000001E-3</v>
      </c>
      <c r="CZ64" s="221">
        <f t="shared" si="36"/>
        <v>6.660000000000001E-3</v>
      </c>
      <c r="DA64" s="221">
        <f t="shared" si="36"/>
        <v>7.3200000000000001E-3</v>
      </c>
      <c r="DB64" s="221">
        <f t="shared" si="36"/>
        <v>7.3200000000000001E-3</v>
      </c>
      <c r="DC64" s="221">
        <f t="shared" si="36"/>
        <v>7.3200000000000001E-3</v>
      </c>
      <c r="DD64" s="221">
        <f t="shared" si="36"/>
        <v>1.3219999999999999E-2</v>
      </c>
      <c r="DE64" s="221">
        <f t="shared" si="36"/>
        <v>1.3219999999999999E-2</v>
      </c>
      <c r="DF64" s="221">
        <f t="shared" si="36"/>
        <v>1.3219999999999999E-2</v>
      </c>
      <c r="DG64" s="221">
        <f t="shared" si="36"/>
        <v>1.6820000000000002E-2</v>
      </c>
      <c r="DH64" s="221">
        <f t="shared" si="36"/>
        <v>1.6820000000000002E-2</v>
      </c>
      <c r="DI64" s="221">
        <f t="shared" si="36"/>
        <v>1.6820000000000002E-2</v>
      </c>
      <c r="DJ64" s="221">
        <f t="shared" si="36"/>
        <v>1.324E-2</v>
      </c>
      <c r="DK64" s="221">
        <f t="shared" si="36"/>
        <v>1.324E-2</v>
      </c>
      <c r="DL64" s="221">
        <f t="shared" si="36"/>
        <v>1.324E-2</v>
      </c>
      <c r="DM64" s="221">
        <f t="shared" si="36"/>
        <v>1.41E-2</v>
      </c>
      <c r="DN64" s="221">
        <f t="shared" si="36"/>
        <v>1.41E-2</v>
      </c>
      <c r="DO64" s="220">
        <f t="shared" si="36"/>
        <v>1.41E-2</v>
      </c>
      <c r="DP64" s="220">
        <f t="shared" si="36"/>
        <v>1.363E-2</v>
      </c>
      <c r="DQ64" s="220">
        <f t="shared" si="36"/>
        <v>1.363E-2</v>
      </c>
      <c r="DR64" s="220">
        <f t="shared" si="36"/>
        <v>1.363E-2</v>
      </c>
      <c r="DS64" s="220">
        <f t="shared" si="36"/>
        <v>1.5439999999999999E-2</v>
      </c>
      <c r="DT64" s="220">
        <f t="shared" si="36"/>
        <v>1.5439999999999999E-2</v>
      </c>
      <c r="DU64" s="220">
        <f t="shared" si="36"/>
        <v>1.5439999999999999E-2</v>
      </c>
      <c r="DV64" s="220">
        <f t="shared" si="36"/>
        <v>1.0199999999999999E-2</v>
      </c>
      <c r="DW64" s="220">
        <f t="shared" si="36"/>
        <v>1.0199999999999999E-2</v>
      </c>
      <c r="DX64" s="220">
        <f t="shared" si="36"/>
        <v>1.0199999999999999E-2</v>
      </c>
      <c r="DY64" s="456">
        <f t="shared" si="36"/>
        <v>6.0177146563369296E-3</v>
      </c>
      <c r="DZ64" s="220">
        <f t="shared" si="36"/>
        <v>6.0177146563369296E-3</v>
      </c>
      <c r="EA64" s="220">
        <f t="shared" si="36"/>
        <v>6.0177146563369296E-3</v>
      </c>
      <c r="EB64" s="220">
        <f t="shared" si="36"/>
        <v>1.1503902433217091E-2</v>
      </c>
      <c r="EC64" s="220">
        <f t="shared" si="36"/>
        <v>1.1503902433217091E-2</v>
      </c>
      <c r="ED64" s="220">
        <f t="shared" si="36"/>
        <v>1.1503902433217091E-2</v>
      </c>
      <c r="EE64" s="220">
        <f t="shared" si="36"/>
        <v>1.3254054896888887E-2</v>
      </c>
      <c r="EF64" s="220">
        <f t="shared" si="36"/>
        <v>1.3254054896888887E-2</v>
      </c>
      <c r="EG64" s="220">
        <f t="shared" si="36"/>
        <v>1.3254054896888887E-2</v>
      </c>
      <c r="EH64" s="220">
        <f t="shared" si="36"/>
        <v>1.5712221703176116E-2</v>
      </c>
      <c r="EI64" s="220">
        <f t="shared" si="36"/>
        <v>1.5712221703176116E-2</v>
      </c>
      <c r="EJ64" s="220">
        <f t="shared" si="36"/>
        <v>1.5712221703176116E-2</v>
      </c>
      <c r="EK64" s="220">
        <f t="shared" si="36"/>
        <v>1.6922594071192197E-2</v>
      </c>
      <c r="EL64" s="220">
        <f t="shared" si="36"/>
        <v>1.6922594071192197E-2</v>
      </c>
      <c r="EM64" s="220">
        <f t="shared" si="36"/>
        <v>1.6922594071192194E-2</v>
      </c>
      <c r="EN64" s="220">
        <f t="shared" si="36"/>
        <v>2.0642083955106305E-2</v>
      </c>
      <c r="EO64" s="220">
        <f t="shared" si="36"/>
        <v>2.0642083955106305E-2</v>
      </c>
      <c r="EP64" s="220">
        <f t="shared" si="36"/>
        <v>2.0642083955106305E-2</v>
      </c>
      <c r="EQ64" s="220">
        <f t="shared" si="36"/>
        <v>2.1423404950482117E-2</v>
      </c>
      <c r="ER64" s="220">
        <f t="shared" si="36"/>
        <v>2.1423404950482117E-2</v>
      </c>
      <c r="ES64" s="220">
        <f t="shared" si="36"/>
        <v>2.1423404950482117E-2</v>
      </c>
      <c r="ET64" s="220">
        <f t="shared" si="36"/>
        <v>1.8070879836894867E-2</v>
      </c>
      <c r="EU64" s="220">
        <f t="shared" si="36"/>
        <v>1.8070879836894867E-2</v>
      </c>
      <c r="EV64" s="220">
        <f t="shared" ref="EV64:FW64" si="37">+EV29</f>
        <v>1.8070879836894867E-2</v>
      </c>
      <c r="EW64" s="220">
        <f t="shared" si="37"/>
        <v>1.8910559150642138E-2</v>
      </c>
      <c r="EX64" s="220">
        <f t="shared" si="37"/>
        <v>1.8910559150642138E-2</v>
      </c>
      <c r="EY64" s="220">
        <f t="shared" si="37"/>
        <v>1.8910559150642138E-2</v>
      </c>
      <c r="EZ64" s="220">
        <f t="shared" si="37"/>
        <v>2.0996362721040961E-2</v>
      </c>
      <c r="FA64" s="220">
        <f t="shared" si="37"/>
        <v>2.0996362721040961E-2</v>
      </c>
      <c r="FB64" s="220">
        <f t="shared" si="37"/>
        <v>2.0996362721040961E-2</v>
      </c>
      <c r="FC64" s="220">
        <f t="shared" si="37"/>
        <v>2.1562833782831331E-2</v>
      </c>
      <c r="FD64" s="220">
        <f t="shared" si="37"/>
        <v>2.1562833782831331E-2</v>
      </c>
      <c r="FE64" s="220">
        <f t="shared" si="37"/>
        <v>2.1562833782831331E-2</v>
      </c>
      <c r="FF64" s="220">
        <f t="shared" si="37"/>
        <v>1.9439620146963422E-2</v>
      </c>
      <c r="FG64" s="220">
        <f t="shared" si="37"/>
        <v>1.9439620146963422E-2</v>
      </c>
      <c r="FH64" s="220">
        <f t="shared" si="37"/>
        <v>1.9439620146963422E-2</v>
      </c>
      <c r="FI64" s="220">
        <f t="shared" si="37"/>
        <v>2.0503391059279279E-2</v>
      </c>
      <c r="FJ64" s="220">
        <f t="shared" si="37"/>
        <v>2.0503391059279279E-2</v>
      </c>
      <c r="FK64" s="220">
        <f t="shared" si="37"/>
        <v>2.0503391059279279E-2</v>
      </c>
      <c r="FL64" s="220">
        <f t="shared" si="37"/>
        <v>2.3671083873673414E-2</v>
      </c>
      <c r="FM64" s="220">
        <f t="shared" si="37"/>
        <v>2.3671083873673414E-2</v>
      </c>
      <c r="FN64" s="220">
        <f t="shared" si="37"/>
        <v>2.3671083873673414E-2</v>
      </c>
      <c r="FO64" s="220">
        <f t="shared" si="37"/>
        <v>2.3864851950471392E-2</v>
      </c>
      <c r="FP64" s="220">
        <f t="shared" si="37"/>
        <v>2.3864851950471392E-2</v>
      </c>
      <c r="FQ64" s="220">
        <f t="shared" si="37"/>
        <v>2.3864851950471392E-2</v>
      </c>
      <c r="FR64" s="220">
        <f t="shared" si="37"/>
        <v>2.3390900875198871E-2</v>
      </c>
      <c r="FS64" s="220">
        <f t="shared" si="37"/>
        <v>2.3390900875198871E-2</v>
      </c>
      <c r="FT64" s="220">
        <f t="shared" si="37"/>
        <v>2.3390900875198871E-2</v>
      </c>
      <c r="FU64" s="220">
        <f t="shared" si="37"/>
        <v>2.433720182043303E-2</v>
      </c>
      <c r="FV64" s="220">
        <f t="shared" si="37"/>
        <v>2.433720182043303E-2</v>
      </c>
      <c r="FW64" s="220">
        <f t="shared" si="37"/>
        <v>2.433720182043303E-2</v>
      </c>
      <c r="FX64" s="406" t="s">
        <v>49</v>
      </c>
    </row>
    <row r="65" spans="2:182" s="185" customFormat="1" ht="14" thickBot="1">
      <c r="B65" s="150" t="s">
        <v>60</v>
      </c>
      <c r="C65" s="222">
        <f t="shared" ref="C65:BN65" si="38">+C23</f>
        <v>3.0869999999999998E-2</v>
      </c>
      <c r="D65" s="222">
        <f t="shared" si="38"/>
        <v>3.0869999999999998E-2</v>
      </c>
      <c r="E65" s="222">
        <f t="shared" si="38"/>
        <v>3.0869999999999998E-2</v>
      </c>
      <c r="F65" s="222">
        <f t="shared" si="38"/>
        <v>3.0869999999999998E-2</v>
      </c>
      <c r="G65" s="222">
        <f t="shared" si="38"/>
        <v>3.0869999999999998E-2</v>
      </c>
      <c r="H65" s="222">
        <f t="shared" si="38"/>
        <v>3.0869999999999998E-2</v>
      </c>
      <c r="I65" s="222">
        <f t="shared" si="38"/>
        <v>3.0869999999999998E-2</v>
      </c>
      <c r="J65" s="222">
        <f t="shared" si="38"/>
        <v>3.0869999999999998E-2</v>
      </c>
      <c r="K65" s="222">
        <f t="shared" si="38"/>
        <v>3.0869999999999998E-2</v>
      </c>
      <c r="L65" s="222">
        <f t="shared" si="38"/>
        <v>3.0869999999999998E-2</v>
      </c>
      <c r="M65" s="222">
        <f t="shared" si="38"/>
        <v>3.0869999999999998E-2</v>
      </c>
      <c r="N65" s="222">
        <f t="shared" si="38"/>
        <v>3.0869999999999998E-2</v>
      </c>
      <c r="O65" s="222">
        <f t="shared" si="38"/>
        <v>3.1870000000000002E-2</v>
      </c>
      <c r="P65" s="222">
        <f t="shared" si="38"/>
        <v>3.1870000000000002E-2</v>
      </c>
      <c r="Q65" s="222">
        <f t="shared" si="38"/>
        <v>3.1870000000000002E-2</v>
      </c>
      <c r="R65" s="222">
        <f t="shared" si="38"/>
        <v>3.2869999999999996E-2</v>
      </c>
      <c r="S65" s="222">
        <f t="shared" si="38"/>
        <v>3.2869999999999996E-2</v>
      </c>
      <c r="T65" s="222">
        <f t="shared" si="38"/>
        <v>3.2869999999999996E-2</v>
      </c>
      <c r="U65" s="222">
        <f t="shared" si="38"/>
        <v>3.3869999999999997E-2</v>
      </c>
      <c r="V65" s="222">
        <f t="shared" si="38"/>
        <v>3.3869999999999997E-2</v>
      </c>
      <c r="W65" s="222">
        <f t="shared" si="38"/>
        <v>3.3869999999999997E-2</v>
      </c>
      <c r="X65" s="222">
        <f t="shared" si="38"/>
        <v>3.4869999999999998E-2</v>
      </c>
      <c r="Y65" s="222">
        <f t="shared" si="38"/>
        <v>3.4869999999999998E-2</v>
      </c>
      <c r="Z65" s="222">
        <f t="shared" si="38"/>
        <v>3.4869999999999998E-2</v>
      </c>
      <c r="AA65" s="222">
        <f t="shared" si="38"/>
        <v>3.5869999999999999E-2</v>
      </c>
      <c r="AB65" s="222">
        <f t="shared" si="38"/>
        <v>3.5869999999999999E-2</v>
      </c>
      <c r="AC65" s="222">
        <f t="shared" si="38"/>
        <v>3.5869999999999999E-2</v>
      </c>
      <c r="AD65" s="222">
        <f t="shared" si="38"/>
        <v>3.687E-2</v>
      </c>
      <c r="AE65" s="222">
        <f t="shared" si="38"/>
        <v>3.687E-2</v>
      </c>
      <c r="AF65" s="222">
        <f t="shared" si="38"/>
        <v>3.687E-2</v>
      </c>
      <c r="AG65" s="222">
        <f t="shared" si="38"/>
        <v>3.7870000000000001E-2</v>
      </c>
      <c r="AH65" s="222">
        <f t="shared" si="38"/>
        <v>4.1369999999999997E-2</v>
      </c>
      <c r="AI65" s="222">
        <f t="shared" si="38"/>
        <v>4.1369999999999997E-2</v>
      </c>
      <c r="AJ65" s="222">
        <f t="shared" si="38"/>
        <v>4.5870000000000001E-2</v>
      </c>
      <c r="AK65" s="222">
        <f t="shared" si="38"/>
        <v>4.5870000000000001E-2</v>
      </c>
      <c r="AL65" s="222">
        <f t="shared" si="38"/>
        <v>4.5870000000000001E-2</v>
      </c>
      <c r="AM65" s="222">
        <f t="shared" si="38"/>
        <v>4.6870000000000002E-2</v>
      </c>
      <c r="AN65" s="222">
        <f t="shared" si="38"/>
        <v>4.6870000000000002E-2</v>
      </c>
      <c r="AO65" s="222">
        <f t="shared" si="38"/>
        <v>4.6870000000000002E-2</v>
      </c>
      <c r="AP65" s="222">
        <f t="shared" si="38"/>
        <v>4.7870000000000003E-2</v>
      </c>
      <c r="AQ65" s="222">
        <f t="shared" si="38"/>
        <v>4.7870000000000003E-2</v>
      </c>
      <c r="AR65" s="222">
        <f t="shared" si="38"/>
        <v>4.7870000000000003E-2</v>
      </c>
      <c r="AS65" s="222">
        <f t="shared" si="38"/>
        <v>4.8870000000000004E-2</v>
      </c>
      <c r="AT65" s="222">
        <f t="shared" si="38"/>
        <v>4.8870000000000004E-2</v>
      </c>
      <c r="AU65" s="222">
        <f t="shared" si="38"/>
        <v>4.8870000000000004E-2</v>
      </c>
      <c r="AV65" s="222">
        <f t="shared" si="38"/>
        <v>5.3370000000000001E-2</v>
      </c>
      <c r="AW65" s="222">
        <f t="shared" si="38"/>
        <v>5.3370000000000001E-2</v>
      </c>
      <c r="AX65" s="222">
        <f t="shared" si="38"/>
        <v>5.3370000000000001E-2</v>
      </c>
      <c r="AY65" s="222">
        <f t="shared" si="38"/>
        <v>5.4370000000000002E-2</v>
      </c>
      <c r="AZ65" s="222">
        <f t="shared" si="38"/>
        <v>5.4370000000000002E-2</v>
      </c>
      <c r="BA65" s="222">
        <f t="shared" si="38"/>
        <v>5.4370000000000002E-2</v>
      </c>
      <c r="BB65" s="222">
        <f t="shared" si="38"/>
        <v>5.5370000000000003E-2</v>
      </c>
      <c r="BC65" s="222">
        <f t="shared" si="38"/>
        <v>5.5370000000000003E-2</v>
      </c>
      <c r="BD65" s="222">
        <f t="shared" si="38"/>
        <v>5.5370000000000003E-2</v>
      </c>
      <c r="BE65" s="222">
        <f t="shared" si="38"/>
        <v>5.5370000000000003E-2</v>
      </c>
      <c r="BF65" s="222">
        <f t="shared" si="38"/>
        <v>5.5370000000000003E-2</v>
      </c>
      <c r="BG65" s="222">
        <f t="shared" si="38"/>
        <v>5.5370000000000003E-2</v>
      </c>
      <c r="BH65" s="222">
        <f t="shared" si="38"/>
        <v>6.1370000000000001E-2</v>
      </c>
      <c r="BI65" s="222">
        <f t="shared" si="38"/>
        <v>6.1370000000000001E-2</v>
      </c>
      <c r="BJ65" s="222">
        <f t="shared" si="38"/>
        <v>6.1370000000000001E-2</v>
      </c>
      <c r="BK65" s="222">
        <f t="shared" si="38"/>
        <v>6.1370000000000001E-2</v>
      </c>
      <c r="BL65" s="222">
        <f t="shared" si="38"/>
        <v>6.1370000000000001E-2</v>
      </c>
      <c r="BM65" s="222">
        <f t="shared" si="38"/>
        <v>6.1370000000000001E-2</v>
      </c>
      <c r="BN65" s="222">
        <f t="shared" si="38"/>
        <v>6.1370000000000001E-2</v>
      </c>
      <c r="BO65" s="222">
        <f t="shared" ref="BO65:DZ65" si="39">+BO23</f>
        <v>6.1370000000000001E-2</v>
      </c>
      <c r="BP65" s="222">
        <f t="shared" si="39"/>
        <v>6.1370000000000001E-2</v>
      </c>
      <c r="BQ65" s="222">
        <f t="shared" si="39"/>
        <v>6.1370000000000001E-2</v>
      </c>
      <c r="BR65" s="222">
        <f t="shared" si="39"/>
        <v>6.1370000000000001E-2</v>
      </c>
      <c r="BS65" s="222">
        <f t="shared" si="39"/>
        <v>6.1370000000000001E-2</v>
      </c>
      <c r="BT65" s="222">
        <f t="shared" si="39"/>
        <v>6.1370000000000001E-2</v>
      </c>
      <c r="BU65" s="222">
        <f t="shared" si="39"/>
        <v>6.1370000000000001E-2</v>
      </c>
      <c r="BV65" s="222">
        <f t="shared" si="39"/>
        <v>6.1370000000000001E-2</v>
      </c>
      <c r="BW65" s="222">
        <f t="shared" si="39"/>
        <v>6.1370000000000001E-2</v>
      </c>
      <c r="BX65" s="222">
        <f t="shared" si="39"/>
        <v>6.1370000000000001E-2</v>
      </c>
      <c r="BY65" s="222">
        <f t="shared" si="39"/>
        <v>6.1370000000000001E-2</v>
      </c>
      <c r="BZ65" s="222">
        <f t="shared" si="39"/>
        <v>6.1370000000000001E-2</v>
      </c>
      <c r="CA65" s="222">
        <f t="shared" si="39"/>
        <v>6.1370000000000001E-2</v>
      </c>
      <c r="CB65" s="222">
        <f t="shared" si="39"/>
        <v>6.1370000000000001E-2</v>
      </c>
      <c r="CC65" s="222">
        <f t="shared" si="39"/>
        <v>6.1370000000000001E-2</v>
      </c>
      <c r="CD65" s="222">
        <f t="shared" si="39"/>
        <v>6.1370000000000001E-2</v>
      </c>
      <c r="CE65" s="222">
        <f t="shared" si="39"/>
        <v>6.1370000000000001E-2</v>
      </c>
      <c r="CF65" s="222">
        <f t="shared" si="39"/>
        <v>6.1370000000000001E-2</v>
      </c>
      <c r="CG65" s="222">
        <f t="shared" si="39"/>
        <v>6.1370000000000001E-2</v>
      </c>
      <c r="CH65" s="222">
        <f t="shared" si="39"/>
        <v>6.1370000000000001E-2</v>
      </c>
      <c r="CI65" s="222">
        <f t="shared" si="39"/>
        <v>6.1370000000000001E-2</v>
      </c>
      <c r="CJ65" s="223">
        <f t="shared" si="39"/>
        <v>6.1370000000000001E-2</v>
      </c>
      <c r="CK65" s="223">
        <f t="shared" si="39"/>
        <v>6.1370000000000001E-2</v>
      </c>
      <c r="CL65" s="223">
        <f t="shared" si="39"/>
        <v>6.1370000000000001E-2</v>
      </c>
      <c r="CM65" s="223">
        <f t="shared" si="39"/>
        <v>6.1370000000000001E-2</v>
      </c>
      <c r="CN65" s="223">
        <f t="shared" si="39"/>
        <v>6.1370000000000001E-2</v>
      </c>
      <c r="CO65" s="223">
        <f t="shared" si="39"/>
        <v>6.1370000000000001E-2</v>
      </c>
      <c r="CP65" s="223">
        <f t="shared" si="39"/>
        <v>6.1370000000000001E-2</v>
      </c>
      <c r="CQ65" s="223">
        <f t="shared" si="39"/>
        <v>6.1370000000000001E-2</v>
      </c>
      <c r="CR65" s="223">
        <f t="shared" si="39"/>
        <v>6.1370000000000001E-2</v>
      </c>
      <c r="CS65" s="223">
        <f t="shared" si="39"/>
        <v>6.1370000000000001E-2</v>
      </c>
      <c r="CT65" s="223">
        <f t="shared" si="39"/>
        <v>6.1370000000000001E-2</v>
      </c>
      <c r="CU65" s="223">
        <f t="shared" si="39"/>
        <v>6.1370000000000001E-2</v>
      </c>
      <c r="CV65" s="223">
        <f t="shared" si="39"/>
        <v>6.1370000000000001E-2</v>
      </c>
      <c r="CW65" s="223">
        <f t="shared" si="39"/>
        <v>6.1370000000000001E-2</v>
      </c>
      <c r="CX65" s="223">
        <f t="shared" si="39"/>
        <v>6.1370000000000001E-2</v>
      </c>
      <c r="CY65" s="223">
        <f t="shared" si="39"/>
        <v>6.1370000000000001E-2</v>
      </c>
      <c r="CZ65" s="223">
        <f t="shared" si="39"/>
        <v>6.1370000000000001E-2</v>
      </c>
      <c r="DA65" s="223">
        <f t="shared" si="39"/>
        <v>6.1370000000000001E-2</v>
      </c>
      <c r="DB65" s="223">
        <f t="shared" si="39"/>
        <v>6.1370000000000001E-2</v>
      </c>
      <c r="DC65" s="223">
        <f t="shared" si="39"/>
        <v>6.1370000000000001E-2</v>
      </c>
      <c r="DD65" s="223">
        <f t="shared" si="39"/>
        <v>6.1370000000000001E-2</v>
      </c>
      <c r="DE65" s="223">
        <f t="shared" si="39"/>
        <v>6.1370000000000001E-2</v>
      </c>
      <c r="DF65" s="223">
        <f t="shared" si="39"/>
        <v>6.1370000000000001E-2</v>
      </c>
      <c r="DG65" s="223">
        <f t="shared" si="39"/>
        <v>6.1370000000000001E-2</v>
      </c>
      <c r="DH65" s="223">
        <f t="shared" si="39"/>
        <v>6.1370000000000001E-2</v>
      </c>
      <c r="DI65" s="223">
        <f t="shared" si="39"/>
        <v>6.1370000000000001E-2</v>
      </c>
      <c r="DJ65" s="223">
        <f t="shared" si="39"/>
        <v>6.1370000000000001E-2</v>
      </c>
      <c r="DK65" s="223">
        <f t="shared" si="39"/>
        <v>6.1370000000000001E-2</v>
      </c>
      <c r="DL65" s="223">
        <f t="shared" si="39"/>
        <v>6.1370000000000001E-2</v>
      </c>
      <c r="DM65" s="223">
        <f t="shared" si="39"/>
        <v>6.1370000000000001E-2</v>
      </c>
      <c r="DN65" s="223">
        <f t="shared" si="39"/>
        <v>6.1370000000000001E-2</v>
      </c>
      <c r="DO65" s="222">
        <f t="shared" si="39"/>
        <v>6.1370000000000001E-2</v>
      </c>
      <c r="DP65" s="222">
        <f t="shared" si="39"/>
        <v>6.1370000000000001E-2</v>
      </c>
      <c r="DQ65" s="222">
        <f t="shared" si="39"/>
        <v>6.1370000000000001E-2</v>
      </c>
      <c r="DR65" s="222">
        <f t="shared" si="39"/>
        <v>6.1370000000000001E-2</v>
      </c>
      <c r="DS65" s="222">
        <f t="shared" si="39"/>
        <v>6.1370000000000001E-2</v>
      </c>
      <c r="DT65" s="222">
        <f t="shared" si="39"/>
        <v>6.1370000000000001E-2</v>
      </c>
      <c r="DU65" s="222">
        <f t="shared" si="39"/>
        <v>6.1370000000000001E-2</v>
      </c>
      <c r="DV65" s="222">
        <f t="shared" si="39"/>
        <v>6.1370000000000001E-2</v>
      </c>
      <c r="DW65" s="222">
        <f t="shared" si="39"/>
        <v>6.1370000000000001E-2</v>
      </c>
      <c r="DX65" s="222">
        <f t="shared" si="39"/>
        <v>6.1370000000000001E-2</v>
      </c>
      <c r="DY65" s="478">
        <f t="shared" si="39"/>
        <v>6.1370000000000001E-2</v>
      </c>
      <c r="DZ65" s="222">
        <f t="shared" si="39"/>
        <v>6.1370000000000001E-2</v>
      </c>
      <c r="EA65" s="222">
        <f t="shared" ref="EA65:FW65" si="40">+EA23</f>
        <v>6.1370000000000001E-2</v>
      </c>
      <c r="EB65" s="222">
        <f t="shared" si="40"/>
        <v>6.1370000000000001E-2</v>
      </c>
      <c r="EC65" s="222">
        <f t="shared" si="40"/>
        <v>6.1370000000000001E-2</v>
      </c>
      <c r="ED65" s="222">
        <f t="shared" si="40"/>
        <v>6.1370000000000001E-2</v>
      </c>
      <c r="EE65" s="222">
        <f t="shared" si="40"/>
        <v>6.1370000000000001E-2</v>
      </c>
      <c r="EF65" s="222">
        <f t="shared" si="40"/>
        <v>6.1370000000000001E-2</v>
      </c>
      <c r="EG65" s="222">
        <f t="shared" si="40"/>
        <v>6.1370000000000001E-2</v>
      </c>
      <c r="EH65" s="222">
        <f t="shared" si="40"/>
        <v>6.1370000000000001E-2</v>
      </c>
      <c r="EI65" s="222">
        <f t="shared" si="40"/>
        <v>6.1370000000000001E-2</v>
      </c>
      <c r="EJ65" s="222">
        <f t="shared" si="40"/>
        <v>6.1370000000000001E-2</v>
      </c>
      <c r="EK65" s="222">
        <f t="shared" si="40"/>
        <v>6.1370000000000001E-2</v>
      </c>
      <c r="EL65" s="222">
        <f t="shared" si="40"/>
        <v>6.1370000000000001E-2</v>
      </c>
      <c r="EM65" s="222">
        <f t="shared" si="40"/>
        <v>6.1370000000000001E-2</v>
      </c>
      <c r="EN65" s="222">
        <f t="shared" si="40"/>
        <v>6.1370000000000001E-2</v>
      </c>
      <c r="EO65" s="222">
        <f t="shared" si="40"/>
        <v>6.1370000000000001E-2</v>
      </c>
      <c r="EP65" s="222">
        <f t="shared" si="40"/>
        <v>6.1370000000000001E-2</v>
      </c>
      <c r="EQ65" s="222">
        <f t="shared" si="40"/>
        <v>6.1370000000000001E-2</v>
      </c>
      <c r="ER65" s="222">
        <f t="shared" si="40"/>
        <v>6.1370000000000001E-2</v>
      </c>
      <c r="ES65" s="222">
        <f t="shared" si="40"/>
        <v>6.1370000000000001E-2</v>
      </c>
      <c r="ET65" s="222">
        <f t="shared" si="40"/>
        <v>6.1370000000000001E-2</v>
      </c>
      <c r="EU65" s="222">
        <f t="shared" si="40"/>
        <v>6.1370000000000001E-2</v>
      </c>
      <c r="EV65" s="222">
        <f t="shared" si="40"/>
        <v>6.1370000000000001E-2</v>
      </c>
      <c r="EW65" s="222">
        <f t="shared" si="40"/>
        <v>6.1370000000000001E-2</v>
      </c>
      <c r="EX65" s="222">
        <f t="shared" si="40"/>
        <v>6.1370000000000001E-2</v>
      </c>
      <c r="EY65" s="222">
        <f t="shared" si="40"/>
        <v>6.1370000000000001E-2</v>
      </c>
      <c r="EZ65" s="222">
        <f t="shared" si="40"/>
        <v>6.1370000000000001E-2</v>
      </c>
      <c r="FA65" s="222">
        <f t="shared" si="40"/>
        <v>6.1370000000000001E-2</v>
      </c>
      <c r="FB65" s="222">
        <f t="shared" si="40"/>
        <v>6.1370000000000001E-2</v>
      </c>
      <c r="FC65" s="222">
        <f t="shared" si="40"/>
        <v>6.1370000000000001E-2</v>
      </c>
      <c r="FD65" s="222">
        <f t="shared" si="40"/>
        <v>6.1370000000000001E-2</v>
      </c>
      <c r="FE65" s="222">
        <f t="shared" si="40"/>
        <v>6.1370000000000001E-2</v>
      </c>
      <c r="FF65" s="222">
        <f t="shared" si="40"/>
        <v>6.1370000000000001E-2</v>
      </c>
      <c r="FG65" s="222">
        <f t="shared" si="40"/>
        <v>6.1370000000000001E-2</v>
      </c>
      <c r="FH65" s="222">
        <f t="shared" si="40"/>
        <v>6.1370000000000001E-2</v>
      </c>
      <c r="FI65" s="222">
        <f t="shared" si="40"/>
        <v>6.1370000000000001E-2</v>
      </c>
      <c r="FJ65" s="222">
        <f t="shared" si="40"/>
        <v>6.1370000000000001E-2</v>
      </c>
      <c r="FK65" s="222">
        <f t="shared" si="40"/>
        <v>6.1370000000000001E-2</v>
      </c>
      <c r="FL65" s="222">
        <f t="shared" si="40"/>
        <v>6.1370000000000001E-2</v>
      </c>
      <c r="FM65" s="222">
        <f t="shared" si="40"/>
        <v>6.1370000000000001E-2</v>
      </c>
      <c r="FN65" s="222">
        <f t="shared" si="40"/>
        <v>6.1370000000000001E-2</v>
      </c>
      <c r="FO65" s="222">
        <f t="shared" si="40"/>
        <v>6.1370000000000001E-2</v>
      </c>
      <c r="FP65" s="222">
        <f t="shared" si="40"/>
        <v>6.1370000000000001E-2</v>
      </c>
      <c r="FQ65" s="222">
        <f t="shared" si="40"/>
        <v>6.1370000000000001E-2</v>
      </c>
      <c r="FR65" s="222">
        <f t="shared" si="40"/>
        <v>6.1370000000000001E-2</v>
      </c>
      <c r="FS65" s="222">
        <f t="shared" si="40"/>
        <v>6.1370000000000001E-2</v>
      </c>
      <c r="FT65" s="222">
        <f t="shared" si="40"/>
        <v>6.1370000000000001E-2</v>
      </c>
      <c r="FU65" s="222">
        <f t="shared" si="40"/>
        <v>6.1370000000000001E-2</v>
      </c>
      <c r="FV65" s="222">
        <f t="shared" si="40"/>
        <v>6.1370000000000001E-2</v>
      </c>
      <c r="FW65" s="222">
        <f t="shared" si="40"/>
        <v>6.1370000000000001E-2</v>
      </c>
      <c r="FX65" s="406" t="s">
        <v>49</v>
      </c>
    </row>
    <row r="66" spans="2:182" s="185" customFormat="1" ht="14" thickBot="1">
      <c r="B66" s="224" t="s">
        <v>68</v>
      </c>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479"/>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480"/>
      <c r="FX66" s="406" t="s">
        <v>49</v>
      </c>
    </row>
    <row r="67" spans="2:182" s="185" customFormat="1">
      <c r="B67" s="144" t="s">
        <v>66</v>
      </c>
      <c r="O67" s="185">
        <f>+O58</f>
        <v>-5</v>
      </c>
      <c r="P67" s="185">
        <v>-5</v>
      </c>
      <c r="Q67" s="185">
        <v>-5</v>
      </c>
      <c r="R67" s="185">
        <v>-5</v>
      </c>
      <c r="S67" s="185">
        <v>-5</v>
      </c>
      <c r="T67" s="185">
        <v>-5</v>
      </c>
      <c r="U67" s="185">
        <v>-5</v>
      </c>
      <c r="V67" s="185">
        <v>-5</v>
      </c>
      <c r="W67" s="185">
        <v>-5</v>
      </c>
      <c r="X67" s="185">
        <v>-5</v>
      </c>
      <c r="Y67" s="185">
        <v>-5</v>
      </c>
      <c r="Z67" s="185">
        <v>-5</v>
      </c>
      <c r="AA67" s="185">
        <v>-5</v>
      </c>
      <c r="AB67" s="185">
        <v>-5</v>
      </c>
      <c r="AC67" s="185">
        <v>-5</v>
      </c>
      <c r="AD67" s="185">
        <v>-5</v>
      </c>
      <c r="AE67" s="185">
        <v>-5</v>
      </c>
      <c r="AF67" s="185">
        <v>-5</v>
      </c>
      <c r="AG67" s="185">
        <v>-5</v>
      </c>
      <c r="AH67" s="185">
        <v>-5</v>
      </c>
      <c r="AI67" s="185">
        <v>-5</v>
      </c>
      <c r="AJ67" s="185">
        <v>-5</v>
      </c>
      <c r="AK67" s="185">
        <v>-5</v>
      </c>
      <c r="AL67" s="185">
        <v>-5</v>
      </c>
      <c r="AM67" s="185">
        <v>-5</v>
      </c>
      <c r="AN67" s="185">
        <v>-5</v>
      </c>
      <c r="AO67" s="185">
        <v>-5</v>
      </c>
      <c r="AP67" s="185">
        <v>-5</v>
      </c>
      <c r="AQ67" s="185">
        <v>-5</v>
      </c>
      <c r="AR67" s="185">
        <v>-5</v>
      </c>
      <c r="AS67" s="185">
        <v>-5</v>
      </c>
      <c r="AT67" s="185">
        <v>-5</v>
      </c>
      <c r="AU67" s="185">
        <v>-5</v>
      </c>
      <c r="AV67" s="185">
        <v>-5</v>
      </c>
      <c r="AW67" s="185">
        <v>-5</v>
      </c>
      <c r="AX67" s="185">
        <v>-5</v>
      </c>
      <c r="AY67" s="185">
        <v>-5</v>
      </c>
      <c r="AZ67" s="185">
        <v>-5</v>
      </c>
      <c r="BA67" s="185">
        <v>-5</v>
      </c>
      <c r="BB67" s="185">
        <v>-5</v>
      </c>
      <c r="BC67" s="185">
        <v>-5</v>
      </c>
      <c r="BD67" s="185">
        <v>-5</v>
      </c>
      <c r="BE67" s="185">
        <v>-5</v>
      </c>
      <c r="BF67" s="185">
        <v>-5</v>
      </c>
      <c r="BG67" s="185">
        <v>-5</v>
      </c>
      <c r="BH67" s="185">
        <v>-5</v>
      </c>
      <c r="BI67" s="185">
        <v>-5</v>
      </c>
      <c r="BJ67" s="185">
        <v>-5</v>
      </c>
      <c r="BK67" s="185">
        <v>-5</v>
      </c>
      <c r="BL67" s="185">
        <v>-5</v>
      </c>
      <c r="BM67" s="185">
        <v>-5</v>
      </c>
      <c r="BN67" s="185">
        <v>-5</v>
      </c>
      <c r="BO67" s="185">
        <v>-5</v>
      </c>
      <c r="BP67" s="185">
        <v>-5</v>
      </c>
      <c r="BQ67" s="185">
        <v>-5</v>
      </c>
      <c r="BR67" s="185">
        <v>-5</v>
      </c>
      <c r="BS67" s="185">
        <v>-5</v>
      </c>
      <c r="BT67" s="185">
        <v>-5</v>
      </c>
      <c r="BU67" s="185">
        <v>-5</v>
      </c>
      <c r="BV67" s="185">
        <v>-5</v>
      </c>
      <c r="BW67" s="185">
        <v>-5</v>
      </c>
      <c r="BX67" s="185">
        <v>-5</v>
      </c>
      <c r="BY67" s="185">
        <v>-5</v>
      </c>
      <c r="BZ67" s="185">
        <v>-5</v>
      </c>
      <c r="CA67" s="185">
        <v>-5</v>
      </c>
      <c r="CB67" s="185">
        <v>-5</v>
      </c>
      <c r="CC67" s="185">
        <v>-5</v>
      </c>
      <c r="CD67" s="185">
        <v>-5</v>
      </c>
      <c r="CE67" s="185">
        <v>-5</v>
      </c>
      <c r="CF67" s="185">
        <v>-5</v>
      </c>
      <c r="CG67" s="185">
        <v>-5</v>
      </c>
      <c r="CH67" s="185">
        <v>-5</v>
      </c>
      <c r="CI67" s="185">
        <v>-5</v>
      </c>
      <c r="CJ67" s="185">
        <v>-5</v>
      </c>
      <c r="CK67" s="185">
        <v>-5</v>
      </c>
      <c r="CL67" s="185">
        <v>-5</v>
      </c>
      <c r="CM67" s="185">
        <v>-5</v>
      </c>
      <c r="CN67" s="185">
        <v>-5</v>
      </c>
      <c r="CO67" s="185">
        <v>-5</v>
      </c>
      <c r="CP67" s="185">
        <v>-5</v>
      </c>
      <c r="CQ67" s="185">
        <v>-5</v>
      </c>
      <c r="CR67" s="185">
        <v>-5</v>
      </c>
      <c r="CS67" s="185">
        <v>-5</v>
      </c>
      <c r="CT67" s="185">
        <v>-5</v>
      </c>
      <c r="CU67" s="185">
        <v>-5</v>
      </c>
      <c r="CV67" s="185">
        <v>-5</v>
      </c>
      <c r="CW67" s="185">
        <v>-5</v>
      </c>
      <c r="CX67" s="185">
        <v>-5</v>
      </c>
      <c r="CY67" s="185">
        <v>-5</v>
      </c>
      <c r="CZ67" s="185">
        <v>-5</v>
      </c>
      <c r="DA67" s="185">
        <v>-5</v>
      </c>
      <c r="DB67" s="185">
        <v>-5</v>
      </c>
      <c r="DC67" s="185">
        <v>-5</v>
      </c>
      <c r="DD67" s="185">
        <v>-5</v>
      </c>
      <c r="DE67" s="185">
        <v>-5</v>
      </c>
      <c r="DF67" s="185">
        <v>-5</v>
      </c>
      <c r="DG67" s="185">
        <v>-5</v>
      </c>
      <c r="DH67" s="185">
        <v>-5</v>
      </c>
      <c r="DI67" s="185">
        <v>-5</v>
      </c>
      <c r="DJ67" s="185">
        <v>-5</v>
      </c>
      <c r="DK67" s="185">
        <v>-5</v>
      </c>
      <c r="DL67" s="185">
        <v>-5</v>
      </c>
      <c r="DM67" s="185">
        <v>-5</v>
      </c>
      <c r="DN67" s="185">
        <v>-5</v>
      </c>
      <c r="DO67" s="185">
        <v>-5</v>
      </c>
      <c r="DP67" s="185">
        <v>-5</v>
      </c>
      <c r="DQ67" s="185">
        <v>-5</v>
      </c>
      <c r="DR67" s="185">
        <v>-5</v>
      </c>
      <c r="DS67" s="185">
        <v>-5</v>
      </c>
      <c r="DT67" s="185">
        <v>-5</v>
      </c>
      <c r="DU67" s="185">
        <v>-5</v>
      </c>
      <c r="DV67" s="185">
        <v>-5</v>
      </c>
      <c r="DW67" s="185">
        <v>-5</v>
      </c>
      <c r="DX67" s="185">
        <v>-5</v>
      </c>
      <c r="DY67" s="467">
        <f t="shared" ref="DY67:FW67" si="41">+DY58</f>
        <v>0.55000000000000004</v>
      </c>
      <c r="DZ67" s="221">
        <f t="shared" si="41"/>
        <v>0.55000000000000004</v>
      </c>
      <c r="EA67" s="221">
        <f t="shared" si="41"/>
        <v>0.55000000000000004</v>
      </c>
      <c r="EB67" s="221">
        <f t="shared" si="41"/>
        <v>0.85</v>
      </c>
      <c r="EC67" s="221">
        <f t="shared" si="41"/>
        <v>0.85</v>
      </c>
      <c r="ED67" s="221">
        <f t="shared" si="41"/>
        <v>0.85</v>
      </c>
      <c r="EE67" s="221">
        <f t="shared" si="41"/>
        <v>0.85</v>
      </c>
      <c r="EF67" s="221">
        <f t="shared" si="41"/>
        <v>0.85</v>
      </c>
      <c r="EG67" s="221">
        <f t="shared" si="41"/>
        <v>0.85</v>
      </c>
      <c r="EH67" s="221">
        <f t="shared" si="41"/>
        <v>0.85</v>
      </c>
      <c r="EI67" s="221">
        <f t="shared" si="41"/>
        <v>0.85</v>
      </c>
      <c r="EJ67" s="221">
        <f t="shared" si="41"/>
        <v>0.85</v>
      </c>
      <c r="EK67" s="221">
        <f t="shared" si="41"/>
        <v>0.85</v>
      </c>
      <c r="EL67" s="221">
        <f t="shared" si="41"/>
        <v>0.85</v>
      </c>
      <c r="EM67" s="221">
        <f t="shared" si="41"/>
        <v>0.85</v>
      </c>
      <c r="EN67" s="221">
        <f t="shared" si="41"/>
        <v>1.3</v>
      </c>
      <c r="EO67" s="221">
        <f t="shared" si="41"/>
        <v>1.3</v>
      </c>
      <c r="EP67" s="221">
        <f t="shared" si="41"/>
        <v>1.3</v>
      </c>
      <c r="EQ67" s="221">
        <f t="shared" si="41"/>
        <v>1.3</v>
      </c>
      <c r="ER67" s="221">
        <f t="shared" si="41"/>
        <v>1.3</v>
      </c>
      <c r="ES67" s="221">
        <f t="shared" si="41"/>
        <v>1.3</v>
      </c>
      <c r="ET67" s="221">
        <f t="shared" si="41"/>
        <v>1.3</v>
      </c>
      <c r="EU67" s="221">
        <f t="shared" si="41"/>
        <v>1.3</v>
      </c>
      <c r="EV67" s="221">
        <f t="shared" si="41"/>
        <v>1.3</v>
      </c>
      <c r="EW67" s="221">
        <f t="shared" si="41"/>
        <v>1.3</v>
      </c>
      <c r="EX67" s="221">
        <f t="shared" si="41"/>
        <v>1.3</v>
      </c>
      <c r="EY67" s="221">
        <f t="shared" si="41"/>
        <v>1.3</v>
      </c>
      <c r="EZ67" s="221">
        <f t="shared" si="41"/>
        <v>1.75</v>
      </c>
      <c r="FA67" s="221">
        <f t="shared" si="41"/>
        <v>1.75</v>
      </c>
      <c r="FB67" s="221">
        <f t="shared" si="41"/>
        <v>1.75</v>
      </c>
      <c r="FC67" s="221">
        <f t="shared" si="41"/>
        <v>1.75</v>
      </c>
      <c r="FD67" s="221">
        <f t="shared" si="41"/>
        <v>1.75</v>
      </c>
      <c r="FE67" s="221">
        <f t="shared" si="41"/>
        <v>1.75</v>
      </c>
      <c r="FF67" s="221">
        <f t="shared" si="41"/>
        <v>1.75</v>
      </c>
      <c r="FG67" s="221">
        <f t="shared" si="41"/>
        <v>1.75</v>
      </c>
      <c r="FH67" s="221">
        <f t="shared" si="41"/>
        <v>1.75</v>
      </c>
      <c r="FI67" s="221">
        <f t="shared" si="41"/>
        <v>1.75</v>
      </c>
      <c r="FJ67" s="221">
        <f t="shared" si="41"/>
        <v>1.75</v>
      </c>
      <c r="FK67" s="221">
        <f t="shared" si="41"/>
        <v>1.75</v>
      </c>
      <c r="FL67" s="221">
        <f t="shared" si="41"/>
        <v>2.2999999999999998</v>
      </c>
      <c r="FM67" s="221">
        <f t="shared" si="41"/>
        <v>2.2999999999999998</v>
      </c>
      <c r="FN67" s="221">
        <f t="shared" si="41"/>
        <v>2.2999999999999998</v>
      </c>
      <c r="FO67" s="221">
        <f t="shared" si="41"/>
        <v>2.2999999999999998</v>
      </c>
      <c r="FP67" s="221">
        <f t="shared" si="41"/>
        <v>2.2999999999999998</v>
      </c>
      <c r="FQ67" s="221">
        <f t="shared" si="41"/>
        <v>2.2999999999999998</v>
      </c>
      <c r="FR67" s="221">
        <f t="shared" si="41"/>
        <v>2.2999999999999998</v>
      </c>
      <c r="FS67" s="221">
        <f t="shared" si="41"/>
        <v>2.2999999999999998</v>
      </c>
      <c r="FT67" s="221">
        <f t="shared" si="41"/>
        <v>2.2999999999999998</v>
      </c>
      <c r="FU67" s="221">
        <f t="shared" si="41"/>
        <v>2.2999999999999998</v>
      </c>
      <c r="FV67" s="221">
        <f t="shared" si="41"/>
        <v>2.2999999999999998</v>
      </c>
      <c r="FW67" s="481">
        <f t="shared" si="41"/>
        <v>2.2999999999999998</v>
      </c>
      <c r="FX67" s="406" t="s">
        <v>49</v>
      </c>
    </row>
    <row r="68" spans="2:182" s="185" customFormat="1">
      <c r="B68" s="144" t="s">
        <v>65</v>
      </c>
      <c r="O68" s="185">
        <f>+O59</f>
        <v>-5</v>
      </c>
      <c r="P68" s="185">
        <v>-5</v>
      </c>
      <c r="Q68" s="185">
        <v>-5</v>
      </c>
      <c r="R68" s="185">
        <v>-5</v>
      </c>
      <c r="S68" s="185">
        <v>-5</v>
      </c>
      <c r="T68" s="185">
        <v>-5</v>
      </c>
      <c r="U68" s="185">
        <v>-5</v>
      </c>
      <c r="V68" s="185">
        <v>-5</v>
      </c>
      <c r="W68" s="185">
        <v>-5</v>
      </c>
      <c r="X68" s="185">
        <v>-5</v>
      </c>
      <c r="Y68" s="185">
        <v>-5</v>
      </c>
      <c r="Z68" s="185">
        <v>-5</v>
      </c>
      <c r="AA68" s="185">
        <v>-5</v>
      </c>
      <c r="AB68" s="185">
        <v>-5</v>
      </c>
      <c r="AC68" s="185">
        <v>-5</v>
      </c>
      <c r="AD68" s="185">
        <v>-5</v>
      </c>
      <c r="AE68" s="185">
        <v>-5</v>
      </c>
      <c r="AF68" s="185">
        <v>-5</v>
      </c>
      <c r="AG68" s="185">
        <v>-5</v>
      </c>
      <c r="AH68" s="185">
        <v>-5</v>
      </c>
      <c r="AI68" s="185">
        <v>-5</v>
      </c>
      <c r="AJ68" s="185">
        <v>-5</v>
      </c>
      <c r="AK68" s="185">
        <v>-5</v>
      </c>
      <c r="AL68" s="185">
        <v>-5</v>
      </c>
      <c r="AM68" s="185">
        <v>-5</v>
      </c>
      <c r="AN68" s="185">
        <v>-5</v>
      </c>
      <c r="AO68" s="185">
        <v>-5</v>
      </c>
      <c r="AP68" s="185">
        <v>-5</v>
      </c>
      <c r="AQ68" s="185">
        <v>-5</v>
      </c>
      <c r="AR68" s="185">
        <v>-5</v>
      </c>
      <c r="AS68" s="185">
        <v>-5</v>
      </c>
      <c r="AT68" s="185">
        <v>-5</v>
      </c>
      <c r="AU68" s="185">
        <v>-5</v>
      </c>
      <c r="AV68" s="185">
        <v>-5</v>
      </c>
      <c r="AW68" s="185">
        <v>-5</v>
      </c>
      <c r="AX68" s="185">
        <v>-5</v>
      </c>
      <c r="AY68" s="185">
        <v>-5</v>
      </c>
      <c r="AZ68" s="185">
        <v>-5</v>
      </c>
      <c r="BA68" s="185">
        <v>-5</v>
      </c>
      <c r="BB68" s="185">
        <v>-5</v>
      </c>
      <c r="BC68" s="185">
        <v>-5</v>
      </c>
      <c r="BD68" s="185">
        <v>-5</v>
      </c>
      <c r="BE68" s="185">
        <v>-5</v>
      </c>
      <c r="BF68" s="185">
        <v>-5</v>
      </c>
      <c r="BG68" s="185">
        <v>-5</v>
      </c>
      <c r="BH68" s="185">
        <v>-5</v>
      </c>
      <c r="BI68" s="185">
        <v>-5</v>
      </c>
      <c r="BJ68" s="185">
        <v>-5</v>
      </c>
      <c r="BK68" s="185">
        <v>-5</v>
      </c>
      <c r="BL68" s="185">
        <v>-5</v>
      </c>
      <c r="BM68" s="185">
        <v>-5</v>
      </c>
      <c r="BN68" s="185">
        <v>-5</v>
      </c>
      <c r="BO68" s="185">
        <v>-5</v>
      </c>
      <c r="BP68" s="185">
        <v>-5</v>
      </c>
      <c r="BQ68" s="185">
        <v>-5</v>
      </c>
      <c r="BR68" s="185">
        <v>-5</v>
      </c>
      <c r="BS68" s="185">
        <v>-5</v>
      </c>
      <c r="BT68" s="185">
        <v>-5</v>
      </c>
      <c r="BU68" s="185">
        <v>-5</v>
      </c>
      <c r="BV68" s="185">
        <v>-5</v>
      </c>
      <c r="BW68" s="185">
        <v>-5</v>
      </c>
      <c r="BX68" s="185">
        <v>-5</v>
      </c>
      <c r="BY68" s="185">
        <v>-5</v>
      </c>
      <c r="BZ68" s="185">
        <v>-5</v>
      </c>
      <c r="CA68" s="185">
        <v>-5</v>
      </c>
      <c r="CB68" s="185">
        <v>-5</v>
      </c>
      <c r="CC68" s="185">
        <v>-5</v>
      </c>
      <c r="CD68" s="185">
        <v>-5</v>
      </c>
      <c r="CE68" s="185">
        <v>-5</v>
      </c>
      <c r="CF68" s="185">
        <v>-5</v>
      </c>
      <c r="CG68" s="185">
        <v>-5</v>
      </c>
      <c r="CH68" s="185">
        <v>-5</v>
      </c>
      <c r="CI68" s="185">
        <v>-5</v>
      </c>
      <c r="CJ68" s="185">
        <v>-5</v>
      </c>
      <c r="CK68" s="185">
        <v>-5</v>
      </c>
      <c r="CL68" s="185">
        <v>-5</v>
      </c>
      <c r="CM68" s="185">
        <v>-5</v>
      </c>
      <c r="CN68" s="185">
        <v>-5</v>
      </c>
      <c r="CO68" s="185">
        <v>-5</v>
      </c>
      <c r="CP68" s="185">
        <v>-5</v>
      </c>
      <c r="CQ68" s="185">
        <v>-5</v>
      </c>
      <c r="CR68" s="185">
        <v>-5</v>
      </c>
      <c r="CS68" s="185">
        <v>-5</v>
      </c>
      <c r="CT68" s="185">
        <v>-5</v>
      </c>
      <c r="CU68" s="185">
        <v>-5</v>
      </c>
      <c r="CV68" s="185">
        <v>-5</v>
      </c>
      <c r="CW68" s="185">
        <v>-5</v>
      </c>
      <c r="CX68" s="185">
        <v>-5</v>
      </c>
      <c r="CY68" s="185">
        <v>-5</v>
      </c>
      <c r="CZ68" s="185">
        <v>-5</v>
      </c>
      <c r="DA68" s="185">
        <v>-5</v>
      </c>
      <c r="DB68" s="185">
        <v>-5</v>
      </c>
      <c r="DC68" s="185">
        <v>-5</v>
      </c>
      <c r="DD68" s="185">
        <v>-5</v>
      </c>
      <c r="DE68" s="185">
        <v>-5</v>
      </c>
      <c r="DF68" s="185">
        <v>-5</v>
      </c>
      <c r="DG68" s="185">
        <v>-5</v>
      </c>
      <c r="DH68" s="185">
        <v>-5</v>
      </c>
      <c r="DI68" s="185">
        <v>-5</v>
      </c>
      <c r="DJ68" s="185">
        <v>-5</v>
      </c>
      <c r="DK68" s="185">
        <v>-5</v>
      </c>
      <c r="DL68" s="185">
        <v>-5</v>
      </c>
      <c r="DM68" s="185">
        <v>-5</v>
      </c>
      <c r="DN68" s="185">
        <v>-5</v>
      </c>
      <c r="DO68" s="185">
        <v>-5</v>
      </c>
      <c r="DP68" s="185">
        <v>-5</v>
      </c>
      <c r="DQ68" s="185">
        <v>-5</v>
      </c>
      <c r="DR68" s="185">
        <v>-5</v>
      </c>
      <c r="DS68" s="185">
        <v>-5</v>
      </c>
      <c r="DT68" s="185">
        <v>-5</v>
      </c>
      <c r="DU68" s="185">
        <v>-5</v>
      </c>
      <c r="DV68" s="185">
        <v>-5</v>
      </c>
      <c r="DW68" s="185">
        <v>-5</v>
      </c>
      <c r="DX68" s="185">
        <v>-5</v>
      </c>
      <c r="DY68" s="467">
        <f t="shared" ref="DY68:FW68" si="42">+DY59-DY67</f>
        <v>0</v>
      </c>
      <c r="DZ68" s="221">
        <f t="shared" si="42"/>
        <v>0</v>
      </c>
      <c r="EA68" s="221">
        <f t="shared" si="42"/>
        <v>0</v>
      </c>
      <c r="EB68" s="221">
        <f t="shared" si="42"/>
        <v>0</v>
      </c>
      <c r="EC68" s="221">
        <f t="shared" si="42"/>
        <v>0</v>
      </c>
      <c r="ED68" s="221">
        <f t="shared" si="42"/>
        <v>0</v>
      </c>
      <c r="EE68" s="221">
        <f t="shared" si="42"/>
        <v>2.15</v>
      </c>
      <c r="EF68" s="221">
        <f t="shared" si="42"/>
        <v>2.15</v>
      </c>
      <c r="EG68" s="221">
        <f t="shared" si="42"/>
        <v>2.15</v>
      </c>
      <c r="EH68" s="221">
        <f t="shared" si="42"/>
        <v>2.15</v>
      </c>
      <c r="EI68" s="221">
        <f t="shared" si="42"/>
        <v>2.15</v>
      </c>
      <c r="EJ68" s="221">
        <f t="shared" si="42"/>
        <v>2.15</v>
      </c>
      <c r="EK68" s="221">
        <f t="shared" si="42"/>
        <v>2.15</v>
      </c>
      <c r="EL68" s="221">
        <f t="shared" si="42"/>
        <v>2.15</v>
      </c>
      <c r="EM68" s="221">
        <f t="shared" si="42"/>
        <v>2.15</v>
      </c>
      <c r="EN68" s="221">
        <f t="shared" si="42"/>
        <v>3.6000000000000005</v>
      </c>
      <c r="EO68" s="221">
        <f t="shared" si="42"/>
        <v>3.6000000000000005</v>
      </c>
      <c r="EP68" s="221">
        <f t="shared" si="42"/>
        <v>3.6000000000000005</v>
      </c>
      <c r="EQ68" s="221">
        <f t="shared" si="42"/>
        <v>3.6000000000000005</v>
      </c>
      <c r="ER68" s="221">
        <f t="shared" si="42"/>
        <v>3.6000000000000005</v>
      </c>
      <c r="ES68" s="221">
        <f t="shared" si="42"/>
        <v>3.6000000000000005</v>
      </c>
      <c r="ET68" s="221">
        <f t="shared" si="42"/>
        <v>3.6000000000000005</v>
      </c>
      <c r="EU68" s="221">
        <f t="shared" si="42"/>
        <v>3.6000000000000005</v>
      </c>
      <c r="EV68" s="221">
        <f t="shared" si="42"/>
        <v>3.6000000000000005</v>
      </c>
      <c r="EW68" s="221">
        <f t="shared" si="42"/>
        <v>3.6000000000000005</v>
      </c>
      <c r="EX68" s="221">
        <f t="shared" si="42"/>
        <v>3.6000000000000005</v>
      </c>
      <c r="EY68" s="221">
        <f t="shared" si="42"/>
        <v>3.6000000000000005</v>
      </c>
      <c r="EZ68" s="221">
        <f t="shared" si="42"/>
        <v>4.5</v>
      </c>
      <c r="FA68" s="221">
        <f t="shared" si="42"/>
        <v>4.5</v>
      </c>
      <c r="FB68" s="221">
        <f t="shared" si="42"/>
        <v>4.5</v>
      </c>
      <c r="FC68" s="221">
        <f t="shared" si="42"/>
        <v>4.5</v>
      </c>
      <c r="FD68" s="221">
        <f t="shared" si="42"/>
        <v>4.5</v>
      </c>
      <c r="FE68" s="221">
        <f t="shared" si="42"/>
        <v>4.5</v>
      </c>
      <c r="FF68" s="221">
        <f t="shared" si="42"/>
        <v>4.5</v>
      </c>
      <c r="FG68" s="221">
        <f t="shared" si="42"/>
        <v>4.5</v>
      </c>
      <c r="FH68" s="221">
        <f t="shared" si="42"/>
        <v>4.5</v>
      </c>
      <c r="FI68" s="221">
        <f t="shared" si="42"/>
        <v>4.5</v>
      </c>
      <c r="FJ68" s="221">
        <f t="shared" si="42"/>
        <v>4.5</v>
      </c>
      <c r="FK68" s="221">
        <f t="shared" si="42"/>
        <v>4.5</v>
      </c>
      <c r="FL68" s="221">
        <f t="shared" si="42"/>
        <v>5.6000000000000005</v>
      </c>
      <c r="FM68" s="221">
        <f t="shared" si="42"/>
        <v>5.6000000000000005</v>
      </c>
      <c r="FN68" s="221">
        <f t="shared" si="42"/>
        <v>5.6000000000000005</v>
      </c>
      <c r="FO68" s="221">
        <f t="shared" si="42"/>
        <v>5.6000000000000005</v>
      </c>
      <c r="FP68" s="221">
        <f t="shared" si="42"/>
        <v>5.6000000000000005</v>
      </c>
      <c r="FQ68" s="221">
        <f t="shared" si="42"/>
        <v>5.6000000000000005</v>
      </c>
      <c r="FR68" s="221">
        <f t="shared" si="42"/>
        <v>5.6000000000000005</v>
      </c>
      <c r="FS68" s="221">
        <f t="shared" si="42"/>
        <v>5.6000000000000005</v>
      </c>
      <c r="FT68" s="221">
        <f t="shared" si="42"/>
        <v>5.6000000000000005</v>
      </c>
      <c r="FU68" s="221">
        <f t="shared" si="42"/>
        <v>5.6000000000000005</v>
      </c>
      <c r="FV68" s="221">
        <f t="shared" si="42"/>
        <v>5.6000000000000005</v>
      </c>
      <c r="FW68" s="481">
        <f t="shared" si="42"/>
        <v>5.6000000000000005</v>
      </c>
      <c r="FX68" s="406" t="s">
        <v>49</v>
      </c>
    </row>
    <row r="69" spans="2:182" s="185" customFormat="1" ht="14" thickBot="1">
      <c r="B69" s="150" t="s">
        <v>67</v>
      </c>
      <c r="C69" s="219"/>
      <c r="D69" s="219"/>
      <c r="E69" s="219"/>
      <c r="F69" s="219"/>
      <c r="G69" s="219"/>
      <c r="H69" s="219"/>
      <c r="I69" s="219"/>
      <c r="J69" s="219"/>
      <c r="K69" s="219"/>
      <c r="L69" s="219"/>
      <c r="M69" s="219"/>
      <c r="N69" s="219"/>
      <c r="O69" s="185">
        <f>+O60</f>
        <v>-5</v>
      </c>
      <c r="P69" s="185">
        <v>-5</v>
      </c>
      <c r="Q69" s="185">
        <v>-5</v>
      </c>
      <c r="R69" s="185">
        <v>-5</v>
      </c>
      <c r="S69" s="185">
        <v>-5</v>
      </c>
      <c r="T69" s="185">
        <v>-5</v>
      </c>
      <c r="U69" s="185">
        <v>-5</v>
      </c>
      <c r="V69" s="185">
        <v>-5</v>
      </c>
      <c r="W69" s="185">
        <v>-5</v>
      </c>
      <c r="X69" s="185">
        <v>-5</v>
      </c>
      <c r="Y69" s="185">
        <v>-5</v>
      </c>
      <c r="Z69" s="185">
        <v>-5</v>
      </c>
      <c r="AA69" s="185">
        <v>-5</v>
      </c>
      <c r="AB69" s="185">
        <v>-5</v>
      </c>
      <c r="AC69" s="185">
        <v>-5</v>
      </c>
      <c r="AD69" s="185">
        <v>-5</v>
      </c>
      <c r="AE69" s="185">
        <v>-5</v>
      </c>
      <c r="AF69" s="185">
        <v>-5</v>
      </c>
      <c r="AG69" s="185">
        <v>-5</v>
      </c>
      <c r="AH69" s="185">
        <v>-5</v>
      </c>
      <c r="AI69" s="185">
        <v>-5</v>
      </c>
      <c r="AJ69" s="185">
        <v>-5</v>
      </c>
      <c r="AK69" s="185">
        <v>-5</v>
      </c>
      <c r="AL69" s="185">
        <v>-5</v>
      </c>
      <c r="AM69" s="185">
        <v>-5</v>
      </c>
      <c r="AN69" s="185">
        <v>-5</v>
      </c>
      <c r="AO69" s="185">
        <v>-5</v>
      </c>
      <c r="AP69" s="185">
        <v>-5</v>
      </c>
      <c r="AQ69" s="185">
        <v>-5</v>
      </c>
      <c r="AR69" s="185">
        <v>-5</v>
      </c>
      <c r="AS69" s="185">
        <v>-5</v>
      </c>
      <c r="AT69" s="185">
        <v>-5</v>
      </c>
      <c r="AU69" s="185">
        <v>-5</v>
      </c>
      <c r="AV69" s="185">
        <v>-5</v>
      </c>
      <c r="AW69" s="185">
        <v>-5</v>
      </c>
      <c r="AX69" s="185">
        <v>-5</v>
      </c>
      <c r="AY69" s="185">
        <v>-5</v>
      </c>
      <c r="AZ69" s="185">
        <v>-5</v>
      </c>
      <c r="BA69" s="185">
        <v>-5</v>
      </c>
      <c r="BB69" s="185">
        <v>-5</v>
      </c>
      <c r="BC69" s="185">
        <v>-5</v>
      </c>
      <c r="BD69" s="185">
        <v>-5</v>
      </c>
      <c r="BE69" s="185">
        <v>-5</v>
      </c>
      <c r="BF69" s="185">
        <v>-5</v>
      </c>
      <c r="BG69" s="185">
        <v>-5</v>
      </c>
      <c r="BH69" s="185">
        <v>-5</v>
      </c>
      <c r="BI69" s="185">
        <v>-5</v>
      </c>
      <c r="BJ69" s="185">
        <v>-5</v>
      </c>
      <c r="BK69" s="185">
        <v>-5</v>
      </c>
      <c r="BL69" s="185">
        <v>-5</v>
      </c>
      <c r="BM69" s="185">
        <v>-5</v>
      </c>
      <c r="BN69" s="185">
        <v>-5</v>
      </c>
      <c r="BO69" s="185">
        <v>-5</v>
      </c>
      <c r="BP69" s="185">
        <v>-5</v>
      </c>
      <c r="BQ69" s="185">
        <v>-5</v>
      </c>
      <c r="BR69" s="185">
        <v>-5</v>
      </c>
      <c r="BS69" s="185">
        <v>-5</v>
      </c>
      <c r="BT69" s="185">
        <v>-5</v>
      </c>
      <c r="BU69" s="185">
        <v>-5</v>
      </c>
      <c r="BV69" s="185">
        <v>-5</v>
      </c>
      <c r="BW69" s="185">
        <v>-5</v>
      </c>
      <c r="BX69" s="185">
        <v>-5</v>
      </c>
      <c r="BY69" s="185">
        <v>-5</v>
      </c>
      <c r="BZ69" s="185">
        <v>-5</v>
      </c>
      <c r="CA69" s="185">
        <v>-5</v>
      </c>
      <c r="CB69" s="185">
        <v>-5</v>
      </c>
      <c r="CC69" s="185">
        <v>-5</v>
      </c>
      <c r="CD69" s="185">
        <v>-5</v>
      </c>
      <c r="CE69" s="185">
        <v>-5</v>
      </c>
      <c r="CF69" s="185">
        <v>-5</v>
      </c>
      <c r="CG69" s="185">
        <v>-5</v>
      </c>
      <c r="CH69" s="185">
        <v>-5</v>
      </c>
      <c r="CI69" s="185">
        <v>-5</v>
      </c>
      <c r="CJ69" s="185">
        <v>-5</v>
      </c>
      <c r="CK69" s="185">
        <v>-5</v>
      </c>
      <c r="CL69" s="185">
        <v>-5</v>
      </c>
      <c r="CM69" s="185">
        <v>-5</v>
      </c>
      <c r="CN69" s="185">
        <v>-5</v>
      </c>
      <c r="CO69" s="185">
        <v>-5</v>
      </c>
      <c r="CP69" s="185">
        <v>-5</v>
      </c>
      <c r="CQ69" s="185">
        <v>-5</v>
      </c>
      <c r="CR69" s="185">
        <v>-5</v>
      </c>
      <c r="CS69" s="185">
        <v>-5</v>
      </c>
      <c r="CT69" s="185">
        <v>-5</v>
      </c>
      <c r="CU69" s="185">
        <v>-5</v>
      </c>
      <c r="CV69" s="185">
        <v>-5</v>
      </c>
      <c r="CW69" s="185">
        <v>-5</v>
      </c>
      <c r="CX69" s="185">
        <v>-5</v>
      </c>
      <c r="CY69" s="185">
        <v>-5</v>
      </c>
      <c r="CZ69" s="185">
        <v>-5</v>
      </c>
      <c r="DA69" s="185">
        <v>-5</v>
      </c>
      <c r="DB69" s="185">
        <v>-5</v>
      </c>
      <c r="DC69" s="185">
        <v>-5</v>
      </c>
      <c r="DD69" s="185">
        <v>-5</v>
      </c>
      <c r="DE69" s="185">
        <v>-5</v>
      </c>
      <c r="DF69" s="185">
        <v>-5</v>
      </c>
      <c r="DG69" s="185">
        <v>-5</v>
      </c>
      <c r="DH69" s="185">
        <v>-5</v>
      </c>
      <c r="DI69" s="185">
        <v>-5</v>
      </c>
      <c r="DJ69" s="185">
        <v>-5</v>
      </c>
      <c r="DK69" s="185">
        <v>-5</v>
      </c>
      <c r="DL69" s="185">
        <v>-5</v>
      </c>
      <c r="DM69" s="185">
        <v>-5</v>
      </c>
      <c r="DN69" s="185">
        <v>-5</v>
      </c>
      <c r="DO69" s="185">
        <v>-5</v>
      </c>
      <c r="DP69" s="185">
        <v>-5</v>
      </c>
      <c r="DQ69" s="185">
        <v>-5</v>
      </c>
      <c r="DR69" s="185">
        <v>-5</v>
      </c>
      <c r="DS69" s="185">
        <v>-5</v>
      </c>
      <c r="DT69" s="185">
        <v>-5</v>
      </c>
      <c r="DU69" s="185">
        <v>-5</v>
      </c>
      <c r="DV69" s="185">
        <v>-5</v>
      </c>
      <c r="DW69" s="185">
        <v>-5</v>
      </c>
      <c r="DX69" s="185">
        <v>-5</v>
      </c>
      <c r="DY69" s="477">
        <f t="shared" ref="DY69:FW69" si="43">+DY60-DY68-DY67</f>
        <v>0</v>
      </c>
      <c r="DZ69" s="223">
        <f t="shared" si="43"/>
        <v>0</v>
      </c>
      <c r="EA69" s="223">
        <f t="shared" si="43"/>
        <v>0</v>
      </c>
      <c r="EB69" s="223">
        <f t="shared" si="43"/>
        <v>0</v>
      </c>
      <c r="EC69" s="223">
        <f t="shared" si="43"/>
        <v>0</v>
      </c>
      <c r="ED69" s="223">
        <f t="shared" si="43"/>
        <v>0</v>
      </c>
      <c r="EE69" s="223">
        <f t="shared" si="43"/>
        <v>6</v>
      </c>
      <c r="EF69" s="223">
        <f t="shared" si="43"/>
        <v>6</v>
      </c>
      <c r="EG69" s="223">
        <f t="shared" si="43"/>
        <v>6</v>
      </c>
      <c r="EH69" s="223">
        <f t="shared" si="43"/>
        <v>6</v>
      </c>
      <c r="EI69" s="223">
        <f t="shared" si="43"/>
        <v>6</v>
      </c>
      <c r="EJ69" s="223">
        <f t="shared" si="43"/>
        <v>6</v>
      </c>
      <c r="EK69" s="223">
        <f t="shared" si="43"/>
        <v>6</v>
      </c>
      <c r="EL69" s="223">
        <f t="shared" si="43"/>
        <v>6</v>
      </c>
      <c r="EM69" s="223">
        <f t="shared" si="43"/>
        <v>6</v>
      </c>
      <c r="EN69" s="223">
        <f t="shared" si="43"/>
        <v>10.099999999999998</v>
      </c>
      <c r="EO69" s="223">
        <f t="shared" si="43"/>
        <v>10.099999999999998</v>
      </c>
      <c r="EP69" s="223">
        <f t="shared" si="43"/>
        <v>10.099999999999998</v>
      </c>
      <c r="EQ69" s="223">
        <f t="shared" si="43"/>
        <v>10.099999999999998</v>
      </c>
      <c r="ER69" s="223">
        <f t="shared" si="43"/>
        <v>10.099999999999998</v>
      </c>
      <c r="ES69" s="223">
        <f t="shared" si="43"/>
        <v>10.099999999999998</v>
      </c>
      <c r="ET69" s="223">
        <f t="shared" si="43"/>
        <v>10.099999999999998</v>
      </c>
      <c r="EU69" s="223">
        <f t="shared" si="43"/>
        <v>10.099999999999998</v>
      </c>
      <c r="EV69" s="223">
        <f t="shared" si="43"/>
        <v>10.099999999999998</v>
      </c>
      <c r="EW69" s="223">
        <f t="shared" si="43"/>
        <v>10.099999999999998</v>
      </c>
      <c r="EX69" s="223">
        <f t="shared" si="43"/>
        <v>10.099999999999998</v>
      </c>
      <c r="EY69" s="223">
        <f t="shared" si="43"/>
        <v>10.099999999999998</v>
      </c>
      <c r="EZ69" s="223">
        <f t="shared" si="43"/>
        <v>12.25</v>
      </c>
      <c r="FA69" s="223">
        <f t="shared" si="43"/>
        <v>12.25</v>
      </c>
      <c r="FB69" s="223">
        <f t="shared" si="43"/>
        <v>12.25</v>
      </c>
      <c r="FC69" s="223">
        <f t="shared" si="43"/>
        <v>12.25</v>
      </c>
      <c r="FD69" s="223">
        <f t="shared" si="43"/>
        <v>12.25</v>
      </c>
      <c r="FE69" s="223">
        <f t="shared" si="43"/>
        <v>12.25</v>
      </c>
      <c r="FF69" s="223">
        <f t="shared" si="43"/>
        <v>12.25</v>
      </c>
      <c r="FG69" s="223">
        <f t="shared" si="43"/>
        <v>12.25</v>
      </c>
      <c r="FH69" s="223">
        <f t="shared" si="43"/>
        <v>12.25</v>
      </c>
      <c r="FI69" s="223">
        <f t="shared" si="43"/>
        <v>12.25</v>
      </c>
      <c r="FJ69" s="223">
        <f t="shared" si="43"/>
        <v>12.25</v>
      </c>
      <c r="FK69" s="223">
        <f t="shared" si="43"/>
        <v>12.25</v>
      </c>
      <c r="FL69" s="223">
        <f t="shared" si="43"/>
        <v>14.799999999999997</v>
      </c>
      <c r="FM69" s="223">
        <f t="shared" si="43"/>
        <v>14.799999999999997</v>
      </c>
      <c r="FN69" s="223">
        <f t="shared" si="43"/>
        <v>14.799999999999997</v>
      </c>
      <c r="FO69" s="223">
        <f t="shared" si="43"/>
        <v>14.799999999999997</v>
      </c>
      <c r="FP69" s="223">
        <f t="shared" si="43"/>
        <v>14.799999999999997</v>
      </c>
      <c r="FQ69" s="223">
        <f t="shared" si="43"/>
        <v>14.799999999999997</v>
      </c>
      <c r="FR69" s="223">
        <f t="shared" si="43"/>
        <v>14.799999999999997</v>
      </c>
      <c r="FS69" s="223">
        <f t="shared" si="43"/>
        <v>14.799999999999997</v>
      </c>
      <c r="FT69" s="223">
        <f t="shared" si="43"/>
        <v>14.799999999999997</v>
      </c>
      <c r="FU69" s="223">
        <f t="shared" si="43"/>
        <v>14.799999999999997</v>
      </c>
      <c r="FV69" s="223">
        <f t="shared" si="43"/>
        <v>14.799999999999997</v>
      </c>
      <c r="FW69" s="482">
        <f t="shared" si="43"/>
        <v>14.799999999999997</v>
      </c>
      <c r="FX69" s="406" t="s">
        <v>49</v>
      </c>
    </row>
    <row r="70" spans="2:182" s="185" customFormat="1">
      <c r="B70" s="144" t="s">
        <v>229</v>
      </c>
      <c r="C70" s="220">
        <f>+C61</f>
        <v>0</v>
      </c>
      <c r="D70" s="220">
        <f t="shared" ref="D70:N71" si="44">+D61</f>
        <v>0</v>
      </c>
      <c r="E70" s="220">
        <f t="shared" si="44"/>
        <v>0</v>
      </c>
      <c r="F70" s="220">
        <f t="shared" si="44"/>
        <v>0</v>
      </c>
      <c r="G70" s="220">
        <f t="shared" si="44"/>
        <v>0</v>
      </c>
      <c r="H70" s="220">
        <f t="shared" si="44"/>
        <v>0</v>
      </c>
      <c r="I70" s="220">
        <f t="shared" si="44"/>
        <v>0</v>
      </c>
      <c r="J70" s="220">
        <f t="shared" si="44"/>
        <v>0</v>
      </c>
      <c r="K70" s="220">
        <f t="shared" si="44"/>
        <v>0</v>
      </c>
      <c r="L70" s="220">
        <f t="shared" si="44"/>
        <v>0</v>
      </c>
      <c r="M70" s="220">
        <f t="shared" si="44"/>
        <v>0</v>
      </c>
      <c r="N70" s="220">
        <f t="shared" si="44"/>
        <v>0</v>
      </c>
      <c r="O70" s="220">
        <f>+O61</f>
        <v>0</v>
      </c>
      <c r="P70" s="220">
        <f t="shared" ref="P70:CA71" si="45">+P61</f>
        <v>0</v>
      </c>
      <c r="Q70" s="220">
        <f t="shared" si="45"/>
        <v>0</v>
      </c>
      <c r="R70" s="220">
        <f t="shared" si="45"/>
        <v>0</v>
      </c>
      <c r="S70" s="220">
        <f t="shared" si="45"/>
        <v>0</v>
      </c>
      <c r="T70" s="220">
        <f t="shared" si="45"/>
        <v>0</v>
      </c>
      <c r="U70" s="220">
        <f t="shared" si="45"/>
        <v>0</v>
      </c>
      <c r="V70" s="220">
        <f t="shared" si="45"/>
        <v>0</v>
      </c>
      <c r="W70" s="220">
        <f t="shared" si="45"/>
        <v>0</v>
      </c>
      <c r="X70" s="220">
        <f t="shared" si="45"/>
        <v>0</v>
      </c>
      <c r="Y70" s="220">
        <f t="shared" si="45"/>
        <v>0</v>
      </c>
      <c r="Z70" s="220">
        <f t="shared" si="45"/>
        <v>0</v>
      </c>
      <c r="AA70" s="220">
        <f t="shared" si="45"/>
        <v>0</v>
      </c>
      <c r="AB70" s="220">
        <f t="shared" si="45"/>
        <v>0</v>
      </c>
      <c r="AC70" s="220">
        <f t="shared" si="45"/>
        <v>0</v>
      </c>
      <c r="AD70" s="220">
        <f t="shared" si="45"/>
        <v>0</v>
      </c>
      <c r="AE70" s="220">
        <f t="shared" si="45"/>
        <v>0</v>
      </c>
      <c r="AF70" s="220">
        <f t="shared" si="45"/>
        <v>0</v>
      </c>
      <c r="AG70" s="220">
        <f t="shared" si="45"/>
        <v>0</v>
      </c>
      <c r="AH70" s="220">
        <f t="shared" si="45"/>
        <v>0</v>
      </c>
      <c r="AI70" s="220">
        <f t="shared" si="45"/>
        <v>0</v>
      </c>
      <c r="AJ70" s="220">
        <f t="shared" si="45"/>
        <v>0</v>
      </c>
      <c r="AK70" s="220">
        <f t="shared" si="45"/>
        <v>0</v>
      </c>
      <c r="AL70" s="220">
        <f t="shared" si="45"/>
        <v>0</v>
      </c>
      <c r="AM70" s="220">
        <f t="shared" si="45"/>
        <v>0</v>
      </c>
      <c r="AN70" s="220">
        <f t="shared" si="45"/>
        <v>0</v>
      </c>
      <c r="AO70" s="220">
        <f t="shared" si="45"/>
        <v>0</v>
      </c>
      <c r="AP70" s="220">
        <f t="shared" si="45"/>
        <v>0</v>
      </c>
      <c r="AQ70" s="220">
        <f t="shared" si="45"/>
        <v>0</v>
      </c>
      <c r="AR70" s="220">
        <f t="shared" si="45"/>
        <v>0</v>
      </c>
      <c r="AS70" s="220">
        <f t="shared" si="45"/>
        <v>0</v>
      </c>
      <c r="AT70" s="220">
        <f t="shared" si="45"/>
        <v>0</v>
      </c>
      <c r="AU70" s="220">
        <f t="shared" si="45"/>
        <v>0</v>
      </c>
      <c r="AV70" s="220">
        <f t="shared" si="45"/>
        <v>0</v>
      </c>
      <c r="AW70" s="220">
        <f t="shared" si="45"/>
        <v>0</v>
      </c>
      <c r="AX70" s="220">
        <f t="shared" si="45"/>
        <v>0</v>
      </c>
      <c r="AY70" s="220">
        <f t="shared" si="45"/>
        <v>0</v>
      </c>
      <c r="AZ70" s="220">
        <f t="shared" si="45"/>
        <v>0</v>
      </c>
      <c r="BA70" s="220">
        <f t="shared" si="45"/>
        <v>0</v>
      </c>
      <c r="BB70" s="220">
        <f t="shared" si="45"/>
        <v>0</v>
      </c>
      <c r="BC70" s="220">
        <f t="shared" si="45"/>
        <v>0</v>
      </c>
      <c r="BD70" s="220">
        <f t="shared" si="45"/>
        <v>0</v>
      </c>
      <c r="BE70" s="220">
        <f t="shared" si="45"/>
        <v>0</v>
      </c>
      <c r="BF70" s="220">
        <f t="shared" si="45"/>
        <v>0</v>
      </c>
      <c r="BG70" s="220">
        <f t="shared" si="45"/>
        <v>3.4799999999999998E-2</v>
      </c>
      <c r="BH70" s="220">
        <f t="shared" si="45"/>
        <v>3.4799999999999998E-2</v>
      </c>
      <c r="BI70" s="220">
        <f t="shared" si="45"/>
        <v>3.4799999999999998E-2</v>
      </c>
      <c r="BJ70" s="220">
        <f t="shared" si="45"/>
        <v>3.4799999999999998E-2</v>
      </c>
      <c r="BK70" s="220">
        <f t="shared" si="45"/>
        <v>0</v>
      </c>
      <c r="BL70" s="220">
        <f t="shared" si="45"/>
        <v>0</v>
      </c>
      <c r="BM70" s="220">
        <f t="shared" si="45"/>
        <v>0</v>
      </c>
      <c r="BN70" s="220">
        <f t="shared" si="45"/>
        <v>0</v>
      </c>
      <c r="BO70" s="220">
        <f t="shared" si="45"/>
        <v>0</v>
      </c>
      <c r="BP70" s="220">
        <f t="shared" si="45"/>
        <v>0</v>
      </c>
      <c r="BQ70" s="220">
        <f t="shared" si="45"/>
        <v>0</v>
      </c>
      <c r="BR70" s="220">
        <f t="shared" si="45"/>
        <v>0</v>
      </c>
      <c r="BS70" s="220">
        <f t="shared" si="45"/>
        <v>3.4799999999999998E-2</v>
      </c>
      <c r="BT70" s="220">
        <f t="shared" si="45"/>
        <v>3.4799999999999998E-2</v>
      </c>
      <c r="BU70" s="220">
        <f t="shared" si="45"/>
        <v>3.4799999999999998E-2</v>
      </c>
      <c r="BV70" s="220">
        <f t="shared" si="45"/>
        <v>3.4799999999999998E-2</v>
      </c>
      <c r="BW70" s="220">
        <f t="shared" si="45"/>
        <v>0</v>
      </c>
      <c r="BX70" s="220">
        <f t="shared" si="45"/>
        <v>0</v>
      </c>
      <c r="BY70" s="220">
        <f t="shared" si="45"/>
        <v>0</v>
      </c>
      <c r="BZ70" s="220">
        <f t="shared" si="45"/>
        <v>0</v>
      </c>
      <c r="CA70" s="220">
        <f t="shared" si="45"/>
        <v>0</v>
      </c>
      <c r="CB70" s="220">
        <f t="shared" ref="CB70:EM71" si="46">+CB61</f>
        <v>0</v>
      </c>
      <c r="CC70" s="220">
        <f t="shared" si="46"/>
        <v>0</v>
      </c>
      <c r="CD70" s="220">
        <f t="shared" si="46"/>
        <v>0</v>
      </c>
      <c r="CE70" s="220">
        <f t="shared" si="46"/>
        <v>3.4799999999999998E-2</v>
      </c>
      <c r="CF70" s="220">
        <f t="shared" si="46"/>
        <v>3.4799999999999998E-2</v>
      </c>
      <c r="CG70" s="220">
        <f t="shared" si="46"/>
        <v>3.4799999999999998E-2</v>
      </c>
      <c r="CH70" s="220">
        <f t="shared" si="46"/>
        <v>3.4799999999999998E-2</v>
      </c>
      <c r="CI70" s="220">
        <f t="shared" si="46"/>
        <v>0</v>
      </c>
      <c r="CJ70" s="220">
        <f t="shared" si="46"/>
        <v>0</v>
      </c>
      <c r="CK70" s="220">
        <f t="shared" si="46"/>
        <v>0</v>
      </c>
      <c r="CL70" s="220">
        <f t="shared" si="46"/>
        <v>0</v>
      </c>
      <c r="CM70" s="220">
        <f t="shared" si="46"/>
        <v>0</v>
      </c>
      <c r="CN70" s="220">
        <f t="shared" si="46"/>
        <v>0</v>
      </c>
      <c r="CO70" s="220">
        <f t="shared" si="46"/>
        <v>0</v>
      </c>
      <c r="CP70" s="220">
        <f t="shared" si="46"/>
        <v>0</v>
      </c>
      <c r="CQ70" s="220">
        <f t="shared" si="46"/>
        <v>3.6799999999999999E-2</v>
      </c>
      <c r="CR70" s="220">
        <f t="shared" si="46"/>
        <v>4.1700000000000015E-2</v>
      </c>
      <c r="CS70" s="220">
        <f t="shared" si="46"/>
        <v>4.1700000000000015E-2</v>
      </c>
      <c r="CT70" s="220">
        <f t="shared" si="46"/>
        <v>4.1700000000000015E-2</v>
      </c>
      <c r="CU70" s="220">
        <f t="shared" si="46"/>
        <v>0</v>
      </c>
      <c r="CV70" s="220">
        <f t="shared" si="46"/>
        <v>0</v>
      </c>
      <c r="CW70" s="220">
        <f t="shared" si="46"/>
        <v>0</v>
      </c>
      <c r="CX70" s="220">
        <f t="shared" si="46"/>
        <v>0</v>
      </c>
      <c r="CY70" s="220">
        <f t="shared" si="46"/>
        <v>0</v>
      </c>
      <c r="CZ70" s="220">
        <f t="shared" si="46"/>
        <v>0</v>
      </c>
      <c r="DA70" s="220">
        <f t="shared" si="46"/>
        <v>0</v>
      </c>
      <c r="DB70" s="220">
        <f t="shared" si="46"/>
        <v>0</v>
      </c>
      <c r="DC70" s="220">
        <f t="shared" si="46"/>
        <v>4.1700000000000015E-2</v>
      </c>
      <c r="DD70" s="220">
        <f t="shared" si="46"/>
        <v>4.1700000000000015E-2</v>
      </c>
      <c r="DE70" s="220">
        <f t="shared" si="46"/>
        <v>4.1700000000000015E-2</v>
      </c>
      <c r="DF70" s="220">
        <f t="shared" si="46"/>
        <v>4.1700000000000015E-2</v>
      </c>
      <c r="DG70" s="220">
        <f t="shared" si="46"/>
        <v>0</v>
      </c>
      <c r="DH70" s="220">
        <f t="shared" si="46"/>
        <v>0</v>
      </c>
      <c r="DI70" s="220">
        <f t="shared" si="46"/>
        <v>0</v>
      </c>
      <c r="DJ70" s="220">
        <f t="shared" si="46"/>
        <v>0</v>
      </c>
      <c r="DK70" s="220">
        <f t="shared" si="46"/>
        <v>0</v>
      </c>
      <c r="DL70" s="220">
        <f t="shared" si="46"/>
        <v>0</v>
      </c>
      <c r="DM70" s="220">
        <f t="shared" si="46"/>
        <v>0</v>
      </c>
      <c r="DN70" s="220">
        <f t="shared" si="46"/>
        <v>0</v>
      </c>
      <c r="DO70" s="220">
        <f t="shared" si="46"/>
        <v>4.1700000000000015E-2</v>
      </c>
      <c r="DP70" s="220">
        <f t="shared" si="46"/>
        <v>4.1700000000000015E-2</v>
      </c>
      <c r="DQ70" s="220">
        <f t="shared" si="46"/>
        <v>4.1700000000000015E-2</v>
      </c>
      <c r="DR70" s="220">
        <f t="shared" si="46"/>
        <v>4.1700000000000015E-2</v>
      </c>
      <c r="DS70" s="220" t="s">
        <v>153</v>
      </c>
      <c r="DT70" s="220">
        <f t="shared" si="46"/>
        <v>0</v>
      </c>
      <c r="DU70" s="220">
        <f t="shared" si="46"/>
        <v>0</v>
      </c>
      <c r="DV70" s="220">
        <f t="shared" si="46"/>
        <v>0</v>
      </c>
      <c r="DW70" s="220">
        <f t="shared" si="46"/>
        <v>0</v>
      </c>
      <c r="DX70" s="220">
        <f t="shared" si="46"/>
        <v>0</v>
      </c>
      <c r="DY70" s="456">
        <f t="shared" si="46"/>
        <v>0</v>
      </c>
      <c r="DZ70" s="220">
        <f t="shared" si="46"/>
        <v>0</v>
      </c>
      <c r="EA70" s="220">
        <f t="shared" si="46"/>
        <v>4.8960000000000004E-2</v>
      </c>
      <c r="EB70" s="220">
        <f t="shared" si="46"/>
        <v>5.5770000000000014E-2</v>
      </c>
      <c r="EC70" s="220">
        <f t="shared" si="46"/>
        <v>5.5770000000000014E-2</v>
      </c>
      <c r="ED70" s="220">
        <f t="shared" si="46"/>
        <v>5.5770000000000014E-2</v>
      </c>
      <c r="EE70" s="220">
        <f t="shared" si="46"/>
        <v>0</v>
      </c>
      <c r="EF70" s="220">
        <f t="shared" si="46"/>
        <v>0</v>
      </c>
      <c r="EG70" s="220">
        <f t="shared" si="46"/>
        <v>0</v>
      </c>
      <c r="EH70" s="220">
        <f t="shared" si="46"/>
        <v>0</v>
      </c>
      <c r="EI70" s="220">
        <f t="shared" si="46"/>
        <v>0</v>
      </c>
      <c r="EJ70" s="220">
        <f t="shared" si="46"/>
        <v>0</v>
      </c>
      <c r="EK70" s="220">
        <f t="shared" si="46"/>
        <v>0</v>
      </c>
      <c r="EL70" s="220">
        <f t="shared" si="46"/>
        <v>0</v>
      </c>
      <c r="EM70" s="220">
        <f t="shared" si="46"/>
        <v>5.5769999999999986E-2</v>
      </c>
      <c r="EN70" s="220">
        <f t="shared" ref="EN70:FW71" si="47">+EN61</f>
        <v>6.7849999999999966E-2</v>
      </c>
      <c r="EO70" s="220">
        <f t="shared" si="47"/>
        <v>6.7849999999999966E-2</v>
      </c>
      <c r="EP70" s="220">
        <f t="shared" si="47"/>
        <v>6.7849999999999966E-2</v>
      </c>
      <c r="EQ70" s="220">
        <f t="shared" si="47"/>
        <v>0</v>
      </c>
      <c r="ER70" s="220">
        <f t="shared" si="47"/>
        <v>0</v>
      </c>
      <c r="ES70" s="220">
        <f t="shared" si="47"/>
        <v>0</v>
      </c>
      <c r="ET70" s="220">
        <f t="shared" si="47"/>
        <v>0</v>
      </c>
      <c r="EU70" s="220">
        <f t="shared" si="47"/>
        <v>0</v>
      </c>
      <c r="EV70" s="220">
        <f t="shared" si="47"/>
        <v>0</v>
      </c>
      <c r="EW70" s="220">
        <f t="shared" si="47"/>
        <v>0</v>
      </c>
      <c r="EX70" s="220">
        <f t="shared" si="47"/>
        <v>0</v>
      </c>
      <c r="EY70" s="220">
        <f t="shared" si="47"/>
        <v>6.7849999999999994E-2</v>
      </c>
      <c r="EZ70" s="220">
        <f t="shared" si="47"/>
        <v>7.6099999999999973E-2</v>
      </c>
      <c r="FA70" s="220">
        <f t="shared" si="47"/>
        <v>7.6099999999999973E-2</v>
      </c>
      <c r="FB70" s="220">
        <f t="shared" si="47"/>
        <v>7.6099999999999973E-2</v>
      </c>
      <c r="FC70" s="220">
        <f t="shared" si="47"/>
        <v>0</v>
      </c>
      <c r="FD70" s="220">
        <f t="shared" si="47"/>
        <v>0</v>
      </c>
      <c r="FE70" s="220">
        <f t="shared" si="47"/>
        <v>0</v>
      </c>
      <c r="FF70" s="220">
        <f t="shared" si="47"/>
        <v>0</v>
      </c>
      <c r="FG70" s="220">
        <f t="shared" si="47"/>
        <v>0</v>
      </c>
      <c r="FH70" s="220">
        <f t="shared" si="47"/>
        <v>0</v>
      </c>
      <c r="FI70" s="220">
        <f t="shared" si="47"/>
        <v>0</v>
      </c>
      <c r="FJ70" s="220">
        <f t="shared" si="47"/>
        <v>0</v>
      </c>
      <c r="FK70" s="220">
        <f t="shared" si="47"/>
        <v>7.6100000000000001E-2</v>
      </c>
      <c r="FL70" s="220">
        <f t="shared" si="47"/>
        <v>8.7009999999999921E-2</v>
      </c>
      <c r="FM70" s="220">
        <f t="shared" si="47"/>
        <v>8.7009999999999921E-2</v>
      </c>
      <c r="FN70" s="220">
        <f t="shared" si="47"/>
        <v>8.7009999999999921E-2</v>
      </c>
      <c r="FO70" s="220">
        <f t="shared" si="47"/>
        <v>0</v>
      </c>
      <c r="FP70" s="220">
        <f t="shared" si="47"/>
        <v>0</v>
      </c>
      <c r="FQ70" s="220">
        <f t="shared" si="47"/>
        <v>0</v>
      </c>
      <c r="FR70" s="220">
        <f t="shared" si="47"/>
        <v>0</v>
      </c>
      <c r="FS70" s="220">
        <f t="shared" si="47"/>
        <v>0</v>
      </c>
      <c r="FT70" s="220">
        <f t="shared" si="47"/>
        <v>0</v>
      </c>
      <c r="FU70" s="220">
        <f t="shared" si="47"/>
        <v>0</v>
      </c>
      <c r="FV70" s="220">
        <f t="shared" si="47"/>
        <v>0</v>
      </c>
      <c r="FW70" s="220">
        <f t="shared" si="47"/>
        <v>8.7009999999999948E-2</v>
      </c>
      <c r="FX70" s="406" t="s">
        <v>49</v>
      </c>
    </row>
    <row r="71" spans="2:182" s="185" customFormat="1">
      <c r="B71" s="144" t="s">
        <v>228</v>
      </c>
      <c r="C71" s="220">
        <f>+C62</f>
        <v>0</v>
      </c>
      <c r="D71" s="220">
        <f t="shared" si="44"/>
        <v>0</v>
      </c>
      <c r="E71" s="220">
        <f t="shared" si="44"/>
        <v>0</v>
      </c>
      <c r="F71" s="220">
        <f t="shared" si="44"/>
        <v>0</v>
      </c>
      <c r="G71" s="220">
        <f t="shared" si="44"/>
        <v>0</v>
      </c>
      <c r="H71" s="220">
        <f t="shared" si="44"/>
        <v>0</v>
      </c>
      <c r="I71" s="220">
        <f t="shared" si="44"/>
        <v>0</v>
      </c>
      <c r="J71" s="220">
        <f t="shared" si="44"/>
        <v>0</v>
      </c>
      <c r="K71" s="220">
        <f t="shared" si="44"/>
        <v>0</v>
      </c>
      <c r="L71" s="220">
        <f t="shared" si="44"/>
        <v>0</v>
      </c>
      <c r="M71" s="220">
        <f t="shared" si="44"/>
        <v>0</v>
      </c>
      <c r="N71" s="220">
        <f t="shared" si="44"/>
        <v>0</v>
      </c>
      <c r="O71" s="220">
        <f>+O62</f>
        <v>0</v>
      </c>
      <c r="P71" s="220">
        <f t="shared" si="45"/>
        <v>0</v>
      </c>
      <c r="Q71" s="220">
        <f t="shared" si="45"/>
        <v>0</v>
      </c>
      <c r="R71" s="220">
        <f t="shared" si="45"/>
        <v>0</v>
      </c>
      <c r="S71" s="220">
        <f t="shared" si="45"/>
        <v>0</v>
      </c>
      <c r="T71" s="220">
        <f t="shared" si="45"/>
        <v>0</v>
      </c>
      <c r="U71" s="220">
        <f t="shared" si="45"/>
        <v>0</v>
      </c>
      <c r="V71" s="220">
        <f t="shared" si="45"/>
        <v>0</v>
      </c>
      <c r="W71" s="220">
        <f t="shared" si="45"/>
        <v>0</v>
      </c>
      <c r="X71" s="220">
        <f t="shared" si="45"/>
        <v>0</v>
      </c>
      <c r="Y71" s="220">
        <f t="shared" si="45"/>
        <v>0</v>
      </c>
      <c r="Z71" s="220">
        <f t="shared" si="45"/>
        <v>0</v>
      </c>
      <c r="AA71" s="220">
        <f t="shared" si="45"/>
        <v>0</v>
      </c>
      <c r="AB71" s="220">
        <f t="shared" si="45"/>
        <v>0</v>
      </c>
      <c r="AC71" s="220">
        <f t="shared" si="45"/>
        <v>0</v>
      </c>
      <c r="AD71" s="220">
        <f t="shared" si="45"/>
        <v>0</v>
      </c>
      <c r="AE71" s="220">
        <f t="shared" si="45"/>
        <v>0</v>
      </c>
      <c r="AF71" s="220">
        <f t="shared" si="45"/>
        <v>0</v>
      </c>
      <c r="AG71" s="220">
        <f t="shared" si="45"/>
        <v>0</v>
      </c>
      <c r="AH71" s="220">
        <f t="shared" si="45"/>
        <v>0</v>
      </c>
      <c r="AI71" s="220">
        <f t="shared" si="45"/>
        <v>0</v>
      </c>
      <c r="AJ71" s="220">
        <f t="shared" si="45"/>
        <v>0</v>
      </c>
      <c r="AK71" s="220">
        <f t="shared" si="45"/>
        <v>0</v>
      </c>
      <c r="AL71" s="220">
        <f t="shared" si="45"/>
        <v>0</v>
      </c>
      <c r="AM71" s="220">
        <f t="shared" si="45"/>
        <v>0</v>
      </c>
      <c r="AN71" s="220">
        <f t="shared" si="45"/>
        <v>0</v>
      </c>
      <c r="AO71" s="220">
        <f t="shared" si="45"/>
        <v>0</v>
      </c>
      <c r="AP71" s="220">
        <f t="shared" si="45"/>
        <v>0</v>
      </c>
      <c r="AQ71" s="220">
        <f t="shared" si="45"/>
        <v>0</v>
      </c>
      <c r="AR71" s="220">
        <f t="shared" si="45"/>
        <v>0</v>
      </c>
      <c r="AS71" s="220">
        <f t="shared" si="45"/>
        <v>0</v>
      </c>
      <c r="AT71" s="220">
        <f t="shared" si="45"/>
        <v>0</v>
      </c>
      <c r="AU71" s="220">
        <f t="shared" si="45"/>
        <v>0</v>
      </c>
      <c r="AV71" s="220">
        <f t="shared" si="45"/>
        <v>0</v>
      </c>
      <c r="AW71" s="220">
        <f t="shared" si="45"/>
        <v>0</v>
      </c>
      <c r="AX71" s="220">
        <f t="shared" si="45"/>
        <v>0</v>
      </c>
      <c r="AY71" s="220">
        <f t="shared" si="45"/>
        <v>0</v>
      </c>
      <c r="AZ71" s="220">
        <f t="shared" si="45"/>
        <v>0</v>
      </c>
      <c r="BA71" s="220">
        <f t="shared" si="45"/>
        <v>0</v>
      </c>
      <c r="BB71" s="220">
        <f t="shared" si="45"/>
        <v>0</v>
      </c>
      <c r="BC71" s="220">
        <f t="shared" si="45"/>
        <v>0</v>
      </c>
      <c r="BD71" s="220">
        <f t="shared" si="45"/>
        <v>0</v>
      </c>
      <c r="BE71" s="220">
        <f t="shared" si="45"/>
        <v>0</v>
      </c>
      <c r="BF71" s="220">
        <f t="shared" si="45"/>
        <v>0</v>
      </c>
      <c r="BG71" s="220">
        <f t="shared" si="45"/>
        <v>1.4999999999999986E-2</v>
      </c>
      <c r="BH71" s="220">
        <f t="shared" si="45"/>
        <v>1.5000000000000013E-2</v>
      </c>
      <c r="BI71" s="220">
        <f t="shared" si="45"/>
        <v>1.5000000000000013E-2</v>
      </c>
      <c r="BJ71" s="220">
        <f t="shared" si="45"/>
        <v>1.5000000000000013E-2</v>
      </c>
      <c r="BK71" s="220">
        <f t="shared" si="45"/>
        <v>0</v>
      </c>
      <c r="BL71" s="220">
        <f t="shared" si="45"/>
        <v>0</v>
      </c>
      <c r="BM71" s="220">
        <f t="shared" si="45"/>
        <v>0</v>
      </c>
      <c r="BN71" s="220">
        <f t="shared" si="45"/>
        <v>0</v>
      </c>
      <c r="BO71" s="220">
        <f t="shared" si="45"/>
        <v>0</v>
      </c>
      <c r="BP71" s="220">
        <f t="shared" si="45"/>
        <v>0</v>
      </c>
      <c r="BQ71" s="220">
        <f t="shared" si="45"/>
        <v>0</v>
      </c>
      <c r="BR71" s="220">
        <f t="shared" si="45"/>
        <v>0</v>
      </c>
      <c r="BS71" s="220">
        <f t="shared" si="45"/>
        <v>1.5000000000000013E-2</v>
      </c>
      <c r="BT71" s="220">
        <f t="shared" si="45"/>
        <v>1.5000000000000013E-2</v>
      </c>
      <c r="BU71" s="220">
        <f t="shared" si="45"/>
        <v>1.5000000000000013E-2</v>
      </c>
      <c r="BV71" s="220">
        <f t="shared" si="45"/>
        <v>1.5000000000000013E-2</v>
      </c>
      <c r="BW71" s="220">
        <f t="shared" si="45"/>
        <v>0</v>
      </c>
      <c r="BX71" s="220">
        <f t="shared" si="45"/>
        <v>0</v>
      </c>
      <c r="BY71" s="220">
        <f t="shared" si="45"/>
        <v>0</v>
      </c>
      <c r="BZ71" s="220">
        <f t="shared" si="45"/>
        <v>0</v>
      </c>
      <c r="CA71" s="220">
        <f t="shared" si="45"/>
        <v>0</v>
      </c>
      <c r="CB71" s="220">
        <f t="shared" si="46"/>
        <v>0</v>
      </c>
      <c r="CC71" s="220">
        <f t="shared" si="46"/>
        <v>0</v>
      </c>
      <c r="CD71" s="220">
        <f t="shared" si="46"/>
        <v>0</v>
      </c>
      <c r="CE71" s="220">
        <f t="shared" si="46"/>
        <v>1.5000000000000013E-2</v>
      </c>
      <c r="CF71" s="220">
        <f t="shared" si="46"/>
        <v>1.5000000000000013E-2</v>
      </c>
      <c r="CG71" s="220">
        <f t="shared" si="46"/>
        <v>1.5000000000000013E-2</v>
      </c>
      <c r="CH71" s="220">
        <f t="shared" si="46"/>
        <v>1.5000000000000013E-2</v>
      </c>
      <c r="CI71" s="220">
        <f t="shared" si="46"/>
        <v>1.5000000000000013E-2</v>
      </c>
      <c r="CJ71" s="220">
        <f t="shared" si="46"/>
        <v>1.5899999999999997E-2</v>
      </c>
      <c r="CK71" s="220">
        <f t="shared" si="46"/>
        <v>1.5899999999999997E-2</v>
      </c>
      <c r="CL71" s="220">
        <f t="shared" si="46"/>
        <v>1.5899999999999997E-2</v>
      </c>
      <c r="CM71" s="220">
        <f t="shared" si="46"/>
        <v>1.5899999999999997E-2</v>
      </c>
      <c r="CN71" s="220">
        <f t="shared" si="46"/>
        <v>1.5899999999999997E-2</v>
      </c>
      <c r="CO71" s="220">
        <f t="shared" si="46"/>
        <v>1.5899999999999997E-2</v>
      </c>
      <c r="CP71" s="220">
        <f t="shared" si="46"/>
        <v>1.5899999999999997E-2</v>
      </c>
      <c r="CQ71" s="220">
        <f t="shared" si="46"/>
        <v>1.5899999999999997E-2</v>
      </c>
      <c r="CR71" s="220">
        <f t="shared" si="46"/>
        <v>2.7999999999999997E-2</v>
      </c>
      <c r="CS71" s="220">
        <f t="shared" si="46"/>
        <v>2.7999999999999997E-2</v>
      </c>
      <c r="CT71" s="220">
        <f t="shared" si="46"/>
        <v>2.7999999999999997E-2</v>
      </c>
      <c r="CU71" s="220">
        <f t="shared" si="46"/>
        <v>2.7999999999999997E-2</v>
      </c>
      <c r="CV71" s="220">
        <f t="shared" si="46"/>
        <v>2.7999999999999997E-2</v>
      </c>
      <c r="CW71" s="220">
        <f t="shared" si="46"/>
        <v>2.7999999999999997E-2</v>
      </c>
      <c r="CX71" s="220">
        <f t="shared" si="46"/>
        <v>2.7999999999999997E-2</v>
      </c>
      <c r="CY71" s="220">
        <f t="shared" si="46"/>
        <v>2.7999999999999997E-2</v>
      </c>
      <c r="CZ71" s="220">
        <f t="shared" si="46"/>
        <v>2.7999999999999997E-2</v>
      </c>
      <c r="DA71" s="220">
        <f t="shared" si="46"/>
        <v>2.7999999999999997E-2</v>
      </c>
      <c r="DB71" s="220">
        <f t="shared" si="46"/>
        <v>2.7999999999999997E-2</v>
      </c>
      <c r="DC71" s="220">
        <f t="shared" si="46"/>
        <v>2.7999999999999997E-2</v>
      </c>
      <c r="DD71" s="220">
        <f t="shared" si="46"/>
        <v>2.8000000000000025E-2</v>
      </c>
      <c r="DE71" s="220">
        <f t="shared" si="46"/>
        <v>2.8000000000000025E-2</v>
      </c>
      <c r="DF71" s="220">
        <f t="shared" si="46"/>
        <v>2.8000000000000025E-2</v>
      </c>
      <c r="DG71" s="220">
        <f t="shared" si="46"/>
        <v>2.7999999999999997E-2</v>
      </c>
      <c r="DH71" s="220">
        <f t="shared" si="46"/>
        <v>2.7999999999999997E-2</v>
      </c>
      <c r="DI71" s="220">
        <f t="shared" si="46"/>
        <v>2.7999999999999997E-2</v>
      </c>
      <c r="DJ71" s="220">
        <f t="shared" si="46"/>
        <v>2.7999999999999997E-2</v>
      </c>
      <c r="DK71" s="220">
        <f t="shared" si="46"/>
        <v>2.7999999999999997E-2</v>
      </c>
      <c r="DL71" s="220">
        <f t="shared" si="46"/>
        <v>2.7999999999999997E-2</v>
      </c>
      <c r="DM71" s="220">
        <f t="shared" si="46"/>
        <v>2.7999999999999997E-2</v>
      </c>
      <c r="DN71" s="220">
        <f t="shared" si="46"/>
        <v>2.7999999999999997E-2</v>
      </c>
      <c r="DO71" s="220">
        <f t="shared" si="46"/>
        <v>2.7999999999999997E-2</v>
      </c>
      <c r="DP71" s="220">
        <f t="shared" si="46"/>
        <v>2.7999999999999997E-2</v>
      </c>
      <c r="DQ71" s="220">
        <f t="shared" si="46"/>
        <v>2.7999999999999997E-2</v>
      </c>
      <c r="DR71" s="220">
        <f t="shared" si="46"/>
        <v>2.7999999999999997E-2</v>
      </c>
      <c r="DS71" s="220">
        <f t="shared" si="46"/>
        <v>2.8000000000000025E-2</v>
      </c>
      <c r="DT71" s="220">
        <f t="shared" si="46"/>
        <v>2.8000000000000025E-2</v>
      </c>
      <c r="DU71" s="220">
        <f t="shared" si="46"/>
        <v>2.8000000000000025E-2</v>
      </c>
      <c r="DV71" s="220">
        <f t="shared" si="46"/>
        <v>2.7999999999999997E-2</v>
      </c>
      <c r="DW71" s="220">
        <f t="shared" si="46"/>
        <v>2.7999999999999997E-2</v>
      </c>
      <c r="DX71" s="220">
        <f t="shared" si="46"/>
        <v>2.7999999999999997E-2</v>
      </c>
      <c r="DY71" s="456">
        <f t="shared" si="46"/>
        <v>3.2179999999999986E-2</v>
      </c>
      <c r="DZ71" s="220">
        <f t="shared" si="46"/>
        <v>3.2179999999999986E-2</v>
      </c>
      <c r="EA71" s="220">
        <f t="shared" si="46"/>
        <v>3.2179999999999986E-2</v>
      </c>
      <c r="EB71" s="220">
        <f t="shared" si="46"/>
        <v>3.5289999999999988E-2</v>
      </c>
      <c r="EC71" s="220">
        <f t="shared" si="46"/>
        <v>3.5289999999999988E-2</v>
      </c>
      <c r="ED71" s="220">
        <f t="shared" si="46"/>
        <v>3.5289999999999988E-2</v>
      </c>
      <c r="EE71" s="220">
        <f t="shared" si="46"/>
        <v>3.5289999999999988E-2</v>
      </c>
      <c r="EF71" s="220">
        <f t="shared" si="46"/>
        <v>3.5289999999999988E-2</v>
      </c>
      <c r="EG71" s="220">
        <f t="shared" si="46"/>
        <v>3.5289999999999988E-2</v>
      </c>
      <c r="EH71" s="220">
        <f t="shared" si="46"/>
        <v>3.5290000000000016E-2</v>
      </c>
      <c r="EI71" s="220">
        <f t="shared" si="46"/>
        <v>3.5290000000000016E-2</v>
      </c>
      <c r="EJ71" s="220">
        <f t="shared" si="46"/>
        <v>3.5290000000000016E-2</v>
      </c>
      <c r="EK71" s="220">
        <f t="shared" si="46"/>
        <v>3.5289999999999988E-2</v>
      </c>
      <c r="EL71" s="220">
        <f t="shared" si="46"/>
        <v>3.5289999999999988E-2</v>
      </c>
      <c r="EM71" s="220">
        <f t="shared" si="46"/>
        <v>3.5290000000000016E-2</v>
      </c>
      <c r="EN71" s="220">
        <f t="shared" si="47"/>
        <v>4.028000000000001E-2</v>
      </c>
      <c r="EO71" s="220">
        <f t="shared" si="47"/>
        <v>4.028000000000001E-2</v>
      </c>
      <c r="EP71" s="220">
        <f t="shared" si="47"/>
        <v>4.028000000000001E-2</v>
      </c>
      <c r="EQ71" s="220">
        <f t="shared" si="47"/>
        <v>4.028000000000001E-2</v>
      </c>
      <c r="ER71" s="220">
        <f t="shared" si="47"/>
        <v>4.028000000000001E-2</v>
      </c>
      <c r="ES71" s="220">
        <f t="shared" si="47"/>
        <v>4.028000000000001E-2</v>
      </c>
      <c r="ET71" s="220">
        <f t="shared" si="47"/>
        <v>4.028000000000001E-2</v>
      </c>
      <c r="EU71" s="220">
        <f t="shared" si="47"/>
        <v>4.028000000000001E-2</v>
      </c>
      <c r="EV71" s="220">
        <f t="shared" si="47"/>
        <v>4.028000000000001E-2</v>
      </c>
      <c r="EW71" s="220">
        <f t="shared" si="47"/>
        <v>4.028000000000001E-2</v>
      </c>
      <c r="EX71" s="220">
        <f t="shared" si="47"/>
        <v>4.028000000000001E-2</v>
      </c>
      <c r="EY71" s="220">
        <f t="shared" si="47"/>
        <v>4.028000000000001E-2</v>
      </c>
      <c r="EZ71" s="220">
        <f t="shared" si="47"/>
        <v>4.8330000000000012E-2</v>
      </c>
      <c r="FA71" s="220">
        <f t="shared" si="47"/>
        <v>4.8330000000000012E-2</v>
      </c>
      <c r="FB71" s="220">
        <f t="shared" si="47"/>
        <v>4.8330000000000012E-2</v>
      </c>
      <c r="FC71" s="220">
        <f t="shared" si="47"/>
        <v>4.8330000000000012E-2</v>
      </c>
      <c r="FD71" s="220">
        <f t="shared" si="47"/>
        <v>4.8330000000000012E-2</v>
      </c>
      <c r="FE71" s="220">
        <f t="shared" si="47"/>
        <v>4.8330000000000012E-2</v>
      </c>
      <c r="FF71" s="220">
        <f t="shared" si="47"/>
        <v>4.833000000000004E-2</v>
      </c>
      <c r="FG71" s="220">
        <f t="shared" si="47"/>
        <v>4.833000000000004E-2</v>
      </c>
      <c r="FH71" s="220">
        <f t="shared" si="47"/>
        <v>4.833000000000004E-2</v>
      </c>
      <c r="FI71" s="220">
        <f t="shared" si="47"/>
        <v>4.8330000000000012E-2</v>
      </c>
      <c r="FJ71" s="220">
        <f t="shared" si="47"/>
        <v>4.8330000000000012E-2</v>
      </c>
      <c r="FK71" s="220">
        <f t="shared" si="47"/>
        <v>4.8330000000000012E-2</v>
      </c>
      <c r="FL71" s="220">
        <f t="shared" si="47"/>
        <v>5.8590000000000031E-2</v>
      </c>
      <c r="FM71" s="220">
        <f t="shared" si="47"/>
        <v>5.8590000000000031E-2</v>
      </c>
      <c r="FN71" s="220">
        <f t="shared" si="47"/>
        <v>5.8590000000000031E-2</v>
      </c>
      <c r="FO71" s="220">
        <f t="shared" si="47"/>
        <v>5.8590000000000031E-2</v>
      </c>
      <c r="FP71" s="220">
        <f t="shared" si="47"/>
        <v>5.8590000000000031E-2</v>
      </c>
      <c r="FQ71" s="220">
        <f t="shared" si="47"/>
        <v>5.8590000000000031E-2</v>
      </c>
      <c r="FR71" s="220">
        <f t="shared" si="47"/>
        <v>5.8590000000000031E-2</v>
      </c>
      <c r="FS71" s="220">
        <f t="shared" si="47"/>
        <v>5.8590000000000031E-2</v>
      </c>
      <c r="FT71" s="220">
        <f t="shared" si="47"/>
        <v>5.8590000000000031E-2</v>
      </c>
      <c r="FU71" s="220">
        <f t="shared" si="47"/>
        <v>5.8590000000000031E-2</v>
      </c>
      <c r="FV71" s="220">
        <f t="shared" si="47"/>
        <v>5.8590000000000031E-2</v>
      </c>
      <c r="FW71" s="220">
        <f t="shared" si="47"/>
        <v>5.8590000000000031E-2</v>
      </c>
      <c r="FX71" s="406" t="s">
        <v>49</v>
      </c>
    </row>
    <row r="72" spans="2:182" s="185" customFormat="1" ht="14" thickBot="1">
      <c r="B72" s="150" t="s">
        <v>227</v>
      </c>
      <c r="C72" s="222">
        <f t="shared" ref="C72:BN72" si="48">+C63+C64+C65</f>
        <v>0.10375</v>
      </c>
      <c r="D72" s="222">
        <f t="shared" si="48"/>
        <v>0.10375</v>
      </c>
      <c r="E72" s="222">
        <f t="shared" si="48"/>
        <v>0.10375</v>
      </c>
      <c r="F72" s="222">
        <f t="shared" si="48"/>
        <v>0.10375</v>
      </c>
      <c r="G72" s="222">
        <f t="shared" si="48"/>
        <v>0.10375</v>
      </c>
      <c r="H72" s="222">
        <f t="shared" si="48"/>
        <v>0.10375</v>
      </c>
      <c r="I72" s="222">
        <f t="shared" si="48"/>
        <v>0.10375</v>
      </c>
      <c r="J72" s="222">
        <f t="shared" si="48"/>
        <v>0.10375</v>
      </c>
      <c r="K72" s="222">
        <f t="shared" si="48"/>
        <v>0.10375</v>
      </c>
      <c r="L72" s="222">
        <f t="shared" si="48"/>
        <v>0.10375</v>
      </c>
      <c r="M72" s="222">
        <f t="shared" si="48"/>
        <v>0.10375</v>
      </c>
      <c r="N72" s="222">
        <f t="shared" si="48"/>
        <v>0.10375</v>
      </c>
      <c r="O72" s="222">
        <f t="shared" si="48"/>
        <v>0.10475000000000001</v>
      </c>
      <c r="P72" s="222">
        <f t="shared" si="48"/>
        <v>0.10475000000000001</v>
      </c>
      <c r="Q72" s="222">
        <f t="shared" si="48"/>
        <v>0.10475000000000001</v>
      </c>
      <c r="R72" s="222">
        <f t="shared" si="48"/>
        <v>0.10575</v>
      </c>
      <c r="S72" s="222">
        <f t="shared" si="48"/>
        <v>0.10575</v>
      </c>
      <c r="T72" s="222">
        <f t="shared" si="48"/>
        <v>0.10575</v>
      </c>
      <c r="U72" s="222">
        <f t="shared" si="48"/>
        <v>0.10675</v>
      </c>
      <c r="V72" s="222">
        <f t="shared" si="48"/>
        <v>0.10675</v>
      </c>
      <c r="W72" s="222">
        <f t="shared" si="48"/>
        <v>0.10675</v>
      </c>
      <c r="X72" s="222">
        <f t="shared" si="48"/>
        <v>0.10775</v>
      </c>
      <c r="Y72" s="222">
        <f t="shared" si="48"/>
        <v>0.10775</v>
      </c>
      <c r="Z72" s="222">
        <f t="shared" si="48"/>
        <v>0.10775</v>
      </c>
      <c r="AA72" s="222">
        <f t="shared" si="48"/>
        <v>0.10875</v>
      </c>
      <c r="AB72" s="222">
        <f t="shared" si="48"/>
        <v>0.10875</v>
      </c>
      <c r="AC72" s="222">
        <f t="shared" si="48"/>
        <v>0.10875</v>
      </c>
      <c r="AD72" s="222">
        <f t="shared" si="48"/>
        <v>0.10975</v>
      </c>
      <c r="AE72" s="222">
        <f t="shared" si="48"/>
        <v>0.10975</v>
      </c>
      <c r="AF72" s="222">
        <f t="shared" si="48"/>
        <v>0.10975</v>
      </c>
      <c r="AG72" s="222">
        <f t="shared" si="48"/>
        <v>0.11075</v>
      </c>
      <c r="AH72" s="222">
        <f t="shared" si="48"/>
        <v>0.11424999999999999</v>
      </c>
      <c r="AI72" s="222">
        <f t="shared" si="48"/>
        <v>0.11424999999999999</v>
      </c>
      <c r="AJ72" s="222">
        <f t="shared" si="48"/>
        <v>0.11874999999999999</v>
      </c>
      <c r="AK72" s="222">
        <f t="shared" si="48"/>
        <v>0.11874999999999999</v>
      </c>
      <c r="AL72" s="222">
        <f t="shared" si="48"/>
        <v>0.11874999999999999</v>
      </c>
      <c r="AM72" s="222">
        <f t="shared" si="48"/>
        <v>0.11975</v>
      </c>
      <c r="AN72" s="222">
        <f t="shared" si="48"/>
        <v>0.11975</v>
      </c>
      <c r="AO72" s="222">
        <f t="shared" si="48"/>
        <v>0.11975</v>
      </c>
      <c r="AP72" s="222">
        <f t="shared" si="48"/>
        <v>0.12075</v>
      </c>
      <c r="AQ72" s="222">
        <f t="shared" si="48"/>
        <v>0.12075</v>
      </c>
      <c r="AR72" s="222">
        <f t="shared" si="48"/>
        <v>0.12075</v>
      </c>
      <c r="AS72" s="222">
        <f t="shared" si="48"/>
        <v>0.12175</v>
      </c>
      <c r="AT72" s="222">
        <f t="shared" si="48"/>
        <v>0.12175</v>
      </c>
      <c r="AU72" s="222">
        <f t="shared" si="48"/>
        <v>0.12175</v>
      </c>
      <c r="AV72" s="222">
        <f t="shared" si="48"/>
        <v>0.12357</v>
      </c>
      <c r="AW72" s="222">
        <f t="shared" si="48"/>
        <v>0.12357</v>
      </c>
      <c r="AX72" s="222">
        <f t="shared" si="48"/>
        <v>0.12357</v>
      </c>
      <c r="AY72" s="222">
        <f t="shared" si="48"/>
        <v>0.12457</v>
      </c>
      <c r="AZ72" s="222">
        <f t="shared" si="48"/>
        <v>0.12457</v>
      </c>
      <c r="BA72" s="222">
        <f t="shared" si="48"/>
        <v>0.12457</v>
      </c>
      <c r="BB72" s="222">
        <f t="shared" si="48"/>
        <v>0.12557000000000001</v>
      </c>
      <c r="BC72" s="222">
        <f t="shared" si="48"/>
        <v>0.12557000000000001</v>
      </c>
      <c r="BD72" s="222">
        <f t="shared" si="48"/>
        <v>0.12557000000000001</v>
      </c>
      <c r="BE72" s="222">
        <f t="shared" si="48"/>
        <v>0.12557000000000001</v>
      </c>
      <c r="BF72" s="222">
        <f t="shared" si="48"/>
        <v>0.12557000000000001</v>
      </c>
      <c r="BG72" s="222">
        <f t="shared" si="48"/>
        <v>0.12557000000000001</v>
      </c>
      <c r="BH72" s="222">
        <f t="shared" si="48"/>
        <v>0.13156999999999999</v>
      </c>
      <c r="BI72" s="222">
        <f t="shared" si="48"/>
        <v>0.13156999999999999</v>
      </c>
      <c r="BJ72" s="222">
        <f t="shared" si="48"/>
        <v>0.13156999999999999</v>
      </c>
      <c r="BK72" s="222">
        <f t="shared" si="48"/>
        <v>0.13156999999999999</v>
      </c>
      <c r="BL72" s="222">
        <f t="shared" si="48"/>
        <v>0.13156999999999999</v>
      </c>
      <c r="BM72" s="222">
        <f t="shared" si="48"/>
        <v>0.13156999999999999</v>
      </c>
      <c r="BN72" s="222">
        <f t="shared" si="48"/>
        <v>0.13156999999999999</v>
      </c>
      <c r="BO72" s="222">
        <f t="shared" ref="BO72:DZ72" si="49">+BO63+BO64+BO65</f>
        <v>0.13156999999999999</v>
      </c>
      <c r="BP72" s="222">
        <f t="shared" si="49"/>
        <v>0.13156999999999999</v>
      </c>
      <c r="BQ72" s="222">
        <f t="shared" si="49"/>
        <v>0.13156999999999999</v>
      </c>
      <c r="BR72" s="222">
        <f t="shared" si="49"/>
        <v>0.13156999999999999</v>
      </c>
      <c r="BS72" s="222">
        <f t="shared" si="49"/>
        <v>0.13156999999999999</v>
      </c>
      <c r="BT72" s="222">
        <f t="shared" si="49"/>
        <v>0.13156999999999999</v>
      </c>
      <c r="BU72" s="222">
        <f t="shared" si="49"/>
        <v>0.13156999999999999</v>
      </c>
      <c r="BV72" s="222">
        <f t="shared" si="49"/>
        <v>0.13156999999999999</v>
      </c>
      <c r="BW72" s="222">
        <f t="shared" si="49"/>
        <v>0.13156999999999999</v>
      </c>
      <c r="BX72" s="222">
        <f t="shared" si="49"/>
        <v>0.13156999999999999</v>
      </c>
      <c r="BY72" s="222">
        <f t="shared" si="49"/>
        <v>0.13156999999999999</v>
      </c>
      <c r="BZ72" s="222">
        <f t="shared" si="49"/>
        <v>0.13156999999999999</v>
      </c>
      <c r="CA72" s="222">
        <f t="shared" si="49"/>
        <v>0.13156999999999999</v>
      </c>
      <c r="CB72" s="222">
        <f t="shared" si="49"/>
        <v>0.13156999999999999</v>
      </c>
      <c r="CC72" s="222">
        <f t="shared" si="49"/>
        <v>0.13156999999999999</v>
      </c>
      <c r="CD72" s="222">
        <f t="shared" si="49"/>
        <v>0.13156999999999999</v>
      </c>
      <c r="CE72" s="222">
        <f t="shared" si="49"/>
        <v>0.13156999999999999</v>
      </c>
      <c r="CF72" s="222">
        <f t="shared" si="49"/>
        <v>0.13156999999999999</v>
      </c>
      <c r="CG72" s="222">
        <f t="shared" si="49"/>
        <v>0.13156999999999999</v>
      </c>
      <c r="CH72" s="222">
        <f t="shared" si="49"/>
        <v>0.13156999999999999</v>
      </c>
      <c r="CI72" s="222">
        <f t="shared" si="49"/>
        <v>0.13156999999999999</v>
      </c>
      <c r="CJ72" s="222">
        <f t="shared" si="49"/>
        <v>0.13519999999999999</v>
      </c>
      <c r="CK72" s="222">
        <f t="shared" si="49"/>
        <v>0.13519999999999999</v>
      </c>
      <c r="CL72" s="222">
        <f t="shared" si="49"/>
        <v>0.13561999999999999</v>
      </c>
      <c r="CM72" s="222">
        <f t="shared" si="49"/>
        <v>0.13561999999999999</v>
      </c>
      <c r="CN72" s="222">
        <f t="shared" si="49"/>
        <v>0.13561999999999999</v>
      </c>
      <c r="CO72" s="222">
        <f t="shared" si="49"/>
        <v>0.13608999999999999</v>
      </c>
      <c r="CP72" s="222">
        <f t="shared" si="49"/>
        <v>0.13608999999999999</v>
      </c>
      <c r="CQ72" s="222">
        <f t="shared" si="49"/>
        <v>0.13608999999999999</v>
      </c>
      <c r="CR72" s="222">
        <f t="shared" si="49"/>
        <v>0.13875999999999999</v>
      </c>
      <c r="CS72" s="222">
        <f t="shared" si="49"/>
        <v>0.13875999999999999</v>
      </c>
      <c r="CT72" s="222">
        <f t="shared" si="49"/>
        <v>0.13875999999999999</v>
      </c>
      <c r="CU72" s="222">
        <f t="shared" si="49"/>
        <v>0.13961999999999999</v>
      </c>
      <c r="CV72" s="222">
        <f t="shared" si="49"/>
        <v>0.13961999999999999</v>
      </c>
      <c r="CW72" s="222">
        <f t="shared" si="49"/>
        <v>0.13961999999999999</v>
      </c>
      <c r="CX72" s="222">
        <f t="shared" si="49"/>
        <v>0.13919999999999999</v>
      </c>
      <c r="CY72" s="222">
        <f t="shared" si="49"/>
        <v>0.13919999999999999</v>
      </c>
      <c r="CZ72" s="222">
        <f t="shared" si="49"/>
        <v>0.13919999999999999</v>
      </c>
      <c r="DA72" s="222">
        <f t="shared" si="49"/>
        <v>0.13985999999999998</v>
      </c>
      <c r="DB72" s="222">
        <f t="shared" si="49"/>
        <v>0.13985999999999998</v>
      </c>
      <c r="DC72" s="222">
        <f t="shared" si="49"/>
        <v>0.13985999999999998</v>
      </c>
      <c r="DD72" s="222">
        <f t="shared" si="49"/>
        <v>0.14575999999999997</v>
      </c>
      <c r="DE72" s="222">
        <f t="shared" si="49"/>
        <v>0.14575999999999997</v>
      </c>
      <c r="DF72" s="222">
        <f t="shared" si="49"/>
        <v>0.14575999999999997</v>
      </c>
      <c r="DG72" s="222">
        <f t="shared" si="49"/>
        <v>0.14935999999999999</v>
      </c>
      <c r="DH72" s="222">
        <f t="shared" si="49"/>
        <v>0.14935999999999999</v>
      </c>
      <c r="DI72" s="222">
        <f t="shared" si="49"/>
        <v>0.14935999999999999</v>
      </c>
      <c r="DJ72" s="222">
        <f t="shared" si="49"/>
        <v>0.14577999999999999</v>
      </c>
      <c r="DK72" s="222">
        <f t="shared" si="49"/>
        <v>0.14577999999999999</v>
      </c>
      <c r="DL72" s="222">
        <f t="shared" si="49"/>
        <v>0.14577999999999999</v>
      </c>
      <c r="DM72" s="222">
        <f t="shared" si="49"/>
        <v>0.14663999999999999</v>
      </c>
      <c r="DN72" s="222">
        <f t="shared" si="49"/>
        <v>0.14663999999999999</v>
      </c>
      <c r="DO72" s="222">
        <f t="shared" si="49"/>
        <v>0.14663999999999999</v>
      </c>
      <c r="DP72" s="222">
        <f t="shared" si="49"/>
        <v>0.14616999999999999</v>
      </c>
      <c r="DQ72" s="222">
        <f t="shared" si="49"/>
        <v>0.14616999999999999</v>
      </c>
      <c r="DR72" s="222">
        <f t="shared" si="49"/>
        <v>0.14616999999999999</v>
      </c>
      <c r="DS72" s="222">
        <f t="shared" si="49"/>
        <v>0.14797999999999997</v>
      </c>
      <c r="DT72" s="222">
        <f t="shared" si="49"/>
        <v>0.14797999999999997</v>
      </c>
      <c r="DU72" s="222">
        <f t="shared" si="49"/>
        <v>0.14797999999999997</v>
      </c>
      <c r="DV72" s="222">
        <f t="shared" si="49"/>
        <v>0.14273999999999998</v>
      </c>
      <c r="DW72" s="222">
        <f t="shared" si="49"/>
        <v>0.14273999999999998</v>
      </c>
      <c r="DX72" s="222">
        <f t="shared" si="49"/>
        <v>0.14273999999999998</v>
      </c>
      <c r="DY72" s="478">
        <f t="shared" si="49"/>
        <v>0.13718771465633695</v>
      </c>
      <c r="DZ72" s="222">
        <f t="shared" si="49"/>
        <v>0.13718771465633695</v>
      </c>
      <c r="EA72" s="222">
        <f t="shared" ref="EA72:FW72" si="50">+EA63+EA64+EA65</f>
        <v>0.13718771465633695</v>
      </c>
      <c r="EB72" s="222">
        <f t="shared" si="50"/>
        <v>0.14764390243321709</v>
      </c>
      <c r="EC72" s="222">
        <f t="shared" si="50"/>
        <v>0.14764390243321709</v>
      </c>
      <c r="ED72" s="222">
        <f t="shared" si="50"/>
        <v>0.14764390243321709</v>
      </c>
      <c r="EE72" s="222">
        <f t="shared" si="50"/>
        <v>0.14939405489688889</v>
      </c>
      <c r="EF72" s="222">
        <f t="shared" si="50"/>
        <v>0.14939405489688889</v>
      </c>
      <c r="EG72" s="222">
        <f t="shared" si="50"/>
        <v>0.14939405489688889</v>
      </c>
      <c r="EH72" s="222">
        <f t="shared" si="50"/>
        <v>0.15185222170317611</v>
      </c>
      <c r="EI72" s="222">
        <f t="shared" si="50"/>
        <v>0.15185222170317611</v>
      </c>
      <c r="EJ72" s="222">
        <f t="shared" si="50"/>
        <v>0.15185222170317611</v>
      </c>
      <c r="EK72" s="222">
        <f t="shared" si="50"/>
        <v>0.15306259407119222</v>
      </c>
      <c r="EL72" s="222">
        <f t="shared" si="50"/>
        <v>0.15306259407119222</v>
      </c>
      <c r="EM72" s="222">
        <f t="shared" si="50"/>
        <v>0.15306259407119219</v>
      </c>
      <c r="EN72" s="222">
        <f t="shared" si="50"/>
        <v>0.15516208395510631</v>
      </c>
      <c r="EO72" s="222">
        <f t="shared" si="50"/>
        <v>0.15516208395510631</v>
      </c>
      <c r="EP72" s="222">
        <f t="shared" si="50"/>
        <v>0.15516208395510631</v>
      </c>
      <c r="EQ72" s="222">
        <f t="shared" si="50"/>
        <v>0.15594340495048212</v>
      </c>
      <c r="ER72" s="222">
        <f t="shared" si="50"/>
        <v>0.15594340495048212</v>
      </c>
      <c r="ES72" s="222">
        <f t="shared" si="50"/>
        <v>0.15594340495048212</v>
      </c>
      <c r="ET72" s="222">
        <f t="shared" si="50"/>
        <v>0.15259087983689487</v>
      </c>
      <c r="EU72" s="222">
        <f t="shared" si="50"/>
        <v>0.15259087983689487</v>
      </c>
      <c r="EV72" s="222">
        <f t="shared" si="50"/>
        <v>0.15259087983689487</v>
      </c>
      <c r="EW72" s="222">
        <f t="shared" si="50"/>
        <v>0.15343055915064213</v>
      </c>
      <c r="EX72" s="222">
        <f t="shared" si="50"/>
        <v>0.15343055915064213</v>
      </c>
      <c r="EY72" s="222">
        <f t="shared" si="50"/>
        <v>0.15343055915064213</v>
      </c>
      <c r="EZ72" s="222">
        <f t="shared" si="50"/>
        <v>0.15489636272104096</v>
      </c>
      <c r="FA72" s="222">
        <f t="shared" si="50"/>
        <v>0.15489636272104096</v>
      </c>
      <c r="FB72" s="222">
        <f t="shared" si="50"/>
        <v>0.15489636272104096</v>
      </c>
      <c r="FC72" s="222">
        <f t="shared" si="50"/>
        <v>0.15546283378283132</v>
      </c>
      <c r="FD72" s="222">
        <f t="shared" si="50"/>
        <v>0.15546283378283132</v>
      </c>
      <c r="FE72" s="222">
        <f t="shared" si="50"/>
        <v>0.15546283378283132</v>
      </c>
      <c r="FF72" s="222">
        <f t="shared" si="50"/>
        <v>0.1533396201469634</v>
      </c>
      <c r="FG72" s="222">
        <f t="shared" si="50"/>
        <v>0.1533396201469634</v>
      </c>
      <c r="FH72" s="222">
        <f t="shared" si="50"/>
        <v>0.1533396201469634</v>
      </c>
      <c r="FI72" s="222">
        <f t="shared" si="50"/>
        <v>0.15440339105927928</v>
      </c>
      <c r="FJ72" s="222">
        <f t="shared" si="50"/>
        <v>0.15440339105927928</v>
      </c>
      <c r="FK72" s="222">
        <f t="shared" si="50"/>
        <v>0.15440339105927928</v>
      </c>
      <c r="FL72" s="222">
        <f t="shared" si="50"/>
        <v>0.15646108387367341</v>
      </c>
      <c r="FM72" s="222">
        <f t="shared" si="50"/>
        <v>0.15646108387367341</v>
      </c>
      <c r="FN72" s="222">
        <f t="shared" si="50"/>
        <v>0.15646108387367341</v>
      </c>
      <c r="FO72" s="222">
        <f t="shared" si="50"/>
        <v>0.15665485195047138</v>
      </c>
      <c r="FP72" s="222">
        <f t="shared" si="50"/>
        <v>0.15665485195047138</v>
      </c>
      <c r="FQ72" s="222">
        <f t="shared" si="50"/>
        <v>0.15665485195047138</v>
      </c>
      <c r="FR72" s="222">
        <f t="shared" si="50"/>
        <v>0.15618090087519887</v>
      </c>
      <c r="FS72" s="222">
        <f t="shared" si="50"/>
        <v>0.15618090087519887</v>
      </c>
      <c r="FT72" s="222">
        <f t="shared" si="50"/>
        <v>0.15618090087519887</v>
      </c>
      <c r="FU72" s="222">
        <f t="shared" si="50"/>
        <v>0.15712720182043302</v>
      </c>
      <c r="FV72" s="222">
        <f t="shared" si="50"/>
        <v>0.15712720182043302</v>
      </c>
      <c r="FW72" s="222">
        <f t="shared" si="50"/>
        <v>0.15712720182043302</v>
      </c>
      <c r="FX72" s="406" t="s">
        <v>49</v>
      </c>
    </row>
    <row r="73" spans="2:182">
      <c r="FX73" s="406" t="s">
        <v>49</v>
      </c>
    </row>
    <row r="74" spans="2:182">
      <c r="FX74" s="406" t="s">
        <v>49</v>
      </c>
    </row>
    <row r="75" spans="2:182">
      <c r="B75" s="325" t="s">
        <v>77</v>
      </c>
      <c r="FX75" s="406" t="s">
        <v>49</v>
      </c>
    </row>
    <row r="76" spans="2:182">
      <c r="B76" s="325" t="s">
        <v>71</v>
      </c>
      <c r="EC76" s="148" t="s">
        <v>84</v>
      </c>
      <c r="ED76" s="148"/>
      <c r="EF76" s="148" t="s">
        <v>98</v>
      </c>
      <c r="EG76" s="148"/>
      <c r="EK76" s="148" t="s">
        <v>82</v>
      </c>
      <c r="EL76" s="148"/>
      <c r="EO76" s="148" t="s">
        <v>85</v>
      </c>
      <c r="EP76" s="148"/>
      <c r="ER76" s="148" t="s">
        <v>100</v>
      </c>
      <c r="ES76" s="148"/>
      <c r="EW76" s="148" t="s">
        <v>88</v>
      </c>
      <c r="EX76" s="148"/>
      <c r="FA76" s="148" t="s">
        <v>86</v>
      </c>
      <c r="FB76" s="148"/>
      <c r="FD76" s="148" t="s">
        <v>102</v>
      </c>
      <c r="FE76" s="148"/>
      <c r="FI76" s="148" t="s">
        <v>89</v>
      </c>
      <c r="FJ76" s="148"/>
      <c r="FM76" s="148" t="s">
        <v>90</v>
      </c>
      <c r="FN76" s="148"/>
      <c r="FP76" s="148" t="s">
        <v>104</v>
      </c>
      <c r="FQ76" s="148"/>
      <c r="FU76" s="148" t="s">
        <v>94</v>
      </c>
      <c r="FV76" s="148"/>
      <c r="FX76" s="406" t="s">
        <v>49</v>
      </c>
      <c r="FY76" s="148"/>
      <c r="FZ76" s="148"/>
    </row>
    <row r="77" spans="2:182" ht="30.75" customHeight="1">
      <c r="DP77" s="149" t="str">
        <f>+DP4</f>
        <v>Hi</v>
      </c>
      <c r="DS77" s="149" t="str">
        <f>+DS4</f>
        <v>Lo</v>
      </c>
      <c r="DX77" s="149" t="str">
        <f>+DX4</f>
        <v>Lo</v>
      </c>
      <c r="EB77" s="149" t="str">
        <f>+EB4</f>
        <v>Hi</v>
      </c>
      <c r="EC77" s="635" t="s">
        <v>81</v>
      </c>
      <c r="ED77" s="635"/>
      <c r="EE77" s="149" t="str">
        <f>+EE4</f>
        <v>Lo</v>
      </c>
      <c r="EF77" s="635" t="s">
        <v>99</v>
      </c>
      <c r="EG77" s="635"/>
      <c r="EJ77" s="149" t="str">
        <f>+EJ4</f>
        <v>Lo</v>
      </c>
      <c r="EK77" s="635" t="s">
        <v>80</v>
      </c>
      <c r="EL77" s="635"/>
      <c r="EN77" s="149" t="str">
        <f>+EN4</f>
        <v>Hi</v>
      </c>
      <c r="EO77" s="635" t="s">
        <v>83</v>
      </c>
      <c r="EP77" s="635"/>
      <c r="EQ77" s="149" t="str">
        <f>+EQ4</f>
        <v>Lo</v>
      </c>
      <c r="ER77" s="635" t="s">
        <v>101</v>
      </c>
      <c r="ES77" s="635"/>
      <c r="EV77" s="149" t="str">
        <f>+EV4</f>
        <v>Lo</v>
      </c>
      <c r="EW77" s="635" t="s">
        <v>87</v>
      </c>
      <c r="EX77" s="635"/>
      <c r="EZ77" s="149" t="str">
        <f>+EZ4</f>
        <v>Hi</v>
      </c>
      <c r="FA77" s="635" t="s">
        <v>92</v>
      </c>
      <c r="FB77" s="635"/>
      <c r="FC77" s="149" t="str">
        <f>+FC4</f>
        <v>Lo</v>
      </c>
      <c r="FD77" s="635" t="s">
        <v>103</v>
      </c>
      <c r="FE77" s="635"/>
      <c r="FH77" s="149" t="str">
        <f>+FH4</f>
        <v>Lo</v>
      </c>
      <c r="FI77" s="635" t="s">
        <v>91</v>
      </c>
      <c r="FJ77" s="635"/>
      <c r="FL77" s="149" t="str">
        <f>+FL4</f>
        <v>Hi</v>
      </c>
      <c r="FM77" s="635" t="s">
        <v>93</v>
      </c>
      <c r="FN77" s="635"/>
      <c r="FO77" s="149" t="str">
        <f>+FO4</f>
        <v>Lo</v>
      </c>
      <c r="FP77" s="635" t="s">
        <v>105</v>
      </c>
      <c r="FQ77" s="635"/>
      <c r="FT77" s="149" t="str">
        <f>+FT4</f>
        <v>Lo</v>
      </c>
      <c r="FU77" s="635" t="s">
        <v>95</v>
      </c>
      <c r="FV77" s="635"/>
      <c r="FX77" s="406" t="s">
        <v>49</v>
      </c>
      <c r="FY77" s="148"/>
      <c r="FZ77" s="148"/>
    </row>
    <row r="78" spans="2:182">
      <c r="B78" s="356" t="s">
        <v>72</v>
      </c>
      <c r="DP78" s="200">
        <f>+DP5</f>
        <v>42186</v>
      </c>
      <c r="DS78" s="200">
        <f>+DS5</f>
        <v>42278</v>
      </c>
      <c r="DX78" s="200">
        <f>+DX5</f>
        <v>42430</v>
      </c>
      <c r="EB78" s="200">
        <f>+EB5</f>
        <v>42552</v>
      </c>
      <c r="EC78" s="171" t="s">
        <v>78</v>
      </c>
      <c r="ED78" s="171" t="s">
        <v>79</v>
      </c>
      <c r="EE78" s="200">
        <f>+EE5</f>
        <v>42644</v>
      </c>
      <c r="EF78" s="171" t="s">
        <v>78</v>
      </c>
      <c r="EG78" s="171" t="s">
        <v>79</v>
      </c>
      <c r="EJ78" s="200">
        <f>+EJ5</f>
        <v>42795</v>
      </c>
      <c r="EK78" s="171" t="s">
        <v>78</v>
      </c>
      <c r="EL78" s="171" t="s">
        <v>79</v>
      </c>
      <c r="EN78" s="200">
        <f>+EN5</f>
        <v>42917</v>
      </c>
      <c r="EO78" s="171" t="s">
        <v>78</v>
      </c>
      <c r="EP78" s="171" t="s">
        <v>79</v>
      </c>
      <c r="EQ78" s="200">
        <f>+EQ5</f>
        <v>43009</v>
      </c>
      <c r="ER78" s="171" t="s">
        <v>78</v>
      </c>
      <c r="ES78" s="171" t="s">
        <v>79</v>
      </c>
      <c r="EV78" s="200">
        <f>+EV5</f>
        <v>43160</v>
      </c>
      <c r="EW78" s="171" t="s">
        <v>78</v>
      </c>
      <c r="EX78" s="171" t="s">
        <v>79</v>
      </c>
      <c r="EZ78" s="200">
        <f>+EZ5</f>
        <v>43282</v>
      </c>
      <c r="FA78" s="171" t="s">
        <v>78</v>
      </c>
      <c r="FB78" s="171" t="s">
        <v>79</v>
      </c>
      <c r="FC78" s="200">
        <f>+FC5</f>
        <v>43374</v>
      </c>
      <c r="FD78" s="171" t="s">
        <v>78</v>
      </c>
      <c r="FE78" s="171" t="s">
        <v>79</v>
      </c>
      <c r="FH78" s="200">
        <f>+FH5</f>
        <v>43525</v>
      </c>
      <c r="FI78" s="171" t="s">
        <v>78</v>
      </c>
      <c r="FJ78" s="171" t="s">
        <v>79</v>
      </c>
      <c r="FL78" s="200">
        <f>+FL5</f>
        <v>43647</v>
      </c>
      <c r="FM78" s="171" t="s">
        <v>78</v>
      </c>
      <c r="FN78" s="171" t="s">
        <v>79</v>
      </c>
      <c r="FO78" s="200">
        <f>+FO5</f>
        <v>43739</v>
      </c>
      <c r="FP78" s="171" t="s">
        <v>78</v>
      </c>
      <c r="FQ78" s="171" t="s">
        <v>79</v>
      </c>
      <c r="FT78" s="200">
        <f>+FT5</f>
        <v>43891</v>
      </c>
      <c r="FU78" s="171" t="s">
        <v>78</v>
      </c>
      <c r="FV78" s="171" t="s">
        <v>79</v>
      </c>
      <c r="FX78" s="406" t="s">
        <v>49</v>
      </c>
      <c r="FY78" s="148"/>
      <c r="FZ78" s="148"/>
    </row>
    <row r="79" spans="2:182">
      <c r="B79" s="314" t="s">
        <v>74</v>
      </c>
      <c r="DP79" s="169" t="s">
        <v>1</v>
      </c>
      <c r="DS79" s="169" t="s">
        <v>1</v>
      </c>
      <c r="DX79" s="169" t="s">
        <v>1</v>
      </c>
      <c r="FX79" s="406" t="s">
        <v>49</v>
      </c>
      <c r="FY79" s="148"/>
      <c r="FZ79" s="148"/>
    </row>
    <row r="80" spans="2:182">
      <c r="B80" s="327" t="s">
        <v>73</v>
      </c>
      <c r="DP80" s="169" t="s">
        <v>1</v>
      </c>
      <c r="DS80" s="169" t="s">
        <v>1</v>
      </c>
      <c r="DX80" s="169" t="s">
        <v>1</v>
      </c>
      <c r="EB80" s="483">
        <f>+EB37</f>
        <v>0.85</v>
      </c>
      <c r="EC80" s="169" t="s">
        <v>1</v>
      </c>
      <c r="ED80" s="169" t="s">
        <v>1</v>
      </c>
      <c r="EE80" s="483">
        <f>+EE37</f>
        <v>0.85</v>
      </c>
      <c r="EF80" s="169" t="s">
        <v>1</v>
      </c>
      <c r="EG80" s="169" t="s">
        <v>1</v>
      </c>
      <c r="EH80" s="169"/>
      <c r="EI80" s="169"/>
      <c r="EJ80" s="483">
        <f>+EJ37</f>
        <v>0.85</v>
      </c>
      <c r="EK80" s="169" t="s">
        <v>1</v>
      </c>
      <c r="EL80" s="169" t="s">
        <v>1</v>
      </c>
      <c r="EM80" s="169"/>
      <c r="EN80" s="483">
        <f>+EN37</f>
        <v>1.3</v>
      </c>
      <c r="EO80" s="169" t="s">
        <v>1</v>
      </c>
      <c r="EP80" s="169" t="s">
        <v>1</v>
      </c>
      <c r="EQ80" s="483">
        <f>+EQ37</f>
        <v>1.3</v>
      </c>
      <c r="ER80" s="169" t="s">
        <v>1</v>
      </c>
      <c r="ES80" s="169" t="s">
        <v>1</v>
      </c>
      <c r="EV80" s="483">
        <f>+EV37</f>
        <v>1.3</v>
      </c>
      <c r="EW80" s="169" t="s">
        <v>1</v>
      </c>
      <c r="EX80" s="169" t="s">
        <v>1</v>
      </c>
      <c r="EY80" s="169"/>
      <c r="EZ80" s="483">
        <f>+EZ37</f>
        <v>1.75</v>
      </c>
      <c r="FA80" s="169" t="s">
        <v>1</v>
      </c>
      <c r="FB80" s="169" t="s">
        <v>1</v>
      </c>
      <c r="FC80" s="483">
        <f>+FC37</f>
        <v>1.75</v>
      </c>
      <c r="FD80" s="169" t="s">
        <v>1</v>
      </c>
      <c r="FE80" s="169" t="s">
        <v>1</v>
      </c>
      <c r="FH80" s="483">
        <f>+FH37</f>
        <v>1.75</v>
      </c>
      <c r="FI80" s="169" t="s">
        <v>1</v>
      </c>
      <c r="FJ80" s="169" t="s">
        <v>1</v>
      </c>
      <c r="FK80" s="169"/>
      <c r="FL80" s="483">
        <f>+FL37</f>
        <v>2.2999999999999998</v>
      </c>
      <c r="FM80" s="169" t="s">
        <v>1</v>
      </c>
      <c r="FN80" s="169" t="s">
        <v>1</v>
      </c>
      <c r="FO80" s="483">
        <f>+FO37</f>
        <v>2.2999999999999998</v>
      </c>
      <c r="FP80" s="169" t="s">
        <v>1</v>
      </c>
      <c r="FQ80" s="169" t="s">
        <v>1</v>
      </c>
      <c r="FT80" s="483">
        <f>+FT37</f>
        <v>2.2999999999999998</v>
      </c>
      <c r="FU80" s="169" t="s">
        <v>1</v>
      </c>
      <c r="FV80" s="169" t="s">
        <v>1</v>
      </c>
      <c r="FW80" s="169"/>
      <c r="FX80" s="406" t="s">
        <v>49</v>
      </c>
      <c r="FY80" s="169"/>
      <c r="FZ80" s="169"/>
    </row>
    <row r="81" spans="2:182">
      <c r="B81" s="327" t="s">
        <v>52</v>
      </c>
      <c r="DP81" s="169" t="s">
        <v>1</v>
      </c>
      <c r="DS81" s="169" t="s">
        <v>1</v>
      </c>
      <c r="DX81" s="169" t="s">
        <v>1</v>
      </c>
      <c r="EB81" s="483">
        <f>+EB38</f>
        <v>0.85</v>
      </c>
      <c r="EC81" s="169" t="s">
        <v>1</v>
      </c>
      <c r="ED81" s="169" t="s">
        <v>1</v>
      </c>
      <c r="EE81" s="483">
        <f>+EE38</f>
        <v>3</v>
      </c>
      <c r="EF81" s="169" t="s">
        <v>1</v>
      </c>
      <c r="EG81" s="169" t="s">
        <v>1</v>
      </c>
      <c r="EH81" s="169"/>
      <c r="EI81" s="169"/>
      <c r="EJ81" s="483">
        <f>+EJ38</f>
        <v>3</v>
      </c>
      <c r="EK81" s="169" t="s">
        <v>1</v>
      </c>
      <c r="EL81" s="169" t="s">
        <v>1</v>
      </c>
      <c r="EM81" s="169"/>
      <c r="EN81" s="483">
        <f>+EN38</f>
        <v>4.9000000000000004</v>
      </c>
      <c r="EO81" s="169" t="s">
        <v>1</v>
      </c>
      <c r="EP81" s="169" t="s">
        <v>1</v>
      </c>
      <c r="EQ81" s="483">
        <f>+EQ38</f>
        <v>4.9000000000000004</v>
      </c>
      <c r="ER81" s="169" t="s">
        <v>1</v>
      </c>
      <c r="ES81" s="169" t="s">
        <v>1</v>
      </c>
      <c r="EV81" s="483">
        <f>+EV38</f>
        <v>4.9000000000000004</v>
      </c>
      <c r="EW81" s="169" t="s">
        <v>1</v>
      </c>
      <c r="EX81" s="169" t="s">
        <v>1</v>
      </c>
      <c r="EY81" s="169"/>
      <c r="EZ81" s="483">
        <f>+EZ38</f>
        <v>6.25</v>
      </c>
      <c r="FA81" s="169" t="s">
        <v>1</v>
      </c>
      <c r="FB81" s="169" t="s">
        <v>1</v>
      </c>
      <c r="FC81" s="483">
        <f>+FC38</f>
        <v>6.25</v>
      </c>
      <c r="FD81" s="169" t="s">
        <v>1</v>
      </c>
      <c r="FE81" s="169" t="s">
        <v>1</v>
      </c>
      <c r="FH81" s="483">
        <f>+FH38</f>
        <v>6.25</v>
      </c>
      <c r="FI81" s="169" t="s">
        <v>1</v>
      </c>
      <c r="FJ81" s="169" t="s">
        <v>1</v>
      </c>
      <c r="FK81" s="169"/>
      <c r="FL81" s="483">
        <f>+FL38</f>
        <v>7.9</v>
      </c>
      <c r="FM81" s="169" t="s">
        <v>1</v>
      </c>
      <c r="FN81" s="169" t="s">
        <v>1</v>
      </c>
      <c r="FO81" s="483">
        <f>+FO38</f>
        <v>7.9</v>
      </c>
      <c r="FP81" s="169" t="s">
        <v>1</v>
      </c>
      <c r="FQ81" s="169" t="s">
        <v>1</v>
      </c>
      <c r="FT81" s="483">
        <f>+FT38</f>
        <v>7.9</v>
      </c>
      <c r="FU81" s="169" t="s">
        <v>1</v>
      </c>
      <c r="FV81" s="169" t="s">
        <v>1</v>
      </c>
      <c r="FW81" s="169"/>
      <c r="FX81" s="406" t="s">
        <v>49</v>
      </c>
      <c r="FY81" s="169"/>
      <c r="FZ81" s="169"/>
    </row>
    <row r="82" spans="2:182">
      <c r="B82" s="327" t="s">
        <v>52</v>
      </c>
      <c r="DP82" s="169" t="s">
        <v>1</v>
      </c>
      <c r="DS82" s="169" t="s">
        <v>1</v>
      </c>
      <c r="DX82" s="169" t="s">
        <v>1</v>
      </c>
      <c r="EB82" s="483">
        <f>+EB39</f>
        <v>0.85</v>
      </c>
      <c r="EC82" s="169" t="s">
        <v>1</v>
      </c>
      <c r="ED82" s="169" t="s">
        <v>1</v>
      </c>
      <c r="EE82" s="483">
        <f>+EE39</f>
        <v>9</v>
      </c>
      <c r="EF82" s="169" t="s">
        <v>1</v>
      </c>
      <c r="EG82" s="169" t="s">
        <v>1</v>
      </c>
      <c r="EH82" s="169"/>
      <c r="EI82" s="169"/>
      <c r="EJ82" s="483">
        <f>+EJ39</f>
        <v>9</v>
      </c>
      <c r="EK82" s="169" t="s">
        <v>1</v>
      </c>
      <c r="EL82" s="169" t="s">
        <v>1</v>
      </c>
      <c r="EM82" s="169"/>
      <c r="EN82" s="483">
        <f>+EN39</f>
        <v>15</v>
      </c>
      <c r="EO82" s="169" t="s">
        <v>1</v>
      </c>
      <c r="EP82" s="169" t="s">
        <v>1</v>
      </c>
      <c r="EQ82" s="483">
        <f>+EQ39</f>
        <v>15</v>
      </c>
      <c r="ER82" s="169" t="s">
        <v>1</v>
      </c>
      <c r="ES82" s="169" t="s">
        <v>1</v>
      </c>
      <c r="EV82" s="483">
        <f>+EV39</f>
        <v>15</v>
      </c>
      <c r="EW82" s="169" t="s">
        <v>1</v>
      </c>
      <c r="EX82" s="169" t="s">
        <v>1</v>
      </c>
      <c r="EY82" s="169"/>
      <c r="EZ82" s="483">
        <f>+EZ39</f>
        <v>18.5</v>
      </c>
      <c r="FA82" s="169" t="s">
        <v>1</v>
      </c>
      <c r="FB82" s="169" t="s">
        <v>1</v>
      </c>
      <c r="FC82" s="483">
        <f>+FC39</f>
        <v>18.5</v>
      </c>
      <c r="FD82" s="169" t="s">
        <v>1</v>
      </c>
      <c r="FE82" s="169" t="s">
        <v>1</v>
      </c>
      <c r="FH82" s="483">
        <f>+FH39</f>
        <v>18.5</v>
      </c>
      <c r="FI82" s="169" t="s">
        <v>1</v>
      </c>
      <c r="FJ82" s="169" t="s">
        <v>1</v>
      </c>
      <c r="FK82" s="169"/>
      <c r="FL82" s="483">
        <f>+FL39</f>
        <v>22.7</v>
      </c>
      <c r="FM82" s="169" t="s">
        <v>1</v>
      </c>
      <c r="FN82" s="169" t="s">
        <v>1</v>
      </c>
      <c r="FO82" s="483">
        <f>+FO39</f>
        <v>22.7</v>
      </c>
      <c r="FP82" s="169" t="s">
        <v>1</v>
      </c>
      <c r="FQ82" s="169" t="s">
        <v>1</v>
      </c>
      <c r="FT82" s="483">
        <f>+FT39</f>
        <v>22.7</v>
      </c>
      <c r="FU82" s="169" t="s">
        <v>1</v>
      </c>
      <c r="FV82" s="169" t="s">
        <v>1</v>
      </c>
      <c r="FW82" s="169"/>
      <c r="FX82" s="406" t="s">
        <v>49</v>
      </c>
      <c r="FY82" s="169"/>
      <c r="FZ82" s="169"/>
    </row>
    <row r="83" spans="2:182">
      <c r="B83" s="314" t="s">
        <v>76</v>
      </c>
      <c r="DS83" s="169"/>
      <c r="DX83" s="169"/>
      <c r="EB83" s="169"/>
      <c r="EC83" s="169"/>
      <c r="ED83" s="169"/>
      <c r="EE83" s="169"/>
      <c r="EF83" s="169"/>
      <c r="EG83" s="169"/>
      <c r="EH83" s="169"/>
      <c r="EI83" s="169"/>
      <c r="EJ83" s="169"/>
      <c r="EK83" s="169"/>
      <c r="EL83" s="169"/>
      <c r="EM83" s="169"/>
      <c r="EN83" s="169"/>
      <c r="EO83" s="169"/>
      <c r="EP83" s="169"/>
      <c r="EQ83" s="169"/>
      <c r="ER83" s="169"/>
      <c r="ES83" s="169"/>
      <c r="EV83" s="169"/>
      <c r="EW83" s="169"/>
      <c r="EX83" s="169"/>
      <c r="EY83" s="169"/>
      <c r="EZ83" s="169"/>
      <c r="FA83" s="169"/>
      <c r="FB83" s="169"/>
      <c r="FC83" s="169"/>
      <c r="FD83" s="169"/>
      <c r="FE83" s="169"/>
      <c r="FH83" s="169"/>
      <c r="FI83" s="169"/>
      <c r="FJ83" s="169"/>
      <c r="FK83" s="169"/>
      <c r="FL83" s="169"/>
      <c r="FM83" s="169"/>
      <c r="FN83" s="169"/>
      <c r="FO83" s="169"/>
      <c r="FP83" s="169"/>
      <c r="FQ83" s="169"/>
      <c r="FT83" s="169"/>
      <c r="FU83" s="169"/>
      <c r="FV83" s="169"/>
      <c r="FW83" s="169"/>
      <c r="FX83" s="406" t="s">
        <v>49</v>
      </c>
      <c r="FY83" s="169"/>
      <c r="FZ83" s="169"/>
    </row>
    <row r="84" spans="2:182">
      <c r="B84" s="327" t="s">
        <v>73</v>
      </c>
      <c r="DP84" s="201">
        <f>+DP31</f>
        <v>0.14616999999999999</v>
      </c>
      <c r="DS84" s="203">
        <f>+DS31</f>
        <v>0.14798</v>
      </c>
      <c r="DX84" s="203">
        <f>+DX31</f>
        <v>0.14273999999999998</v>
      </c>
      <c r="EB84" s="203">
        <f>+EB31</f>
        <v>0.14764390243321709</v>
      </c>
      <c r="EC84" s="203">
        <f>+EB84-DP84</f>
        <v>1.4739024332171002E-3</v>
      </c>
      <c r="ED84" s="493">
        <f>+EC84/$DP84</f>
        <v>1.0083481105679006E-2</v>
      </c>
      <c r="EE84" s="203">
        <f>+EE31</f>
        <v>0.14939405489688889</v>
      </c>
      <c r="EF84" s="203">
        <f>+EE84-$DS$84</f>
        <v>1.4140548968888944E-3</v>
      </c>
      <c r="EG84" s="493">
        <f>+EF84/$DP84</f>
        <v>9.6740432160422416E-3</v>
      </c>
      <c r="EH84" s="169"/>
      <c r="EI84" s="169"/>
      <c r="EJ84" s="203">
        <f>+EJ31</f>
        <v>0.15185222170317614</v>
      </c>
      <c r="EK84" s="203">
        <f>+EJ84-$DX$84</f>
        <v>9.1122217031761599E-3</v>
      </c>
      <c r="EL84" s="493">
        <f>+EK84/$DX$84</f>
        <v>6.3837898999412654E-2</v>
      </c>
      <c r="EM84" s="169"/>
      <c r="EN84" s="203">
        <f>+EN31</f>
        <v>0.15516208395510631</v>
      </c>
      <c r="EO84" s="203">
        <f>+EN84-DP84</f>
        <v>8.9920839551063114E-3</v>
      </c>
      <c r="EP84" s="493">
        <f>+EO84/EB84</f>
        <v>6.0903862651379377E-2</v>
      </c>
      <c r="EQ84" s="203">
        <f>+EQ31</f>
        <v>0.15594340495048212</v>
      </c>
      <c r="ER84" s="203">
        <f>+EQ84-$DS$84</f>
        <v>7.9634049504821169E-3</v>
      </c>
      <c r="ES84" s="493">
        <f>+ER84/$DP84</f>
        <v>5.4480433402764705E-2</v>
      </c>
      <c r="EV84" s="203">
        <f>+EV31</f>
        <v>0.15259087983689487</v>
      </c>
      <c r="EW84" s="203">
        <f>+EV84-$DX$84</f>
        <v>9.8508798368948935E-3</v>
      </c>
      <c r="EX84" s="493">
        <f>+EW84/$DX$84</f>
        <v>6.9012749312700683E-2</v>
      </c>
      <c r="EY84" s="169"/>
      <c r="EZ84" s="203">
        <f>+EZ31</f>
        <v>0.15489636272104096</v>
      </c>
      <c r="FA84" s="203">
        <f>+EZ84-$DX$84</f>
        <v>1.2156362721040981E-2</v>
      </c>
      <c r="FB84" s="493">
        <f>+FA84/EN84</f>
        <v>7.834621971536701E-2</v>
      </c>
      <c r="FC84" s="203">
        <f>+FC31</f>
        <v>0.15546283378283132</v>
      </c>
      <c r="FD84" s="203">
        <f>+FC84-$DS$84</f>
        <v>7.4828337828313218E-3</v>
      </c>
      <c r="FE84" s="493">
        <f>+FD84/$DP84</f>
        <v>5.1192678270721229E-2</v>
      </c>
      <c r="FH84" s="203">
        <f>+FH31</f>
        <v>0.15333962014696342</v>
      </c>
      <c r="FI84" s="203">
        <f>+FH84-$DX$84</f>
        <v>1.0599620146963445E-2</v>
      </c>
      <c r="FJ84" s="493">
        <f>+FI84/$DX$84</f>
        <v>7.4258232779623415E-2</v>
      </c>
      <c r="FK84" s="169"/>
      <c r="FL84" s="203">
        <f>+FL31</f>
        <v>0.15646108387367341</v>
      </c>
      <c r="FM84" s="203">
        <f>+FL84-$DX$84</f>
        <v>1.3721083873673434E-2</v>
      </c>
      <c r="FN84" s="493">
        <f>+FM84/EZ84</f>
        <v>8.8582350370513749E-2</v>
      </c>
      <c r="FO84" s="203">
        <f>+FO31</f>
        <v>0.15665485195047138</v>
      </c>
      <c r="FP84" s="203">
        <f>+FO84-$DS$84</f>
        <v>8.6748519504713795E-3</v>
      </c>
      <c r="FQ84" s="493">
        <f>+FP84/$DP84</f>
        <v>5.934769070583143E-2</v>
      </c>
      <c r="FT84" s="203">
        <f>+FT31</f>
        <v>0.15618090087519887</v>
      </c>
      <c r="FU84" s="203">
        <f>+FT84-$DX$84</f>
        <v>1.3440900875198891E-2</v>
      </c>
      <c r="FV84" s="493">
        <f>+FU84/$DX$84</f>
        <v>9.4163520212966881E-2</v>
      </c>
      <c r="FW84" s="169"/>
      <c r="FX84" s="406" t="s">
        <v>49</v>
      </c>
      <c r="FY84" s="203"/>
      <c r="FZ84" s="493"/>
    </row>
    <row r="85" spans="2:182">
      <c r="B85" s="327" t="s">
        <v>52</v>
      </c>
      <c r="DP85" s="201">
        <f>+DP32</f>
        <v>0.17416999999999999</v>
      </c>
      <c r="DS85" s="203">
        <f>+DS32</f>
        <v>0.17598</v>
      </c>
      <c r="DX85" s="203">
        <f>+DX32</f>
        <v>0.17073999999999998</v>
      </c>
      <c r="EB85" s="203">
        <f>+EB32</f>
        <v>0.18293390243321708</v>
      </c>
      <c r="EC85" s="203">
        <f>+EB85-DP85</f>
        <v>8.7639024332170912E-3</v>
      </c>
      <c r="ED85" s="493">
        <f>+EC85/$DP85</f>
        <v>5.0318094007102784E-2</v>
      </c>
      <c r="EE85" s="203">
        <f>+EE32</f>
        <v>0.18468405489688888</v>
      </c>
      <c r="EF85" s="203">
        <f>+EE85-$DS$85</f>
        <v>8.7040548968888853E-3</v>
      </c>
      <c r="EG85" s="493">
        <f>+EF85/$DP85</f>
        <v>4.9974478365326321E-2</v>
      </c>
      <c r="EH85" s="169"/>
      <c r="EI85" s="169"/>
      <c r="EJ85" s="203">
        <f>+EJ32</f>
        <v>0.18714222170317613</v>
      </c>
      <c r="EK85" s="203">
        <f>+EJ85-$DX$85</f>
        <v>1.6402221703176151E-2</v>
      </c>
      <c r="EL85" s="493">
        <f>+EK85/$DX$85</f>
        <v>9.6065489651962946E-2</v>
      </c>
      <c r="EM85" s="169"/>
      <c r="EN85" s="203">
        <f>+EN32</f>
        <v>0.19544208395510632</v>
      </c>
      <c r="EO85" s="203">
        <f>+EN85-DP85</f>
        <v>2.1272083955106325E-2</v>
      </c>
      <c r="EP85" s="493">
        <f>+EO85/EB85</f>
        <v>0.11628289601962674</v>
      </c>
      <c r="EQ85" s="203">
        <f>+EQ32</f>
        <v>0.19622340495048213</v>
      </c>
      <c r="ER85" s="203">
        <f>+EQ85-$DS$85</f>
        <v>2.024340495048213E-2</v>
      </c>
      <c r="ES85" s="493">
        <f>+ER85/$DP85</f>
        <v>0.11622785181421674</v>
      </c>
      <c r="EV85" s="203">
        <f>+EV32</f>
        <v>0.19287087983689488</v>
      </c>
      <c r="EW85" s="203">
        <f>+EV85-$DX$85</f>
        <v>2.2130879836894907E-2</v>
      </c>
      <c r="EX85" s="493">
        <f>+EW85/$DX$85</f>
        <v>0.12961742905525894</v>
      </c>
      <c r="EY85" s="169"/>
      <c r="EZ85" s="203">
        <f>+EZ32</f>
        <v>0.20322636272104097</v>
      </c>
      <c r="FA85" s="203">
        <f>+EZ85-$DX$85</f>
        <v>3.2486362721040996E-2</v>
      </c>
      <c r="FB85" s="493">
        <f>+FA85/EN85</f>
        <v>0.16621989524274219</v>
      </c>
      <c r="FC85" s="203">
        <f>+FC32</f>
        <v>0.20379283378283133</v>
      </c>
      <c r="FD85" s="203">
        <f>+FC85-$DS$85</f>
        <v>2.7812833782831337E-2</v>
      </c>
      <c r="FE85" s="493">
        <f>+FD85/$DP85</f>
        <v>0.15968785544486042</v>
      </c>
      <c r="FH85" s="203">
        <f>+FH32</f>
        <v>0.20166962014696344</v>
      </c>
      <c r="FI85" s="203">
        <f>+FH85-$DX$85</f>
        <v>3.092962014696346E-2</v>
      </c>
      <c r="FJ85" s="493">
        <f>+FI85/$DX$85</f>
        <v>0.1811504049839725</v>
      </c>
      <c r="FK85" s="169"/>
      <c r="FL85" s="203">
        <f>+FL32</f>
        <v>0.21505108387367344</v>
      </c>
      <c r="FM85" s="203">
        <f>+FL85-$DX$85</f>
        <v>4.4311083873673468E-2</v>
      </c>
      <c r="FN85" s="493">
        <f>+FM85/EZ85</f>
        <v>0.21803806986644325</v>
      </c>
      <c r="FO85" s="203">
        <f>+FO32</f>
        <v>0.21524485195047141</v>
      </c>
      <c r="FP85" s="203">
        <f>+FO85-$DS$85</f>
        <v>3.9264851950471413E-2</v>
      </c>
      <c r="FQ85" s="493">
        <f>+FP85/$DP85</f>
        <v>0.22543981139387617</v>
      </c>
      <c r="FT85" s="203">
        <f>+FT32</f>
        <v>0.2147709008751989</v>
      </c>
      <c r="FU85" s="203">
        <f>+FT85-$DX$85</f>
        <v>4.4030900875198925E-2</v>
      </c>
      <c r="FV85" s="493">
        <f>+FU85/$DX$85</f>
        <v>0.25788275082112527</v>
      </c>
      <c r="FW85" s="169"/>
      <c r="FX85" s="406" t="s">
        <v>49</v>
      </c>
      <c r="FY85" s="203"/>
      <c r="FZ85" s="493"/>
    </row>
    <row r="86" spans="2:182">
      <c r="B86" s="327" t="s">
        <v>52</v>
      </c>
      <c r="DP86" s="201">
        <f>+DP33</f>
        <v>0.21587000000000001</v>
      </c>
      <c r="DS86" s="203">
        <f>+DS33</f>
        <v>0.17598</v>
      </c>
      <c r="DX86" s="203">
        <f>+DX33</f>
        <v>0.17073999999999998</v>
      </c>
      <c r="EB86" s="203">
        <f>+EB33</f>
        <v>0.2387039024332171</v>
      </c>
      <c r="EC86" s="203">
        <f>+EB86-DP86</f>
        <v>2.283390243321709E-2</v>
      </c>
      <c r="ED86" s="493">
        <f>+EC86/$DP86</f>
        <v>0.10577617285040575</v>
      </c>
      <c r="EE86" s="203">
        <f>+EE33</f>
        <v>0.18468405489688888</v>
      </c>
      <c r="EF86" s="203">
        <f>+EE86-$DS$86</f>
        <v>8.7040548968888853E-3</v>
      </c>
      <c r="EG86" s="493">
        <f>+EF86/$DP86</f>
        <v>4.0320817607304792E-2</v>
      </c>
      <c r="EH86" s="169"/>
      <c r="EI86" s="169"/>
      <c r="EJ86" s="203">
        <f>+EJ33</f>
        <v>0.18714222170317613</v>
      </c>
      <c r="EK86" s="203">
        <f>+EJ86-$DX$86</f>
        <v>1.6402221703176151E-2</v>
      </c>
      <c r="EL86" s="493">
        <f>+EK86/$DX$86</f>
        <v>9.6065489651962946E-2</v>
      </c>
      <c r="EM86" s="169"/>
      <c r="EN86" s="203">
        <f>+EN33</f>
        <v>0.26329208395510628</v>
      </c>
      <c r="EO86" s="203">
        <f>+EN86-DP86</f>
        <v>4.7422083955106276E-2</v>
      </c>
      <c r="EP86" s="493">
        <f>+EO86/EB86</f>
        <v>0.19866488763573395</v>
      </c>
      <c r="EQ86" s="203">
        <f>+EQ33</f>
        <v>0.19622340495048213</v>
      </c>
      <c r="ER86" s="203">
        <f>+EQ86-$DS$86</f>
        <v>2.024340495048213E-2</v>
      </c>
      <c r="ES86" s="493">
        <f>+ER86/$DP86</f>
        <v>9.3775906566369249E-2</v>
      </c>
      <c r="EV86" s="203">
        <f>+EV33</f>
        <v>0.19287087983689488</v>
      </c>
      <c r="EW86" s="203">
        <f>+EV86-$DX$86</f>
        <v>2.2130879836894907E-2</v>
      </c>
      <c r="EX86" s="493">
        <f>+EW86/$DX$86</f>
        <v>0.12961742905525894</v>
      </c>
      <c r="EY86" s="169"/>
      <c r="EZ86" s="203">
        <f>+EZ33</f>
        <v>0.27932636272104094</v>
      </c>
      <c r="FA86" s="203">
        <f>+EZ86-$DX$86</f>
        <v>0.10858636272104097</v>
      </c>
      <c r="FB86" s="493">
        <f>+FA86/EN86</f>
        <v>0.41241787861558321</v>
      </c>
      <c r="FC86" s="203">
        <f>+FC33</f>
        <v>0.20379283378283133</v>
      </c>
      <c r="FD86" s="203">
        <f>+FC86-$DS$86</f>
        <v>2.7812833782831337E-2</v>
      </c>
      <c r="FE86" s="493">
        <f>+FD86/$DP86</f>
        <v>0.12884066235619279</v>
      </c>
      <c r="FH86" s="203">
        <f>+FH33</f>
        <v>0.20166962014696344</v>
      </c>
      <c r="FI86" s="203">
        <f>+FH86-$DX$86</f>
        <v>3.092962014696346E-2</v>
      </c>
      <c r="FJ86" s="493">
        <f>+FI86/$DX$86</f>
        <v>0.1811504049839725</v>
      </c>
      <c r="FK86" s="169"/>
      <c r="FL86" s="203">
        <f>+FL33</f>
        <v>0.30206108387367336</v>
      </c>
      <c r="FM86" s="203">
        <f>+FL86-$DX$86</f>
        <v>0.13132108387367339</v>
      </c>
      <c r="FN86" s="493">
        <f>+FM86/EZ86</f>
        <v>0.47013494392157246</v>
      </c>
      <c r="FO86" s="203">
        <f>+FO33</f>
        <v>0.21524485195047141</v>
      </c>
      <c r="FP86" s="203">
        <f>+FO86-$DS$86</f>
        <v>3.9264851950471413E-2</v>
      </c>
      <c r="FQ86" s="493">
        <f>+FP86/$DP86</f>
        <v>0.18189119354459357</v>
      </c>
      <c r="FT86" s="203">
        <f>+FT33</f>
        <v>0.2147709008751989</v>
      </c>
      <c r="FU86" s="203">
        <f>+FT86-$DX$86</f>
        <v>4.4030900875198925E-2</v>
      </c>
      <c r="FV86" s="493">
        <f>+FU86/$DX$86</f>
        <v>0.25788275082112527</v>
      </c>
      <c r="FW86" s="169"/>
      <c r="FX86" s="406" t="s">
        <v>49</v>
      </c>
      <c r="FY86" s="203"/>
      <c r="FZ86" s="493"/>
    </row>
    <row r="87" spans="2:182">
      <c r="B87" s="327"/>
      <c r="DP87" s="201"/>
      <c r="DS87" s="203"/>
      <c r="DX87" s="203"/>
      <c r="EB87" s="203"/>
      <c r="EC87" s="203"/>
      <c r="ED87" s="493"/>
      <c r="EE87" s="203"/>
      <c r="EF87" s="203"/>
      <c r="EG87" s="493"/>
      <c r="EH87" s="169"/>
      <c r="EI87" s="169"/>
      <c r="EJ87" s="203"/>
      <c r="EK87" s="203"/>
      <c r="EL87" s="493"/>
      <c r="EM87" s="169"/>
      <c r="EN87" s="203"/>
      <c r="EO87" s="203"/>
      <c r="EP87" s="493"/>
      <c r="EQ87" s="203"/>
      <c r="ER87" s="203"/>
      <c r="ES87" s="493"/>
      <c r="EV87" s="203"/>
      <c r="EW87" s="203"/>
      <c r="EX87" s="493"/>
      <c r="EY87" s="169"/>
      <c r="EZ87" s="203"/>
      <c r="FA87" s="203"/>
      <c r="FB87" s="493"/>
      <c r="FC87" s="203"/>
      <c r="FD87" s="203"/>
      <c r="FE87" s="493"/>
      <c r="FH87" s="203"/>
      <c r="FI87" s="203"/>
      <c r="FJ87" s="493"/>
      <c r="FK87" s="169"/>
      <c r="FL87" s="203"/>
      <c r="FM87" s="203"/>
      <c r="FN87" s="493"/>
      <c r="FO87" s="203"/>
      <c r="FP87" s="203"/>
      <c r="FQ87" s="493"/>
      <c r="FT87" s="203"/>
      <c r="FU87" s="203"/>
      <c r="FV87" s="493"/>
      <c r="FW87" s="169"/>
      <c r="FX87" s="406" t="s">
        <v>49</v>
      </c>
      <c r="FY87" s="203"/>
      <c r="FZ87" s="493"/>
    </row>
    <row r="88" spans="2:182">
      <c r="B88" s="325" t="s">
        <v>186</v>
      </c>
      <c r="O88" s="225">
        <f t="shared" ref="O88:BZ88" si="51">350*O31+150*O32+O37</f>
        <v>52.375</v>
      </c>
      <c r="P88" s="225">
        <f t="shared" si="51"/>
        <v>52.375</v>
      </c>
      <c r="Q88" s="225">
        <f t="shared" si="51"/>
        <v>52.375</v>
      </c>
      <c r="R88" s="225">
        <f t="shared" si="51"/>
        <v>52.874999999999993</v>
      </c>
      <c r="S88" s="225">
        <f t="shared" si="51"/>
        <v>52.874999999999993</v>
      </c>
      <c r="T88" s="225">
        <f t="shared" si="51"/>
        <v>52.874999999999993</v>
      </c>
      <c r="U88" s="225">
        <f t="shared" si="51"/>
        <v>53.375</v>
      </c>
      <c r="V88" s="225">
        <f t="shared" si="51"/>
        <v>53.375</v>
      </c>
      <c r="W88" s="225">
        <f t="shared" si="51"/>
        <v>53.375</v>
      </c>
      <c r="X88" s="225">
        <f t="shared" si="51"/>
        <v>53.875</v>
      </c>
      <c r="Y88" s="225">
        <f t="shared" si="51"/>
        <v>53.875</v>
      </c>
      <c r="Z88" s="225">
        <f t="shared" si="51"/>
        <v>53.875</v>
      </c>
      <c r="AA88" s="225">
        <f t="shared" si="51"/>
        <v>54.375</v>
      </c>
      <c r="AB88" s="225">
        <f t="shared" si="51"/>
        <v>54.375</v>
      </c>
      <c r="AC88" s="225">
        <f t="shared" si="51"/>
        <v>54.375</v>
      </c>
      <c r="AD88" s="225">
        <f t="shared" si="51"/>
        <v>54.875</v>
      </c>
      <c r="AE88" s="225">
        <f t="shared" si="51"/>
        <v>54.875</v>
      </c>
      <c r="AF88" s="225">
        <f t="shared" si="51"/>
        <v>54.875</v>
      </c>
      <c r="AG88" s="225">
        <f t="shared" si="51"/>
        <v>55.375</v>
      </c>
      <c r="AH88" s="225">
        <f t="shared" si="51"/>
        <v>57.125</v>
      </c>
      <c r="AI88" s="225">
        <f t="shared" si="51"/>
        <v>57.125</v>
      </c>
      <c r="AJ88" s="225">
        <f t="shared" si="51"/>
        <v>59.375</v>
      </c>
      <c r="AK88" s="225">
        <f t="shared" si="51"/>
        <v>59.375</v>
      </c>
      <c r="AL88" s="225">
        <f t="shared" si="51"/>
        <v>59.375</v>
      </c>
      <c r="AM88" s="225">
        <f t="shared" si="51"/>
        <v>59.875</v>
      </c>
      <c r="AN88" s="225">
        <f t="shared" si="51"/>
        <v>59.875</v>
      </c>
      <c r="AO88" s="225">
        <f t="shared" si="51"/>
        <v>59.875</v>
      </c>
      <c r="AP88" s="225">
        <f t="shared" si="51"/>
        <v>60.375</v>
      </c>
      <c r="AQ88" s="225">
        <f t="shared" si="51"/>
        <v>60.375</v>
      </c>
      <c r="AR88" s="225">
        <f t="shared" si="51"/>
        <v>60.375</v>
      </c>
      <c r="AS88" s="225">
        <f t="shared" si="51"/>
        <v>60.875</v>
      </c>
      <c r="AT88" s="225">
        <f t="shared" si="51"/>
        <v>60.875</v>
      </c>
      <c r="AU88" s="225">
        <f t="shared" si="51"/>
        <v>60.875</v>
      </c>
      <c r="AV88" s="225">
        <f t="shared" si="51"/>
        <v>61.784999999999997</v>
      </c>
      <c r="AW88" s="225">
        <f t="shared" si="51"/>
        <v>61.784999999999997</v>
      </c>
      <c r="AX88" s="225">
        <f t="shared" si="51"/>
        <v>61.784999999999997</v>
      </c>
      <c r="AY88" s="225">
        <f t="shared" si="51"/>
        <v>62.284999999999997</v>
      </c>
      <c r="AZ88" s="225">
        <f t="shared" si="51"/>
        <v>62.284999999999997</v>
      </c>
      <c r="BA88" s="225">
        <f t="shared" si="51"/>
        <v>62.284999999999997</v>
      </c>
      <c r="BB88" s="225">
        <f t="shared" si="51"/>
        <v>62.785000000000011</v>
      </c>
      <c r="BC88" s="225">
        <f t="shared" si="51"/>
        <v>62.785000000000011</v>
      </c>
      <c r="BD88" s="225">
        <f t="shared" si="51"/>
        <v>62.785000000000011</v>
      </c>
      <c r="BE88" s="225">
        <f t="shared" si="51"/>
        <v>62.785000000000011</v>
      </c>
      <c r="BF88" s="225">
        <f t="shared" si="51"/>
        <v>62.785000000000011</v>
      </c>
      <c r="BG88" s="225">
        <f t="shared" si="51"/>
        <v>65.035000000000011</v>
      </c>
      <c r="BH88" s="225">
        <f t="shared" si="51"/>
        <v>68.034999999999997</v>
      </c>
      <c r="BI88" s="225">
        <f t="shared" si="51"/>
        <v>68.034999999999997</v>
      </c>
      <c r="BJ88" s="225">
        <f t="shared" si="51"/>
        <v>68.034999999999997</v>
      </c>
      <c r="BK88" s="225">
        <f t="shared" si="51"/>
        <v>65.784999999999997</v>
      </c>
      <c r="BL88" s="225">
        <f t="shared" si="51"/>
        <v>65.784999999999997</v>
      </c>
      <c r="BM88" s="225">
        <f t="shared" si="51"/>
        <v>65.784999999999997</v>
      </c>
      <c r="BN88" s="225">
        <f t="shared" si="51"/>
        <v>65.784999999999997</v>
      </c>
      <c r="BO88" s="225">
        <f t="shared" si="51"/>
        <v>65.784999999999997</v>
      </c>
      <c r="BP88" s="225">
        <f t="shared" si="51"/>
        <v>65.784999999999997</v>
      </c>
      <c r="BQ88" s="225">
        <f t="shared" si="51"/>
        <v>65.784999999999997</v>
      </c>
      <c r="BR88" s="225">
        <f t="shared" si="51"/>
        <v>65.784999999999997</v>
      </c>
      <c r="BS88" s="225">
        <f t="shared" si="51"/>
        <v>68.034999999999997</v>
      </c>
      <c r="BT88" s="225">
        <f t="shared" si="51"/>
        <v>68.034999999999997</v>
      </c>
      <c r="BU88" s="225">
        <f t="shared" si="51"/>
        <v>68.034999999999997</v>
      </c>
      <c r="BV88" s="225">
        <f t="shared" si="51"/>
        <v>68.034999999999997</v>
      </c>
      <c r="BW88" s="225">
        <f t="shared" si="51"/>
        <v>65.784999999999997</v>
      </c>
      <c r="BX88" s="225">
        <f t="shared" si="51"/>
        <v>65.784999999999997</v>
      </c>
      <c r="BY88" s="225">
        <f t="shared" si="51"/>
        <v>65.784999999999997</v>
      </c>
      <c r="BZ88" s="225">
        <f t="shared" si="51"/>
        <v>65.784999999999997</v>
      </c>
      <c r="CA88" s="225">
        <f t="shared" ref="CA88:EL88" si="52">350*CA31+150*CA32+CA37</f>
        <v>65.784999999999997</v>
      </c>
      <c r="CB88" s="225">
        <f t="shared" si="52"/>
        <v>65.784999999999997</v>
      </c>
      <c r="CC88" s="225">
        <f t="shared" si="52"/>
        <v>65.784999999999997</v>
      </c>
      <c r="CD88" s="225">
        <f t="shared" si="52"/>
        <v>65.784999999999997</v>
      </c>
      <c r="CE88" s="225">
        <f t="shared" si="52"/>
        <v>68.034999999999997</v>
      </c>
      <c r="CF88" s="225">
        <f t="shared" si="52"/>
        <v>68.034999999999997</v>
      </c>
      <c r="CG88" s="225">
        <f t="shared" si="52"/>
        <v>68.034999999999997</v>
      </c>
      <c r="CH88" s="225">
        <f t="shared" si="52"/>
        <v>68.034999999999997</v>
      </c>
      <c r="CI88" s="225">
        <f t="shared" si="52"/>
        <v>65.784999999999997</v>
      </c>
      <c r="CJ88" s="225">
        <f t="shared" si="52"/>
        <v>69.984999999999985</v>
      </c>
      <c r="CK88" s="225">
        <f t="shared" si="52"/>
        <v>69.984999999999985</v>
      </c>
      <c r="CL88" s="225">
        <f t="shared" si="52"/>
        <v>70.194999999999993</v>
      </c>
      <c r="CM88" s="225">
        <f t="shared" si="52"/>
        <v>70.194999999999993</v>
      </c>
      <c r="CN88" s="225">
        <f t="shared" si="52"/>
        <v>70.194999999999993</v>
      </c>
      <c r="CO88" s="225">
        <f t="shared" si="52"/>
        <v>70.429999999999993</v>
      </c>
      <c r="CP88" s="225">
        <f t="shared" si="52"/>
        <v>70.429999999999993</v>
      </c>
      <c r="CQ88" s="225">
        <f t="shared" si="52"/>
        <v>70.429999999999993</v>
      </c>
      <c r="CR88" s="225">
        <f t="shared" si="52"/>
        <v>73.58</v>
      </c>
      <c r="CS88" s="225">
        <f t="shared" si="52"/>
        <v>73.58</v>
      </c>
      <c r="CT88" s="225">
        <f t="shared" si="52"/>
        <v>73.58</v>
      </c>
      <c r="CU88" s="225">
        <f t="shared" si="52"/>
        <v>74.009999999999991</v>
      </c>
      <c r="CV88" s="225">
        <f t="shared" si="52"/>
        <v>74.009999999999991</v>
      </c>
      <c r="CW88" s="225">
        <f t="shared" si="52"/>
        <v>74.009999999999991</v>
      </c>
      <c r="CX88" s="225">
        <f t="shared" si="52"/>
        <v>73.8</v>
      </c>
      <c r="CY88" s="225">
        <f t="shared" si="52"/>
        <v>73.8</v>
      </c>
      <c r="CZ88" s="225">
        <f t="shared" si="52"/>
        <v>73.8</v>
      </c>
      <c r="DA88" s="225">
        <f t="shared" si="52"/>
        <v>74.13</v>
      </c>
      <c r="DB88" s="225">
        <f t="shared" si="52"/>
        <v>74.13</v>
      </c>
      <c r="DC88" s="225">
        <f t="shared" si="52"/>
        <v>74.13</v>
      </c>
      <c r="DD88" s="225">
        <f t="shared" si="52"/>
        <v>77.08</v>
      </c>
      <c r="DE88" s="225">
        <f t="shared" si="52"/>
        <v>77.08</v>
      </c>
      <c r="DF88" s="225">
        <f t="shared" si="52"/>
        <v>77.08</v>
      </c>
      <c r="DG88" s="225">
        <f t="shared" si="52"/>
        <v>78.88</v>
      </c>
      <c r="DH88" s="225">
        <f t="shared" si="52"/>
        <v>78.88</v>
      </c>
      <c r="DI88" s="225">
        <f t="shared" si="52"/>
        <v>78.88</v>
      </c>
      <c r="DJ88" s="225">
        <f t="shared" si="52"/>
        <v>77.09</v>
      </c>
      <c r="DK88" s="225">
        <f t="shared" si="52"/>
        <v>77.09</v>
      </c>
      <c r="DL88" s="225">
        <f t="shared" si="52"/>
        <v>77.09</v>
      </c>
      <c r="DM88" s="225">
        <f t="shared" si="52"/>
        <v>77.52</v>
      </c>
      <c r="DN88" s="225">
        <f t="shared" si="52"/>
        <v>77.52</v>
      </c>
      <c r="DO88" s="311">
        <f t="shared" si="52"/>
        <v>77.52</v>
      </c>
      <c r="DP88" s="311">
        <f t="shared" si="52"/>
        <v>77.284999999999997</v>
      </c>
      <c r="DQ88" s="311">
        <f t="shared" si="52"/>
        <v>77.284999999999997</v>
      </c>
      <c r="DR88" s="311">
        <f t="shared" si="52"/>
        <v>77.284999999999997</v>
      </c>
      <c r="DS88" s="311">
        <f t="shared" si="52"/>
        <v>78.19</v>
      </c>
      <c r="DT88" s="311">
        <f t="shared" si="52"/>
        <v>78.19</v>
      </c>
      <c r="DU88" s="311">
        <f t="shared" si="52"/>
        <v>78.19</v>
      </c>
      <c r="DV88" s="311">
        <f t="shared" si="52"/>
        <v>75.569999999999993</v>
      </c>
      <c r="DW88" s="311">
        <f t="shared" si="52"/>
        <v>75.569999999999993</v>
      </c>
      <c r="DX88" s="311">
        <f t="shared" si="52"/>
        <v>75.569999999999993</v>
      </c>
      <c r="DY88" s="484">
        <f t="shared" si="52"/>
        <v>73.970857328168464</v>
      </c>
      <c r="DZ88" s="311">
        <f t="shared" si="52"/>
        <v>73.970857328168464</v>
      </c>
      <c r="EA88" s="311">
        <f t="shared" si="52"/>
        <v>73.970857328168464</v>
      </c>
      <c r="EB88" s="311">
        <f t="shared" si="52"/>
        <v>79.965451216608542</v>
      </c>
      <c r="EC88" s="311">
        <f t="shared" si="52"/>
        <v>79.965451216608542</v>
      </c>
      <c r="ED88" s="311">
        <f t="shared" si="52"/>
        <v>79.965451216608542</v>
      </c>
      <c r="EE88" s="311">
        <f t="shared" si="52"/>
        <v>80.840527448444433</v>
      </c>
      <c r="EF88" s="311">
        <f t="shared" si="52"/>
        <v>80.840527448444433</v>
      </c>
      <c r="EG88" s="311">
        <f t="shared" si="52"/>
        <v>80.840527448444433</v>
      </c>
      <c r="EH88" s="311">
        <f t="shared" si="52"/>
        <v>82.069610851588067</v>
      </c>
      <c r="EI88" s="311">
        <f t="shared" si="52"/>
        <v>82.069610851588067</v>
      </c>
      <c r="EJ88" s="311">
        <f t="shared" si="52"/>
        <v>82.069610851588067</v>
      </c>
      <c r="EK88" s="311">
        <f t="shared" si="52"/>
        <v>82.6747970355961</v>
      </c>
      <c r="EL88" s="311">
        <f t="shared" si="52"/>
        <v>82.6747970355961</v>
      </c>
      <c r="EM88" s="311">
        <f t="shared" ref="EM88:FW88" si="53">350*EM31+150*EM32+EM37</f>
        <v>82.6747970355961</v>
      </c>
      <c r="EN88" s="311">
        <f t="shared" si="53"/>
        <v>84.923041977553154</v>
      </c>
      <c r="EO88" s="311">
        <f t="shared" si="53"/>
        <v>84.923041977553154</v>
      </c>
      <c r="EP88" s="311">
        <f t="shared" si="53"/>
        <v>84.923041977553154</v>
      </c>
      <c r="EQ88" s="311">
        <f t="shared" si="53"/>
        <v>85.313702475241058</v>
      </c>
      <c r="ER88" s="311">
        <f t="shared" si="53"/>
        <v>85.313702475241058</v>
      </c>
      <c r="ES88" s="311">
        <f t="shared" si="53"/>
        <v>85.313702475241058</v>
      </c>
      <c r="ET88" s="311">
        <f t="shared" si="53"/>
        <v>83.637439918447441</v>
      </c>
      <c r="EU88" s="311">
        <f t="shared" si="53"/>
        <v>83.637439918447441</v>
      </c>
      <c r="EV88" s="311">
        <f t="shared" si="53"/>
        <v>83.637439918447441</v>
      </c>
      <c r="EW88" s="311">
        <f t="shared" si="53"/>
        <v>84.057279575321061</v>
      </c>
      <c r="EX88" s="311">
        <f t="shared" si="53"/>
        <v>84.057279575321061</v>
      </c>
      <c r="EY88" s="311">
        <f t="shared" si="53"/>
        <v>84.057279575321061</v>
      </c>
      <c r="EZ88" s="311">
        <f t="shared" si="53"/>
        <v>86.447681360520477</v>
      </c>
      <c r="FA88" s="311">
        <f t="shared" si="53"/>
        <v>86.447681360520477</v>
      </c>
      <c r="FB88" s="311">
        <f t="shared" si="53"/>
        <v>86.447681360520477</v>
      </c>
      <c r="FC88" s="311">
        <f t="shared" si="53"/>
        <v>86.73091689141566</v>
      </c>
      <c r="FD88" s="311">
        <f t="shared" si="53"/>
        <v>86.73091689141566</v>
      </c>
      <c r="FE88" s="311">
        <f t="shared" si="53"/>
        <v>86.73091689141566</v>
      </c>
      <c r="FF88" s="311">
        <f t="shared" si="53"/>
        <v>85.669310073481711</v>
      </c>
      <c r="FG88" s="311">
        <f t="shared" si="53"/>
        <v>85.669310073481711</v>
      </c>
      <c r="FH88" s="311">
        <f t="shared" si="53"/>
        <v>85.669310073481711</v>
      </c>
      <c r="FI88" s="311">
        <f t="shared" si="53"/>
        <v>86.201195529639634</v>
      </c>
      <c r="FJ88" s="311">
        <f t="shared" si="53"/>
        <v>86.201195529639634</v>
      </c>
      <c r="FK88" s="311">
        <f t="shared" si="53"/>
        <v>86.201195529639634</v>
      </c>
      <c r="FL88" s="311">
        <f t="shared" si="53"/>
        <v>89.319041936836712</v>
      </c>
      <c r="FM88" s="311">
        <f t="shared" si="53"/>
        <v>89.319041936836712</v>
      </c>
      <c r="FN88" s="311">
        <f t="shared" si="53"/>
        <v>89.319041936836712</v>
      </c>
      <c r="FO88" s="311">
        <f t="shared" si="53"/>
        <v>89.41592597523568</v>
      </c>
      <c r="FP88" s="311">
        <f t="shared" si="53"/>
        <v>89.41592597523568</v>
      </c>
      <c r="FQ88" s="311">
        <f t="shared" si="53"/>
        <v>89.41592597523568</v>
      </c>
      <c r="FR88" s="311">
        <f t="shared" si="53"/>
        <v>89.178950437599426</v>
      </c>
      <c r="FS88" s="311">
        <f t="shared" si="53"/>
        <v>89.178950437599426</v>
      </c>
      <c r="FT88" s="311">
        <f t="shared" si="53"/>
        <v>89.178950437599426</v>
      </c>
      <c r="FU88" s="311">
        <f t="shared" si="53"/>
        <v>89.652100910216518</v>
      </c>
      <c r="FV88" s="311">
        <f t="shared" si="53"/>
        <v>89.652100910216518</v>
      </c>
      <c r="FW88" s="311">
        <f t="shared" si="53"/>
        <v>89.652100910216518</v>
      </c>
      <c r="FX88" s="406" t="s">
        <v>49</v>
      </c>
    </row>
    <row r="89" spans="2:182">
      <c r="B89" s="325" t="s">
        <v>177</v>
      </c>
      <c r="O89" s="225">
        <f t="shared" ref="O89:BZ89" si="54">500*O31+O37</f>
        <v>52.375000000000007</v>
      </c>
      <c r="P89" s="225">
        <f t="shared" si="54"/>
        <v>52.375000000000007</v>
      </c>
      <c r="Q89" s="225">
        <f t="shared" si="54"/>
        <v>52.375000000000007</v>
      </c>
      <c r="R89" s="225">
        <f t="shared" si="54"/>
        <v>52.875</v>
      </c>
      <c r="S89" s="225">
        <f t="shared" si="54"/>
        <v>52.875</v>
      </c>
      <c r="T89" s="225">
        <f t="shared" si="54"/>
        <v>52.875</v>
      </c>
      <c r="U89" s="225">
        <f t="shared" si="54"/>
        <v>53.375</v>
      </c>
      <c r="V89" s="225">
        <f t="shared" si="54"/>
        <v>53.375</v>
      </c>
      <c r="W89" s="225">
        <f t="shared" si="54"/>
        <v>53.375</v>
      </c>
      <c r="X89" s="225">
        <f t="shared" si="54"/>
        <v>53.875</v>
      </c>
      <c r="Y89" s="225">
        <f t="shared" si="54"/>
        <v>53.875</v>
      </c>
      <c r="Z89" s="225">
        <f t="shared" si="54"/>
        <v>53.875</v>
      </c>
      <c r="AA89" s="225">
        <f t="shared" si="54"/>
        <v>54.375</v>
      </c>
      <c r="AB89" s="225">
        <f t="shared" si="54"/>
        <v>54.375</v>
      </c>
      <c r="AC89" s="225">
        <f t="shared" si="54"/>
        <v>54.375</v>
      </c>
      <c r="AD89" s="225">
        <f t="shared" si="54"/>
        <v>54.875</v>
      </c>
      <c r="AE89" s="225">
        <f t="shared" si="54"/>
        <v>54.875</v>
      </c>
      <c r="AF89" s="225">
        <f t="shared" si="54"/>
        <v>54.875</v>
      </c>
      <c r="AG89" s="225">
        <f t="shared" si="54"/>
        <v>55.375</v>
      </c>
      <c r="AH89" s="225">
        <f t="shared" si="54"/>
        <v>57.124999999999993</v>
      </c>
      <c r="AI89" s="225">
        <f t="shared" si="54"/>
        <v>57.124999999999993</v>
      </c>
      <c r="AJ89" s="225">
        <f t="shared" si="54"/>
        <v>59.375</v>
      </c>
      <c r="AK89" s="225">
        <f t="shared" si="54"/>
        <v>59.375</v>
      </c>
      <c r="AL89" s="225">
        <f t="shared" si="54"/>
        <v>59.375</v>
      </c>
      <c r="AM89" s="225">
        <f t="shared" si="54"/>
        <v>59.875</v>
      </c>
      <c r="AN89" s="225">
        <f t="shared" si="54"/>
        <v>59.875</v>
      </c>
      <c r="AO89" s="225">
        <f t="shared" si="54"/>
        <v>59.875</v>
      </c>
      <c r="AP89" s="225">
        <f t="shared" si="54"/>
        <v>60.375</v>
      </c>
      <c r="AQ89" s="225">
        <f t="shared" si="54"/>
        <v>60.375</v>
      </c>
      <c r="AR89" s="225">
        <f t="shared" si="54"/>
        <v>60.375</v>
      </c>
      <c r="AS89" s="225">
        <f t="shared" si="54"/>
        <v>60.875</v>
      </c>
      <c r="AT89" s="225">
        <f t="shared" si="54"/>
        <v>60.875</v>
      </c>
      <c r="AU89" s="225">
        <f t="shared" si="54"/>
        <v>60.875</v>
      </c>
      <c r="AV89" s="225">
        <f t="shared" si="54"/>
        <v>61.784999999999997</v>
      </c>
      <c r="AW89" s="225">
        <f t="shared" si="54"/>
        <v>61.784999999999997</v>
      </c>
      <c r="AX89" s="225">
        <f t="shared" si="54"/>
        <v>61.784999999999997</v>
      </c>
      <c r="AY89" s="225">
        <f t="shared" si="54"/>
        <v>62.284999999999997</v>
      </c>
      <c r="AZ89" s="225">
        <f t="shared" si="54"/>
        <v>62.284999999999997</v>
      </c>
      <c r="BA89" s="225">
        <f t="shared" si="54"/>
        <v>62.284999999999997</v>
      </c>
      <c r="BB89" s="225">
        <f t="shared" si="54"/>
        <v>62.785000000000011</v>
      </c>
      <c r="BC89" s="225">
        <f t="shared" si="54"/>
        <v>62.785000000000011</v>
      </c>
      <c r="BD89" s="225">
        <f t="shared" si="54"/>
        <v>62.785000000000011</v>
      </c>
      <c r="BE89" s="225">
        <f t="shared" si="54"/>
        <v>62.785000000000011</v>
      </c>
      <c r="BF89" s="225">
        <f t="shared" si="54"/>
        <v>62.785000000000011</v>
      </c>
      <c r="BG89" s="225">
        <f t="shared" si="54"/>
        <v>62.785000000000011</v>
      </c>
      <c r="BH89" s="225">
        <f t="shared" si="54"/>
        <v>65.784999999999997</v>
      </c>
      <c r="BI89" s="225">
        <f t="shared" si="54"/>
        <v>65.784999999999997</v>
      </c>
      <c r="BJ89" s="225">
        <f t="shared" si="54"/>
        <v>65.784999999999997</v>
      </c>
      <c r="BK89" s="225">
        <f t="shared" si="54"/>
        <v>65.784999999999997</v>
      </c>
      <c r="BL89" s="225">
        <f t="shared" si="54"/>
        <v>65.784999999999997</v>
      </c>
      <c r="BM89" s="225">
        <f t="shared" si="54"/>
        <v>65.784999999999997</v>
      </c>
      <c r="BN89" s="225">
        <f t="shared" si="54"/>
        <v>65.784999999999997</v>
      </c>
      <c r="BO89" s="225">
        <f t="shared" si="54"/>
        <v>65.784999999999997</v>
      </c>
      <c r="BP89" s="225">
        <f t="shared" si="54"/>
        <v>65.784999999999997</v>
      </c>
      <c r="BQ89" s="225">
        <f t="shared" si="54"/>
        <v>65.784999999999997</v>
      </c>
      <c r="BR89" s="225">
        <f t="shared" si="54"/>
        <v>65.784999999999997</v>
      </c>
      <c r="BS89" s="225">
        <f t="shared" si="54"/>
        <v>65.784999999999997</v>
      </c>
      <c r="BT89" s="225">
        <f t="shared" si="54"/>
        <v>65.784999999999997</v>
      </c>
      <c r="BU89" s="225">
        <f t="shared" si="54"/>
        <v>65.784999999999997</v>
      </c>
      <c r="BV89" s="225">
        <f t="shared" si="54"/>
        <v>65.784999999999997</v>
      </c>
      <c r="BW89" s="225">
        <f t="shared" si="54"/>
        <v>65.784999999999997</v>
      </c>
      <c r="BX89" s="225">
        <f t="shared" si="54"/>
        <v>65.784999999999997</v>
      </c>
      <c r="BY89" s="225">
        <f t="shared" si="54"/>
        <v>65.784999999999997</v>
      </c>
      <c r="BZ89" s="225">
        <f t="shared" si="54"/>
        <v>65.784999999999997</v>
      </c>
      <c r="CA89" s="225">
        <f t="shared" ref="CA89:EL89" si="55">500*CA31+CA37</f>
        <v>65.784999999999997</v>
      </c>
      <c r="CB89" s="225">
        <f t="shared" si="55"/>
        <v>65.784999999999997</v>
      </c>
      <c r="CC89" s="225">
        <f t="shared" si="55"/>
        <v>65.784999999999997</v>
      </c>
      <c r="CD89" s="225">
        <f t="shared" si="55"/>
        <v>65.784999999999997</v>
      </c>
      <c r="CE89" s="225">
        <f t="shared" si="55"/>
        <v>65.784999999999997</v>
      </c>
      <c r="CF89" s="225">
        <f t="shared" si="55"/>
        <v>65.784999999999997</v>
      </c>
      <c r="CG89" s="225">
        <f t="shared" si="55"/>
        <v>65.784999999999997</v>
      </c>
      <c r="CH89" s="225">
        <f t="shared" si="55"/>
        <v>65.784999999999997</v>
      </c>
      <c r="CI89" s="225">
        <f t="shared" si="55"/>
        <v>65.784999999999997</v>
      </c>
      <c r="CJ89" s="225">
        <f t="shared" si="55"/>
        <v>67.599999999999994</v>
      </c>
      <c r="CK89" s="225">
        <f t="shared" si="55"/>
        <v>67.599999999999994</v>
      </c>
      <c r="CL89" s="225">
        <f t="shared" si="55"/>
        <v>67.81</v>
      </c>
      <c r="CM89" s="225">
        <f t="shared" si="55"/>
        <v>67.81</v>
      </c>
      <c r="CN89" s="225">
        <f t="shared" si="55"/>
        <v>67.81</v>
      </c>
      <c r="CO89" s="225">
        <f t="shared" si="55"/>
        <v>68.044999999999987</v>
      </c>
      <c r="CP89" s="225">
        <f t="shared" si="55"/>
        <v>68.044999999999987</v>
      </c>
      <c r="CQ89" s="225">
        <f t="shared" si="55"/>
        <v>68.044999999999987</v>
      </c>
      <c r="CR89" s="225">
        <f t="shared" si="55"/>
        <v>69.38</v>
      </c>
      <c r="CS89" s="225">
        <f t="shared" si="55"/>
        <v>69.38</v>
      </c>
      <c r="CT89" s="225">
        <f t="shared" si="55"/>
        <v>69.38</v>
      </c>
      <c r="CU89" s="225">
        <f t="shared" si="55"/>
        <v>69.81</v>
      </c>
      <c r="CV89" s="225">
        <f t="shared" si="55"/>
        <v>69.81</v>
      </c>
      <c r="CW89" s="225">
        <f t="shared" si="55"/>
        <v>69.81</v>
      </c>
      <c r="CX89" s="225">
        <f t="shared" si="55"/>
        <v>69.599999999999994</v>
      </c>
      <c r="CY89" s="225">
        <f t="shared" si="55"/>
        <v>69.599999999999994</v>
      </c>
      <c r="CZ89" s="225">
        <f t="shared" si="55"/>
        <v>69.599999999999994</v>
      </c>
      <c r="DA89" s="225">
        <f t="shared" si="55"/>
        <v>69.929999999999993</v>
      </c>
      <c r="DB89" s="225">
        <f t="shared" si="55"/>
        <v>69.929999999999993</v>
      </c>
      <c r="DC89" s="225">
        <f t="shared" si="55"/>
        <v>69.929999999999993</v>
      </c>
      <c r="DD89" s="225">
        <f t="shared" si="55"/>
        <v>72.88</v>
      </c>
      <c r="DE89" s="225">
        <f t="shared" si="55"/>
        <v>72.88</v>
      </c>
      <c r="DF89" s="225">
        <f t="shared" si="55"/>
        <v>72.88</v>
      </c>
      <c r="DG89" s="225">
        <f t="shared" si="55"/>
        <v>74.679999999999993</v>
      </c>
      <c r="DH89" s="225">
        <f t="shared" si="55"/>
        <v>74.679999999999993</v>
      </c>
      <c r="DI89" s="225">
        <f t="shared" si="55"/>
        <v>74.679999999999993</v>
      </c>
      <c r="DJ89" s="225">
        <f t="shared" si="55"/>
        <v>72.89</v>
      </c>
      <c r="DK89" s="225">
        <f t="shared" si="55"/>
        <v>72.89</v>
      </c>
      <c r="DL89" s="225">
        <f t="shared" si="55"/>
        <v>72.89</v>
      </c>
      <c r="DM89" s="225">
        <f t="shared" si="55"/>
        <v>73.319999999999993</v>
      </c>
      <c r="DN89" s="225">
        <f t="shared" si="55"/>
        <v>73.319999999999993</v>
      </c>
      <c r="DO89" s="311">
        <f t="shared" si="55"/>
        <v>73.319999999999993</v>
      </c>
      <c r="DP89" s="311">
        <f t="shared" si="55"/>
        <v>73.084999999999994</v>
      </c>
      <c r="DQ89" s="311">
        <f t="shared" si="55"/>
        <v>73.084999999999994</v>
      </c>
      <c r="DR89" s="311">
        <f t="shared" si="55"/>
        <v>73.084999999999994</v>
      </c>
      <c r="DS89" s="311">
        <f t="shared" si="55"/>
        <v>73.989999999999995</v>
      </c>
      <c r="DT89" s="311">
        <f t="shared" si="55"/>
        <v>73.989999999999995</v>
      </c>
      <c r="DU89" s="311">
        <f t="shared" si="55"/>
        <v>73.989999999999995</v>
      </c>
      <c r="DV89" s="311">
        <f t="shared" si="55"/>
        <v>71.36999999999999</v>
      </c>
      <c r="DW89" s="311">
        <f t="shared" si="55"/>
        <v>71.36999999999999</v>
      </c>
      <c r="DX89" s="311">
        <f t="shared" si="55"/>
        <v>71.36999999999999</v>
      </c>
      <c r="DY89" s="484">
        <f t="shared" si="55"/>
        <v>69.143857328168465</v>
      </c>
      <c r="DZ89" s="311">
        <f t="shared" si="55"/>
        <v>69.143857328168465</v>
      </c>
      <c r="EA89" s="311">
        <f t="shared" si="55"/>
        <v>69.143857328168465</v>
      </c>
      <c r="EB89" s="311">
        <f t="shared" si="55"/>
        <v>74.671951216608548</v>
      </c>
      <c r="EC89" s="311">
        <f t="shared" si="55"/>
        <v>74.671951216608548</v>
      </c>
      <c r="ED89" s="311">
        <f t="shared" si="55"/>
        <v>74.671951216608548</v>
      </c>
      <c r="EE89" s="311">
        <f t="shared" si="55"/>
        <v>75.547027448444439</v>
      </c>
      <c r="EF89" s="311">
        <f t="shared" si="55"/>
        <v>75.547027448444439</v>
      </c>
      <c r="EG89" s="311">
        <f t="shared" si="55"/>
        <v>75.547027448444439</v>
      </c>
      <c r="EH89" s="311">
        <f t="shared" si="55"/>
        <v>76.776110851588058</v>
      </c>
      <c r="EI89" s="311">
        <f t="shared" si="55"/>
        <v>76.776110851588058</v>
      </c>
      <c r="EJ89" s="311">
        <f t="shared" si="55"/>
        <v>76.776110851588058</v>
      </c>
      <c r="EK89" s="311">
        <f t="shared" si="55"/>
        <v>77.381297035596106</v>
      </c>
      <c r="EL89" s="311">
        <f t="shared" si="55"/>
        <v>77.381297035596106</v>
      </c>
      <c r="EM89" s="311">
        <f t="shared" ref="EM89:FW89" si="56">500*EM31+EM37</f>
        <v>77.381297035596106</v>
      </c>
      <c r="EN89" s="311">
        <f t="shared" si="56"/>
        <v>78.881041977553153</v>
      </c>
      <c r="EO89" s="311">
        <f t="shared" si="56"/>
        <v>78.881041977553153</v>
      </c>
      <c r="EP89" s="311">
        <f t="shared" si="56"/>
        <v>78.881041977553153</v>
      </c>
      <c r="EQ89" s="311">
        <f t="shared" si="56"/>
        <v>79.271702475241057</v>
      </c>
      <c r="ER89" s="311">
        <f t="shared" si="56"/>
        <v>79.271702475241057</v>
      </c>
      <c r="ES89" s="311">
        <f t="shared" si="56"/>
        <v>79.271702475241057</v>
      </c>
      <c r="ET89" s="311">
        <f t="shared" si="56"/>
        <v>77.59543991844744</v>
      </c>
      <c r="EU89" s="311">
        <f t="shared" si="56"/>
        <v>77.59543991844744</v>
      </c>
      <c r="EV89" s="311">
        <f t="shared" si="56"/>
        <v>77.59543991844744</v>
      </c>
      <c r="EW89" s="311">
        <f t="shared" si="56"/>
        <v>78.01527957532106</v>
      </c>
      <c r="EX89" s="311">
        <f t="shared" si="56"/>
        <v>78.01527957532106</v>
      </c>
      <c r="EY89" s="311">
        <f t="shared" si="56"/>
        <v>78.01527957532106</v>
      </c>
      <c r="EZ89" s="311">
        <f t="shared" si="56"/>
        <v>79.198181360520479</v>
      </c>
      <c r="FA89" s="311">
        <f t="shared" si="56"/>
        <v>79.198181360520479</v>
      </c>
      <c r="FB89" s="311">
        <f t="shared" si="56"/>
        <v>79.198181360520479</v>
      </c>
      <c r="FC89" s="311">
        <f t="shared" si="56"/>
        <v>79.481416891415662</v>
      </c>
      <c r="FD89" s="311">
        <f t="shared" si="56"/>
        <v>79.481416891415662</v>
      </c>
      <c r="FE89" s="311">
        <f t="shared" si="56"/>
        <v>79.481416891415662</v>
      </c>
      <c r="FF89" s="311">
        <f t="shared" si="56"/>
        <v>78.419810073481713</v>
      </c>
      <c r="FG89" s="311">
        <f t="shared" si="56"/>
        <v>78.419810073481713</v>
      </c>
      <c r="FH89" s="311">
        <f t="shared" si="56"/>
        <v>78.419810073481713</v>
      </c>
      <c r="FI89" s="311">
        <f t="shared" si="56"/>
        <v>78.951695529639636</v>
      </c>
      <c r="FJ89" s="311">
        <f t="shared" si="56"/>
        <v>78.951695529639636</v>
      </c>
      <c r="FK89" s="311">
        <f t="shared" si="56"/>
        <v>78.951695529639636</v>
      </c>
      <c r="FL89" s="311">
        <f t="shared" si="56"/>
        <v>80.530541936836698</v>
      </c>
      <c r="FM89" s="311">
        <f t="shared" si="56"/>
        <v>80.530541936836698</v>
      </c>
      <c r="FN89" s="311">
        <f t="shared" si="56"/>
        <v>80.530541936836698</v>
      </c>
      <c r="FO89" s="311">
        <f t="shared" si="56"/>
        <v>80.627425975235681</v>
      </c>
      <c r="FP89" s="311">
        <f t="shared" si="56"/>
        <v>80.627425975235681</v>
      </c>
      <c r="FQ89" s="311">
        <f t="shared" si="56"/>
        <v>80.627425975235681</v>
      </c>
      <c r="FR89" s="311">
        <f t="shared" si="56"/>
        <v>80.390450437599426</v>
      </c>
      <c r="FS89" s="311">
        <f t="shared" si="56"/>
        <v>80.390450437599426</v>
      </c>
      <c r="FT89" s="311">
        <f t="shared" si="56"/>
        <v>80.390450437599426</v>
      </c>
      <c r="FU89" s="311">
        <f t="shared" si="56"/>
        <v>80.863600910216505</v>
      </c>
      <c r="FV89" s="311">
        <f t="shared" si="56"/>
        <v>80.863600910216505</v>
      </c>
      <c r="FW89" s="311">
        <f t="shared" si="56"/>
        <v>80.863600910216505</v>
      </c>
      <c r="FX89" s="406" t="s">
        <v>49</v>
      </c>
    </row>
    <row r="90" spans="2:182">
      <c r="B90" s="325" t="s">
        <v>178</v>
      </c>
      <c r="O90" s="225">
        <f t="shared" ref="O90:BZ90" si="57">350*O31+O37</f>
        <v>36.662500000000001</v>
      </c>
      <c r="P90" s="225">
        <f t="shared" si="57"/>
        <v>36.662500000000001</v>
      </c>
      <c r="Q90" s="225">
        <f t="shared" si="57"/>
        <v>36.662500000000001</v>
      </c>
      <c r="R90" s="225">
        <f t="shared" si="57"/>
        <v>37.012499999999996</v>
      </c>
      <c r="S90" s="225">
        <f t="shared" si="57"/>
        <v>37.012499999999996</v>
      </c>
      <c r="T90" s="225">
        <f t="shared" si="57"/>
        <v>37.012499999999996</v>
      </c>
      <c r="U90" s="225">
        <f t="shared" si="57"/>
        <v>37.362499999999997</v>
      </c>
      <c r="V90" s="225">
        <f t="shared" si="57"/>
        <v>37.362499999999997</v>
      </c>
      <c r="W90" s="225">
        <f t="shared" si="57"/>
        <v>37.362499999999997</v>
      </c>
      <c r="X90" s="225">
        <f t="shared" si="57"/>
        <v>37.712499999999999</v>
      </c>
      <c r="Y90" s="225">
        <f t="shared" si="57"/>
        <v>37.712499999999999</v>
      </c>
      <c r="Z90" s="225">
        <f t="shared" si="57"/>
        <v>37.712499999999999</v>
      </c>
      <c r="AA90" s="225">
        <f t="shared" si="57"/>
        <v>38.0625</v>
      </c>
      <c r="AB90" s="225">
        <f t="shared" si="57"/>
        <v>38.0625</v>
      </c>
      <c r="AC90" s="225">
        <f t="shared" si="57"/>
        <v>38.0625</v>
      </c>
      <c r="AD90" s="225">
        <f t="shared" si="57"/>
        <v>38.412500000000001</v>
      </c>
      <c r="AE90" s="225">
        <f t="shared" si="57"/>
        <v>38.412500000000001</v>
      </c>
      <c r="AF90" s="225">
        <f t="shared" si="57"/>
        <v>38.412500000000001</v>
      </c>
      <c r="AG90" s="225">
        <f t="shared" si="57"/>
        <v>38.762500000000003</v>
      </c>
      <c r="AH90" s="225">
        <f t="shared" si="57"/>
        <v>39.987499999999997</v>
      </c>
      <c r="AI90" s="225">
        <f t="shared" si="57"/>
        <v>39.987499999999997</v>
      </c>
      <c r="AJ90" s="225">
        <f t="shared" si="57"/>
        <v>41.5625</v>
      </c>
      <c r="AK90" s="225">
        <f t="shared" si="57"/>
        <v>41.5625</v>
      </c>
      <c r="AL90" s="225">
        <f t="shared" si="57"/>
        <v>41.5625</v>
      </c>
      <c r="AM90" s="225">
        <f t="shared" si="57"/>
        <v>41.912500000000001</v>
      </c>
      <c r="AN90" s="225">
        <f t="shared" si="57"/>
        <v>41.912500000000001</v>
      </c>
      <c r="AO90" s="225">
        <f t="shared" si="57"/>
        <v>41.912500000000001</v>
      </c>
      <c r="AP90" s="225">
        <f t="shared" si="57"/>
        <v>42.262499999999996</v>
      </c>
      <c r="AQ90" s="225">
        <f t="shared" si="57"/>
        <v>42.262499999999996</v>
      </c>
      <c r="AR90" s="225">
        <f t="shared" si="57"/>
        <v>42.262499999999996</v>
      </c>
      <c r="AS90" s="225">
        <f t="shared" si="57"/>
        <v>42.612499999999997</v>
      </c>
      <c r="AT90" s="225">
        <f t="shared" si="57"/>
        <v>42.612499999999997</v>
      </c>
      <c r="AU90" s="225">
        <f t="shared" si="57"/>
        <v>42.612499999999997</v>
      </c>
      <c r="AV90" s="225">
        <f t="shared" si="57"/>
        <v>43.249499999999998</v>
      </c>
      <c r="AW90" s="225">
        <f t="shared" si="57"/>
        <v>43.249499999999998</v>
      </c>
      <c r="AX90" s="225">
        <f t="shared" si="57"/>
        <v>43.249499999999998</v>
      </c>
      <c r="AY90" s="225">
        <f t="shared" si="57"/>
        <v>43.599499999999999</v>
      </c>
      <c r="AZ90" s="225">
        <f t="shared" si="57"/>
        <v>43.599499999999999</v>
      </c>
      <c r="BA90" s="225">
        <f t="shared" si="57"/>
        <v>43.599499999999999</v>
      </c>
      <c r="BB90" s="225">
        <f t="shared" si="57"/>
        <v>43.949500000000008</v>
      </c>
      <c r="BC90" s="225">
        <f t="shared" si="57"/>
        <v>43.949500000000008</v>
      </c>
      <c r="BD90" s="225">
        <f t="shared" si="57"/>
        <v>43.949500000000008</v>
      </c>
      <c r="BE90" s="225">
        <f t="shared" si="57"/>
        <v>43.949500000000008</v>
      </c>
      <c r="BF90" s="225">
        <f t="shared" si="57"/>
        <v>43.949500000000008</v>
      </c>
      <c r="BG90" s="225">
        <f t="shared" si="57"/>
        <v>43.949500000000008</v>
      </c>
      <c r="BH90" s="225">
        <f t="shared" si="57"/>
        <v>46.049499999999995</v>
      </c>
      <c r="BI90" s="225">
        <f t="shared" si="57"/>
        <v>46.049499999999995</v>
      </c>
      <c r="BJ90" s="225">
        <f t="shared" si="57"/>
        <v>46.049499999999995</v>
      </c>
      <c r="BK90" s="225">
        <f t="shared" si="57"/>
        <v>46.049499999999995</v>
      </c>
      <c r="BL90" s="225">
        <f t="shared" si="57"/>
        <v>46.049499999999995</v>
      </c>
      <c r="BM90" s="225">
        <f t="shared" si="57"/>
        <v>46.049499999999995</v>
      </c>
      <c r="BN90" s="225">
        <f t="shared" si="57"/>
        <v>46.049499999999995</v>
      </c>
      <c r="BO90" s="225">
        <f t="shared" si="57"/>
        <v>46.049499999999995</v>
      </c>
      <c r="BP90" s="225">
        <f t="shared" si="57"/>
        <v>46.049499999999995</v>
      </c>
      <c r="BQ90" s="225">
        <f t="shared" si="57"/>
        <v>46.049499999999995</v>
      </c>
      <c r="BR90" s="225">
        <f t="shared" si="57"/>
        <v>46.049499999999995</v>
      </c>
      <c r="BS90" s="225">
        <f t="shared" si="57"/>
        <v>46.049499999999995</v>
      </c>
      <c r="BT90" s="225">
        <f t="shared" si="57"/>
        <v>46.049499999999995</v>
      </c>
      <c r="BU90" s="225">
        <f t="shared" si="57"/>
        <v>46.049499999999995</v>
      </c>
      <c r="BV90" s="225">
        <f t="shared" si="57"/>
        <v>46.049499999999995</v>
      </c>
      <c r="BW90" s="225">
        <f t="shared" si="57"/>
        <v>46.049499999999995</v>
      </c>
      <c r="BX90" s="225">
        <f t="shared" si="57"/>
        <v>46.049499999999995</v>
      </c>
      <c r="BY90" s="225">
        <f t="shared" si="57"/>
        <v>46.049499999999995</v>
      </c>
      <c r="BZ90" s="225">
        <f t="shared" si="57"/>
        <v>46.049499999999995</v>
      </c>
      <c r="CA90" s="225">
        <f t="shared" ref="CA90:EL90" si="58">350*CA31+CA37</f>
        <v>46.049499999999995</v>
      </c>
      <c r="CB90" s="225">
        <f t="shared" si="58"/>
        <v>46.049499999999995</v>
      </c>
      <c r="CC90" s="225">
        <f t="shared" si="58"/>
        <v>46.049499999999995</v>
      </c>
      <c r="CD90" s="225">
        <f t="shared" si="58"/>
        <v>46.049499999999995</v>
      </c>
      <c r="CE90" s="225">
        <f t="shared" si="58"/>
        <v>46.049499999999995</v>
      </c>
      <c r="CF90" s="225">
        <f t="shared" si="58"/>
        <v>46.049499999999995</v>
      </c>
      <c r="CG90" s="225">
        <f t="shared" si="58"/>
        <v>46.049499999999995</v>
      </c>
      <c r="CH90" s="225">
        <f t="shared" si="58"/>
        <v>46.049499999999995</v>
      </c>
      <c r="CI90" s="225">
        <f t="shared" si="58"/>
        <v>46.049499999999995</v>
      </c>
      <c r="CJ90" s="225">
        <f t="shared" si="58"/>
        <v>47.319999999999993</v>
      </c>
      <c r="CK90" s="225">
        <f t="shared" si="58"/>
        <v>47.319999999999993</v>
      </c>
      <c r="CL90" s="225">
        <f t="shared" si="58"/>
        <v>47.466999999999999</v>
      </c>
      <c r="CM90" s="225">
        <f t="shared" si="58"/>
        <v>47.466999999999999</v>
      </c>
      <c r="CN90" s="225">
        <f t="shared" si="58"/>
        <v>47.466999999999999</v>
      </c>
      <c r="CO90" s="225">
        <f t="shared" si="58"/>
        <v>47.631499999999996</v>
      </c>
      <c r="CP90" s="225">
        <f t="shared" si="58"/>
        <v>47.631499999999996</v>
      </c>
      <c r="CQ90" s="225">
        <f t="shared" si="58"/>
        <v>47.631499999999996</v>
      </c>
      <c r="CR90" s="225">
        <f t="shared" si="58"/>
        <v>48.565999999999995</v>
      </c>
      <c r="CS90" s="225">
        <f t="shared" si="58"/>
        <v>48.565999999999995</v>
      </c>
      <c r="CT90" s="225">
        <f t="shared" si="58"/>
        <v>48.565999999999995</v>
      </c>
      <c r="CU90" s="225">
        <f t="shared" si="58"/>
        <v>48.866999999999997</v>
      </c>
      <c r="CV90" s="225">
        <f t="shared" si="58"/>
        <v>48.866999999999997</v>
      </c>
      <c r="CW90" s="225">
        <f t="shared" si="58"/>
        <v>48.866999999999997</v>
      </c>
      <c r="CX90" s="225">
        <f t="shared" si="58"/>
        <v>48.72</v>
      </c>
      <c r="CY90" s="225">
        <f t="shared" si="58"/>
        <v>48.72</v>
      </c>
      <c r="CZ90" s="225">
        <f t="shared" si="58"/>
        <v>48.72</v>
      </c>
      <c r="DA90" s="225">
        <f t="shared" si="58"/>
        <v>48.950999999999993</v>
      </c>
      <c r="DB90" s="225">
        <f t="shared" si="58"/>
        <v>48.950999999999993</v>
      </c>
      <c r="DC90" s="225">
        <f t="shared" si="58"/>
        <v>48.950999999999993</v>
      </c>
      <c r="DD90" s="225">
        <f t="shared" si="58"/>
        <v>51.015999999999998</v>
      </c>
      <c r="DE90" s="225">
        <f t="shared" si="58"/>
        <v>51.015999999999998</v>
      </c>
      <c r="DF90" s="225">
        <f t="shared" si="58"/>
        <v>51.015999999999998</v>
      </c>
      <c r="DG90" s="225">
        <f t="shared" si="58"/>
        <v>52.275999999999996</v>
      </c>
      <c r="DH90" s="225">
        <f t="shared" si="58"/>
        <v>52.275999999999996</v>
      </c>
      <c r="DI90" s="225">
        <f t="shared" si="58"/>
        <v>52.275999999999996</v>
      </c>
      <c r="DJ90" s="225">
        <f t="shared" si="58"/>
        <v>51.022999999999996</v>
      </c>
      <c r="DK90" s="225">
        <f t="shared" si="58"/>
        <v>51.022999999999996</v>
      </c>
      <c r="DL90" s="225">
        <f t="shared" si="58"/>
        <v>51.022999999999996</v>
      </c>
      <c r="DM90" s="225">
        <f t="shared" si="58"/>
        <v>51.323999999999998</v>
      </c>
      <c r="DN90" s="225">
        <f t="shared" si="58"/>
        <v>51.323999999999998</v>
      </c>
      <c r="DO90" s="311">
        <f t="shared" si="58"/>
        <v>51.323999999999998</v>
      </c>
      <c r="DP90" s="311">
        <f t="shared" si="58"/>
        <v>51.159500000000001</v>
      </c>
      <c r="DQ90" s="311">
        <f t="shared" si="58"/>
        <v>51.159500000000001</v>
      </c>
      <c r="DR90" s="311">
        <f t="shared" si="58"/>
        <v>51.159500000000001</v>
      </c>
      <c r="DS90" s="311">
        <f t="shared" si="58"/>
        <v>51.792999999999999</v>
      </c>
      <c r="DT90" s="311">
        <f t="shared" si="58"/>
        <v>51.792999999999999</v>
      </c>
      <c r="DU90" s="311">
        <f t="shared" si="58"/>
        <v>51.792999999999999</v>
      </c>
      <c r="DV90" s="311">
        <f t="shared" si="58"/>
        <v>49.958999999999989</v>
      </c>
      <c r="DW90" s="311">
        <f t="shared" si="58"/>
        <v>49.958999999999989</v>
      </c>
      <c r="DX90" s="311">
        <f t="shared" si="58"/>
        <v>49.958999999999989</v>
      </c>
      <c r="DY90" s="484">
        <f t="shared" si="58"/>
        <v>48.565700129717925</v>
      </c>
      <c r="DZ90" s="311">
        <f t="shared" si="58"/>
        <v>48.565700129717925</v>
      </c>
      <c r="EA90" s="311">
        <f t="shared" si="58"/>
        <v>48.565700129717925</v>
      </c>
      <c r="EB90" s="311">
        <f t="shared" si="58"/>
        <v>52.525365851625985</v>
      </c>
      <c r="EC90" s="311">
        <f t="shared" si="58"/>
        <v>52.525365851625985</v>
      </c>
      <c r="ED90" s="311">
        <f t="shared" si="58"/>
        <v>52.525365851625985</v>
      </c>
      <c r="EE90" s="311">
        <f t="shared" si="58"/>
        <v>53.137919213911111</v>
      </c>
      <c r="EF90" s="311">
        <f t="shared" si="58"/>
        <v>53.137919213911111</v>
      </c>
      <c r="EG90" s="311">
        <f t="shared" si="58"/>
        <v>53.137919213911111</v>
      </c>
      <c r="EH90" s="311">
        <f t="shared" si="58"/>
        <v>53.998277596111649</v>
      </c>
      <c r="EI90" s="311">
        <f t="shared" si="58"/>
        <v>53.998277596111649</v>
      </c>
      <c r="EJ90" s="311">
        <f t="shared" si="58"/>
        <v>53.998277596111649</v>
      </c>
      <c r="EK90" s="311">
        <f t="shared" si="58"/>
        <v>54.421907924917278</v>
      </c>
      <c r="EL90" s="311">
        <f t="shared" si="58"/>
        <v>54.421907924917278</v>
      </c>
      <c r="EM90" s="311">
        <f t="shared" ref="EM90:FW90" si="59">350*EM31+EM37</f>
        <v>54.421907924917278</v>
      </c>
      <c r="EN90" s="311">
        <f t="shared" si="59"/>
        <v>55.606729384287206</v>
      </c>
      <c r="EO90" s="311">
        <f t="shared" si="59"/>
        <v>55.606729384287206</v>
      </c>
      <c r="EP90" s="311">
        <f t="shared" si="59"/>
        <v>55.606729384287206</v>
      </c>
      <c r="EQ90" s="311">
        <f t="shared" si="59"/>
        <v>55.880191732668742</v>
      </c>
      <c r="ER90" s="311">
        <f t="shared" si="59"/>
        <v>55.880191732668742</v>
      </c>
      <c r="ES90" s="311">
        <f t="shared" si="59"/>
        <v>55.880191732668742</v>
      </c>
      <c r="ET90" s="311">
        <f t="shared" si="59"/>
        <v>54.706807942913201</v>
      </c>
      <c r="EU90" s="311">
        <f t="shared" si="59"/>
        <v>54.706807942913201</v>
      </c>
      <c r="EV90" s="311">
        <f t="shared" si="59"/>
        <v>54.706807942913201</v>
      </c>
      <c r="EW90" s="311">
        <f t="shared" si="59"/>
        <v>55.000695702724741</v>
      </c>
      <c r="EX90" s="311">
        <f t="shared" si="59"/>
        <v>55.000695702724741</v>
      </c>
      <c r="EY90" s="311">
        <f t="shared" si="59"/>
        <v>55.000695702724741</v>
      </c>
      <c r="EZ90" s="311">
        <f t="shared" si="59"/>
        <v>55.963726952364333</v>
      </c>
      <c r="FA90" s="311">
        <f t="shared" si="59"/>
        <v>55.963726952364333</v>
      </c>
      <c r="FB90" s="311">
        <f t="shared" si="59"/>
        <v>55.963726952364333</v>
      </c>
      <c r="FC90" s="311">
        <f t="shared" si="59"/>
        <v>56.161991823990959</v>
      </c>
      <c r="FD90" s="311">
        <f t="shared" si="59"/>
        <v>56.161991823990959</v>
      </c>
      <c r="FE90" s="311">
        <f t="shared" si="59"/>
        <v>56.161991823990959</v>
      </c>
      <c r="FF90" s="311">
        <f t="shared" si="59"/>
        <v>55.418867051437196</v>
      </c>
      <c r="FG90" s="311">
        <f t="shared" si="59"/>
        <v>55.418867051437196</v>
      </c>
      <c r="FH90" s="311">
        <f t="shared" si="59"/>
        <v>55.418867051437196</v>
      </c>
      <c r="FI90" s="311">
        <f t="shared" si="59"/>
        <v>55.791186870747744</v>
      </c>
      <c r="FJ90" s="311">
        <f t="shared" si="59"/>
        <v>55.791186870747744</v>
      </c>
      <c r="FK90" s="311">
        <f t="shared" si="59"/>
        <v>55.791186870747744</v>
      </c>
      <c r="FL90" s="311">
        <f t="shared" si="59"/>
        <v>57.061379355785689</v>
      </c>
      <c r="FM90" s="311">
        <f t="shared" si="59"/>
        <v>57.061379355785689</v>
      </c>
      <c r="FN90" s="311">
        <f t="shared" si="59"/>
        <v>57.061379355785689</v>
      </c>
      <c r="FO90" s="311">
        <f t="shared" si="59"/>
        <v>57.129198182664979</v>
      </c>
      <c r="FP90" s="311">
        <f t="shared" si="59"/>
        <v>57.129198182664979</v>
      </c>
      <c r="FQ90" s="311">
        <f t="shared" si="59"/>
        <v>57.129198182664979</v>
      </c>
      <c r="FR90" s="311">
        <f t="shared" si="59"/>
        <v>56.9633153063196</v>
      </c>
      <c r="FS90" s="311">
        <f t="shared" si="59"/>
        <v>56.9633153063196</v>
      </c>
      <c r="FT90" s="311">
        <f t="shared" si="59"/>
        <v>56.9633153063196</v>
      </c>
      <c r="FU90" s="311">
        <f t="shared" si="59"/>
        <v>57.294520637151557</v>
      </c>
      <c r="FV90" s="311">
        <f t="shared" si="59"/>
        <v>57.294520637151557</v>
      </c>
      <c r="FW90" s="311">
        <f t="shared" si="59"/>
        <v>57.294520637151557</v>
      </c>
      <c r="FX90" s="406" t="s">
        <v>49</v>
      </c>
    </row>
    <row r="91" spans="2:182" ht="17.25" customHeight="1">
      <c r="DV91" s="226"/>
      <c r="DW91" s="226"/>
      <c r="FX91" s="406" t="s">
        <v>49</v>
      </c>
    </row>
    <row r="92" spans="2:182" ht="17.25" customHeight="1">
      <c r="FW92" s="494"/>
      <c r="FX92" s="406" t="s">
        <v>49</v>
      </c>
    </row>
    <row r="93" spans="2:182" ht="17.25" customHeight="1">
      <c r="FV93" s="185"/>
      <c r="FW93" s="494"/>
      <c r="FX93" s="406" t="s">
        <v>49</v>
      </c>
    </row>
    <row r="94" spans="2:182" ht="17.25" customHeight="1">
      <c r="FX94" s="406" t="s">
        <v>49</v>
      </c>
    </row>
    <row r="95" spans="2:182">
      <c r="EE95" s="169"/>
      <c r="FS95" s="143" t="s">
        <v>182</v>
      </c>
      <c r="FT95" s="143" t="s">
        <v>183</v>
      </c>
      <c r="FU95" s="143" t="s">
        <v>184</v>
      </c>
      <c r="FV95" s="143" t="s">
        <v>185</v>
      </c>
      <c r="FW95" s="143" t="s">
        <v>181</v>
      </c>
      <c r="FX95" s="406" t="s">
        <v>49</v>
      </c>
    </row>
    <row r="96" spans="2:182">
      <c r="FR96" s="485" t="s">
        <v>179</v>
      </c>
      <c r="FS96" s="495">
        <f>AVERAGE(DP90:EA90)/AVERAGE(DD90:DO90)-1</f>
        <v>-2.0238378275920565E-2</v>
      </c>
      <c r="FT96" s="495">
        <f>AVERAGE(EB90:EM90)/AVERAGE(DP90:EA90)-1</f>
        <v>6.2569216014177753E-2</v>
      </c>
      <c r="FU96" s="495">
        <f>AVERAGE(EN90:EY90)/AVERAGE(EB90:EM90)-1</f>
        <v>3.321580202593255E-2</v>
      </c>
      <c r="FV96" s="495">
        <f>AVERAGE(EZ90:FK90)/AVERAGE(EN90:EY90)-1</f>
        <v>9.6808404562847006E-3</v>
      </c>
      <c r="FW96" s="495">
        <f>AVERAGE(FL90:FW90)/AVERAGE(EZ90:FK90)-1</f>
        <v>2.2892171377680182E-2</v>
      </c>
      <c r="FX96" s="406" t="s">
        <v>49</v>
      </c>
    </row>
    <row r="97" spans="135:180">
      <c r="FR97" s="485" t="s">
        <v>180</v>
      </c>
      <c r="FS97" s="495">
        <f>AVERAGE(DP88:EA88)/AVERAGE(DD88:DO88)-1</f>
        <v>-1.7883706320094173E-2</v>
      </c>
      <c r="FT97" s="495">
        <f>AVERAGE(EB88:EM88)/AVERAGE(DP88:EA88)-1</f>
        <v>6.7322825127664077E-2</v>
      </c>
      <c r="FU97" s="495">
        <f>AVERAGE(EN88:EY88)/AVERAGE(EB88:EM88)-1</f>
        <v>3.8031216996693429E-2</v>
      </c>
      <c r="FV97" s="495">
        <f>AVERAGE(EZ88:FK88)/AVERAGE(EN88:EY88)-1</f>
        <v>2.106237704347147E-2</v>
      </c>
      <c r="FW97" s="495">
        <f>AVERAGE(FL88:FW88)/AVERAGE(EZ88:FK88)-1</f>
        <v>3.6275751088716612E-2</v>
      </c>
      <c r="FX97" s="406" t="s">
        <v>49</v>
      </c>
    </row>
    <row r="98" spans="135:180">
      <c r="FV98" s="201"/>
      <c r="FX98" s="406" t="s">
        <v>49</v>
      </c>
    </row>
    <row r="99" spans="135:180">
      <c r="EE99" s="203"/>
      <c r="FV99" s="201"/>
      <c r="FX99" s="406" t="s">
        <v>49</v>
      </c>
    </row>
    <row r="100" spans="135:180">
      <c r="EE100" s="483"/>
      <c r="FU100" s="201"/>
      <c r="FV100" s="201"/>
      <c r="FX100" s="406" t="s">
        <v>49</v>
      </c>
    </row>
    <row r="101" spans="135:180">
      <c r="FU101" s="201"/>
      <c r="FV101" s="201"/>
      <c r="FX101" s="406" t="s">
        <v>49</v>
      </c>
    </row>
  </sheetData>
  <mergeCells count="12">
    <mergeCell ref="FU77:FV77"/>
    <mergeCell ref="EC77:ED77"/>
    <mergeCell ref="EF77:EG77"/>
    <mergeCell ref="EK77:EL77"/>
    <mergeCell ref="EO77:EP77"/>
    <mergeCell ref="ER77:ES77"/>
    <mergeCell ref="EW77:EX77"/>
    <mergeCell ref="FA77:FB77"/>
    <mergeCell ref="FD77:FE77"/>
    <mergeCell ref="FI77:FJ77"/>
    <mergeCell ref="FM77:FN77"/>
    <mergeCell ref="FP77:FQ77"/>
  </mergeCells>
  <printOptions horizontalCentered="1" verticalCentered="1"/>
  <pageMargins left="0.25" right="0.25" top="0.75" bottom="0.75" header="0.3" footer="0.3"/>
  <pageSetup scale="50" fitToWidth="0" orientation="portrait" r:id="rId1"/>
  <headerFooter>
    <oddFooter>&amp;L&amp;F&amp;R&amp;D</oddFooter>
  </headerFooter>
  <colBreaks count="9" manualBreakCount="9">
    <brk id="53" min="1" max="61" man="1"/>
    <brk id="65" min="1" max="61" man="1"/>
    <brk id="77" min="1" max="61" man="1"/>
    <brk id="81" min="1" max="60" man="1"/>
    <brk id="86" min="1" max="60" man="1"/>
    <brk id="91" min="1" max="60" man="1"/>
    <brk id="96" min="1" max="77" man="1"/>
    <brk id="101" min="1" max="77" man="1"/>
    <brk id="106" min="1" max="77"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I198"/>
  <sheetViews>
    <sheetView zoomScale="110" zoomScaleNormal="110" workbookViewId="0">
      <pane xSplit="53" ySplit="5" topLeftCell="FF81" activePane="bottomRight" state="frozen"/>
      <selection activeCell="FW33" sqref="FW33"/>
      <selection pane="topRight" activeCell="FW33" sqref="FW33"/>
      <selection pane="bottomLeft" activeCell="FW33" sqref="FW33"/>
      <selection pane="bottomRight" sqref="A1:XFD1048576"/>
    </sheetView>
  </sheetViews>
  <sheetFormatPr baseColWidth="10" defaultColWidth="9.1640625" defaultRowHeight="13"/>
  <cols>
    <col min="1" max="1" width="2.83203125" style="143" customWidth="1"/>
    <col min="2" max="2" width="86.6640625" style="144" customWidth="1"/>
    <col min="3" max="5" width="12.5" style="143" hidden="1" customWidth="1"/>
    <col min="6" max="6" width="12.6640625" style="143" hidden="1" customWidth="1"/>
    <col min="7" max="9" width="12.5" style="143" hidden="1" customWidth="1"/>
    <col min="10" max="11" width="12.6640625" style="143" hidden="1" customWidth="1"/>
    <col min="12" max="13" width="13" style="143" hidden="1" customWidth="1"/>
    <col min="14" max="14" width="12.5" style="143" hidden="1" customWidth="1"/>
    <col min="15" max="15" width="13" style="143" hidden="1" customWidth="1"/>
    <col min="16" max="18" width="12.6640625" style="143" hidden="1" customWidth="1"/>
    <col min="19" max="20" width="13" style="143" hidden="1" customWidth="1"/>
    <col min="21" max="21" width="12.6640625" style="143" hidden="1" customWidth="1"/>
    <col min="22" max="22" width="13" style="143" hidden="1" customWidth="1"/>
    <col min="23" max="23" width="12.6640625" style="143" hidden="1" customWidth="1"/>
    <col min="24" max="24" width="13.33203125" style="143" hidden="1" customWidth="1"/>
    <col min="25" max="25" width="12.6640625" style="143" hidden="1" customWidth="1"/>
    <col min="26" max="28" width="13" style="143" hidden="1" customWidth="1"/>
    <col min="29" max="30" width="12.6640625" style="143" hidden="1" customWidth="1"/>
    <col min="31" max="32" width="13" style="143" hidden="1" customWidth="1"/>
    <col min="33" max="34" width="12.6640625" style="143" hidden="1" customWidth="1"/>
    <col min="35" max="36" width="12.83203125" style="143" hidden="1" customWidth="1"/>
    <col min="37" max="37" width="13" style="143" hidden="1" customWidth="1"/>
    <col min="38" max="38" width="12.83203125" style="143" hidden="1" customWidth="1"/>
    <col min="39" max="40" width="13" style="143" hidden="1" customWidth="1"/>
    <col min="41" max="41" width="12.83203125" style="143" hidden="1" customWidth="1"/>
    <col min="42" max="42" width="12.33203125" style="143" hidden="1" customWidth="1"/>
    <col min="43" max="43" width="13" style="143" hidden="1" customWidth="1"/>
    <col min="44" max="44" width="12.33203125" style="143" hidden="1" customWidth="1"/>
    <col min="45" max="45" width="12.6640625" style="143" hidden="1" customWidth="1"/>
    <col min="46" max="46" width="12.33203125" style="143" hidden="1" customWidth="1"/>
    <col min="47" max="47" width="13" style="143" hidden="1" customWidth="1"/>
    <col min="48" max="48" width="12.83203125" style="143" hidden="1" customWidth="1"/>
    <col min="49" max="49" width="12.5" style="143" hidden="1" customWidth="1"/>
    <col min="50" max="52" width="13" style="143" hidden="1" customWidth="1"/>
    <col min="53" max="53" width="12.6640625" style="143" hidden="1" customWidth="1"/>
    <col min="54" max="54" width="13" style="143" customWidth="1"/>
    <col min="55" max="56" width="12.6640625" style="143" customWidth="1"/>
    <col min="57" max="57" width="13" style="143" customWidth="1"/>
    <col min="58" max="58" width="12.6640625" style="143" customWidth="1"/>
    <col min="59" max="59" width="13" style="143" customWidth="1"/>
    <col min="60" max="60" width="12.6640625" style="143" customWidth="1"/>
    <col min="61" max="61" width="12.33203125" style="143" customWidth="1"/>
    <col min="62" max="62" width="12.5" style="143" customWidth="1"/>
    <col min="63" max="63" width="13" style="143" customWidth="1"/>
    <col min="64" max="64" width="12.83203125" style="143" customWidth="1"/>
    <col min="65" max="65" width="13" style="143" customWidth="1"/>
    <col min="66" max="66" width="12.83203125" style="143" customWidth="1"/>
    <col min="67" max="68" width="12.6640625" style="143" customWidth="1"/>
    <col min="69" max="70" width="12.33203125" style="143" customWidth="1"/>
    <col min="71" max="71" width="13" style="143" customWidth="1"/>
    <col min="72" max="72" width="12.83203125" style="143" customWidth="1"/>
    <col min="73" max="73" width="13" style="143" customWidth="1"/>
    <col min="74" max="74" width="13.33203125" style="143" customWidth="1"/>
    <col min="75" max="75" width="12.6640625" style="143" customWidth="1"/>
    <col min="76" max="76" width="13" style="143" customWidth="1"/>
    <col min="77" max="77" width="12.6640625" style="143" customWidth="1"/>
    <col min="78" max="78" width="12.33203125" style="143" customWidth="1"/>
    <col min="79" max="79" width="13" style="143" customWidth="1"/>
    <col min="80" max="80" width="12.83203125" style="143" customWidth="1"/>
    <col min="81" max="83" width="13" style="143" customWidth="1"/>
    <col min="84" max="84" width="12.83203125" style="143" customWidth="1"/>
    <col min="85" max="85" width="13" style="143" customWidth="1"/>
    <col min="86" max="88" width="12.83203125" style="143" customWidth="1"/>
    <col min="89" max="89" width="12.6640625" style="143" customWidth="1"/>
    <col min="90" max="90" width="13" style="143" customWidth="1"/>
    <col min="91" max="91" width="12.83203125" style="143" customWidth="1"/>
    <col min="92" max="97" width="12.33203125" style="143" customWidth="1"/>
    <col min="98" max="98" width="11.5" style="143" customWidth="1"/>
    <col min="99" max="104" width="11.1640625" style="143" customWidth="1"/>
    <col min="105" max="112" width="11.5" style="143" customWidth="1"/>
    <col min="113" max="119" width="10.6640625" style="143" customWidth="1"/>
    <col min="120" max="121" width="11" style="143" customWidth="1"/>
    <col min="122" max="122" width="11.5" style="143" customWidth="1"/>
    <col min="123" max="124" width="11.1640625" style="143" customWidth="1"/>
    <col min="125" max="143" width="12.5" style="143" customWidth="1"/>
    <col min="144" max="179" width="12.1640625" style="143" bestFit="1" customWidth="1"/>
    <col min="180" max="180" width="9.1640625" style="169"/>
    <col min="181" max="184" width="10.33203125" style="143" bestFit="1" customWidth="1"/>
    <col min="185" max="191" width="9.1640625" style="143"/>
    <col min="192" max="192" width="9.83203125" style="143" bestFit="1" customWidth="1"/>
    <col min="193" max="204" width="9.1640625" style="143"/>
    <col min="205" max="205" width="10.5" style="143" bestFit="1" customWidth="1"/>
    <col min="206" max="16384" width="9.1640625" style="143"/>
  </cols>
  <sheetData>
    <row r="1" spans="1:217">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c r="ES1" s="530"/>
      <c r="ET1" s="530"/>
      <c r="EU1" s="530"/>
      <c r="EV1" s="530"/>
      <c r="EW1" s="530"/>
    </row>
    <row r="2" spans="1:217" ht="23">
      <c r="B2" s="146"/>
      <c r="CH2" s="184"/>
      <c r="CI2" s="184"/>
      <c r="CJ2" s="184"/>
      <c r="DL2" s="178"/>
      <c r="DM2" s="178"/>
      <c r="DN2" s="178"/>
      <c r="DO2" s="178"/>
      <c r="DP2" s="178"/>
      <c r="DQ2" s="178"/>
      <c r="DR2" s="178"/>
      <c r="DU2" s="308"/>
      <c r="DV2" s="308"/>
      <c r="DW2" s="308"/>
      <c r="DX2" s="308"/>
      <c r="DY2" s="308"/>
      <c r="DZ2" s="487"/>
      <c r="EA2" s="308"/>
      <c r="EB2" s="308"/>
      <c r="EC2" s="308"/>
      <c r="ED2" s="308"/>
      <c r="EE2" s="308"/>
      <c r="EF2" s="308"/>
      <c r="EG2" s="308"/>
      <c r="EH2" s="308"/>
      <c r="EI2" s="308"/>
      <c r="EJ2" s="308"/>
      <c r="EK2" s="308"/>
      <c r="EL2" s="308"/>
      <c r="EM2" s="308"/>
      <c r="EN2" s="308"/>
      <c r="EO2" s="308"/>
      <c r="EP2" s="204"/>
      <c r="EQ2" s="204"/>
      <c r="ER2" s="204"/>
      <c r="ES2" s="204"/>
      <c r="ET2" s="204"/>
      <c r="EU2" s="204"/>
      <c r="EV2" s="204"/>
      <c r="EW2" s="204"/>
      <c r="EX2" s="204"/>
      <c r="EY2" s="204"/>
      <c r="EZ2" s="204"/>
      <c r="FA2" s="204"/>
      <c r="FB2" s="204"/>
      <c r="FC2" s="204"/>
      <c r="FD2" s="204"/>
      <c r="FE2" s="204"/>
      <c r="FF2" s="565"/>
      <c r="FG2" s="565"/>
      <c r="FH2" s="565"/>
      <c r="FI2" s="536"/>
      <c r="FJ2" s="536"/>
      <c r="FK2" s="536"/>
      <c r="FL2" s="571"/>
      <c r="FM2" s="571"/>
      <c r="FN2" s="571"/>
      <c r="FO2" s="571"/>
      <c r="FP2" s="571"/>
      <c r="FQ2" s="571"/>
      <c r="FR2" s="571"/>
      <c r="FS2" s="571"/>
      <c r="FT2" s="571"/>
      <c r="FU2" s="571"/>
      <c r="FV2" s="571"/>
      <c r="FW2" s="571"/>
    </row>
    <row r="3" spans="1:217" ht="36.75" customHeight="1" thickBot="1">
      <c r="A3" s="523"/>
      <c r="B3" s="207"/>
      <c r="EQ3" s="525"/>
      <c r="ER3" s="525"/>
      <c r="EU3" s="313"/>
    </row>
    <row r="4" spans="1:217" s="148" customFormat="1" ht="21.75" customHeight="1">
      <c r="B4" s="210"/>
      <c r="C4" s="533"/>
      <c r="D4" s="533"/>
      <c r="E4" s="533"/>
      <c r="F4" s="533"/>
      <c r="G4" s="533"/>
      <c r="H4" s="533"/>
      <c r="I4" s="533"/>
      <c r="J4" s="533"/>
      <c r="K4" s="533"/>
      <c r="L4" s="533"/>
      <c r="M4" s="533"/>
      <c r="N4" s="533"/>
      <c r="O4" s="533"/>
      <c r="P4" s="533"/>
      <c r="Q4" s="533"/>
      <c r="R4" s="533"/>
      <c r="S4" s="533"/>
      <c r="T4" s="533"/>
      <c r="U4" s="533"/>
      <c r="V4" s="533"/>
      <c r="W4" s="533"/>
      <c r="X4" s="533"/>
      <c r="Y4" s="533"/>
      <c r="Z4" s="533"/>
      <c r="AA4" s="533"/>
      <c r="AB4" s="533"/>
      <c r="AC4" s="533"/>
      <c r="AD4" s="533"/>
      <c r="AE4" s="533"/>
      <c r="AF4" s="533"/>
      <c r="AG4" s="533"/>
      <c r="AH4" s="533"/>
      <c r="AI4" s="533"/>
      <c r="AJ4" s="533"/>
      <c r="AK4" s="533"/>
      <c r="AL4" s="533"/>
      <c r="AM4" s="533"/>
      <c r="AN4" s="533"/>
      <c r="AO4" s="533"/>
      <c r="AP4" s="533"/>
      <c r="AQ4" s="533"/>
      <c r="AR4" s="533"/>
      <c r="AS4" s="533"/>
      <c r="AT4" s="533"/>
      <c r="AU4" s="533"/>
      <c r="AV4" s="533"/>
      <c r="AW4" s="533"/>
      <c r="AX4" s="534"/>
      <c r="AY4" s="535"/>
      <c r="AZ4" s="535"/>
      <c r="BA4" s="535"/>
      <c r="BB4" s="535"/>
      <c r="BC4" s="535"/>
      <c r="BD4" s="535"/>
      <c r="BE4" s="535"/>
      <c r="BF4" s="535"/>
      <c r="BG4" s="535"/>
      <c r="BH4" s="535"/>
      <c r="BI4" s="535"/>
      <c r="BJ4" s="535"/>
      <c r="BK4" s="535"/>
      <c r="BL4" s="535"/>
      <c r="BM4" s="535"/>
      <c r="BN4" s="535"/>
      <c r="BO4" s="535"/>
      <c r="BP4" s="535"/>
      <c r="BQ4" s="535"/>
      <c r="BR4" s="535"/>
      <c r="BS4" s="535"/>
      <c r="BT4" s="535"/>
      <c r="BU4" s="535"/>
      <c r="BV4" s="535"/>
      <c r="BW4" s="535"/>
      <c r="BX4" s="535"/>
      <c r="BY4" s="535"/>
      <c r="BZ4" s="535"/>
      <c r="CA4" s="535"/>
      <c r="CB4" s="535"/>
      <c r="CC4" s="535"/>
      <c r="CD4" s="535"/>
      <c r="CE4" s="535"/>
      <c r="CF4" s="535"/>
      <c r="CG4" s="535"/>
      <c r="CH4" s="535"/>
      <c r="CI4" s="535"/>
      <c r="CJ4" s="535"/>
      <c r="CK4" s="535"/>
      <c r="CL4" s="535"/>
      <c r="CM4" s="535"/>
      <c r="CN4" s="535"/>
      <c r="CO4" s="535"/>
      <c r="CP4" s="535"/>
      <c r="CQ4" s="535"/>
      <c r="CR4" s="535"/>
      <c r="CS4" s="535"/>
      <c r="CT4" s="535"/>
      <c r="CU4" s="535"/>
      <c r="CV4" s="535"/>
      <c r="CW4" s="535"/>
      <c r="CX4" s="535"/>
      <c r="CY4" s="535"/>
      <c r="CZ4" s="535"/>
      <c r="DA4" s="535"/>
      <c r="DB4" s="535"/>
      <c r="DC4" s="535"/>
      <c r="DD4" s="535"/>
      <c r="DE4" s="535"/>
      <c r="DF4" s="535"/>
      <c r="DG4" s="535"/>
      <c r="DH4" s="535"/>
      <c r="DI4" s="535"/>
      <c r="DJ4" s="535"/>
      <c r="DK4" s="535"/>
      <c r="DL4" s="535"/>
      <c r="DM4" s="535"/>
      <c r="DN4" s="535"/>
      <c r="DO4" s="535"/>
      <c r="DP4" s="535"/>
      <c r="DQ4" s="535"/>
      <c r="DR4" s="535"/>
      <c r="DS4" s="535"/>
      <c r="DT4" s="535"/>
      <c r="DU4" s="535"/>
      <c r="DV4" s="535"/>
      <c r="DW4" s="535"/>
      <c r="DX4" s="535"/>
      <c r="DY4" s="535"/>
      <c r="DZ4" s="535"/>
      <c r="EA4" s="535"/>
      <c r="EB4" s="535"/>
      <c r="EC4" s="535"/>
      <c r="ED4" s="535"/>
      <c r="EE4" s="535"/>
      <c r="EF4" s="535"/>
      <c r="EG4" s="535"/>
      <c r="EH4" s="535"/>
      <c r="EI4" s="535"/>
      <c r="EJ4" s="535"/>
      <c r="EK4" s="535"/>
      <c r="EL4" s="535"/>
      <c r="EM4" s="535"/>
      <c r="EN4" s="535"/>
      <c r="EO4" s="535"/>
      <c r="EP4" s="535"/>
      <c r="EQ4" s="535"/>
      <c r="ER4" s="535"/>
      <c r="ES4" s="535"/>
      <c r="ET4" s="535"/>
      <c r="EU4" s="535"/>
      <c r="EV4" s="535"/>
      <c r="EW4" s="535"/>
      <c r="EX4" s="535"/>
      <c r="EY4" s="535"/>
      <c r="EZ4" s="535"/>
      <c r="FA4" s="535"/>
      <c r="FB4" s="535"/>
      <c r="FC4" s="535"/>
      <c r="FD4" s="535"/>
      <c r="FE4" s="535"/>
      <c r="FF4" s="535"/>
      <c r="FG4" s="535"/>
      <c r="FH4" s="535"/>
      <c r="FI4" s="535"/>
      <c r="FJ4" s="535"/>
      <c r="FK4" s="535"/>
      <c r="FL4" s="535"/>
      <c r="FM4" s="535"/>
      <c r="FN4" s="535"/>
      <c r="FO4" s="535"/>
      <c r="FP4" s="535"/>
      <c r="FQ4" s="535"/>
      <c r="FR4" s="535"/>
      <c r="FS4" s="535"/>
      <c r="FT4" s="535"/>
      <c r="FU4" s="535"/>
      <c r="FV4" s="535"/>
      <c r="FW4" s="535"/>
      <c r="FX4" s="535"/>
    </row>
    <row r="5" spans="1:217" s="148" customFormat="1" ht="14" thickBot="1">
      <c r="B5" s="208"/>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row>
    <row r="6" spans="1:217" ht="9.75" customHeight="1"/>
    <row r="7" spans="1:217" s="157" customFormat="1" ht="22.5" customHeight="1">
      <c r="B7" s="151"/>
      <c r="FX7" s="406"/>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row>
    <row r="8" spans="1:217" s="157" customFormat="1" ht="14">
      <c r="B8" s="153"/>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190"/>
      <c r="BG8" s="190"/>
      <c r="BH8" s="190"/>
      <c r="BI8" s="190"/>
      <c r="BJ8" s="190"/>
      <c r="BK8" s="190"/>
      <c r="BL8" s="190"/>
      <c r="BM8" s="190"/>
      <c r="BN8" s="190"/>
      <c r="BO8" s="190"/>
      <c r="BP8" s="190"/>
      <c r="BQ8" s="190"/>
      <c r="BR8" s="190"/>
      <c r="BS8" s="190"/>
      <c r="BT8" s="190"/>
      <c r="BU8" s="190"/>
      <c r="BV8" s="190"/>
      <c r="BW8" s="190"/>
      <c r="BX8" s="190"/>
      <c r="BY8" s="190"/>
      <c r="BZ8" s="190"/>
      <c r="CA8" s="190"/>
      <c r="CB8" s="190"/>
      <c r="CC8" s="190"/>
      <c r="CD8" s="190"/>
      <c r="CE8" s="190"/>
      <c r="CF8" s="190"/>
      <c r="CG8" s="190"/>
      <c r="CH8" s="190"/>
      <c r="CI8" s="190"/>
      <c r="CJ8" s="190"/>
      <c r="CK8" s="190"/>
      <c r="CL8" s="190"/>
      <c r="CM8" s="190"/>
      <c r="CN8" s="190"/>
      <c r="CO8" s="190"/>
      <c r="CP8" s="190"/>
      <c r="CQ8" s="190"/>
      <c r="CR8" s="190"/>
      <c r="CS8" s="190"/>
      <c r="CT8" s="190"/>
      <c r="CU8" s="190"/>
      <c r="CV8" s="190"/>
      <c r="CW8" s="190"/>
      <c r="CX8" s="190"/>
      <c r="CY8" s="190"/>
      <c r="CZ8" s="190"/>
      <c r="DA8" s="190"/>
      <c r="DB8" s="190"/>
      <c r="DC8" s="190"/>
      <c r="DD8" s="190"/>
      <c r="DE8" s="190"/>
      <c r="DF8" s="190"/>
      <c r="DG8" s="190"/>
      <c r="DH8" s="190"/>
      <c r="DI8" s="190"/>
      <c r="DJ8" s="190"/>
      <c r="DK8" s="190"/>
      <c r="DL8" s="191"/>
      <c r="DM8" s="191"/>
      <c r="DN8" s="191"/>
      <c r="DO8" s="191"/>
      <c r="DP8" s="191"/>
      <c r="DQ8" s="191"/>
      <c r="DR8" s="192"/>
      <c r="DS8" s="192"/>
      <c r="DT8" s="192"/>
      <c r="DU8" s="442"/>
      <c r="DV8" s="442"/>
      <c r="DW8" s="442"/>
      <c r="DX8" s="442"/>
      <c r="DY8" s="442"/>
      <c r="DZ8" s="442"/>
      <c r="EA8" s="442"/>
      <c r="EB8" s="442"/>
      <c r="EC8" s="442"/>
      <c r="ED8" s="443"/>
      <c r="EE8" s="443"/>
      <c r="EF8" s="443"/>
      <c r="EG8" s="443"/>
      <c r="EH8" s="443"/>
      <c r="EI8" s="443"/>
      <c r="EJ8" s="443"/>
      <c r="EK8" s="443"/>
      <c r="EL8" s="442"/>
      <c r="EM8" s="442"/>
      <c r="EN8" s="442"/>
      <c r="EO8" s="442"/>
      <c r="EP8" s="443"/>
      <c r="EQ8" s="443"/>
      <c r="ER8" s="443"/>
      <c r="ES8" s="443"/>
      <c r="ET8" s="443"/>
      <c r="EU8" s="443"/>
      <c r="EV8" s="443"/>
      <c r="EW8" s="443"/>
      <c r="EX8" s="443"/>
      <c r="EY8" s="443"/>
      <c r="EZ8" s="442"/>
      <c r="FA8" s="442"/>
      <c r="FB8" s="443"/>
      <c r="FC8" s="443"/>
      <c r="FD8" s="443"/>
      <c r="FE8" s="443"/>
      <c r="FF8" s="443"/>
      <c r="FG8" s="443"/>
      <c r="FH8" s="443"/>
      <c r="FI8" s="443"/>
      <c r="FJ8" s="442"/>
      <c r="FK8" s="442"/>
      <c r="FL8" s="442"/>
      <c r="FM8" s="442"/>
      <c r="FN8" s="442"/>
      <c r="FO8" s="443"/>
      <c r="FP8" s="443"/>
      <c r="FQ8" s="443"/>
      <c r="FR8" s="443"/>
      <c r="FS8" s="443"/>
      <c r="FT8" s="443"/>
      <c r="FU8" s="443"/>
      <c r="FV8" s="443"/>
      <c r="FW8" s="442"/>
      <c r="FX8" s="406"/>
      <c r="FY8" s="143"/>
      <c r="FZ8" s="143"/>
      <c r="GA8" s="143"/>
      <c r="GB8" s="143"/>
      <c r="GC8" s="143"/>
      <c r="GD8" s="143"/>
      <c r="GE8" s="143"/>
      <c r="GF8" s="143"/>
      <c r="GG8" s="143"/>
      <c r="GH8" s="143"/>
      <c r="GI8" s="143"/>
      <c r="GJ8" s="143"/>
      <c r="GK8" s="326"/>
      <c r="GL8" s="326"/>
      <c r="GM8" s="326"/>
      <c r="GN8" s="326"/>
      <c r="GO8" s="326"/>
      <c r="GP8" s="326"/>
      <c r="GQ8" s="326"/>
      <c r="GR8" s="326"/>
      <c r="GS8" s="326"/>
      <c r="GT8" s="326"/>
      <c r="GU8" s="326"/>
      <c r="GV8" s="326"/>
      <c r="GW8" s="201"/>
      <c r="GX8" s="143"/>
      <c r="GY8" s="143"/>
      <c r="GZ8" s="143"/>
      <c r="HA8" s="143"/>
      <c r="HB8" s="143"/>
      <c r="HC8" s="143"/>
      <c r="HD8" s="143"/>
      <c r="HE8" s="143"/>
      <c r="HF8" s="143"/>
      <c r="HG8" s="143"/>
      <c r="HH8" s="143"/>
      <c r="HI8" s="143"/>
    </row>
    <row r="9" spans="1:217" s="157" customFormat="1" ht="14">
      <c r="B9" s="153"/>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c r="BC9" s="190"/>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0"/>
      <c r="CE9" s="190"/>
      <c r="CF9" s="190"/>
      <c r="CG9" s="190"/>
      <c r="CH9" s="190"/>
      <c r="CI9" s="190"/>
      <c r="CJ9" s="190"/>
      <c r="CK9" s="190"/>
      <c r="CL9" s="190"/>
      <c r="CM9" s="190"/>
      <c r="CN9" s="190"/>
      <c r="CO9" s="190"/>
      <c r="CP9" s="190"/>
      <c r="CQ9" s="190"/>
      <c r="CR9" s="190"/>
      <c r="CS9" s="190"/>
      <c r="CT9" s="190"/>
      <c r="CU9" s="190"/>
      <c r="CV9" s="190"/>
      <c r="CW9" s="190"/>
      <c r="CX9" s="190"/>
      <c r="CY9" s="190"/>
      <c r="CZ9" s="190"/>
      <c r="DA9" s="190"/>
      <c r="DB9" s="190"/>
      <c r="DC9" s="190"/>
      <c r="DD9" s="190"/>
      <c r="DE9" s="190"/>
      <c r="DF9" s="190"/>
      <c r="DG9" s="190"/>
      <c r="DH9" s="190"/>
      <c r="DI9" s="190"/>
      <c r="DJ9" s="190"/>
      <c r="DK9" s="190"/>
      <c r="DL9" s="191"/>
      <c r="DM9" s="191"/>
      <c r="DN9" s="191"/>
      <c r="DO9" s="191"/>
      <c r="DP9" s="191"/>
      <c r="DQ9" s="191"/>
      <c r="DR9" s="192"/>
      <c r="DS9" s="192"/>
      <c r="DT9" s="192"/>
      <c r="DU9" s="442"/>
      <c r="DV9" s="442"/>
      <c r="DW9" s="442"/>
      <c r="DX9" s="442"/>
      <c r="DY9" s="442"/>
      <c r="DZ9" s="442"/>
      <c r="EA9" s="442"/>
      <c r="EB9" s="442"/>
      <c r="EC9" s="442"/>
      <c r="ED9" s="443"/>
      <c r="EE9" s="443"/>
      <c r="EF9" s="443"/>
      <c r="EG9" s="443"/>
      <c r="EH9" s="443"/>
      <c r="EI9" s="443"/>
      <c r="EJ9" s="443"/>
      <c r="EK9" s="443"/>
      <c r="EL9" s="442"/>
      <c r="EM9" s="442"/>
      <c r="EN9" s="442"/>
      <c r="EO9" s="442"/>
      <c r="EP9" s="443"/>
      <c r="EQ9" s="443"/>
      <c r="ER9" s="443"/>
      <c r="ES9" s="443"/>
      <c r="ET9" s="443"/>
      <c r="EU9" s="443"/>
      <c r="EV9" s="443"/>
      <c r="EW9" s="443"/>
      <c r="EX9" s="443"/>
      <c r="EY9" s="443"/>
      <c r="EZ9" s="442"/>
      <c r="FA9" s="442"/>
      <c r="FB9" s="443"/>
      <c r="FC9" s="443"/>
      <c r="FD9" s="443"/>
      <c r="FE9" s="443"/>
      <c r="FF9" s="443"/>
      <c r="FG9" s="443"/>
      <c r="FH9" s="443"/>
      <c r="FI9" s="443"/>
      <c r="FJ9" s="442"/>
      <c r="FK9" s="442"/>
      <c r="FL9" s="442"/>
      <c r="FM9" s="442"/>
      <c r="FN9" s="442"/>
      <c r="FO9" s="443"/>
      <c r="FP9" s="443"/>
      <c r="FQ9" s="443"/>
      <c r="FR9" s="443"/>
      <c r="FS9" s="443"/>
      <c r="FT9" s="443"/>
      <c r="FU9" s="443"/>
      <c r="FV9" s="443"/>
      <c r="FW9" s="442"/>
      <c r="FX9" s="406"/>
      <c r="FY9" s="143"/>
      <c r="FZ9" s="143"/>
      <c r="GA9" s="143"/>
      <c r="GB9" s="143"/>
      <c r="GC9" s="143"/>
      <c r="GD9" s="143"/>
      <c r="GE9" s="143"/>
      <c r="GF9" s="143"/>
      <c r="GG9" s="143"/>
      <c r="GH9" s="143"/>
      <c r="GI9" s="143"/>
      <c r="GJ9" s="143"/>
      <c r="GK9" s="326"/>
      <c r="GL9" s="326"/>
      <c r="GM9" s="326"/>
      <c r="GN9" s="326"/>
      <c r="GO9" s="326"/>
      <c r="GP9" s="326"/>
      <c r="GQ9" s="326"/>
      <c r="GR9" s="326"/>
      <c r="GS9" s="326"/>
      <c r="GT9" s="326"/>
      <c r="GU9" s="326"/>
      <c r="GV9" s="326"/>
      <c r="GW9" s="201"/>
      <c r="GX9" s="143"/>
      <c r="GY9" s="143"/>
      <c r="GZ9" s="143"/>
      <c r="HA9" s="143"/>
      <c r="HB9" s="143"/>
      <c r="HC9" s="143"/>
      <c r="HD9" s="143"/>
      <c r="HE9" s="143"/>
      <c r="HF9" s="143"/>
      <c r="HG9" s="143"/>
      <c r="HH9" s="143"/>
      <c r="HI9" s="143"/>
    </row>
    <row r="10" spans="1:217" s="157" customFormat="1" ht="14">
      <c r="B10" s="153"/>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0"/>
      <c r="CE10" s="190"/>
      <c r="CF10" s="190"/>
      <c r="CG10" s="190"/>
      <c r="CH10" s="190"/>
      <c r="CI10" s="190"/>
      <c r="CJ10" s="190"/>
      <c r="CK10" s="190"/>
      <c r="CL10" s="190"/>
      <c r="CM10" s="190"/>
      <c r="CN10" s="190"/>
      <c r="CO10" s="190"/>
      <c r="CP10" s="190"/>
      <c r="CQ10" s="190"/>
      <c r="CR10" s="190"/>
      <c r="CS10" s="190"/>
      <c r="CT10" s="190"/>
      <c r="CU10" s="190"/>
      <c r="CV10" s="190"/>
      <c r="CW10" s="190"/>
      <c r="CX10" s="190"/>
      <c r="CY10" s="190"/>
      <c r="CZ10" s="190"/>
      <c r="DA10" s="190"/>
      <c r="DB10" s="190"/>
      <c r="DC10" s="190"/>
      <c r="DD10" s="190"/>
      <c r="DE10" s="190"/>
      <c r="DF10" s="190"/>
      <c r="DG10" s="190"/>
      <c r="DH10" s="190"/>
      <c r="DI10" s="190"/>
      <c r="DJ10" s="190"/>
      <c r="DK10" s="190"/>
      <c r="DL10" s="191"/>
      <c r="DM10" s="191"/>
      <c r="DN10" s="191"/>
      <c r="DO10" s="191"/>
      <c r="DP10" s="191"/>
      <c r="DQ10" s="191"/>
      <c r="DR10" s="192"/>
      <c r="DS10" s="192"/>
      <c r="DT10" s="192"/>
      <c r="DU10" s="442"/>
      <c r="DV10" s="442"/>
      <c r="DW10" s="442"/>
      <c r="DX10" s="442"/>
      <c r="DY10" s="442"/>
      <c r="DZ10" s="442"/>
      <c r="EA10" s="442"/>
      <c r="EB10" s="442"/>
      <c r="EC10" s="442"/>
      <c r="ED10" s="443"/>
      <c r="EE10" s="443"/>
      <c r="EF10" s="443"/>
      <c r="EG10" s="443"/>
      <c r="EH10" s="443"/>
      <c r="EI10" s="443"/>
      <c r="EJ10" s="443"/>
      <c r="EK10" s="443"/>
      <c r="EL10" s="442"/>
      <c r="EM10" s="442"/>
      <c r="EN10" s="442"/>
      <c r="EO10" s="442"/>
      <c r="EP10" s="443"/>
      <c r="EQ10" s="443"/>
      <c r="ER10" s="443"/>
      <c r="ES10" s="443"/>
      <c r="ET10" s="443"/>
      <c r="EU10" s="443"/>
      <c r="EV10" s="443"/>
      <c r="EW10" s="443"/>
      <c r="EX10" s="443"/>
      <c r="EY10" s="443"/>
      <c r="EZ10" s="442"/>
      <c r="FA10" s="442"/>
      <c r="FB10" s="443"/>
      <c r="FC10" s="443"/>
      <c r="FD10" s="443"/>
      <c r="FE10" s="443"/>
      <c r="FF10" s="443"/>
      <c r="FG10" s="443"/>
      <c r="FH10" s="443"/>
      <c r="FI10" s="443"/>
      <c r="FJ10" s="442"/>
      <c r="FK10" s="442"/>
      <c r="FL10" s="442"/>
      <c r="FM10" s="442"/>
      <c r="FN10" s="442"/>
      <c r="FO10" s="443"/>
      <c r="FP10" s="443"/>
      <c r="FQ10" s="443"/>
      <c r="FR10" s="443"/>
      <c r="FS10" s="443"/>
      <c r="FT10" s="443"/>
      <c r="FU10" s="443"/>
      <c r="FV10" s="443"/>
      <c r="FW10" s="442"/>
      <c r="FX10" s="406"/>
      <c r="FY10" s="143"/>
      <c r="FZ10" s="143"/>
      <c r="GA10" s="143"/>
      <c r="GB10" s="143"/>
      <c r="GC10" s="143"/>
      <c r="GD10" s="143"/>
      <c r="GE10" s="143"/>
      <c r="GF10" s="143"/>
      <c r="GG10" s="143"/>
      <c r="GH10" s="143"/>
      <c r="GI10" s="143"/>
      <c r="GJ10" s="143"/>
      <c r="GK10" s="326"/>
      <c r="GL10" s="326"/>
      <c r="GM10" s="326"/>
      <c r="GN10" s="326"/>
      <c r="GO10" s="326"/>
      <c r="GP10" s="326"/>
      <c r="GQ10" s="326"/>
      <c r="GR10" s="326"/>
      <c r="GS10" s="326"/>
      <c r="GT10" s="326"/>
      <c r="GU10" s="326"/>
      <c r="GV10" s="326"/>
      <c r="GW10" s="201"/>
      <c r="GX10" s="143"/>
      <c r="GY10" s="143"/>
      <c r="GZ10" s="143"/>
      <c r="HA10" s="143"/>
      <c r="HB10" s="143"/>
      <c r="HC10" s="143"/>
      <c r="HD10" s="143"/>
      <c r="HE10" s="143"/>
      <c r="HF10" s="143"/>
      <c r="HG10" s="143"/>
      <c r="HH10" s="143"/>
      <c r="HI10" s="143"/>
    </row>
    <row r="11" spans="1:217" s="157" customFormat="1" ht="23.25" customHeight="1">
      <c r="B11" s="151"/>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576"/>
      <c r="ER11" s="576"/>
      <c r="ES11" s="576"/>
      <c r="ET11" s="576"/>
      <c r="EU11" s="576"/>
      <c r="EV11" s="576"/>
      <c r="EW11" s="576"/>
      <c r="EX11" s="576"/>
      <c r="EY11" s="576"/>
      <c r="EZ11" s="576"/>
      <c r="FA11" s="576"/>
      <c r="FB11" s="576"/>
      <c r="FC11" s="576"/>
      <c r="FD11" s="576"/>
      <c r="FE11" s="576"/>
      <c r="FF11" s="576"/>
      <c r="FG11" s="576"/>
      <c r="FH11" s="576"/>
      <c r="FI11" s="576"/>
      <c r="FJ11" s="576"/>
      <c r="FK11" s="576"/>
      <c r="FL11" s="576"/>
      <c r="FM11" s="576"/>
      <c r="FN11" s="576"/>
      <c r="FO11" s="576"/>
      <c r="FP11" s="576"/>
      <c r="FQ11" s="576"/>
      <c r="FR11" s="576"/>
      <c r="FS11" s="576"/>
      <c r="FT11" s="576"/>
      <c r="FU11" s="576"/>
      <c r="FV11" s="576"/>
      <c r="FW11" s="576"/>
      <c r="FX11" s="406"/>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row>
    <row r="12" spans="1:217" s="157" customFormat="1" ht="14">
      <c r="B12" s="153"/>
      <c r="C12" s="154"/>
      <c r="D12" s="154"/>
      <c r="E12" s="154"/>
      <c r="F12" s="154"/>
      <c r="G12" s="154"/>
      <c r="H12" s="154"/>
      <c r="I12" s="154"/>
      <c r="J12" s="154"/>
      <c r="K12" s="154"/>
      <c r="L12" s="154"/>
      <c r="M12" s="154"/>
      <c r="N12" s="154"/>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c r="CJ12" s="190"/>
      <c r="CK12" s="190"/>
      <c r="CL12" s="190"/>
      <c r="CM12" s="190"/>
      <c r="CN12" s="190"/>
      <c r="CO12" s="190"/>
      <c r="CP12" s="190"/>
      <c r="CQ12" s="190"/>
      <c r="CR12" s="190"/>
      <c r="CS12" s="190"/>
      <c r="CT12" s="190"/>
      <c r="CU12" s="190"/>
      <c r="CV12" s="190"/>
      <c r="CW12" s="190"/>
      <c r="CX12" s="190"/>
      <c r="CY12" s="190"/>
      <c r="CZ12" s="190"/>
      <c r="DA12" s="190"/>
      <c r="DB12" s="190"/>
      <c r="DC12" s="190"/>
      <c r="DD12" s="190"/>
      <c r="DE12" s="190"/>
      <c r="DF12" s="190"/>
      <c r="DG12" s="190"/>
      <c r="DH12" s="190"/>
      <c r="DI12" s="190"/>
      <c r="DJ12" s="190"/>
      <c r="DK12" s="190"/>
      <c r="DL12" s="191"/>
      <c r="DM12" s="191"/>
      <c r="DN12" s="191"/>
      <c r="DO12" s="191"/>
      <c r="DP12" s="191"/>
      <c r="DQ12" s="191"/>
      <c r="DR12" s="192"/>
      <c r="DS12" s="192"/>
      <c r="DT12" s="192"/>
      <c r="DU12" s="442"/>
      <c r="DV12" s="442"/>
      <c r="DW12" s="442"/>
      <c r="DX12" s="442"/>
      <c r="DY12" s="442"/>
      <c r="DZ12" s="442"/>
      <c r="EA12" s="443"/>
      <c r="EB12" s="442"/>
      <c r="EC12" s="442"/>
      <c r="ED12" s="443"/>
      <c r="EE12" s="443"/>
      <c r="EF12" s="443"/>
      <c r="EG12" s="443"/>
      <c r="EH12" s="443"/>
      <c r="EI12" s="443"/>
      <c r="EJ12" s="443"/>
      <c r="EK12" s="443"/>
      <c r="EL12" s="442"/>
      <c r="EM12" s="442"/>
      <c r="EN12" s="442"/>
      <c r="EO12" s="442"/>
      <c r="EP12" s="443"/>
      <c r="EQ12" s="443"/>
      <c r="ER12" s="443"/>
      <c r="ES12" s="443"/>
      <c r="ET12" s="443"/>
      <c r="EU12" s="443"/>
      <c r="EV12" s="443"/>
      <c r="EW12" s="443"/>
      <c r="EX12" s="443"/>
      <c r="EY12" s="443"/>
      <c r="EZ12" s="442"/>
      <c r="FA12" s="442"/>
      <c r="FB12" s="443"/>
      <c r="FC12" s="443"/>
      <c r="FD12" s="443"/>
      <c r="FE12" s="443"/>
      <c r="FF12" s="443"/>
      <c r="FG12" s="443"/>
      <c r="FH12" s="443"/>
      <c r="FI12" s="443"/>
      <c r="FJ12" s="442"/>
      <c r="FK12" s="442"/>
      <c r="FL12" s="441"/>
      <c r="FM12" s="441"/>
      <c r="FN12" s="441"/>
      <c r="FO12" s="441"/>
      <c r="FP12" s="441"/>
      <c r="FQ12" s="441"/>
      <c r="FR12" s="441"/>
      <c r="FS12" s="441"/>
      <c r="FT12" s="441"/>
      <c r="FU12" s="441"/>
      <c r="FV12" s="441"/>
      <c r="FW12" s="441"/>
      <c r="FX12" s="406"/>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row>
    <row r="13" spans="1:217" s="157" customFormat="1" ht="14">
      <c r="B13" s="153"/>
      <c r="C13" s="154"/>
      <c r="D13" s="154"/>
      <c r="E13" s="154"/>
      <c r="F13" s="154"/>
      <c r="G13" s="154"/>
      <c r="H13" s="154"/>
      <c r="I13" s="154"/>
      <c r="J13" s="154"/>
      <c r="K13" s="154"/>
      <c r="L13" s="154"/>
      <c r="M13" s="154"/>
      <c r="N13" s="154"/>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0"/>
      <c r="CE13" s="190"/>
      <c r="CF13" s="190"/>
      <c r="CG13" s="190"/>
      <c r="CH13" s="190"/>
      <c r="CI13" s="190"/>
      <c r="CJ13" s="190"/>
      <c r="CK13" s="190"/>
      <c r="CL13" s="190"/>
      <c r="CM13" s="190"/>
      <c r="CN13" s="190"/>
      <c r="CO13" s="190"/>
      <c r="CP13" s="190"/>
      <c r="CQ13" s="190"/>
      <c r="CR13" s="190"/>
      <c r="CS13" s="190"/>
      <c r="CT13" s="190"/>
      <c r="CU13" s="190"/>
      <c r="CV13" s="190"/>
      <c r="CW13" s="190"/>
      <c r="CX13" s="190"/>
      <c r="CY13" s="190"/>
      <c r="CZ13" s="190"/>
      <c r="DA13" s="190"/>
      <c r="DB13" s="190"/>
      <c r="DC13" s="190"/>
      <c r="DD13" s="190"/>
      <c r="DE13" s="190"/>
      <c r="DF13" s="190"/>
      <c r="DG13" s="190"/>
      <c r="DH13" s="190"/>
      <c r="DI13" s="190"/>
      <c r="DJ13" s="190"/>
      <c r="DK13" s="190"/>
      <c r="DL13" s="191"/>
      <c r="DM13" s="191"/>
      <c r="DN13" s="191"/>
      <c r="DO13" s="191"/>
      <c r="DP13" s="191"/>
      <c r="DQ13" s="191"/>
      <c r="DR13" s="192"/>
      <c r="DS13" s="192"/>
      <c r="DT13" s="192"/>
      <c r="DU13" s="442"/>
      <c r="DV13" s="442"/>
      <c r="DW13" s="442"/>
      <c r="DX13" s="442"/>
      <c r="DY13" s="442"/>
      <c r="DZ13" s="442"/>
      <c r="EA13" s="443"/>
      <c r="EB13" s="442"/>
      <c r="EC13" s="442"/>
      <c r="ED13" s="443"/>
      <c r="EE13" s="443"/>
      <c r="EF13" s="443"/>
      <c r="EG13" s="443"/>
      <c r="EH13" s="443"/>
      <c r="EI13" s="443"/>
      <c r="EJ13" s="443"/>
      <c r="EK13" s="443"/>
      <c r="EL13" s="442"/>
      <c r="EM13" s="442"/>
      <c r="EN13" s="442"/>
      <c r="EO13" s="442"/>
      <c r="EP13" s="443"/>
      <c r="EQ13" s="443"/>
      <c r="ER13" s="443"/>
      <c r="ES13" s="443"/>
      <c r="ET13" s="443"/>
      <c r="EU13" s="443"/>
      <c r="EV13" s="443"/>
      <c r="EW13" s="443"/>
      <c r="EX13" s="443"/>
      <c r="EY13" s="443"/>
      <c r="EZ13" s="442"/>
      <c r="FA13" s="442"/>
      <c r="FB13" s="443"/>
      <c r="FC13" s="443"/>
      <c r="FD13" s="443"/>
      <c r="FE13" s="443"/>
      <c r="FF13" s="443"/>
      <c r="FG13" s="443"/>
      <c r="FH13" s="443"/>
      <c r="FI13" s="443"/>
      <c r="FJ13" s="442"/>
      <c r="FK13" s="442"/>
      <c r="FL13" s="441"/>
      <c r="FM13" s="441"/>
      <c r="FN13" s="441"/>
      <c r="FO13" s="441"/>
      <c r="FP13" s="441"/>
      <c r="FQ13" s="441"/>
      <c r="FR13" s="441"/>
      <c r="FS13" s="441"/>
      <c r="FT13" s="441"/>
      <c r="FU13" s="441"/>
      <c r="FV13" s="441"/>
      <c r="FW13" s="441"/>
      <c r="FX13" s="406"/>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row>
    <row r="14" spans="1:217" s="157" customFormat="1" ht="14">
      <c r="B14" s="153"/>
      <c r="C14" s="154"/>
      <c r="D14" s="154"/>
      <c r="E14" s="154"/>
      <c r="F14" s="154"/>
      <c r="G14" s="154"/>
      <c r="H14" s="154"/>
      <c r="I14" s="154"/>
      <c r="J14" s="154"/>
      <c r="K14" s="154"/>
      <c r="L14" s="154"/>
      <c r="M14" s="154"/>
      <c r="N14" s="154"/>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0"/>
      <c r="CE14" s="190"/>
      <c r="CF14" s="190"/>
      <c r="CG14" s="190"/>
      <c r="CH14" s="190"/>
      <c r="CI14" s="190"/>
      <c r="CJ14" s="190"/>
      <c r="CK14" s="190"/>
      <c r="CL14" s="190"/>
      <c r="CM14" s="190"/>
      <c r="CN14" s="190"/>
      <c r="CO14" s="190"/>
      <c r="CP14" s="190"/>
      <c r="CQ14" s="190"/>
      <c r="CR14" s="190"/>
      <c r="CS14" s="190"/>
      <c r="CT14" s="190"/>
      <c r="CU14" s="190"/>
      <c r="CV14" s="190"/>
      <c r="CW14" s="190"/>
      <c r="CX14" s="190"/>
      <c r="CY14" s="190"/>
      <c r="CZ14" s="190"/>
      <c r="DA14" s="190"/>
      <c r="DB14" s="190"/>
      <c r="DC14" s="190"/>
      <c r="DD14" s="190"/>
      <c r="DE14" s="190"/>
      <c r="DF14" s="190"/>
      <c r="DG14" s="190"/>
      <c r="DH14" s="190"/>
      <c r="DI14" s="190"/>
      <c r="DJ14" s="190"/>
      <c r="DK14" s="190"/>
      <c r="DL14" s="191"/>
      <c r="DM14" s="191"/>
      <c r="DN14" s="191"/>
      <c r="DO14" s="191"/>
      <c r="DP14" s="191"/>
      <c r="DQ14" s="191"/>
      <c r="DR14" s="192"/>
      <c r="DS14" s="192"/>
      <c r="DT14" s="192"/>
      <c r="DU14" s="442"/>
      <c r="DV14" s="442"/>
      <c r="DW14" s="442"/>
      <c r="DX14" s="442"/>
      <c r="DY14" s="442"/>
      <c r="DZ14" s="442"/>
      <c r="EA14" s="443"/>
      <c r="EB14" s="442"/>
      <c r="EC14" s="442"/>
      <c r="ED14" s="443"/>
      <c r="EE14" s="443"/>
      <c r="EF14" s="443"/>
      <c r="EG14" s="443"/>
      <c r="EH14" s="443"/>
      <c r="EI14" s="443"/>
      <c r="EJ14" s="443"/>
      <c r="EK14" s="443"/>
      <c r="EL14" s="442"/>
      <c r="EM14" s="442"/>
      <c r="EN14" s="442"/>
      <c r="EO14" s="442"/>
      <c r="EP14" s="443"/>
      <c r="EQ14" s="443"/>
      <c r="ER14" s="443"/>
      <c r="ES14" s="443"/>
      <c r="ET14" s="443"/>
      <c r="EU14" s="443"/>
      <c r="EV14" s="443"/>
      <c r="EW14" s="443"/>
      <c r="EX14" s="443"/>
      <c r="EY14" s="443"/>
      <c r="EZ14" s="442"/>
      <c r="FA14" s="442"/>
      <c r="FB14" s="443"/>
      <c r="FC14" s="443"/>
      <c r="FD14" s="443"/>
      <c r="FE14" s="443"/>
      <c r="FF14" s="443"/>
      <c r="FG14" s="443"/>
      <c r="FH14" s="443"/>
      <c r="FI14" s="443"/>
      <c r="FJ14" s="442"/>
      <c r="FK14" s="442"/>
      <c r="FL14" s="441"/>
      <c r="FM14" s="441"/>
      <c r="FN14" s="441"/>
      <c r="FO14" s="441"/>
      <c r="FP14" s="441"/>
      <c r="FQ14" s="441"/>
      <c r="FR14" s="441"/>
      <c r="FS14" s="441"/>
      <c r="FT14" s="441"/>
      <c r="FU14" s="441"/>
      <c r="FV14" s="441"/>
      <c r="FW14" s="441"/>
      <c r="FX14" s="406"/>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row>
    <row r="15" spans="1:217" s="157" customFormat="1" ht="20.25" customHeight="1">
      <c r="B15" s="151"/>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DC15" s="154"/>
      <c r="DD15" s="154"/>
      <c r="DE15" s="154"/>
      <c r="DF15" s="154"/>
      <c r="DG15" s="154"/>
      <c r="DH15" s="154"/>
      <c r="DI15" s="154"/>
      <c r="DJ15" s="154"/>
      <c r="DK15" s="154"/>
      <c r="DL15" s="154"/>
      <c r="DM15" s="154"/>
      <c r="DN15" s="154"/>
      <c r="DO15" s="154"/>
      <c r="DP15" s="154"/>
      <c r="DQ15" s="154"/>
      <c r="DR15" s="154"/>
      <c r="DS15" s="154"/>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406"/>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row>
    <row r="16" spans="1:217" s="157" customFormat="1" ht="14">
      <c r="B16" s="153"/>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59"/>
      <c r="BP16" s="159"/>
      <c r="BQ16" s="159"/>
      <c r="BR16" s="159"/>
      <c r="BS16" s="159"/>
      <c r="BT16" s="159"/>
      <c r="BU16" s="159"/>
      <c r="BV16" s="159"/>
      <c r="BW16" s="159"/>
      <c r="BX16" s="159"/>
      <c r="BY16" s="159"/>
      <c r="BZ16" s="159"/>
      <c r="CA16" s="159"/>
      <c r="CB16" s="159"/>
      <c r="CC16" s="159"/>
      <c r="CD16" s="159"/>
      <c r="CE16" s="159"/>
      <c r="CF16" s="159"/>
      <c r="CG16" s="159"/>
      <c r="CH16" s="159"/>
      <c r="CI16" s="159"/>
      <c r="CJ16" s="159"/>
      <c r="CK16" s="159"/>
      <c r="CL16" s="159"/>
      <c r="CM16" s="159"/>
      <c r="CN16" s="159"/>
      <c r="CO16" s="159"/>
      <c r="CP16" s="159"/>
      <c r="CQ16" s="159"/>
      <c r="CR16" s="159"/>
      <c r="CS16" s="159"/>
      <c r="CT16" s="159"/>
      <c r="CU16" s="159"/>
      <c r="CV16" s="159"/>
      <c r="CW16" s="159"/>
      <c r="CX16" s="159"/>
      <c r="CY16" s="159"/>
      <c r="CZ16" s="159"/>
      <c r="DA16" s="159"/>
      <c r="DB16" s="159"/>
      <c r="DC16" s="159"/>
      <c r="DD16" s="159"/>
      <c r="DE16" s="159"/>
      <c r="DF16" s="159"/>
      <c r="DG16" s="159"/>
      <c r="DH16" s="159"/>
      <c r="DI16" s="159"/>
      <c r="DJ16" s="159"/>
      <c r="DK16" s="159"/>
      <c r="DL16" s="187"/>
      <c r="DM16" s="187"/>
      <c r="DN16" s="187"/>
      <c r="DO16" s="187"/>
      <c r="DP16" s="187"/>
      <c r="DQ16" s="187"/>
      <c r="DR16" s="193"/>
      <c r="DS16" s="193"/>
      <c r="DT16" s="193"/>
      <c r="DU16" s="446"/>
      <c r="DV16" s="446"/>
      <c r="DW16" s="446"/>
      <c r="DX16" s="446"/>
      <c r="DY16" s="446"/>
      <c r="DZ16" s="445"/>
      <c r="EA16" s="446"/>
      <c r="EB16" s="446"/>
      <c r="EC16" s="446"/>
      <c r="ED16" s="445"/>
      <c r="EE16" s="445"/>
      <c r="EF16" s="445"/>
      <c r="EG16" s="445"/>
      <c r="EH16" s="445"/>
      <c r="EI16" s="445"/>
      <c r="EJ16" s="445"/>
      <c r="EK16" s="445"/>
      <c r="EL16" s="446"/>
      <c r="EM16" s="446"/>
      <c r="EN16" s="446"/>
      <c r="EO16" s="446"/>
      <c r="EP16" s="445"/>
      <c r="EQ16" s="445"/>
      <c r="ER16" s="445"/>
      <c r="ES16" s="445"/>
      <c r="ET16" s="445"/>
      <c r="EU16" s="445"/>
      <c r="EV16" s="445"/>
      <c r="EW16" s="445"/>
      <c r="EX16" s="445"/>
      <c r="EY16" s="445"/>
      <c r="EZ16" s="446"/>
      <c r="FA16" s="446"/>
      <c r="FB16" s="445"/>
      <c r="FC16" s="445"/>
      <c r="FD16" s="445"/>
      <c r="FE16" s="445"/>
      <c r="FF16" s="445"/>
      <c r="FG16" s="445"/>
      <c r="FH16" s="445"/>
      <c r="FI16" s="445"/>
      <c r="FJ16" s="446"/>
      <c r="FK16" s="446"/>
      <c r="FL16" s="446"/>
      <c r="FM16" s="446"/>
      <c r="FN16" s="446"/>
      <c r="FO16" s="445"/>
      <c r="FP16" s="445"/>
      <c r="FQ16" s="445"/>
      <c r="FR16" s="445"/>
      <c r="FS16" s="445"/>
      <c r="FT16" s="445"/>
      <c r="FU16" s="445"/>
      <c r="FV16" s="445"/>
      <c r="FW16" s="446"/>
      <c r="FX16" s="406"/>
      <c r="FY16" s="143"/>
      <c r="FZ16" s="143"/>
      <c r="GA16" s="143"/>
      <c r="GB16" s="143"/>
      <c r="GC16" s="143"/>
      <c r="GD16" s="143"/>
      <c r="GE16" s="143"/>
      <c r="GF16" s="143"/>
      <c r="GG16" s="143"/>
      <c r="GH16" s="143"/>
      <c r="GI16" s="143"/>
      <c r="GJ16" s="143"/>
      <c r="GK16" s="143"/>
      <c r="GL16" s="143"/>
      <c r="GM16" s="143"/>
      <c r="GN16" s="143"/>
      <c r="GO16" s="143"/>
      <c r="GP16" s="143"/>
      <c r="GQ16" s="143"/>
      <c r="GR16" s="143"/>
      <c r="GS16" s="143"/>
      <c r="GT16" s="143"/>
      <c r="GU16" s="143"/>
      <c r="GV16" s="143"/>
      <c r="GW16" s="143"/>
      <c r="GX16" s="143"/>
      <c r="GY16" s="143"/>
      <c r="GZ16" s="143"/>
      <c r="HA16" s="143"/>
      <c r="HB16" s="143"/>
      <c r="HC16" s="143"/>
      <c r="HD16" s="143"/>
      <c r="HE16" s="143"/>
      <c r="HF16" s="143"/>
      <c r="HG16" s="143"/>
      <c r="HH16" s="143"/>
      <c r="HI16" s="143"/>
    </row>
    <row r="17" spans="1:217" s="157" customFormat="1" ht="14">
      <c r="B17" s="153"/>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5"/>
      <c r="BP17" s="155"/>
      <c r="BQ17" s="155"/>
      <c r="BR17" s="155"/>
      <c r="BS17" s="155"/>
      <c r="BT17" s="155"/>
      <c r="BU17" s="155"/>
      <c r="BV17" s="155"/>
      <c r="BW17" s="155"/>
      <c r="BX17" s="155"/>
      <c r="BY17" s="155"/>
      <c r="BZ17" s="155"/>
      <c r="CA17" s="155"/>
      <c r="CB17" s="155"/>
      <c r="CC17" s="155"/>
      <c r="CD17" s="155"/>
      <c r="CE17" s="155"/>
      <c r="CF17" s="155"/>
      <c r="CG17" s="155"/>
      <c r="CH17" s="155"/>
      <c r="CI17" s="155"/>
      <c r="CJ17" s="155"/>
      <c r="CK17" s="155"/>
      <c r="CL17" s="155"/>
      <c r="CM17" s="155"/>
      <c r="CN17" s="155"/>
      <c r="CO17" s="155"/>
      <c r="CP17" s="155"/>
      <c r="CQ17" s="155"/>
      <c r="CR17" s="155"/>
      <c r="CS17" s="155"/>
      <c r="CT17" s="155"/>
      <c r="CU17" s="155"/>
      <c r="CV17" s="155"/>
      <c r="CW17" s="155"/>
      <c r="CX17" s="155"/>
      <c r="CY17" s="155"/>
      <c r="CZ17" s="155"/>
      <c r="DA17" s="155"/>
      <c r="DB17" s="155"/>
      <c r="DC17" s="155"/>
      <c r="DD17" s="155"/>
      <c r="DE17" s="155"/>
      <c r="DF17" s="155"/>
      <c r="DG17" s="155"/>
      <c r="DH17" s="155"/>
      <c r="DI17" s="155"/>
      <c r="DJ17" s="155"/>
      <c r="DK17" s="155"/>
      <c r="DL17" s="194"/>
      <c r="DM17" s="194"/>
      <c r="DN17" s="194"/>
      <c r="DO17" s="194"/>
      <c r="DP17" s="194"/>
      <c r="DQ17" s="194"/>
      <c r="DR17" s="188"/>
      <c r="DS17" s="188"/>
      <c r="DT17" s="188"/>
      <c r="DU17" s="449"/>
      <c r="DV17" s="449"/>
      <c r="DW17" s="449"/>
      <c r="DX17" s="449"/>
      <c r="DY17" s="449"/>
      <c r="DZ17" s="448"/>
      <c r="EA17" s="449"/>
      <c r="EB17" s="449"/>
      <c r="EC17" s="449"/>
      <c r="ED17" s="448"/>
      <c r="EE17" s="448"/>
      <c r="EF17" s="448"/>
      <c r="EG17" s="448"/>
      <c r="EH17" s="448"/>
      <c r="EI17" s="448"/>
      <c r="EJ17" s="448"/>
      <c r="EK17" s="448"/>
      <c r="EL17" s="449"/>
      <c r="EM17" s="449"/>
      <c r="EN17" s="449"/>
      <c r="EO17" s="449"/>
      <c r="EP17" s="448"/>
      <c r="EQ17" s="448"/>
      <c r="ER17" s="448"/>
      <c r="ES17" s="448"/>
      <c r="ET17" s="448"/>
      <c r="EU17" s="448"/>
      <c r="EV17" s="448"/>
      <c r="EW17" s="448"/>
      <c r="EX17" s="448"/>
      <c r="EY17" s="448"/>
      <c r="EZ17" s="449"/>
      <c r="FA17" s="449"/>
      <c r="FB17" s="448"/>
      <c r="FC17" s="448"/>
      <c r="FD17" s="448"/>
      <c r="FE17" s="448"/>
      <c r="FF17" s="448"/>
      <c r="FG17" s="448"/>
      <c r="FH17" s="448"/>
      <c r="FI17" s="448"/>
      <c r="FJ17" s="449"/>
      <c r="FK17" s="449"/>
      <c r="FL17" s="449"/>
      <c r="FM17" s="449"/>
      <c r="FN17" s="449"/>
      <c r="FO17" s="448"/>
      <c r="FP17" s="448"/>
      <c r="FQ17" s="448"/>
      <c r="FR17" s="448"/>
      <c r="FS17" s="448"/>
      <c r="FT17" s="448"/>
      <c r="FU17" s="448"/>
      <c r="FV17" s="448"/>
      <c r="FW17" s="449"/>
      <c r="FX17" s="406"/>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row>
    <row r="18" spans="1:217" s="157" customFormat="1" ht="14">
      <c r="B18" s="153"/>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55"/>
      <c r="BO18" s="155"/>
      <c r="BP18" s="155"/>
      <c r="BQ18" s="155"/>
      <c r="BR18" s="155"/>
      <c r="BS18" s="155"/>
      <c r="BT18" s="155"/>
      <c r="BU18" s="155"/>
      <c r="BV18" s="155"/>
      <c r="BW18" s="155"/>
      <c r="BX18" s="155"/>
      <c r="BY18" s="155"/>
      <c r="BZ18" s="155"/>
      <c r="CA18" s="155"/>
      <c r="CB18" s="155"/>
      <c r="CC18" s="155"/>
      <c r="CD18" s="155"/>
      <c r="CE18" s="155"/>
      <c r="CF18" s="155"/>
      <c r="CG18" s="155"/>
      <c r="CH18" s="155"/>
      <c r="CI18" s="155"/>
      <c r="CJ18" s="155"/>
      <c r="CK18" s="155"/>
      <c r="CL18" s="155"/>
      <c r="CM18" s="155"/>
      <c r="CN18" s="155"/>
      <c r="CO18" s="155"/>
      <c r="CP18" s="155"/>
      <c r="CQ18" s="155"/>
      <c r="CR18" s="155"/>
      <c r="CS18" s="155"/>
      <c r="CT18" s="155"/>
      <c r="CU18" s="155"/>
      <c r="CV18" s="155"/>
      <c r="CW18" s="155"/>
      <c r="CX18" s="155"/>
      <c r="CY18" s="155"/>
      <c r="CZ18" s="155"/>
      <c r="DA18" s="155"/>
      <c r="DB18" s="155"/>
      <c r="DC18" s="155"/>
      <c r="DD18" s="155"/>
      <c r="DE18" s="155"/>
      <c r="DF18" s="155"/>
      <c r="DG18" s="155"/>
      <c r="DH18" s="155"/>
      <c r="DI18" s="155"/>
      <c r="DJ18" s="155"/>
      <c r="DK18" s="155"/>
      <c r="DL18" s="194"/>
      <c r="DM18" s="194"/>
      <c r="DN18" s="194"/>
      <c r="DO18" s="194"/>
      <c r="DP18" s="194"/>
      <c r="DQ18" s="194"/>
      <c r="DR18" s="188"/>
      <c r="DS18" s="188"/>
      <c r="DT18" s="188"/>
      <c r="DU18" s="449"/>
      <c r="DV18" s="449"/>
      <c r="DW18" s="449"/>
      <c r="DX18" s="449"/>
      <c r="DY18" s="449"/>
      <c r="DZ18" s="448"/>
      <c r="EA18" s="449"/>
      <c r="EB18" s="449"/>
      <c r="EC18" s="449"/>
      <c r="ED18" s="448"/>
      <c r="EE18" s="448"/>
      <c r="EF18" s="448"/>
      <c r="EG18" s="448"/>
      <c r="EH18" s="448"/>
      <c r="EI18" s="448"/>
      <c r="EJ18" s="448"/>
      <c r="EK18" s="448"/>
      <c r="EL18" s="449"/>
      <c r="EM18" s="449"/>
      <c r="EN18" s="449"/>
      <c r="EO18" s="449"/>
      <c r="EP18" s="448"/>
      <c r="EQ18" s="448"/>
      <c r="ER18" s="448"/>
      <c r="ES18" s="448"/>
      <c r="ET18" s="448"/>
      <c r="EU18" s="448"/>
      <c r="EV18" s="448"/>
      <c r="EW18" s="448"/>
      <c r="EX18" s="448"/>
      <c r="EY18" s="448"/>
      <c r="EZ18" s="449"/>
      <c r="FA18" s="449"/>
      <c r="FB18" s="448"/>
      <c r="FC18" s="448"/>
      <c r="FD18" s="448"/>
      <c r="FE18" s="448"/>
      <c r="FF18" s="448"/>
      <c r="FG18" s="448"/>
      <c r="FH18" s="448"/>
      <c r="FI18" s="448"/>
      <c r="FJ18" s="449"/>
      <c r="FK18" s="449"/>
      <c r="FL18" s="449"/>
      <c r="FM18" s="449"/>
      <c r="FN18" s="449"/>
      <c r="FO18" s="448"/>
      <c r="FP18" s="448"/>
      <c r="FQ18" s="448"/>
      <c r="FR18" s="448"/>
      <c r="FS18" s="448"/>
      <c r="FT18" s="448"/>
      <c r="FU18" s="448"/>
      <c r="FV18" s="448"/>
      <c r="FW18" s="449"/>
      <c r="FX18" s="406"/>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row>
    <row r="19" spans="1:217" s="157" customFormat="1" ht="24" customHeight="1">
      <c r="B19" s="163"/>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U19" s="185"/>
      <c r="DV19" s="185"/>
      <c r="DW19" s="185"/>
      <c r="DX19" s="185"/>
      <c r="DY19" s="18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406"/>
      <c r="FY19" s="143"/>
      <c r="FZ19" s="143"/>
      <c r="GA19" s="143"/>
      <c r="GB19" s="143"/>
      <c r="GC19" s="143"/>
      <c r="GD19" s="143"/>
      <c r="GE19" s="143"/>
      <c r="GF19" s="143"/>
      <c r="GG19" s="143"/>
      <c r="GH19" s="143"/>
      <c r="GI19" s="143"/>
      <c r="GJ19" s="143"/>
      <c r="GK19" s="143"/>
      <c r="GL19" s="143"/>
      <c r="GM19" s="143"/>
      <c r="GN19" s="143"/>
      <c r="GO19" s="143"/>
      <c r="GP19" s="143"/>
      <c r="GQ19" s="143"/>
      <c r="GR19" s="143"/>
      <c r="GS19" s="143"/>
      <c r="GT19" s="143"/>
      <c r="GU19" s="143"/>
      <c r="GV19" s="143"/>
      <c r="GW19" s="143"/>
      <c r="GX19" s="143"/>
      <c r="GY19" s="143"/>
      <c r="GZ19" s="143"/>
      <c r="HA19" s="143"/>
      <c r="HB19" s="143"/>
      <c r="HC19" s="143"/>
      <c r="HD19" s="143"/>
      <c r="HE19" s="143"/>
      <c r="HF19" s="143"/>
      <c r="HG19" s="143"/>
      <c r="HH19" s="143"/>
      <c r="HI19" s="143"/>
    </row>
    <row r="20" spans="1:217" s="196" customFormat="1" ht="14">
      <c r="B20" s="164"/>
      <c r="DU20" s="328"/>
      <c r="DV20" s="328"/>
      <c r="DW20" s="328"/>
      <c r="DX20" s="328"/>
      <c r="DY20" s="328"/>
      <c r="DZ20" s="328"/>
      <c r="EA20" s="328"/>
      <c r="EB20" s="328"/>
      <c r="EC20" s="328"/>
      <c r="ED20" s="328"/>
      <c r="EE20" s="328"/>
      <c r="EF20" s="328"/>
      <c r="EG20" s="328"/>
      <c r="EH20" s="328"/>
      <c r="EI20" s="328"/>
      <c r="EJ20" s="328"/>
      <c r="EK20" s="328"/>
      <c r="EL20" s="328"/>
      <c r="EM20" s="328"/>
      <c r="EN20" s="328"/>
      <c r="EO20" s="328"/>
      <c r="EP20" s="328"/>
      <c r="EQ20" s="328"/>
      <c r="ER20" s="328"/>
      <c r="ES20" s="328"/>
      <c r="ET20" s="328"/>
      <c r="EU20" s="328"/>
      <c r="EV20" s="328"/>
      <c r="EW20" s="328"/>
      <c r="EX20" s="328"/>
      <c r="EY20" s="328"/>
      <c r="EZ20" s="328"/>
      <c r="FA20" s="328"/>
      <c r="FB20" s="328"/>
      <c r="FC20" s="328"/>
      <c r="FD20" s="328"/>
      <c r="FE20" s="328"/>
      <c r="FF20" s="328"/>
      <c r="FG20" s="328"/>
      <c r="FH20" s="328"/>
      <c r="FI20" s="328"/>
      <c r="FJ20" s="328"/>
      <c r="FK20" s="328"/>
      <c r="FL20" s="328"/>
      <c r="FM20" s="328"/>
      <c r="FN20" s="328"/>
      <c r="FO20" s="328"/>
      <c r="FP20" s="328"/>
      <c r="FQ20" s="328"/>
      <c r="FR20" s="328"/>
      <c r="FS20" s="328"/>
      <c r="FT20" s="328"/>
      <c r="FU20" s="328"/>
      <c r="FV20" s="328"/>
      <c r="FW20" s="328"/>
      <c r="FX20" s="406"/>
      <c r="FY20" s="328"/>
      <c r="FZ20" s="328"/>
      <c r="GA20" s="328"/>
      <c r="GB20" s="328"/>
      <c r="GC20" s="328"/>
      <c r="GD20" s="328"/>
      <c r="GE20" s="328"/>
      <c r="GF20" s="328"/>
      <c r="GG20" s="328"/>
      <c r="GH20" s="328"/>
      <c r="GI20" s="328"/>
      <c r="GJ20" s="328"/>
      <c r="GK20" s="328"/>
      <c r="GL20" s="328"/>
      <c r="GM20" s="328"/>
      <c r="GN20" s="328"/>
      <c r="GO20" s="328"/>
      <c r="GP20" s="328"/>
      <c r="GQ20" s="328"/>
      <c r="GR20" s="328"/>
      <c r="GS20" s="328"/>
      <c r="GT20" s="328"/>
      <c r="GU20" s="328"/>
      <c r="GV20" s="328"/>
      <c r="GW20" s="328"/>
      <c r="GX20" s="328"/>
      <c r="GY20" s="328"/>
      <c r="GZ20" s="328"/>
      <c r="HA20" s="328"/>
      <c r="HB20" s="328"/>
      <c r="HC20" s="328"/>
      <c r="HD20" s="328"/>
      <c r="HE20" s="328"/>
      <c r="HF20" s="328"/>
      <c r="HG20" s="328"/>
      <c r="HH20" s="328"/>
      <c r="HI20" s="328"/>
    </row>
    <row r="21" spans="1:217" s="196" customFormat="1" ht="14">
      <c r="B21" s="164"/>
      <c r="DU21" s="328"/>
      <c r="DV21" s="328"/>
      <c r="DW21" s="328"/>
      <c r="DX21" s="328"/>
      <c r="DY21" s="328"/>
      <c r="DZ21" s="328"/>
      <c r="EA21" s="328"/>
      <c r="EB21" s="328"/>
      <c r="EC21" s="328"/>
      <c r="ED21" s="328"/>
      <c r="EE21" s="328"/>
      <c r="EF21" s="328"/>
      <c r="EG21" s="328"/>
      <c r="EH21" s="328"/>
      <c r="EI21" s="328"/>
      <c r="EJ21" s="328"/>
      <c r="EK21" s="328"/>
      <c r="EL21" s="328"/>
      <c r="EM21" s="328"/>
      <c r="EN21" s="328"/>
      <c r="EO21" s="328"/>
      <c r="EP21" s="328"/>
      <c r="EQ21" s="328"/>
      <c r="ER21" s="328"/>
      <c r="ES21" s="328"/>
      <c r="ET21" s="328"/>
      <c r="EU21" s="328"/>
      <c r="EV21" s="328"/>
      <c r="EW21" s="328"/>
      <c r="EX21" s="328"/>
      <c r="EY21" s="328"/>
      <c r="EZ21" s="328"/>
      <c r="FA21" s="328"/>
      <c r="FB21" s="328"/>
      <c r="FC21" s="328"/>
      <c r="FD21" s="328"/>
      <c r="FE21" s="328"/>
      <c r="FF21" s="328"/>
      <c r="FG21" s="328"/>
      <c r="FH21" s="328"/>
      <c r="FI21" s="328"/>
      <c r="FJ21" s="328"/>
      <c r="FK21" s="328"/>
      <c r="FL21" s="328"/>
      <c r="FM21" s="328"/>
      <c r="FN21" s="328"/>
      <c r="FO21" s="328"/>
      <c r="FP21" s="328"/>
      <c r="FQ21" s="328"/>
      <c r="FR21" s="328"/>
      <c r="FS21" s="328"/>
      <c r="FT21" s="328"/>
      <c r="FU21" s="328"/>
      <c r="FV21" s="328"/>
      <c r="FW21" s="328"/>
      <c r="FX21" s="406"/>
      <c r="FY21" s="328"/>
      <c r="FZ21" s="328"/>
      <c r="GA21" s="328"/>
      <c r="GB21" s="328"/>
      <c r="GC21" s="328"/>
      <c r="GD21" s="328"/>
      <c r="GE21" s="328"/>
      <c r="GF21" s="328"/>
      <c r="GG21" s="328"/>
      <c r="GH21" s="328"/>
      <c r="GI21" s="328"/>
      <c r="GJ21" s="328"/>
      <c r="GK21" s="328"/>
      <c r="GL21" s="328"/>
      <c r="GM21" s="328"/>
      <c r="GN21" s="328"/>
      <c r="GO21" s="328"/>
      <c r="GP21" s="328"/>
      <c r="GQ21" s="328"/>
      <c r="GR21" s="328"/>
      <c r="GS21" s="328"/>
      <c r="GT21" s="328"/>
      <c r="GU21" s="328"/>
      <c r="GV21" s="328"/>
      <c r="GW21" s="328"/>
      <c r="GX21" s="328"/>
      <c r="GY21" s="328"/>
      <c r="GZ21" s="328"/>
      <c r="HA21" s="328"/>
      <c r="HB21" s="328"/>
      <c r="HC21" s="328"/>
      <c r="HD21" s="328"/>
      <c r="HE21" s="328"/>
      <c r="HF21" s="328"/>
      <c r="HG21" s="328"/>
      <c r="HH21" s="328"/>
      <c r="HI21" s="328"/>
    </row>
    <row r="22" spans="1:217" s="196" customFormat="1" ht="14">
      <c r="B22" s="164"/>
      <c r="DU22" s="328"/>
      <c r="DV22" s="328"/>
      <c r="DW22" s="328"/>
      <c r="DX22" s="328"/>
      <c r="DY22" s="328"/>
      <c r="DZ22" s="328"/>
      <c r="EA22" s="328"/>
      <c r="EB22" s="328"/>
      <c r="EC22" s="328"/>
      <c r="ED22" s="328"/>
      <c r="EE22" s="328"/>
      <c r="EF22" s="328"/>
      <c r="EG22" s="328"/>
      <c r="EH22" s="328"/>
      <c r="EI22" s="328"/>
      <c r="EJ22" s="328"/>
      <c r="EK22" s="328"/>
      <c r="EL22" s="328"/>
      <c r="EM22" s="328"/>
      <c r="EN22" s="328"/>
      <c r="EO22" s="328"/>
      <c r="EP22" s="328"/>
      <c r="EQ22" s="328"/>
      <c r="ER22" s="328"/>
      <c r="ES22" s="328"/>
      <c r="ET22" s="328"/>
      <c r="EU22" s="328"/>
      <c r="EV22" s="328"/>
      <c r="EW22" s="328"/>
      <c r="EX22" s="328"/>
      <c r="EY22" s="328"/>
      <c r="EZ22" s="328"/>
      <c r="FA22" s="328"/>
      <c r="FB22" s="328"/>
      <c r="FC22" s="328"/>
      <c r="FD22" s="328"/>
      <c r="FE22" s="328"/>
      <c r="FF22" s="328"/>
      <c r="FG22" s="328"/>
      <c r="FH22" s="328"/>
      <c r="FI22" s="328"/>
      <c r="FJ22" s="328"/>
      <c r="FK22" s="328"/>
      <c r="FL22" s="328"/>
      <c r="FM22" s="328"/>
      <c r="FN22" s="328"/>
      <c r="FO22" s="328"/>
      <c r="FP22" s="328"/>
      <c r="FQ22" s="328"/>
      <c r="FR22" s="328"/>
      <c r="FS22" s="328"/>
      <c r="FT22" s="328"/>
      <c r="FU22" s="328"/>
      <c r="FV22" s="328"/>
      <c r="FW22" s="328"/>
      <c r="FX22" s="406"/>
      <c r="FY22" s="328"/>
      <c r="FZ22" s="328"/>
      <c r="GA22" s="328"/>
      <c r="GB22" s="328"/>
      <c r="GC22" s="328"/>
      <c r="GD22" s="328"/>
      <c r="GE22" s="328"/>
      <c r="GF22" s="328"/>
      <c r="GG22" s="328"/>
      <c r="GH22" s="328"/>
      <c r="GI22" s="328"/>
      <c r="GJ22" s="328"/>
      <c r="GK22" s="328"/>
      <c r="GL22" s="328"/>
      <c r="GM22" s="328"/>
      <c r="GN22" s="328"/>
      <c r="GO22" s="328"/>
      <c r="GP22" s="328"/>
      <c r="GQ22" s="328"/>
      <c r="GR22" s="328"/>
      <c r="GS22" s="328"/>
      <c r="GT22" s="328"/>
      <c r="GU22" s="328"/>
      <c r="GV22" s="328"/>
      <c r="GW22" s="328"/>
      <c r="GX22" s="328"/>
      <c r="GY22" s="328"/>
      <c r="GZ22" s="328"/>
      <c r="HA22" s="328"/>
      <c r="HB22" s="328"/>
      <c r="HC22" s="328"/>
      <c r="HD22" s="328"/>
      <c r="HE22" s="328"/>
      <c r="HF22" s="328"/>
      <c r="HG22" s="328"/>
      <c r="HH22" s="328"/>
      <c r="HI22" s="328"/>
    </row>
    <row r="23" spans="1:217" s="157" customFormat="1" ht="14">
      <c r="B23" s="164"/>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c r="CL23" s="159"/>
      <c r="CM23" s="159"/>
      <c r="CN23" s="159"/>
      <c r="CO23" s="159"/>
      <c r="CP23" s="159"/>
      <c r="CQ23" s="159"/>
      <c r="CR23" s="159"/>
      <c r="CS23" s="159"/>
      <c r="CT23" s="159"/>
      <c r="CU23" s="159"/>
      <c r="CV23" s="159"/>
      <c r="CW23" s="159"/>
      <c r="CX23" s="159"/>
      <c r="CY23" s="159"/>
      <c r="CZ23" s="159"/>
      <c r="DA23" s="159"/>
      <c r="DB23" s="159"/>
      <c r="DC23" s="159"/>
      <c r="DD23" s="159"/>
      <c r="DE23" s="159"/>
      <c r="DF23" s="159"/>
      <c r="DG23" s="159"/>
      <c r="DH23" s="159"/>
      <c r="DI23" s="159"/>
      <c r="DJ23" s="159"/>
      <c r="DK23" s="159"/>
      <c r="DL23" s="159"/>
      <c r="DM23" s="159"/>
      <c r="DN23" s="159"/>
      <c r="DO23" s="159"/>
      <c r="DP23" s="159"/>
      <c r="DQ23" s="159"/>
      <c r="DR23" s="159"/>
      <c r="DS23" s="159"/>
      <c r="DT23" s="159"/>
      <c r="DU23" s="452"/>
      <c r="DV23" s="452"/>
      <c r="DW23" s="452"/>
      <c r="DX23" s="452"/>
      <c r="DY23" s="452"/>
      <c r="DZ23" s="452"/>
      <c r="EA23" s="452"/>
      <c r="EB23" s="452"/>
      <c r="EC23" s="452"/>
      <c r="ED23" s="452"/>
      <c r="EE23" s="452"/>
      <c r="EF23" s="452"/>
      <c r="EG23" s="452"/>
      <c r="EH23" s="452"/>
      <c r="EI23" s="452"/>
      <c r="EJ23" s="452"/>
      <c r="EK23" s="452"/>
      <c r="EL23" s="452"/>
      <c r="EM23" s="452"/>
      <c r="EN23" s="452"/>
      <c r="EO23" s="452"/>
      <c r="EP23" s="452"/>
      <c r="EQ23" s="452"/>
      <c r="ER23" s="452"/>
      <c r="ES23" s="452"/>
      <c r="ET23" s="452"/>
      <c r="EU23" s="452"/>
      <c r="EV23" s="452"/>
      <c r="EW23" s="452"/>
      <c r="EX23" s="452"/>
      <c r="EY23" s="452"/>
      <c r="EZ23" s="452"/>
      <c r="FA23" s="452"/>
      <c r="FB23" s="452"/>
      <c r="FC23" s="452"/>
      <c r="FD23" s="452"/>
      <c r="FE23" s="452"/>
      <c r="FF23" s="452"/>
      <c r="FG23" s="452"/>
      <c r="FH23" s="452"/>
      <c r="FI23" s="452"/>
      <c r="FJ23" s="452"/>
      <c r="FK23" s="452"/>
      <c r="FL23" s="452"/>
      <c r="FM23" s="452"/>
      <c r="FN23" s="452"/>
      <c r="FO23" s="452"/>
      <c r="FP23" s="452"/>
      <c r="FQ23" s="452"/>
      <c r="FR23" s="452"/>
      <c r="FS23" s="452"/>
      <c r="FT23" s="452"/>
      <c r="FU23" s="452"/>
      <c r="FV23" s="452"/>
      <c r="FW23" s="452"/>
      <c r="FX23" s="406"/>
      <c r="FY23" s="143"/>
      <c r="FZ23" s="143"/>
      <c r="GA23" s="143"/>
      <c r="GB23" s="143"/>
      <c r="GC23" s="143"/>
      <c r="GD23" s="143"/>
      <c r="GE23" s="143"/>
      <c r="GF23" s="143"/>
      <c r="GG23" s="143"/>
      <c r="GH23" s="143"/>
      <c r="GI23" s="143"/>
      <c r="GJ23" s="143"/>
      <c r="GK23" s="143"/>
      <c r="GL23" s="143"/>
      <c r="GM23" s="143"/>
      <c r="GN23" s="143"/>
      <c r="GO23" s="143"/>
      <c r="GP23" s="143"/>
      <c r="GQ23" s="143"/>
      <c r="GR23" s="143"/>
      <c r="GS23" s="143"/>
      <c r="GT23" s="143"/>
      <c r="GU23" s="143"/>
      <c r="GV23" s="143"/>
      <c r="GW23" s="143"/>
      <c r="GX23" s="143"/>
      <c r="GY23" s="143"/>
      <c r="GZ23" s="143"/>
      <c r="HA23" s="143"/>
      <c r="HB23" s="143"/>
      <c r="HC23" s="143"/>
      <c r="HD23" s="143"/>
      <c r="HE23" s="143"/>
      <c r="HF23" s="143"/>
      <c r="HG23" s="143"/>
      <c r="HH23" s="143"/>
      <c r="HI23" s="143"/>
    </row>
    <row r="24" spans="1:217" s="157" customFormat="1" ht="23.25" customHeight="1">
      <c r="B24" s="163"/>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65"/>
      <c r="BO24" s="165"/>
      <c r="BP24" s="165"/>
      <c r="BQ24" s="165"/>
      <c r="BR24" s="165"/>
      <c r="BS24" s="165"/>
      <c r="BT24" s="165"/>
      <c r="BU24" s="165"/>
      <c r="BV24" s="165"/>
      <c r="BW24" s="165"/>
      <c r="BX24" s="165"/>
      <c r="BY24" s="165"/>
      <c r="BZ24" s="165"/>
      <c r="CA24" s="165"/>
      <c r="CB24" s="165"/>
      <c r="CC24" s="165"/>
      <c r="CD24" s="165"/>
      <c r="CE24" s="165"/>
      <c r="CF24" s="165"/>
      <c r="CG24" s="165"/>
      <c r="CH24" s="165"/>
      <c r="CI24" s="165"/>
      <c r="CJ24" s="165"/>
      <c r="CK24" s="165"/>
      <c r="CL24" s="165"/>
      <c r="CM24" s="165"/>
      <c r="CN24" s="165"/>
      <c r="CO24" s="165"/>
      <c r="CP24" s="165"/>
      <c r="CQ24" s="165"/>
      <c r="CR24" s="165"/>
      <c r="CS24" s="165"/>
      <c r="CT24" s="165"/>
      <c r="CU24" s="165"/>
      <c r="CV24" s="165"/>
      <c r="CW24" s="16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U24" s="185"/>
      <c r="DV24" s="185"/>
      <c r="DW24" s="185"/>
      <c r="DX24" s="185"/>
      <c r="DY24" s="185"/>
      <c r="DZ24" s="185"/>
      <c r="EA24" s="185"/>
      <c r="EB24" s="185"/>
      <c r="EC24" s="185"/>
      <c r="ED24" s="185"/>
      <c r="EE24" s="185"/>
      <c r="EF24" s="185"/>
      <c r="EG24" s="185"/>
      <c r="EH24" s="185"/>
      <c r="EI24" s="185"/>
      <c r="EJ24" s="185"/>
      <c r="EK24" s="185"/>
      <c r="EL24" s="185"/>
      <c r="EM24" s="524"/>
      <c r="EN24" s="524"/>
      <c r="EO24" s="524"/>
      <c r="EP24" s="524"/>
      <c r="EQ24" s="524"/>
      <c r="ER24" s="524"/>
      <c r="ES24" s="524"/>
      <c r="ET24" s="524"/>
      <c r="EU24" s="524"/>
      <c r="EV24" s="524"/>
      <c r="EW24" s="524"/>
      <c r="EX24" s="524"/>
      <c r="EY24" s="524"/>
      <c r="EZ24" s="524"/>
      <c r="FA24" s="524"/>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406"/>
      <c r="FY24" s="143"/>
      <c r="FZ24" s="143"/>
      <c r="GA24" s="143"/>
      <c r="GB24" s="143"/>
      <c r="GC24" s="143"/>
      <c r="GD24" s="143"/>
      <c r="GE24" s="143"/>
      <c r="GF24" s="143"/>
      <c r="GG24" s="143"/>
      <c r="GH24" s="143"/>
      <c r="GI24" s="143"/>
      <c r="GJ24" s="143"/>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row>
    <row r="25" spans="1:217" s="190" customFormat="1" ht="14">
      <c r="A25" s="164"/>
      <c r="B25" s="164"/>
      <c r="DU25" s="454"/>
      <c r="DV25" s="454"/>
      <c r="DW25" s="454"/>
      <c r="DX25" s="454"/>
      <c r="DY25" s="454"/>
      <c r="DZ25" s="328"/>
      <c r="EA25" s="328"/>
      <c r="EB25" s="328"/>
      <c r="EC25" s="328"/>
      <c r="ED25" s="328"/>
      <c r="EE25" s="328"/>
      <c r="EF25" s="328"/>
      <c r="EG25" s="328"/>
      <c r="EH25" s="328"/>
      <c r="EI25" s="328"/>
      <c r="EJ25" s="328"/>
      <c r="EK25" s="328"/>
      <c r="EL25" s="328"/>
      <c r="EM25" s="328"/>
      <c r="EN25" s="328"/>
      <c r="EO25" s="328"/>
      <c r="EP25" s="328"/>
      <c r="EQ25" s="328"/>
      <c r="ER25" s="328"/>
      <c r="ES25" s="328"/>
      <c r="ET25" s="328"/>
      <c r="EU25" s="328"/>
      <c r="EV25" s="328"/>
      <c r="EW25" s="454"/>
      <c r="EX25" s="454"/>
      <c r="EY25" s="454"/>
      <c r="EZ25" s="454"/>
      <c r="FA25" s="454"/>
      <c r="FB25" s="454"/>
      <c r="FC25" s="454"/>
      <c r="FD25" s="454"/>
      <c r="FE25" s="454"/>
      <c r="FF25" s="453"/>
      <c r="FG25" s="453"/>
      <c r="FH25" s="453"/>
      <c r="FI25" s="454"/>
      <c r="FJ25" s="454"/>
      <c r="FK25" s="454"/>
      <c r="FL25" s="454"/>
      <c r="FM25" s="454"/>
      <c r="FN25" s="454"/>
      <c r="FO25" s="453"/>
      <c r="FP25" s="453"/>
      <c r="FQ25" s="453"/>
      <c r="FR25" s="575"/>
      <c r="FS25" s="575"/>
      <c r="FT25" s="575"/>
      <c r="FU25" s="575"/>
      <c r="FV25" s="575"/>
      <c r="FW25" s="575"/>
      <c r="FX25" s="406"/>
      <c r="FY25" s="143"/>
      <c r="FZ25" s="143"/>
      <c r="GA25" s="143"/>
      <c r="GB25" s="143"/>
      <c r="GC25" s="332"/>
      <c r="GD25" s="332"/>
      <c r="GE25" s="332"/>
      <c r="GF25" s="332"/>
      <c r="GG25" s="332"/>
      <c r="GH25" s="332"/>
      <c r="GI25" s="332"/>
      <c r="GJ25" s="332"/>
      <c r="GK25" s="332"/>
      <c r="GL25" s="332"/>
      <c r="GM25" s="332"/>
      <c r="GN25" s="332"/>
      <c r="GO25" s="332"/>
      <c r="GP25" s="332"/>
      <c r="GQ25" s="332"/>
      <c r="GR25" s="332"/>
      <c r="GS25" s="332"/>
      <c r="GT25" s="332"/>
      <c r="GU25" s="332"/>
      <c r="GV25" s="332"/>
      <c r="GW25" s="332"/>
      <c r="GX25" s="332"/>
      <c r="GY25" s="332"/>
      <c r="GZ25" s="332"/>
      <c r="HA25" s="332"/>
      <c r="HB25" s="332"/>
      <c r="HC25" s="332"/>
      <c r="HD25" s="332"/>
      <c r="HE25" s="332"/>
      <c r="HF25" s="332"/>
      <c r="HG25" s="332"/>
      <c r="HH25" s="332"/>
      <c r="HI25" s="332"/>
    </row>
    <row r="26" spans="1:217" s="195" customFormat="1" ht="14">
      <c r="A26" s="164"/>
      <c r="B26" s="164"/>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c r="CW26" s="190"/>
      <c r="CX26" s="190"/>
      <c r="CY26" s="190"/>
      <c r="CZ26" s="190"/>
      <c r="DA26" s="190"/>
      <c r="DB26" s="190"/>
      <c r="DC26" s="190"/>
      <c r="DD26" s="190"/>
      <c r="DE26" s="190"/>
      <c r="DF26" s="190"/>
      <c r="DG26" s="190"/>
      <c r="DH26" s="190"/>
      <c r="DI26" s="190"/>
      <c r="DJ26" s="190"/>
      <c r="DK26" s="190"/>
      <c r="DL26" s="190"/>
      <c r="DM26" s="190"/>
      <c r="DN26" s="190"/>
      <c r="DO26" s="190"/>
      <c r="DP26" s="190"/>
      <c r="DQ26" s="190"/>
      <c r="DR26" s="190"/>
      <c r="DS26" s="190"/>
      <c r="DT26" s="190"/>
      <c r="DU26" s="454"/>
      <c r="DV26" s="454"/>
      <c r="DW26" s="454"/>
      <c r="DX26" s="454"/>
      <c r="DY26" s="454"/>
      <c r="DZ26" s="328"/>
      <c r="EA26" s="328"/>
      <c r="EB26" s="328"/>
      <c r="EC26" s="328"/>
      <c r="ED26" s="328"/>
      <c r="EE26" s="328"/>
      <c r="EF26" s="328"/>
      <c r="EG26" s="328"/>
      <c r="EH26" s="328"/>
      <c r="EI26" s="328"/>
      <c r="EJ26" s="328"/>
      <c r="EK26" s="328"/>
      <c r="EL26" s="328"/>
      <c r="EM26" s="328"/>
      <c r="EN26" s="328"/>
      <c r="EO26" s="328"/>
      <c r="EP26" s="328"/>
      <c r="EQ26" s="454"/>
      <c r="ER26" s="454"/>
      <c r="ES26" s="454"/>
      <c r="ET26" s="454"/>
      <c r="EU26" s="454"/>
      <c r="EV26" s="454"/>
      <c r="EW26" s="454"/>
      <c r="EX26" s="454"/>
      <c r="EY26" s="454"/>
      <c r="EZ26" s="454"/>
      <c r="FA26" s="454"/>
      <c r="FB26" s="454"/>
      <c r="FC26" s="454"/>
      <c r="FD26" s="454"/>
      <c r="FE26" s="454"/>
      <c r="FF26" s="453"/>
      <c r="FG26" s="453"/>
      <c r="FH26" s="453"/>
      <c r="FI26" s="454"/>
      <c r="FJ26" s="454"/>
      <c r="FK26" s="454"/>
      <c r="FL26" s="454"/>
      <c r="FM26" s="454"/>
      <c r="FN26" s="454"/>
      <c r="FO26" s="453"/>
      <c r="FP26" s="453"/>
      <c r="FQ26" s="453"/>
      <c r="FR26" s="453"/>
      <c r="FS26" s="453"/>
      <c r="FT26" s="453"/>
      <c r="FU26" s="453"/>
      <c r="FV26" s="453"/>
      <c r="FW26" s="453"/>
      <c r="FX26" s="406"/>
      <c r="FY26" s="143"/>
      <c r="FZ26" s="143"/>
      <c r="GA26" s="143"/>
      <c r="GB26" s="143"/>
      <c r="GC26" s="334"/>
      <c r="GD26" s="334"/>
      <c r="GE26" s="334"/>
      <c r="GF26" s="334"/>
      <c r="GG26" s="334"/>
      <c r="GH26" s="334"/>
      <c r="GI26" s="334"/>
      <c r="GJ26" s="334"/>
      <c r="GK26" s="334"/>
      <c r="GL26" s="334"/>
      <c r="GM26" s="334"/>
      <c r="GN26" s="334"/>
      <c r="GO26" s="334"/>
      <c r="GP26" s="334"/>
      <c r="GQ26" s="334"/>
      <c r="GR26" s="334"/>
      <c r="GS26" s="334"/>
      <c r="GT26" s="334"/>
      <c r="GU26" s="334"/>
      <c r="GV26" s="334"/>
      <c r="GW26" s="334"/>
      <c r="GX26" s="334"/>
      <c r="GY26" s="334"/>
      <c r="GZ26" s="334"/>
      <c r="HA26" s="334"/>
      <c r="HB26" s="334"/>
      <c r="HC26" s="334"/>
      <c r="HD26" s="334"/>
      <c r="HE26" s="334"/>
      <c r="HF26" s="334"/>
      <c r="HG26" s="334"/>
      <c r="HH26" s="334"/>
      <c r="HI26" s="334"/>
    </row>
    <row r="27" spans="1:217" s="195" customFormat="1" ht="14">
      <c r="A27" s="164"/>
      <c r="B27" s="164"/>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c r="CW27" s="190"/>
      <c r="CX27" s="190"/>
      <c r="CY27" s="190"/>
      <c r="CZ27" s="190"/>
      <c r="DA27" s="190"/>
      <c r="DB27" s="190"/>
      <c r="DC27" s="190"/>
      <c r="DD27" s="190"/>
      <c r="DE27" s="190"/>
      <c r="DF27" s="190"/>
      <c r="DG27" s="190"/>
      <c r="DH27" s="190"/>
      <c r="DI27" s="190"/>
      <c r="DJ27" s="190"/>
      <c r="DK27" s="190"/>
      <c r="DL27" s="190"/>
      <c r="DM27" s="190"/>
      <c r="DN27" s="190"/>
      <c r="DO27" s="190"/>
      <c r="DP27" s="190"/>
      <c r="DQ27" s="190"/>
      <c r="DR27" s="190"/>
      <c r="DS27" s="190"/>
      <c r="DT27" s="190"/>
      <c r="DU27" s="454"/>
      <c r="DV27" s="454"/>
      <c r="DW27" s="454"/>
      <c r="DX27" s="454"/>
      <c r="DY27" s="454"/>
      <c r="DZ27" s="328"/>
      <c r="EA27" s="328"/>
      <c r="EB27" s="328"/>
      <c r="EC27" s="328"/>
      <c r="ED27" s="328"/>
      <c r="EE27" s="328"/>
      <c r="EF27" s="328"/>
      <c r="EG27" s="328"/>
      <c r="EH27" s="328"/>
      <c r="EI27" s="328"/>
      <c r="EJ27" s="328"/>
      <c r="EK27" s="328"/>
      <c r="EL27" s="328"/>
      <c r="EM27" s="328"/>
      <c r="EN27" s="328"/>
      <c r="EO27" s="328"/>
      <c r="EP27" s="328"/>
      <c r="EQ27" s="454"/>
      <c r="ER27" s="454"/>
      <c r="ES27" s="454"/>
      <c r="ET27" s="454"/>
      <c r="EU27" s="454"/>
      <c r="EV27" s="454"/>
      <c r="EW27" s="454"/>
      <c r="EX27" s="454"/>
      <c r="EY27" s="454"/>
      <c r="EZ27" s="454"/>
      <c r="FA27" s="454"/>
      <c r="FB27" s="454"/>
      <c r="FC27" s="454"/>
      <c r="FD27" s="454"/>
      <c r="FE27" s="454"/>
      <c r="FF27" s="453"/>
      <c r="FG27" s="453"/>
      <c r="FH27" s="453"/>
      <c r="FI27" s="454"/>
      <c r="FJ27" s="454"/>
      <c r="FK27" s="454"/>
      <c r="FL27" s="454"/>
      <c r="FM27" s="454"/>
      <c r="FN27" s="454"/>
      <c r="FO27" s="453"/>
      <c r="FP27" s="453"/>
      <c r="FQ27" s="453"/>
      <c r="FR27" s="453"/>
      <c r="FS27" s="453"/>
      <c r="FT27" s="453"/>
      <c r="FU27" s="453"/>
      <c r="FV27" s="453"/>
      <c r="FW27" s="453"/>
      <c r="FX27" s="406"/>
      <c r="FY27" s="143"/>
      <c r="FZ27" s="143"/>
      <c r="GA27" s="143"/>
      <c r="GB27" s="143"/>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row>
    <row r="28" spans="1:217" s="195" customFormat="1" ht="14">
      <c r="A28" s="164"/>
      <c r="B28" s="164"/>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c r="CW28" s="190"/>
      <c r="CX28" s="190"/>
      <c r="CY28" s="190"/>
      <c r="CZ28" s="190"/>
      <c r="DA28" s="190"/>
      <c r="DB28" s="190"/>
      <c r="DC28" s="190"/>
      <c r="DD28" s="190"/>
      <c r="DE28" s="190"/>
      <c r="DF28" s="190"/>
      <c r="DG28" s="190"/>
      <c r="DH28" s="190"/>
      <c r="DI28" s="190"/>
      <c r="DJ28" s="190"/>
      <c r="DK28" s="190"/>
      <c r="DL28" s="190"/>
      <c r="DM28" s="190"/>
      <c r="DN28" s="190"/>
      <c r="DO28" s="190"/>
      <c r="DP28" s="190"/>
      <c r="DQ28" s="190"/>
      <c r="DR28" s="190"/>
      <c r="DS28" s="190"/>
      <c r="DT28" s="190"/>
      <c r="DU28" s="454"/>
      <c r="DV28" s="454"/>
      <c r="DW28" s="454"/>
      <c r="DX28" s="454"/>
      <c r="DY28" s="454"/>
      <c r="DZ28" s="454"/>
      <c r="EA28" s="455"/>
      <c r="EB28" s="454"/>
      <c r="EC28" s="454"/>
      <c r="ED28" s="454"/>
      <c r="EE28" s="454"/>
      <c r="EF28" s="454"/>
      <c r="EG28" s="454"/>
      <c r="EH28" s="454"/>
      <c r="EI28" s="454"/>
      <c r="EJ28" s="454"/>
      <c r="EK28" s="454"/>
      <c r="EL28" s="454"/>
      <c r="EM28" s="454"/>
      <c r="EN28" s="455"/>
      <c r="EO28" s="455"/>
      <c r="EP28" s="455"/>
      <c r="EQ28" s="455"/>
      <c r="ER28" s="455"/>
      <c r="ES28" s="455"/>
      <c r="ET28" s="455"/>
      <c r="EU28" s="455"/>
      <c r="EV28" s="455"/>
      <c r="EW28" s="455"/>
      <c r="EX28" s="455"/>
      <c r="EY28" s="455"/>
      <c r="EZ28" s="454"/>
      <c r="FA28" s="454"/>
      <c r="FB28" s="454"/>
      <c r="FC28" s="454"/>
      <c r="FD28" s="454"/>
      <c r="FE28" s="454"/>
      <c r="FF28" s="454"/>
      <c r="FG28" s="454"/>
      <c r="FH28" s="454"/>
      <c r="FI28" s="454"/>
      <c r="FJ28" s="454"/>
      <c r="FK28" s="454"/>
      <c r="FL28" s="454"/>
      <c r="FM28" s="454"/>
      <c r="FN28" s="454"/>
      <c r="FO28" s="454"/>
      <c r="FP28" s="454"/>
      <c r="FQ28" s="454"/>
      <c r="FR28" s="454"/>
      <c r="FS28" s="454"/>
      <c r="FT28" s="454"/>
      <c r="FU28" s="454"/>
      <c r="FV28" s="454"/>
      <c r="FW28" s="454"/>
      <c r="FX28" s="406"/>
      <c r="FY28" s="143"/>
      <c r="FZ28" s="143"/>
      <c r="GA28" s="143"/>
      <c r="GB28" s="143"/>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row>
    <row r="29" spans="1:217" s="157" customFormat="1" ht="14">
      <c r="A29" s="164"/>
      <c r="B29" s="164"/>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212"/>
      <c r="CJ29" s="166"/>
      <c r="CK29" s="166"/>
      <c r="CL29" s="159"/>
      <c r="CM29" s="159"/>
      <c r="CN29" s="159"/>
      <c r="CO29" s="159"/>
      <c r="CP29" s="159"/>
      <c r="CQ29" s="159"/>
      <c r="CR29" s="159"/>
      <c r="CS29" s="159"/>
      <c r="CT29" s="159"/>
      <c r="CU29" s="159"/>
      <c r="CV29" s="159"/>
      <c r="CW29" s="159"/>
      <c r="CX29" s="159"/>
      <c r="CY29" s="159"/>
      <c r="CZ29" s="159"/>
      <c r="DA29" s="159"/>
      <c r="DB29" s="159"/>
      <c r="DC29" s="159"/>
      <c r="DD29" s="159"/>
      <c r="DE29" s="159"/>
      <c r="DF29" s="159"/>
      <c r="DG29" s="159"/>
      <c r="DH29" s="159"/>
      <c r="DI29" s="159"/>
      <c r="DJ29" s="159"/>
      <c r="DK29" s="159"/>
      <c r="DL29" s="159"/>
      <c r="DM29" s="159"/>
      <c r="DN29" s="159"/>
      <c r="DO29" s="159"/>
      <c r="DP29" s="159"/>
      <c r="DQ29" s="159"/>
      <c r="DR29" s="159"/>
      <c r="DS29" s="159"/>
      <c r="DT29" s="159"/>
      <c r="DU29" s="337"/>
      <c r="DV29" s="337"/>
      <c r="DW29" s="337"/>
      <c r="DX29" s="337"/>
      <c r="DY29" s="337"/>
      <c r="DZ29" s="337"/>
      <c r="EA29" s="337"/>
      <c r="EB29" s="337"/>
      <c r="EC29" s="337"/>
      <c r="ED29" s="337"/>
      <c r="EE29" s="337"/>
      <c r="EF29" s="337"/>
      <c r="EG29" s="337"/>
      <c r="EH29" s="337"/>
      <c r="EI29" s="337"/>
      <c r="EJ29" s="337"/>
      <c r="EK29" s="337"/>
      <c r="EL29" s="337"/>
      <c r="EM29" s="337"/>
      <c r="EN29" s="337"/>
      <c r="EO29" s="337"/>
      <c r="EP29" s="337"/>
      <c r="EQ29" s="337"/>
      <c r="ER29" s="337"/>
      <c r="ES29" s="337"/>
      <c r="ET29" s="337"/>
      <c r="EU29" s="337"/>
      <c r="EV29" s="337"/>
      <c r="EW29" s="337"/>
      <c r="EX29" s="337"/>
      <c r="EY29" s="337"/>
      <c r="EZ29" s="337"/>
      <c r="FA29" s="337"/>
      <c r="FB29" s="337"/>
      <c r="FC29" s="337"/>
      <c r="FD29" s="337"/>
      <c r="FE29" s="337"/>
      <c r="FF29" s="337"/>
      <c r="FG29" s="337"/>
      <c r="FH29" s="337"/>
      <c r="FI29" s="337"/>
      <c r="FJ29" s="337"/>
      <c r="FK29" s="337"/>
      <c r="FL29" s="337"/>
      <c r="FM29" s="337"/>
      <c r="FN29" s="337"/>
      <c r="FO29" s="337"/>
      <c r="FP29" s="337"/>
      <c r="FQ29" s="337"/>
      <c r="FR29" s="337"/>
      <c r="FS29" s="337"/>
      <c r="FT29" s="337"/>
      <c r="FU29" s="337"/>
      <c r="FV29" s="337"/>
      <c r="FW29" s="337"/>
      <c r="FX29" s="406"/>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row>
    <row r="30" spans="1:217" s="157" customFormat="1" ht="24.75" customHeight="1">
      <c r="B30" s="163"/>
      <c r="C30" s="167"/>
      <c r="D30" s="167"/>
      <c r="E30" s="167"/>
      <c r="F30" s="167"/>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8"/>
      <c r="DB30" s="168"/>
      <c r="DC30" s="165"/>
      <c r="DD30" s="165"/>
      <c r="DE30" s="165"/>
      <c r="DF30" s="165"/>
      <c r="DG30" s="165"/>
      <c r="DH30" s="165"/>
      <c r="DI30" s="165"/>
      <c r="DJ30" s="165"/>
      <c r="DK30" s="165"/>
      <c r="DL30" s="165"/>
      <c r="DM30" s="165"/>
      <c r="DN30" s="165"/>
      <c r="DO30" s="165"/>
      <c r="DP30" s="165"/>
      <c r="DQ30" s="165"/>
      <c r="DR30" s="165"/>
      <c r="DS30" s="165"/>
      <c r="DU30" s="185"/>
      <c r="DV30" s="185"/>
      <c r="DW30" s="185"/>
      <c r="DX30" s="185"/>
      <c r="DY30" s="185"/>
      <c r="DZ30" s="185"/>
      <c r="EA30" s="340"/>
      <c r="EB30" s="185"/>
      <c r="EC30" s="185"/>
      <c r="ED30" s="185"/>
      <c r="EE30" s="185"/>
      <c r="EF30" s="185"/>
      <c r="EG30" s="185"/>
      <c r="EH30" s="185"/>
      <c r="EI30" s="185"/>
      <c r="EJ30" s="492"/>
      <c r="EK30" s="492"/>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185"/>
      <c r="FS30" s="185"/>
      <c r="FT30" s="185"/>
      <c r="FU30" s="185"/>
      <c r="FV30" s="185"/>
      <c r="FW30" s="185"/>
      <c r="FX30" s="406"/>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row>
    <row r="31" spans="1:217" s="157" customFormat="1" ht="14">
      <c r="B31" s="153"/>
      <c r="C31" s="155"/>
      <c r="D31" s="155"/>
      <c r="E31" s="155"/>
      <c r="F31" s="155"/>
      <c r="G31" s="155"/>
      <c r="H31" s="155"/>
      <c r="I31" s="155"/>
      <c r="J31" s="155"/>
      <c r="K31" s="155"/>
      <c r="L31" s="155"/>
      <c r="M31" s="155"/>
      <c r="N31" s="155"/>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c r="AZ31" s="189"/>
      <c r="BA31" s="189"/>
      <c r="BB31" s="189"/>
      <c r="BC31" s="189"/>
      <c r="BD31" s="189"/>
      <c r="BE31" s="189"/>
      <c r="BF31" s="189"/>
      <c r="BG31" s="189"/>
      <c r="BH31" s="189"/>
      <c r="BI31" s="189"/>
      <c r="BJ31" s="189"/>
      <c r="BK31" s="189"/>
      <c r="BL31" s="189"/>
      <c r="BM31" s="189"/>
      <c r="BN31" s="189"/>
      <c r="BO31" s="189"/>
      <c r="BP31" s="189"/>
      <c r="BQ31" s="189"/>
      <c r="BR31" s="189"/>
      <c r="BS31" s="189"/>
      <c r="BT31" s="189"/>
      <c r="BU31" s="189"/>
      <c r="BV31" s="189"/>
      <c r="BW31" s="189"/>
      <c r="BX31" s="189"/>
      <c r="BY31" s="189"/>
      <c r="BZ31" s="189"/>
      <c r="CA31" s="189"/>
      <c r="CB31" s="189"/>
      <c r="CC31" s="189"/>
      <c r="CD31" s="189"/>
      <c r="CE31" s="189"/>
      <c r="CF31" s="189"/>
      <c r="CG31" s="189"/>
      <c r="CH31" s="189"/>
      <c r="CI31" s="189"/>
      <c r="CJ31" s="189"/>
      <c r="CK31" s="189"/>
      <c r="CL31" s="189"/>
      <c r="CM31" s="189"/>
      <c r="CN31" s="189"/>
      <c r="CO31" s="189"/>
      <c r="CP31" s="189"/>
      <c r="CQ31" s="189"/>
      <c r="CR31" s="189"/>
      <c r="CS31" s="189"/>
      <c r="CT31" s="189"/>
      <c r="CU31" s="189"/>
      <c r="CV31" s="189"/>
      <c r="CW31" s="189"/>
      <c r="CX31" s="189"/>
      <c r="CY31" s="189"/>
      <c r="CZ31" s="189"/>
      <c r="DA31" s="189"/>
      <c r="DB31" s="189"/>
      <c r="DC31" s="189"/>
      <c r="DD31" s="189"/>
      <c r="DE31" s="189"/>
      <c r="DF31" s="189"/>
      <c r="DG31" s="189"/>
      <c r="DH31" s="189"/>
      <c r="DI31" s="189"/>
      <c r="DJ31" s="189"/>
      <c r="DK31" s="189"/>
      <c r="DL31" s="189"/>
      <c r="DM31" s="189"/>
      <c r="DN31" s="189"/>
      <c r="DO31" s="189"/>
      <c r="DP31" s="189"/>
      <c r="DQ31" s="189"/>
      <c r="DR31" s="189"/>
      <c r="DS31" s="189"/>
      <c r="DT31" s="189"/>
      <c r="DU31" s="220"/>
      <c r="DV31" s="220"/>
      <c r="DW31" s="220"/>
      <c r="DX31" s="220"/>
      <c r="DY31" s="220"/>
      <c r="DZ31" s="220"/>
      <c r="EA31" s="220"/>
      <c r="EB31" s="220"/>
      <c r="EC31" s="220"/>
      <c r="ED31" s="220"/>
      <c r="EE31" s="220"/>
      <c r="EF31" s="220"/>
      <c r="EG31" s="220"/>
      <c r="EH31" s="456"/>
      <c r="EI31" s="220"/>
      <c r="EJ31" s="220"/>
      <c r="EK31" s="220"/>
      <c r="EL31" s="220"/>
      <c r="EM31" s="220"/>
      <c r="EN31" s="220"/>
      <c r="EO31" s="220"/>
      <c r="EP31" s="220"/>
      <c r="EQ31" s="220"/>
      <c r="ER31" s="220"/>
      <c r="ES31" s="220"/>
      <c r="ET31" s="220"/>
      <c r="EU31" s="220"/>
      <c r="EV31" s="220"/>
      <c r="EW31" s="220"/>
      <c r="EX31" s="220"/>
      <c r="EY31" s="220"/>
      <c r="EZ31" s="220"/>
      <c r="FA31" s="220"/>
      <c r="FB31" s="220"/>
      <c r="FC31" s="220"/>
      <c r="FD31" s="220"/>
      <c r="FE31" s="220"/>
      <c r="FF31" s="220"/>
      <c r="FG31" s="220"/>
      <c r="FH31" s="220"/>
      <c r="FI31" s="220"/>
      <c r="FJ31" s="220"/>
      <c r="FK31" s="220"/>
      <c r="FL31" s="220"/>
      <c r="FM31" s="220"/>
      <c r="FN31" s="220"/>
      <c r="FO31" s="220"/>
      <c r="FP31" s="220"/>
      <c r="FQ31" s="220"/>
      <c r="FR31" s="220"/>
      <c r="FS31" s="220"/>
      <c r="FT31" s="220"/>
      <c r="FU31" s="220"/>
      <c r="FV31" s="220"/>
      <c r="FW31" s="220"/>
      <c r="FX31" s="406"/>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row>
    <row r="32" spans="1:217" s="157" customFormat="1" ht="14">
      <c r="B32" s="153"/>
      <c r="C32" s="155"/>
      <c r="D32" s="155"/>
      <c r="E32" s="155"/>
      <c r="F32" s="155"/>
      <c r="G32" s="155"/>
      <c r="H32" s="155"/>
      <c r="I32" s="155"/>
      <c r="J32" s="155"/>
      <c r="K32" s="155"/>
      <c r="L32" s="155"/>
      <c r="M32" s="155"/>
      <c r="N32" s="155"/>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189"/>
      <c r="BI32" s="189"/>
      <c r="BJ32" s="189"/>
      <c r="BK32" s="189"/>
      <c r="BL32" s="189"/>
      <c r="BM32" s="189"/>
      <c r="BN32" s="189"/>
      <c r="BO32" s="189"/>
      <c r="BP32" s="189"/>
      <c r="BQ32" s="189"/>
      <c r="BR32" s="189"/>
      <c r="BS32" s="189"/>
      <c r="BT32" s="189"/>
      <c r="BU32" s="189"/>
      <c r="BV32" s="189"/>
      <c r="BW32" s="189"/>
      <c r="BX32" s="189"/>
      <c r="BY32" s="189"/>
      <c r="BZ32" s="189"/>
      <c r="CA32" s="189"/>
      <c r="CB32" s="189"/>
      <c r="CC32" s="189"/>
      <c r="CD32" s="189"/>
      <c r="CE32" s="189"/>
      <c r="CF32" s="189"/>
      <c r="CG32" s="189"/>
      <c r="CH32" s="189"/>
      <c r="CI32" s="189"/>
      <c r="CJ32" s="189"/>
      <c r="CK32" s="189"/>
      <c r="CL32" s="189"/>
      <c r="CM32" s="189"/>
      <c r="CN32" s="189"/>
      <c r="CO32" s="189"/>
      <c r="CP32" s="189"/>
      <c r="CQ32" s="189"/>
      <c r="CR32" s="189"/>
      <c r="CS32" s="189"/>
      <c r="CT32" s="189"/>
      <c r="CU32" s="189"/>
      <c r="CV32" s="189"/>
      <c r="CW32" s="189"/>
      <c r="CX32" s="189"/>
      <c r="CY32" s="189"/>
      <c r="CZ32" s="189"/>
      <c r="DA32" s="189"/>
      <c r="DB32" s="189"/>
      <c r="DC32" s="189"/>
      <c r="DD32" s="189"/>
      <c r="DE32" s="189"/>
      <c r="DF32" s="189"/>
      <c r="DG32" s="189"/>
      <c r="DH32" s="189"/>
      <c r="DI32" s="189"/>
      <c r="DJ32" s="189"/>
      <c r="DK32" s="189"/>
      <c r="DL32" s="189"/>
      <c r="DM32" s="189"/>
      <c r="DN32" s="189"/>
      <c r="DO32" s="189"/>
      <c r="DP32" s="189"/>
      <c r="DQ32" s="189"/>
      <c r="DR32" s="189"/>
      <c r="DS32" s="189"/>
      <c r="DT32" s="189"/>
      <c r="DU32" s="220"/>
      <c r="DV32" s="220"/>
      <c r="DW32" s="220"/>
      <c r="DX32" s="220"/>
      <c r="DY32" s="220"/>
      <c r="DZ32" s="220"/>
      <c r="EA32" s="220"/>
      <c r="EB32" s="220"/>
      <c r="EC32" s="220"/>
      <c r="ED32" s="220"/>
      <c r="EE32" s="220"/>
      <c r="EF32" s="220"/>
      <c r="EG32" s="220"/>
      <c r="EH32" s="456"/>
      <c r="EI32" s="220"/>
      <c r="EJ32" s="220"/>
      <c r="EK32" s="220"/>
      <c r="EL32" s="220"/>
      <c r="EM32" s="220"/>
      <c r="EN32" s="220"/>
      <c r="EO32" s="220"/>
      <c r="EP32" s="220"/>
      <c r="EQ32" s="220"/>
      <c r="ER32" s="220"/>
      <c r="ES32" s="220"/>
      <c r="ET32" s="220"/>
      <c r="EU32" s="220"/>
      <c r="EV32" s="220"/>
      <c r="EW32" s="220"/>
      <c r="EX32" s="220"/>
      <c r="EY32" s="220"/>
      <c r="EZ32" s="220"/>
      <c r="FA32" s="220"/>
      <c r="FB32" s="220"/>
      <c r="FC32" s="220"/>
      <c r="FD32" s="220"/>
      <c r="FE32" s="220"/>
      <c r="FF32" s="220"/>
      <c r="FG32" s="220"/>
      <c r="FH32" s="220"/>
      <c r="FI32" s="220"/>
      <c r="FJ32" s="220"/>
      <c r="FK32" s="220"/>
      <c r="FL32" s="220"/>
      <c r="FM32" s="220"/>
      <c r="FN32" s="220"/>
      <c r="FO32" s="220"/>
      <c r="FP32" s="220"/>
      <c r="FQ32" s="220"/>
      <c r="FR32" s="220"/>
      <c r="FS32" s="220"/>
      <c r="FT32" s="220"/>
      <c r="FU32" s="220"/>
      <c r="FV32" s="220"/>
      <c r="FW32" s="220"/>
      <c r="FX32" s="406"/>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row>
    <row r="33" spans="1:217" s="157" customFormat="1" ht="14">
      <c r="B33" s="153"/>
      <c r="C33" s="155"/>
      <c r="D33" s="155"/>
      <c r="E33" s="155"/>
      <c r="F33" s="155"/>
      <c r="G33" s="155"/>
      <c r="H33" s="155"/>
      <c r="I33" s="155"/>
      <c r="J33" s="155"/>
      <c r="K33" s="155"/>
      <c r="L33" s="155"/>
      <c r="M33" s="155"/>
      <c r="N33" s="155"/>
      <c r="O33" s="189"/>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L33" s="189"/>
      <c r="BM33" s="189"/>
      <c r="BN33" s="189"/>
      <c r="BO33" s="189"/>
      <c r="BP33" s="189"/>
      <c r="BQ33" s="189"/>
      <c r="BR33" s="189"/>
      <c r="BS33" s="189"/>
      <c r="BT33" s="189"/>
      <c r="BU33" s="189"/>
      <c r="BV33" s="189"/>
      <c r="BW33" s="189"/>
      <c r="BX33" s="189"/>
      <c r="BY33" s="189"/>
      <c r="BZ33" s="189"/>
      <c r="CA33" s="189"/>
      <c r="CB33" s="189"/>
      <c r="CC33" s="189"/>
      <c r="CD33" s="189"/>
      <c r="CE33" s="189"/>
      <c r="CF33" s="189"/>
      <c r="CG33" s="189"/>
      <c r="CH33" s="189"/>
      <c r="CI33" s="189"/>
      <c r="CJ33" s="189"/>
      <c r="CK33" s="189"/>
      <c r="CL33" s="189"/>
      <c r="CM33" s="189"/>
      <c r="CN33" s="189"/>
      <c r="CO33" s="189"/>
      <c r="CP33" s="189"/>
      <c r="CQ33" s="189"/>
      <c r="CR33" s="189"/>
      <c r="CS33" s="189"/>
      <c r="CT33" s="189"/>
      <c r="CU33" s="189"/>
      <c r="CV33" s="189"/>
      <c r="CW33" s="189"/>
      <c r="CX33" s="189"/>
      <c r="CY33" s="189"/>
      <c r="CZ33" s="189"/>
      <c r="DA33" s="189"/>
      <c r="DB33" s="189"/>
      <c r="DC33" s="189"/>
      <c r="DD33" s="189"/>
      <c r="DE33" s="189"/>
      <c r="DF33" s="189"/>
      <c r="DG33" s="189"/>
      <c r="DH33" s="189"/>
      <c r="DI33" s="189"/>
      <c r="DJ33" s="189"/>
      <c r="DK33" s="189"/>
      <c r="DL33" s="189"/>
      <c r="DM33" s="189"/>
      <c r="DN33" s="189"/>
      <c r="DO33" s="189"/>
      <c r="DP33" s="189"/>
      <c r="DQ33" s="189"/>
      <c r="DR33" s="189"/>
      <c r="DS33" s="189"/>
      <c r="DT33" s="189"/>
      <c r="DU33" s="220"/>
      <c r="DV33" s="220"/>
      <c r="DW33" s="220"/>
      <c r="DX33" s="220"/>
      <c r="DY33" s="220"/>
      <c r="DZ33" s="220"/>
      <c r="EA33" s="220"/>
      <c r="EB33" s="220"/>
      <c r="EC33" s="220"/>
      <c r="ED33" s="220"/>
      <c r="EE33" s="220"/>
      <c r="EF33" s="220"/>
      <c r="EG33" s="220"/>
      <c r="EH33" s="456"/>
      <c r="EI33" s="220"/>
      <c r="EJ33" s="220"/>
      <c r="EK33" s="220"/>
      <c r="EL33" s="220"/>
      <c r="EM33" s="220"/>
      <c r="EN33" s="220"/>
      <c r="EO33" s="220"/>
      <c r="EP33" s="220"/>
      <c r="EQ33" s="220"/>
      <c r="ER33" s="220"/>
      <c r="ES33" s="220"/>
      <c r="ET33" s="220"/>
      <c r="EU33" s="220"/>
      <c r="EV33" s="220"/>
      <c r="EW33" s="220"/>
      <c r="EX33" s="220"/>
      <c r="EY33" s="220"/>
      <c r="EZ33" s="220"/>
      <c r="FA33" s="220"/>
      <c r="FB33" s="220"/>
      <c r="FC33" s="220"/>
      <c r="FD33" s="220"/>
      <c r="FE33" s="220"/>
      <c r="FF33" s="220"/>
      <c r="FG33" s="220"/>
      <c r="FH33" s="220"/>
      <c r="FI33" s="220"/>
      <c r="FJ33" s="220"/>
      <c r="FK33" s="220"/>
      <c r="FL33" s="220"/>
      <c r="FM33" s="220"/>
      <c r="FN33" s="220"/>
      <c r="FO33" s="220"/>
      <c r="FP33" s="220"/>
      <c r="FQ33" s="220"/>
      <c r="FR33" s="220"/>
      <c r="FS33" s="220"/>
      <c r="FT33" s="220"/>
      <c r="FU33" s="220"/>
      <c r="FV33" s="220"/>
      <c r="FW33" s="220"/>
      <c r="FX33" s="406"/>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row>
    <row r="34" spans="1:217" s="157" customFormat="1" ht="29.25" customHeight="1">
      <c r="B34" s="152"/>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60"/>
      <c r="BT34" s="160"/>
      <c r="BU34" s="160"/>
      <c r="BV34" s="160"/>
      <c r="BW34" s="154"/>
      <c r="BX34" s="154"/>
      <c r="BY34" s="154"/>
      <c r="BZ34" s="154"/>
      <c r="CA34" s="154"/>
      <c r="CB34" s="154"/>
      <c r="CC34" s="154"/>
      <c r="CD34" s="154"/>
      <c r="CE34" s="154"/>
      <c r="CF34" s="154"/>
      <c r="CG34" s="154"/>
      <c r="CH34" s="154"/>
      <c r="CI34" s="154"/>
      <c r="CJ34" s="154"/>
      <c r="CK34" s="154"/>
      <c r="CL34" s="154"/>
      <c r="CM34" s="154"/>
      <c r="CN34" s="154"/>
      <c r="CO34" s="155"/>
      <c r="CP34" s="155"/>
      <c r="CQ34" s="155"/>
      <c r="CR34" s="155"/>
      <c r="CS34" s="155"/>
      <c r="CT34" s="155"/>
      <c r="CU34" s="155"/>
      <c r="CV34" s="155"/>
      <c r="CW34" s="155"/>
      <c r="CX34" s="155"/>
      <c r="CY34" s="155"/>
      <c r="CZ34" s="155"/>
      <c r="DA34" s="155"/>
      <c r="DB34" s="155"/>
      <c r="DC34" s="154"/>
      <c r="DD34" s="154"/>
      <c r="DE34" s="154"/>
      <c r="DF34" s="154"/>
      <c r="DG34" s="155"/>
      <c r="DH34" s="155"/>
      <c r="DI34" s="155"/>
      <c r="DJ34" s="155"/>
      <c r="DK34" s="155"/>
      <c r="DL34" s="155"/>
      <c r="DM34" s="155"/>
      <c r="DN34" s="155"/>
      <c r="DO34" s="155"/>
      <c r="DP34" s="155"/>
      <c r="DQ34" s="155"/>
      <c r="DR34" s="155"/>
      <c r="DS34" s="155"/>
      <c r="DT34" s="155"/>
      <c r="DU34" s="220"/>
      <c r="DV34" s="220"/>
      <c r="DW34" s="220"/>
      <c r="DX34" s="220"/>
      <c r="DY34" s="220"/>
      <c r="DZ34" s="220"/>
      <c r="EA34" s="220"/>
      <c r="EB34" s="220"/>
      <c r="EC34" s="220"/>
      <c r="ED34" s="220"/>
      <c r="EE34" s="220"/>
      <c r="EF34" s="220"/>
      <c r="EG34" s="220"/>
      <c r="EH34" s="220"/>
      <c r="EI34" s="220"/>
      <c r="EJ34" s="220"/>
      <c r="EK34" s="220"/>
      <c r="EL34" s="220"/>
      <c r="EM34" s="220"/>
      <c r="EN34" s="220"/>
      <c r="EO34" s="220"/>
      <c r="EP34" s="220"/>
      <c r="EQ34" s="220"/>
      <c r="ER34" s="220"/>
      <c r="ES34" s="220"/>
      <c r="ET34" s="220"/>
      <c r="EU34" s="220"/>
      <c r="EV34" s="220"/>
      <c r="EW34" s="220"/>
      <c r="EX34" s="220"/>
      <c r="EY34" s="220"/>
      <c r="EZ34" s="220"/>
      <c r="FA34" s="220"/>
      <c r="FB34" s="220"/>
      <c r="FC34" s="220"/>
      <c r="FD34" s="220"/>
      <c r="FE34" s="220"/>
      <c r="FF34" s="220"/>
      <c r="FG34" s="220"/>
      <c r="FH34" s="220"/>
      <c r="FI34" s="220"/>
      <c r="FJ34" s="220"/>
      <c r="FK34" s="220"/>
      <c r="FL34" s="220"/>
      <c r="FM34" s="220"/>
      <c r="FN34" s="220"/>
      <c r="FO34" s="220"/>
      <c r="FP34" s="220"/>
      <c r="FQ34" s="220"/>
      <c r="FR34" s="220"/>
      <c r="FS34" s="220"/>
      <c r="FT34" s="220"/>
      <c r="FU34" s="220"/>
      <c r="FV34" s="220"/>
      <c r="FW34" s="220"/>
      <c r="FX34" s="406"/>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row>
    <row r="35" spans="1:217" s="157" customFormat="1" ht="4.5" customHeight="1">
      <c r="B35" s="161"/>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62"/>
      <c r="BT35" s="162"/>
      <c r="BU35" s="162"/>
      <c r="BV35" s="162"/>
      <c r="BW35" s="158"/>
      <c r="BX35" s="158"/>
      <c r="BY35" s="158"/>
      <c r="BZ35" s="158"/>
      <c r="CA35" s="158"/>
      <c r="CB35" s="158"/>
      <c r="CC35" s="158"/>
      <c r="CD35" s="158"/>
      <c r="CE35" s="158"/>
      <c r="CF35" s="158"/>
      <c r="CG35" s="158"/>
      <c r="CH35" s="158"/>
      <c r="CI35" s="158"/>
      <c r="CJ35" s="158"/>
      <c r="CK35" s="158"/>
      <c r="CL35" s="158"/>
      <c r="CM35" s="158"/>
      <c r="CN35" s="158"/>
      <c r="CO35" s="159"/>
      <c r="CP35" s="159"/>
      <c r="CQ35" s="159"/>
      <c r="CR35" s="159"/>
      <c r="CS35" s="159"/>
      <c r="CT35" s="159"/>
      <c r="CU35" s="159"/>
      <c r="CV35" s="159"/>
      <c r="CW35" s="159"/>
      <c r="CX35" s="159"/>
      <c r="CY35" s="159"/>
      <c r="CZ35" s="159"/>
      <c r="DA35" s="159"/>
      <c r="DB35" s="159"/>
      <c r="DC35" s="158"/>
      <c r="DD35" s="158"/>
      <c r="DE35" s="158"/>
      <c r="DF35" s="158"/>
      <c r="DG35" s="159"/>
      <c r="DH35" s="159"/>
      <c r="DI35" s="159"/>
      <c r="DJ35" s="159"/>
      <c r="DK35" s="159"/>
      <c r="DL35" s="159"/>
      <c r="DM35" s="159"/>
      <c r="DN35" s="159"/>
      <c r="DO35" s="159"/>
      <c r="DP35" s="159"/>
      <c r="DQ35" s="159"/>
      <c r="DR35" s="159"/>
      <c r="DS35" s="159"/>
      <c r="DT35" s="159"/>
      <c r="DU35" s="458"/>
      <c r="DV35" s="458"/>
      <c r="DW35" s="458"/>
      <c r="DX35" s="458"/>
      <c r="DY35" s="458"/>
      <c r="DZ35" s="458"/>
      <c r="EA35" s="458"/>
      <c r="EB35" s="458"/>
      <c r="EC35" s="458"/>
      <c r="ED35" s="458"/>
      <c r="EE35" s="458"/>
      <c r="EF35" s="458"/>
      <c r="EG35" s="458"/>
      <c r="EH35" s="458"/>
      <c r="EI35" s="458"/>
      <c r="EJ35" s="458"/>
      <c r="EK35" s="458"/>
      <c r="EL35" s="458"/>
      <c r="EM35" s="458"/>
      <c r="EN35" s="458"/>
      <c r="EO35" s="458"/>
      <c r="EP35" s="458"/>
      <c r="EQ35" s="458"/>
      <c r="ER35" s="458"/>
      <c r="ES35" s="458"/>
      <c r="ET35" s="458"/>
      <c r="EU35" s="458"/>
      <c r="EV35" s="458"/>
      <c r="EW35" s="458"/>
      <c r="EX35" s="458"/>
      <c r="EY35" s="458"/>
      <c r="EZ35" s="458"/>
      <c r="FA35" s="458"/>
      <c r="FB35" s="458"/>
      <c r="FC35" s="458"/>
      <c r="FD35" s="458"/>
      <c r="FE35" s="458"/>
      <c r="FF35" s="458"/>
      <c r="FG35" s="458"/>
      <c r="FH35" s="458"/>
      <c r="FI35" s="458"/>
      <c r="FJ35" s="458"/>
      <c r="FK35" s="458"/>
      <c r="FL35" s="458"/>
      <c r="FM35" s="458"/>
      <c r="FN35" s="458"/>
      <c r="FO35" s="458"/>
      <c r="FP35" s="458"/>
      <c r="FQ35" s="458"/>
      <c r="FR35" s="458"/>
      <c r="FS35" s="458"/>
      <c r="FT35" s="458"/>
      <c r="FU35" s="458"/>
      <c r="FV35" s="458"/>
      <c r="FW35" s="458"/>
      <c r="FX35" s="406"/>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row>
    <row r="36" spans="1:217" s="157" customFormat="1" ht="14">
      <c r="B36" s="163"/>
      <c r="C36" s="167"/>
      <c r="D36" s="167"/>
      <c r="E36" s="167"/>
      <c r="F36" s="167"/>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8"/>
      <c r="DB36" s="168"/>
      <c r="DC36" s="165"/>
      <c r="DD36" s="165"/>
      <c r="DE36" s="165"/>
      <c r="DF36" s="165"/>
      <c r="DG36" s="165"/>
      <c r="DH36" s="165"/>
      <c r="DI36" s="165"/>
      <c r="DJ36" s="165"/>
      <c r="DK36" s="165"/>
      <c r="DL36" s="165"/>
      <c r="DM36" s="165"/>
      <c r="DN36" s="165"/>
      <c r="DO36" s="165"/>
      <c r="DP36" s="165"/>
      <c r="DQ36" s="165"/>
      <c r="DR36" s="165"/>
      <c r="DS36" s="16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406"/>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row>
    <row r="37" spans="1:217" s="181" customFormat="1" ht="14">
      <c r="A37" s="157"/>
      <c r="B37" s="153"/>
      <c r="C37" s="155"/>
      <c r="D37" s="155"/>
      <c r="E37" s="155"/>
      <c r="F37" s="155"/>
      <c r="G37" s="155"/>
      <c r="H37" s="155"/>
      <c r="I37" s="155"/>
      <c r="J37" s="155"/>
      <c r="K37" s="155"/>
      <c r="L37" s="155"/>
      <c r="M37" s="155"/>
      <c r="N37" s="155"/>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7"/>
      <c r="CE37" s="197"/>
      <c r="CF37" s="197"/>
      <c r="CG37" s="197"/>
      <c r="CH37" s="197"/>
      <c r="CI37" s="197"/>
      <c r="CJ37" s="197"/>
      <c r="CK37" s="197"/>
      <c r="CL37" s="197"/>
      <c r="CM37" s="197"/>
      <c r="CN37" s="197"/>
      <c r="CO37" s="197"/>
      <c r="CP37" s="197"/>
      <c r="CQ37" s="197"/>
      <c r="CR37" s="197"/>
      <c r="CS37" s="197"/>
      <c r="CT37" s="197"/>
      <c r="CU37" s="197"/>
      <c r="CV37" s="197"/>
      <c r="CW37" s="197"/>
      <c r="CX37" s="197"/>
      <c r="CY37" s="197"/>
      <c r="CZ37" s="197"/>
      <c r="DA37" s="197"/>
      <c r="DB37" s="197"/>
      <c r="DC37" s="197"/>
      <c r="DD37" s="197"/>
      <c r="DE37" s="197"/>
      <c r="DF37" s="197"/>
      <c r="DG37" s="197"/>
      <c r="DH37" s="197"/>
      <c r="DI37" s="197"/>
      <c r="DJ37" s="197"/>
      <c r="DK37" s="197"/>
      <c r="DL37" s="197"/>
      <c r="DM37" s="197"/>
      <c r="DN37" s="197"/>
      <c r="DO37" s="197"/>
      <c r="DP37" s="197"/>
      <c r="DQ37" s="197"/>
      <c r="DR37" s="197"/>
      <c r="DS37" s="197"/>
      <c r="DT37" s="197"/>
      <c r="DU37" s="460"/>
      <c r="DV37" s="460"/>
      <c r="DW37" s="460"/>
      <c r="DX37" s="460"/>
      <c r="DY37" s="460"/>
      <c r="DZ37" s="460"/>
      <c r="EA37" s="460"/>
      <c r="EB37" s="460"/>
      <c r="EC37" s="460"/>
      <c r="ED37" s="460"/>
      <c r="EE37" s="460"/>
      <c r="EF37" s="460"/>
      <c r="EG37" s="460"/>
      <c r="EH37" s="460"/>
      <c r="EI37" s="460"/>
      <c r="EJ37" s="460"/>
      <c r="EK37" s="460"/>
      <c r="EL37" s="460"/>
      <c r="EM37" s="460"/>
      <c r="EN37" s="460"/>
      <c r="EO37" s="460"/>
      <c r="EP37" s="460"/>
      <c r="EQ37" s="460"/>
      <c r="ER37" s="460"/>
      <c r="ES37" s="460"/>
      <c r="ET37" s="460"/>
      <c r="EU37" s="460"/>
      <c r="EV37" s="460"/>
      <c r="EW37" s="460"/>
      <c r="EX37" s="460"/>
      <c r="EY37" s="460"/>
      <c r="EZ37" s="460"/>
      <c r="FA37" s="460"/>
      <c r="FB37" s="460"/>
      <c r="FC37" s="460"/>
      <c r="FD37" s="460"/>
      <c r="FE37" s="460"/>
      <c r="FF37" s="460"/>
      <c r="FG37" s="460"/>
      <c r="FH37" s="460"/>
      <c r="FI37" s="460"/>
      <c r="FJ37" s="460"/>
      <c r="FK37" s="460"/>
      <c r="FL37" s="460"/>
      <c r="FM37" s="460"/>
      <c r="FN37" s="460"/>
      <c r="FO37" s="460"/>
      <c r="FP37" s="460"/>
      <c r="FQ37" s="460"/>
      <c r="FR37" s="460"/>
      <c r="FS37" s="460"/>
      <c r="FT37" s="460"/>
      <c r="FU37" s="460"/>
      <c r="FV37" s="460"/>
      <c r="FW37" s="460"/>
      <c r="FX37" s="406"/>
      <c r="FY37" s="461"/>
      <c r="FZ37" s="404"/>
      <c r="GA37" s="404"/>
      <c r="GB37" s="404"/>
      <c r="GC37" s="404"/>
      <c r="GD37" s="404"/>
      <c r="GE37" s="404"/>
      <c r="GF37" s="404"/>
      <c r="GG37" s="404"/>
      <c r="GH37" s="404"/>
      <c r="GI37" s="404"/>
      <c r="GJ37" s="404"/>
      <c r="GK37" s="404"/>
      <c r="GL37" s="404"/>
      <c r="GM37" s="404"/>
      <c r="GN37" s="404"/>
      <c r="GO37" s="404"/>
      <c r="GP37" s="404"/>
      <c r="GQ37" s="404"/>
      <c r="GR37" s="404"/>
      <c r="GS37" s="404"/>
      <c r="GT37" s="404"/>
      <c r="GU37" s="404"/>
      <c r="GV37" s="404"/>
      <c r="GW37" s="404"/>
      <c r="GX37" s="404"/>
      <c r="GY37" s="404"/>
      <c r="GZ37" s="404"/>
      <c r="HA37" s="404"/>
      <c r="HB37" s="404"/>
      <c r="HC37" s="404"/>
      <c r="HD37" s="404"/>
      <c r="HE37" s="404"/>
      <c r="HF37" s="404"/>
      <c r="HG37" s="404"/>
      <c r="HH37" s="404"/>
      <c r="HI37" s="404"/>
    </row>
    <row r="38" spans="1:217" s="181" customFormat="1" ht="14">
      <c r="A38" s="157"/>
      <c r="B38" s="153"/>
      <c r="C38" s="155"/>
      <c r="D38" s="155"/>
      <c r="E38" s="155"/>
      <c r="F38" s="155"/>
      <c r="G38" s="155"/>
      <c r="H38" s="155"/>
      <c r="I38" s="155"/>
      <c r="J38" s="155"/>
      <c r="K38" s="155"/>
      <c r="L38" s="155"/>
      <c r="M38" s="155"/>
      <c r="N38" s="155"/>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460"/>
      <c r="DV38" s="460"/>
      <c r="DW38" s="460"/>
      <c r="DX38" s="460"/>
      <c r="DY38" s="460"/>
      <c r="DZ38" s="460"/>
      <c r="EA38" s="460"/>
      <c r="EB38" s="460"/>
      <c r="EC38" s="460"/>
      <c r="ED38" s="460"/>
      <c r="EE38" s="460"/>
      <c r="EF38" s="460"/>
      <c r="EG38" s="460"/>
      <c r="EH38" s="460"/>
      <c r="EI38" s="460"/>
      <c r="EJ38" s="460"/>
      <c r="EK38" s="460"/>
      <c r="EL38" s="460"/>
      <c r="EM38" s="460"/>
      <c r="EN38" s="460"/>
      <c r="EO38" s="460"/>
      <c r="EP38" s="460"/>
      <c r="EQ38" s="460"/>
      <c r="ER38" s="460"/>
      <c r="ES38" s="460"/>
      <c r="ET38" s="460"/>
      <c r="EU38" s="460"/>
      <c r="EV38" s="460"/>
      <c r="EW38" s="460"/>
      <c r="EX38" s="460"/>
      <c r="EY38" s="460"/>
      <c r="EZ38" s="460"/>
      <c r="FA38" s="460"/>
      <c r="FB38" s="460"/>
      <c r="FC38" s="460"/>
      <c r="FD38" s="460"/>
      <c r="FE38" s="460"/>
      <c r="FF38" s="460"/>
      <c r="FG38" s="460"/>
      <c r="FH38" s="460"/>
      <c r="FI38" s="460"/>
      <c r="FJ38" s="460"/>
      <c r="FK38" s="460"/>
      <c r="FL38" s="460"/>
      <c r="FM38" s="460"/>
      <c r="FN38" s="460"/>
      <c r="FO38" s="460"/>
      <c r="FP38" s="460"/>
      <c r="FQ38" s="460"/>
      <c r="FR38" s="460"/>
      <c r="FS38" s="460"/>
      <c r="FT38" s="460"/>
      <c r="FU38" s="460"/>
      <c r="FV38" s="460"/>
      <c r="FW38" s="460"/>
      <c r="FX38" s="406"/>
      <c r="FY38" s="461"/>
      <c r="FZ38" s="404"/>
      <c r="GA38" s="404"/>
      <c r="GB38" s="404"/>
      <c r="GC38" s="404"/>
      <c r="GD38" s="404"/>
      <c r="GE38" s="404"/>
      <c r="GF38" s="404"/>
      <c r="GG38" s="404"/>
      <c r="GH38" s="404"/>
      <c r="GI38" s="404"/>
      <c r="GJ38" s="404"/>
      <c r="GK38" s="404"/>
      <c r="GL38" s="404"/>
      <c r="GM38" s="404"/>
      <c r="GN38" s="404"/>
      <c r="GO38" s="404"/>
      <c r="GP38" s="404"/>
      <c r="GQ38" s="404"/>
      <c r="GR38" s="404"/>
      <c r="GS38" s="404"/>
      <c r="GT38" s="404"/>
      <c r="GU38" s="404"/>
      <c r="GV38" s="404"/>
      <c r="GW38" s="404"/>
      <c r="GX38" s="404"/>
      <c r="GY38" s="404"/>
      <c r="GZ38" s="404"/>
      <c r="HA38" s="404"/>
      <c r="HB38" s="404"/>
      <c r="HC38" s="404"/>
      <c r="HD38" s="404"/>
      <c r="HE38" s="404"/>
      <c r="HF38" s="404"/>
      <c r="HG38" s="404"/>
      <c r="HH38" s="404"/>
      <c r="HI38" s="404"/>
    </row>
    <row r="39" spans="1:217" s="181" customFormat="1" ht="14">
      <c r="A39" s="157"/>
      <c r="B39" s="153"/>
      <c r="C39" s="155"/>
      <c r="D39" s="155"/>
      <c r="E39" s="155"/>
      <c r="F39" s="155"/>
      <c r="G39" s="155"/>
      <c r="H39" s="155"/>
      <c r="I39" s="155"/>
      <c r="J39" s="155"/>
      <c r="K39" s="155"/>
      <c r="L39" s="155"/>
      <c r="M39" s="155"/>
      <c r="N39" s="155"/>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460"/>
      <c r="DV39" s="460"/>
      <c r="DW39" s="460"/>
      <c r="DX39" s="460"/>
      <c r="DY39" s="460"/>
      <c r="DZ39" s="460"/>
      <c r="EA39" s="460"/>
      <c r="EB39" s="460"/>
      <c r="EC39" s="460"/>
      <c r="ED39" s="460"/>
      <c r="EE39" s="460"/>
      <c r="EF39" s="460"/>
      <c r="EG39" s="460"/>
      <c r="EH39" s="460"/>
      <c r="EI39" s="460"/>
      <c r="EJ39" s="460"/>
      <c r="EK39" s="460"/>
      <c r="EL39" s="460"/>
      <c r="EM39" s="460"/>
      <c r="EN39" s="460"/>
      <c r="EO39" s="460"/>
      <c r="EP39" s="460"/>
      <c r="EQ39" s="460"/>
      <c r="ER39" s="460"/>
      <c r="ES39" s="460"/>
      <c r="ET39" s="460"/>
      <c r="EU39" s="460"/>
      <c r="EV39" s="460"/>
      <c r="EW39" s="460"/>
      <c r="EX39" s="460"/>
      <c r="EY39" s="460"/>
      <c r="EZ39" s="460"/>
      <c r="FA39" s="460"/>
      <c r="FB39" s="460"/>
      <c r="FC39" s="460"/>
      <c r="FD39" s="460"/>
      <c r="FE39" s="460"/>
      <c r="FF39" s="460"/>
      <c r="FG39" s="460"/>
      <c r="FH39" s="460"/>
      <c r="FI39" s="460"/>
      <c r="FJ39" s="460"/>
      <c r="FK39" s="460"/>
      <c r="FL39" s="460"/>
      <c r="FM39" s="460"/>
      <c r="FN39" s="460"/>
      <c r="FO39" s="460"/>
      <c r="FP39" s="460"/>
      <c r="FQ39" s="460"/>
      <c r="FR39" s="460"/>
      <c r="FS39" s="460"/>
      <c r="FT39" s="460"/>
      <c r="FU39" s="460"/>
      <c r="FV39" s="460"/>
      <c r="FW39" s="460"/>
      <c r="FX39" s="406"/>
      <c r="FY39" s="461"/>
      <c r="FZ39" s="404"/>
      <c r="GA39" s="404"/>
      <c r="GB39" s="404"/>
      <c r="GC39" s="404"/>
      <c r="GD39" s="404"/>
      <c r="GE39" s="404"/>
      <c r="GF39" s="404"/>
      <c r="GG39" s="404"/>
      <c r="GH39" s="404"/>
      <c r="GI39" s="404"/>
      <c r="GJ39" s="404"/>
      <c r="GK39" s="404"/>
      <c r="GL39" s="404"/>
      <c r="GM39" s="404"/>
      <c r="GN39" s="404"/>
      <c r="GO39" s="404"/>
      <c r="GP39" s="404"/>
      <c r="GQ39" s="404"/>
      <c r="GR39" s="404"/>
      <c r="GS39" s="404"/>
      <c r="GT39" s="404"/>
      <c r="GU39" s="404"/>
      <c r="GV39" s="404"/>
      <c r="GW39" s="404"/>
      <c r="GX39" s="404"/>
      <c r="GY39" s="404"/>
      <c r="GZ39" s="404"/>
      <c r="HA39" s="404"/>
      <c r="HB39" s="404"/>
      <c r="HC39" s="404"/>
      <c r="HD39" s="404"/>
      <c r="HE39" s="404"/>
      <c r="HF39" s="404"/>
      <c r="HG39" s="404"/>
      <c r="HH39" s="404"/>
      <c r="HI39" s="404"/>
    </row>
    <row r="40" spans="1:217" ht="14">
      <c r="B40" s="164"/>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c r="CS40" s="170"/>
      <c r="CT40" s="170"/>
      <c r="CU40" s="170"/>
      <c r="CV40" s="170"/>
      <c r="CW40" s="170"/>
      <c r="CX40" s="170"/>
      <c r="CY40" s="170"/>
      <c r="CZ40" s="170"/>
      <c r="DA40" s="170"/>
      <c r="DB40" s="170"/>
      <c r="DC40" s="170"/>
      <c r="DD40" s="170"/>
      <c r="DE40" s="170"/>
      <c r="DF40" s="170"/>
      <c r="DG40" s="170"/>
      <c r="DH40" s="170"/>
      <c r="DI40" s="170"/>
      <c r="DJ40" s="170"/>
      <c r="DK40" s="170"/>
      <c r="DL40" s="170"/>
      <c r="DM40" s="170"/>
      <c r="DN40" s="170"/>
      <c r="DO40" s="170"/>
      <c r="DP40" s="170"/>
      <c r="DQ40" s="170"/>
      <c r="DR40" s="170"/>
      <c r="DS40" s="170"/>
      <c r="DT40" s="170"/>
      <c r="DU40" s="463"/>
      <c r="DV40" s="463"/>
      <c r="DW40" s="463"/>
      <c r="DX40" s="463"/>
      <c r="DY40" s="463"/>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c r="FL40" s="463"/>
      <c r="FM40" s="463"/>
      <c r="FN40" s="463"/>
      <c r="FO40" s="463"/>
      <c r="FP40" s="463"/>
      <c r="FQ40" s="463"/>
      <c r="FR40" s="463"/>
      <c r="FS40" s="463"/>
      <c r="FT40" s="463"/>
      <c r="FU40" s="463"/>
      <c r="FV40" s="463"/>
      <c r="FW40" s="463"/>
      <c r="FX40" s="406"/>
    </row>
    <row r="41" spans="1:217" ht="7.5" customHeight="1">
      <c r="B41" s="152"/>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60"/>
      <c r="BT41" s="160"/>
      <c r="BU41" s="160"/>
      <c r="BV41" s="160"/>
      <c r="BW41" s="154"/>
      <c r="BX41" s="154"/>
      <c r="BY41" s="154"/>
      <c r="BZ41" s="154"/>
      <c r="CA41" s="154"/>
      <c r="CB41" s="154"/>
      <c r="CC41" s="154"/>
      <c r="CD41" s="154"/>
      <c r="CE41" s="154"/>
      <c r="CF41" s="154"/>
      <c r="CG41" s="154"/>
      <c r="CH41" s="154"/>
      <c r="CI41" s="154"/>
      <c r="CJ41" s="154"/>
      <c r="CK41" s="154"/>
      <c r="CL41" s="154"/>
      <c r="CM41" s="154"/>
      <c r="CN41" s="154"/>
      <c r="CO41" s="155"/>
      <c r="CP41" s="155"/>
      <c r="CQ41" s="155"/>
      <c r="CR41" s="155"/>
      <c r="CS41" s="155"/>
      <c r="CT41" s="155"/>
      <c r="CU41" s="155"/>
      <c r="CV41" s="155"/>
      <c r="CW41" s="155"/>
      <c r="CX41" s="155"/>
      <c r="CY41" s="155"/>
      <c r="CZ41" s="155"/>
      <c r="DA41" s="155"/>
      <c r="DB41" s="155"/>
      <c r="DC41" s="154"/>
      <c r="DD41" s="154"/>
      <c r="DE41" s="154"/>
      <c r="DF41" s="154"/>
      <c r="DG41" s="155"/>
      <c r="DH41" s="155"/>
      <c r="DI41" s="155"/>
      <c r="DJ41" s="155"/>
      <c r="DK41" s="155"/>
      <c r="DL41" s="155"/>
      <c r="DM41" s="155"/>
      <c r="DN41" s="155"/>
      <c r="DO41" s="155"/>
      <c r="DP41" s="155"/>
      <c r="DQ41" s="155"/>
      <c r="DR41" s="155"/>
      <c r="DS41" s="155"/>
      <c r="DT41" s="155"/>
      <c r="DU41" s="203"/>
      <c r="DV41" s="203"/>
      <c r="DW41" s="203"/>
      <c r="DX41" s="203"/>
      <c r="DY41" s="203"/>
      <c r="DZ41" s="203"/>
      <c r="EA41" s="203"/>
      <c r="EB41" s="203"/>
      <c r="EC41" s="203"/>
      <c r="ED41" s="203"/>
      <c r="EE41" s="203"/>
      <c r="EF41" s="203"/>
      <c r="EG41" s="203"/>
      <c r="EH41" s="203"/>
      <c r="EI41" s="203"/>
      <c r="EJ41" s="203"/>
      <c r="EK41" s="203"/>
      <c r="EL41" s="203"/>
      <c r="EM41" s="203"/>
      <c r="EN41" s="203"/>
      <c r="EO41" s="203"/>
      <c r="EP41" s="203"/>
      <c r="EQ41" s="203"/>
      <c r="ER41" s="203"/>
      <c r="ES41" s="203"/>
      <c r="ET41" s="203"/>
      <c r="EU41" s="203"/>
      <c r="EV41" s="203"/>
      <c r="EW41" s="203"/>
      <c r="EX41" s="203"/>
      <c r="EY41" s="203"/>
      <c r="EZ41" s="203"/>
      <c r="FA41" s="203"/>
      <c r="FB41" s="203"/>
      <c r="FC41" s="203"/>
      <c r="FD41" s="203"/>
      <c r="FE41" s="203"/>
      <c r="FF41" s="203"/>
      <c r="FG41" s="203"/>
      <c r="FH41" s="203"/>
      <c r="FI41" s="203"/>
      <c r="FJ41" s="203"/>
      <c r="FK41" s="203"/>
      <c r="FL41" s="203"/>
      <c r="FM41" s="203"/>
      <c r="FN41" s="203"/>
      <c r="FO41" s="203"/>
      <c r="FP41" s="203"/>
      <c r="FQ41" s="203"/>
      <c r="FR41" s="203"/>
      <c r="FS41" s="203"/>
      <c r="FT41" s="203"/>
      <c r="FU41" s="203"/>
      <c r="FV41" s="203"/>
      <c r="FW41" s="203"/>
      <c r="FX41" s="406"/>
    </row>
    <row r="42" spans="1:217" ht="7.5" customHeight="1">
      <c r="B42" s="161"/>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c r="BK42" s="158"/>
      <c r="BL42" s="158"/>
      <c r="BM42" s="158"/>
      <c r="BN42" s="158"/>
      <c r="BO42" s="158"/>
      <c r="BP42" s="158"/>
      <c r="BQ42" s="158"/>
      <c r="BR42" s="158"/>
      <c r="BS42" s="162"/>
      <c r="BT42" s="162"/>
      <c r="BU42" s="162"/>
      <c r="BV42" s="162"/>
      <c r="BW42" s="158"/>
      <c r="BX42" s="158"/>
      <c r="BY42" s="158"/>
      <c r="BZ42" s="158"/>
      <c r="CA42" s="158"/>
      <c r="CB42" s="158"/>
      <c r="CC42" s="158"/>
      <c r="CD42" s="158"/>
      <c r="CE42" s="158"/>
      <c r="CF42" s="158"/>
      <c r="CG42" s="158"/>
      <c r="CH42" s="158"/>
      <c r="CI42" s="158"/>
      <c r="CJ42" s="158"/>
      <c r="CK42" s="158"/>
      <c r="CL42" s="158"/>
      <c r="CM42" s="158"/>
      <c r="CN42" s="158"/>
      <c r="CO42" s="159"/>
      <c r="CP42" s="159"/>
      <c r="CQ42" s="159"/>
      <c r="CR42" s="159"/>
      <c r="CS42" s="159"/>
      <c r="CT42" s="159"/>
      <c r="CU42" s="159"/>
      <c r="CV42" s="159"/>
      <c r="CW42" s="159"/>
      <c r="CX42" s="159"/>
      <c r="CY42" s="159"/>
      <c r="CZ42" s="159"/>
      <c r="DA42" s="159"/>
      <c r="DB42" s="159"/>
      <c r="DC42" s="158"/>
      <c r="DD42" s="158"/>
      <c r="DE42" s="158"/>
      <c r="DF42" s="158"/>
      <c r="DG42" s="159"/>
      <c r="DH42" s="159"/>
      <c r="DI42" s="159"/>
      <c r="DJ42" s="159"/>
      <c r="DK42" s="159"/>
      <c r="DL42" s="159"/>
      <c r="DM42" s="159"/>
      <c r="DN42" s="159"/>
      <c r="DO42" s="159"/>
      <c r="DP42" s="159"/>
      <c r="DQ42" s="159"/>
      <c r="DR42" s="159"/>
      <c r="DS42" s="159"/>
      <c r="DT42" s="159"/>
      <c r="DU42" s="330"/>
      <c r="DV42" s="330"/>
      <c r="DW42" s="330"/>
      <c r="DX42" s="330"/>
      <c r="DY42" s="330"/>
      <c r="DZ42" s="330"/>
      <c r="EA42" s="330"/>
      <c r="EB42" s="330"/>
      <c r="EC42" s="330"/>
      <c r="ED42" s="330"/>
      <c r="EE42" s="330"/>
      <c r="EF42" s="330"/>
      <c r="EG42" s="330"/>
      <c r="EH42" s="330"/>
      <c r="EI42" s="330"/>
      <c r="EJ42" s="330"/>
      <c r="EK42" s="330"/>
      <c r="EL42" s="330"/>
      <c r="EM42" s="330"/>
      <c r="EN42" s="330"/>
      <c r="EO42" s="330"/>
      <c r="EP42" s="330"/>
      <c r="EQ42" s="330"/>
      <c r="ER42" s="330"/>
      <c r="ES42" s="330"/>
      <c r="ET42" s="330"/>
      <c r="EU42" s="330"/>
      <c r="EV42" s="330"/>
      <c r="EW42" s="330"/>
      <c r="EX42" s="330"/>
      <c r="EY42" s="330"/>
      <c r="EZ42" s="330"/>
      <c r="FA42" s="330"/>
      <c r="FB42" s="330"/>
      <c r="FC42" s="330"/>
      <c r="FD42" s="330"/>
      <c r="FE42" s="330"/>
      <c r="FF42" s="330"/>
      <c r="FG42" s="330"/>
      <c r="FH42" s="330"/>
      <c r="FI42" s="330"/>
      <c r="FJ42" s="330"/>
      <c r="FK42" s="330"/>
      <c r="FL42" s="330"/>
      <c r="FM42" s="330"/>
      <c r="FN42" s="330"/>
      <c r="FO42" s="330"/>
      <c r="FP42" s="330"/>
      <c r="FQ42" s="330"/>
      <c r="FR42" s="330"/>
      <c r="FS42" s="330"/>
      <c r="FT42" s="330"/>
      <c r="FU42" s="330"/>
      <c r="FV42" s="330"/>
      <c r="FW42" s="330"/>
      <c r="FX42" s="406"/>
    </row>
    <row r="43" spans="1:217" s="185" customFormat="1" ht="14">
      <c r="B43" s="163"/>
      <c r="C43" s="216"/>
      <c r="D43" s="216"/>
      <c r="E43" s="216"/>
      <c r="F43" s="216"/>
      <c r="G43" s="216"/>
      <c r="H43" s="216"/>
      <c r="I43" s="216"/>
      <c r="J43" s="216"/>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6"/>
      <c r="AI43" s="216"/>
      <c r="AJ43" s="216"/>
      <c r="AK43" s="216"/>
      <c r="AL43" s="216"/>
      <c r="AM43" s="216"/>
      <c r="AN43" s="216"/>
      <c r="AO43" s="216"/>
      <c r="AP43" s="216"/>
      <c r="AQ43" s="216"/>
      <c r="AR43" s="216"/>
      <c r="AS43" s="216"/>
      <c r="AT43" s="216"/>
      <c r="AU43" s="216"/>
      <c r="AV43" s="216"/>
      <c r="AW43" s="216"/>
      <c r="AX43" s="216"/>
      <c r="AY43" s="216"/>
      <c r="AZ43" s="216"/>
      <c r="BA43" s="216"/>
      <c r="BB43" s="216"/>
      <c r="BC43" s="216"/>
      <c r="BD43" s="216"/>
      <c r="BE43" s="216"/>
      <c r="BF43" s="216"/>
      <c r="BG43" s="216"/>
      <c r="BH43" s="216"/>
      <c r="BI43" s="216"/>
      <c r="BJ43" s="216"/>
      <c r="BK43" s="216"/>
      <c r="BL43" s="216"/>
      <c r="BM43" s="216"/>
      <c r="BN43" s="216"/>
      <c r="BO43" s="216"/>
      <c r="BP43" s="216"/>
      <c r="BQ43" s="216"/>
      <c r="BR43" s="216"/>
      <c r="BS43" s="216"/>
      <c r="BT43" s="216"/>
      <c r="BU43" s="216"/>
      <c r="BV43" s="216"/>
      <c r="BW43" s="216"/>
      <c r="BX43" s="216"/>
      <c r="BY43" s="216"/>
      <c r="BZ43" s="216"/>
      <c r="CA43" s="216"/>
      <c r="CB43" s="216"/>
      <c r="CC43" s="216"/>
      <c r="CD43" s="216"/>
      <c r="CE43" s="216"/>
      <c r="CF43" s="216"/>
      <c r="CG43" s="216"/>
      <c r="CH43" s="216"/>
      <c r="CI43" s="216"/>
      <c r="CJ43" s="216"/>
      <c r="CK43" s="216"/>
      <c r="CL43" s="216"/>
      <c r="CM43" s="216"/>
      <c r="CN43" s="216"/>
      <c r="CO43" s="216"/>
      <c r="CP43" s="216"/>
      <c r="CQ43" s="216"/>
      <c r="CR43" s="216"/>
      <c r="CS43" s="216"/>
      <c r="CT43" s="216"/>
      <c r="CU43" s="216"/>
      <c r="CV43" s="216"/>
      <c r="CW43" s="216"/>
      <c r="CX43" s="216"/>
      <c r="CY43" s="216"/>
      <c r="CZ43" s="216"/>
      <c r="DA43" s="216"/>
      <c r="DB43" s="216"/>
      <c r="DC43" s="216"/>
      <c r="DD43" s="216"/>
      <c r="DE43" s="216"/>
      <c r="DF43" s="216"/>
      <c r="DG43" s="216"/>
      <c r="DH43" s="216"/>
      <c r="DI43" s="216"/>
      <c r="DJ43" s="216"/>
      <c r="DK43" s="216"/>
      <c r="DL43" s="216"/>
      <c r="DM43" s="216"/>
      <c r="DN43" s="216"/>
      <c r="DO43" s="216"/>
      <c r="DP43" s="216"/>
      <c r="DQ43" s="216"/>
      <c r="DR43" s="216"/>
      <c r="DS43" s="216"/>
      <c r="DT43" s="216"/>
      <c r="DU43" s="464"/>
      <c r="DV43" s="464"/>
      <c r="DW43" s="464"/>
      <c r="DX43" s="464"/>
      <c r="DY43" s="464"/>
      <c r="DZ43" s="464"/>
      <c r="EA43" s="464"/>
      <c r="EB43" s="464"/>
      <c r="EC43" s="464"/>
      <c r="ED43" s="464"/>
      <c r="EE43" s="464"/>
      <c r="EF43" s="464"/>
      <c r="EG43" s="464"/>
      <c r="EH43" s="464"/>
      <c r="EI43" s="464"/>
      <c r="EJ43" s="464"/>
      <c r="EK43" s="464"/>
      <c r="EL43" s="464"/>
      <c r="EM43" s="464"/>
      <c r="EN43" s="464"/>
      <c r="EO43" s="464"/>
      <c r="EP43" s="464"/>
      <c r="EQ43" s="464"/>
      <c r="ER43" s="464"/>
      <c r="ES43" s="464"/>
      <c r="ET43" s="464"/>
      <c r="EU43" s="464"/>
      <c r="EV43" s="464"/>
      <c r="EW43" s="464"/>
      <c r="EX43" s="464"/>
      <c r="EY43" s="464"/>
      <c r="EZ43" s="464"/>
      <c r="FA43" s="464"/>
      <c r="FB43" s="464"/>
      <c r="FC43" s="464"/>
      <c r="FD43" s="464"/>
      <c r="FE43" s="464"/>
      <c r="FF43" s="464"/>
      <c r="FG43" s="464"/>
      <c r="FH43" s="464"/>
      <c r="FI43" s="464"/>
      <c r="FJ43" s="464"/>
      <c r="FK43" s="464"/>
      <c r="FL43" s="464"/>
      <c r="FM43" s="464"/>
      <c r="FN43" s="464"/>
      <c r="FO43" s="464"/>
      <c r="FP43" s="464"/>
      <c r="FQ43" s="464"/>
      <c r="FR43" s="464"/>
      <c r="FS43" s="464"/>
      <c r="FT43" s="464"/>
      <c r="FU43" s="464"/>
      <c r="FV43" s="464"/>
      <c r="FW43" s="464"/>
      <c r="FX43" s="406"/>
    </row>
    <row r="44" spans="1:217" s="185" customFormat="1" ht="14">
      <c r="B44" s="163"/>
      <c r="C44" s="216"/>
      <c r="D44" s="216"/>
      <c r="E44" s="216"/>
      <c r="F44" s="216"/>
      <c r="G44" s="216"/>
      <c r="H44" s="216"/>
      <c r="I44" s="216"/>
      <c r="J44" s="216"/>
      <c r="K44" s="216"/>
      <c r="L44" s="216"/>
      <c r="M44" s="216"/>
      <c r="N44" s="216"/>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8"/>
      <c r="CB44" s="228"/>
      <c r="CC44" s="228"/>
      <c r="CD44" s="228"/>
      <c r="CE44" s="228"/>
      <c r="CF44" s="228"/>
      <c r="CG44" s="228"/>
      <c r="CH44" s="228"/>
      <c r="CI44" s="228"/>
      <c r="CJ44" s="228"/>
      <c r="CK44" s="228"/>
      <c r="CL44" s="228"/>
      <c r="CM44" s="228"/>
      <c r="CN44" s="228"/>
      <c r="CO44" s="228"/>
      <c r="CP44" s="228"/>
      <c r="CQ44" s="228"/>
      <c r="CR44" s="228"/>
      <c r="CS44" s="228"/>
      <c r="CT44" s="228"/>
      <c r="CU44" s="228"/>
      <c r="CV44" s="228"/>
      <c r="CW44" s="228"/>
      <c r="CX44" s="228"/>
      <c r="CY44" s="228"/>
      <c r="CZ44" s="228"/>
      <c r="DA44" s="228"/>
      <c r="DB44" s="228"/>
      <c r="DC44" s="228"/>
      <c r="DD44" s="228"/>
      <c r="DE44" s="228"/>
      <c r="DF44" s="228"/>
      <c r="DG44" s="228"/>
      <c r="DH44" s="228"/>
      <c r="DI44" s="228"/>
      <c r="DJ44" s="228"/>
      <c r="DK44" s="228"/>
      <c r="DL44" s="228"/>
      <c r="DM44" s="228"/>
      <c r="DN44" s="228"/>
      <c r="DO44" s="228"/>
      <c r="DP44" s="228"/>
      <c r="DQ44" s="228"/>
      <c r="DR44" s="228"/>
      <c r="DS44" s="228"/>
      <c r="DT44" s="228"/>
      <c r="DU44" s="466"/>
      <c r="DV44" s="466"/>
      <c r="DW44" s="466"/>
      <c r="DX44" s="466"/>
      <c r="DY44" s="466"/>
      <c r="DZ44" s="466"/>
      <c r="EA44" s="466"/>
      <c r="EB44" s="466"/>
      <c r="EC44" s="466"/>
      <c r="ED44" s="466"/>
      <c r="EE44" s="466"/>
      <c r="EF44" s="466"/>
      <c r="EG44" s="466"/>
      <c r="EH44" s="466"/>
      <c r="EI44" s="466"/>
      <c r="EJ44" s="466"/>
      <c r="EK44" s="466"/>
      <c r="EL44" s="466"/>
      <c r="EM44" s="466"/>
      <c r="EN44" s="466"/>
      <c r="EO44" s="466"/>
      <c r="EP44" s="466"/>
      <c r="EQ44" s="466"/>
      <c r="ER44" s="531"/>
      <c r="ES44" s="531"/>
      <c r="ET44" s="531"/>
      <c r="EU44" s="531"/>
      <c r="EV44" s="531"/>
      <c r="EW44" s="531"/>
      <c r="EX44" s="531"/>
      <c r="EY44" s="531"/>
      <c r="EZ44" s="466"/>
      <c r="FA44" s="466"/>
      <c r="FB44" s="466"/>
      <c r="FC44" s="466"/>
      <c r="FD44" s="466"/>
      <c r="FE44" s="466"/>
      <c r="FF44" s="466"/>
      <c r="FG44" s="466"/>
      <c r="FH44" s="466"/>
      <c r="FI44" s="466"/>
      <c r="FJ44" s="466"/>
      <c r="FK44" s="466"/>
      <c r="FL44" s="466"/>
      <c r="FM44" s="466"/>
      <c r="FN44" s="466"/>
      <c r="FO44" s="466"/>
      <c r="FP44" s="466"/>
      <c r="FQ44" s="466"/>
      <c r="FR44" s="466"/>
      <c r="FS44" s="466"/>
      <c r="FT44" s="466"/>
      <c r="FU44" s="466"/>
      <c r="FV44" s="466"/>
      <c r="FW44" s="466"/>
      <c r="FX44" s="406"/>
    </row>
    <row r="45" spans="1:217" s="185" customFormat="1" ht="14">
      <c r="B45" s="163"/>
      <c r="C45" s="216"/>
      <c r="D45" s="216"/>
      <c r="E45" s="216"/>
      <c r="F45" s="216"/>
      <c r="G45" s="216"/>
      <c r="H45" s="216"/>
      <c r="I45" s="216"/>
      <c r="J45" s="216"/>
      <c r="K45" s="216"/>
      <c r="L45" s="216"/>
      <c r="M45" s="216"/>
      <c r="N45" s="216"/>
      <c r="O45" s="227"/>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27"/>
      <c r="AV45" s="227"/>
      <c r="AW45" s="227"/>
      <c r="AX45" s="227"/>
      <c r="AY45" s="227"/>
      <c r="AZ45" s="227"/>
      <c r="BA45" s="227"/>
      <c r="BB45" s="227"/>
      <c r="BC45" s="227"/>
      <c r="BD45" s="227"/>
      <c r="BE45" s="227"/>
      <c r="BF45" s="227"/>
      <c r="BG45" s="227"/>
      <c r="BH45" s="227"/>
      <c r="BI45" s="227"/>
      <c r="BJ45" s="227"/>
      <c r="BK45" s="227"/>
      <c r="BL45" s="227"/>
      <c r="BM45" s="227"/>
      <c r="BN45" s="227"/>
      <c r="BO45" s="227"/>
      <c r="BP45" s="227"/>
      <c r="BQ45" s="227"/>
      <c r="BR45" s="227"/>
      <c r="BS45" s="227"/>
      <c r="BT45" s="227"/>
      <c r="BU45" s="227"/>
      <c r="BV45" s="227"/>
      <c r="BW45" s="227"/>
      <c r="BX45" s="227"/>
      <c r="BY45" s="227"/>
      <c r="BZ45" s="227"/>
      <c r="CA45" s="227"/>
      <c r="CB45" s="227"/>
      <c r="CC45" s="227"/>
      <c r="CD45" s="227"/>
      <c r="CE45" s="227"/>
      <c r="CF45" s="227"/>
      <c r="CG45" s="227"/>
      <c r="CH45" s="227"/>
      <c r="CI45" s="227"/>
      <c r="CJ45" s="227"/>
      <c r="CK45" s="227"/>
      <c r="CL45" s="227"/>
      <c r="CM45" s="227"/>
      <c r="CN45" s="227"/>
      <c r="CO45" s="227"/>
      <c r="CP45" s="227"/>
      <c r="CQ45" s="227"/>
      <c r="CR45" s="227"/>
      <c r="CS45" s="227"/>
      <c r="CT45" s="227"/>
      <c r="CU45" s="227"/>
      <c r="CV45" s="227"/>
      <c r="CW45" s="227"/>
      <c r="CX45" s="227"/>
      <c r="CY45" s="227"/>
      <c r="CZ45" s="227"/>
      <c r="DA45" s="227"/>
      <c r="DB45" s="227"/>
      <c r="DC45" s="227"/>
      <c r="DD45" s="227"/>
      <c r="DE45" s="227"/>
      <c r="DF45" s="227"/>
      <c r="DG45" s="227"/>
      <c r="DH45" s="227"/>
      <c r="DI45" s="227"/>
      <c r="DJ45" s="227"/>
      <c r="DK45" s="227"/>
      <c r="DL45" s="227"/>
      <c r="DM45" s="227"/>
      <c r="DN45" s="227"/>
      <c r="DO45" s="227"/>
      <c r="DP45" s="227"/>
      <c r="DQ45" s="227"/>
      <c r="DR45" s="227"/>
      <c r="DS45" s="227"/>
      <c r="DT45" s="227"/>
      <c r="DU45" s="221"/>
      <c r="DV45" s="221"/>
      <c r="DW45" s="221"/>
      <c r="DX45" s="221"/>
      <c r="DY45" s="221"/>
      <c r="DZ45" s="221"/>
      <c r="EA45" s="221"/>
      <c r="EB45" s="221"/>
      <c r="EC45" s="221"/>
      <c r="ED45" s="221"/>
      <c r="EE45" s="221"/>
      <c r="EF45" s="221"/>
      <c r="EG45" s="221"/>
      <c r="EH45" s="221"/>
      <c r="EI45" s="221"/>
      <c r="EJ45" s="221"/>
      <c r="EK45" s="221"/>
      <c r="EL45" s="221"/>
      <c r="EM45" s="221"/>
      <c r="EN45" s="221"/>
      <c r="EO45" s="221"/>
      <c r="EP45" s="221"/>
      <c r="EQ45" s="221"/>
      <c r="ER45" s="221"/>
      <c r="ES45" s="221"/>
      <c r="ET45" s="221"/>
      <c r="EU45" s="221"/>
      <c r="EV45" s="221"/>
      <c r="EW45" s="221"/>
      <c r="EX45" s="221"/>
      <c r="EY45" s="221"/>
      <c r="EZ45" s="221"/>
      <c r="FA45" s="221"/>
      <c r="FB45" s="221"/>
      <c r="FC45" s="221"/>
      <c r="FD45" s="221"/>
      <c r="FE45" s="221"/>
      <c r="FF45" s="221"/>
      <c r="FG45" s="221"/>
      <c r="FH45" s="221"/>
      <c r="FI45" s="221"/>
      <c r="FJ45" s="221"/>
      <c r="FK45" s="221"/>
      <c r="FL45" s="221"/>
      <c r="FM45" s="221"/>
      <c r="FN45" s="221"/>
      <c r="FO45" s="221"/>
      <c r="FP45" s="221"/>
      <c r="FQ45" s="221"/>
      <c r="FR45" s="221"/>
      <c r="FS45" s="221"/>
      <c r="FT45" s="221"/>
      <c r="FU45" s="221"/>
      <c r="FV45" s="221"/>
      <c r="FW45" s="221"/>
      <c r="FX45" s="406"/>
    </row>
    <row r="46" spans="1:217" s="185" customFormat="1" ht="14">
      <c r="B46" s="163"/>
      <c r="C46" s="216"/>
      <c r="D46" s="216"/>
      <c r="E46" s="216"/>
      <c r="F46" s="216"/>
      <c r="G46" s="216"/>
      <c r="H46" s="216"/>
      <c r="I46" s="216"/>
      <c r="J46" s="216"/>
      <c r="K46" s="216"/>
      <c r="L46" s="216"/>
      <c r="M46" s="216"/>
      <c r="N46" s="216"/>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L46" s="227"/>
      <c r="BM46" s="227"/>
      <c r="BN46" s="227"/>
      <c r="BO46" s="227"/>
      <c r="BP46" s="227"/>
      <c r="BQ46" s="227"/>
      <c r="BR46" s="227"/>
      <c r="BS46" s="227"/>
      <c r="BT46" s="227"/>
      <c r="BU46" s="227"/>
      <c r="BV46" s="227"/>
      <c r="BW46" s="227"/>
      <c r="BX46" s="227"/>
      <c r="BY46" s="227"/>
      <c r="BZ46" s="227"/>
      <c r="CA46" s="227"/>
      <c r="CB46" s="227"/>
      <c r="CC46" s="227"/>
      <c r="CD46" s="227"/>
      <c r="CE46" s="227"/>
      <c r="CF46" s="227"/>
      <c r="CG46" s="227"/>
      <c r="CH46" s="227"/>
      <c r="CI46" s="227"/>
      <c r="CJ46" s="227"/>
      <c r="CK46" s="227"/>
      <c r="CL46" s="227"/>
      <c r="CM46" s="227"/>
      <c r="CN46" s="227"/>
      <c r="CO46" s="227"/>
      <c r="CP46" s="227"/>
      <c r="CQ46" s="227"/>
      <c r="CR46" s="227"/>
      <c r="CS46" s="227"/>
      <c r="CT46" s="227"/>
      <c r="CU46" s="227"/>
      <c r="CV46" s="227"/>
      <c r="CW46" s="227"/>
      <c r="CX46" s="227"/>
      <c r="CY46" s="227"/>
      <c r="CZ46" s="227"/>
      <c r="DA46" s="227"/>
      <c r="DB46" s="227"/>
      <c r="DC46" s="227"/>
      <c r="DD46" s="227"/>
      <c r="DE46" s="227"/>
      <c r="DF46" s="227"/>
      <c r="DG46" s="227"/>
      <c r="DH46" s="227"/>
      <c r="DI46" s="227"/>
      <c r="DJ46" s="227"/>
      <c r="DK46" s="227"/>
      <c r="DL46" s="227"/>
      <c r="DM46" s="227"/>
      <c r="DN46" s="227"/>
      <c r="DO46" s="227"/>
      <c r="DP46" s="227"/>
      <c r="DQ46" s="227"/>
      <c r="DR46" s="227"/>
      <c r="DS46" s="227"/>
      <c r="DT46" s="227"/>
      <c r="DU46" s="221"/>
      <c r="DV46" s="221"/>
      <c r="DW46" s="221"/>
      <c r="DX46" s="221"/>
      <c r="DY46" s="221"/>
      <c r="DZ46" s="221"/>
      <c r="EA46" s="221"/>
      <c r="EB46" s="221"/>
      <c r="EC46" s="221"/>
      <c r="ED46" s="221"/>
      <c r="EE46" s="221"/>
      <c r="EF46" s="221"/>
      <c r="EG46" s="221"/>
      <c r="EH46" s="221"/>
      <c r="EI46" s="221"/>
      <c r="EJ46" s="221"/>
      <c r="EK46" s="221"/>
      <c r="EL46" s="221"/>
      <c r="EM46" s="221"/>
      <c r="EN46" s="221"/>
      <c r="EO46" s="221"/>
      <c r="EP46" s="221"/>
      <c r="EQ46" s="221"/>
      <c r="ER46" s="221"/>
      <c r="ES46" s="221"/>
      <c r="ET46" s="221"/>
      <c r="EU46" s="221"/>
      <c r="EV46" s="221"/>
      <c r="EW46" s="221"/>
      <c r="EX46" s="221"/>
      <c r="EY46" s="221"/>
      <c r="EZ46" s="221"/>
      <c r="FA46" s="221"/>
      <c r="FB46" s="221"/>
      <c r="FC46" s="221"/>
      <c r="FD46" s="221"/>
      <c r="FE46" s="221"/>
      <c r="FF46" s="221"/>
      <c r="FG46" s="221"/>
      <c r="FH46" s="221"/>
      <c r="FI46" s="221"/>
      <c r="FJ46" s="221"/>
      <c r="FK46" s="221"/>
      <c r="FL46" s="221"/>
      <c r="FM46" s="221"/>
      <c r="FN46" s="221"/>
      <c r="FO46" s="221"/>
      <c r="FP46" s="221"/>
      <c r="FQ46" s="221"/>
      <c r="FR46" s="221"/>
      <c r="FS46" s="221"/>
      <c r="FT46" s="221"/>
      <c r="FU46" s="221"/>
      <c r="FV46" s="221"/>
      <c r="FW46" s="221"/>
      <c r="FX46" s="406"/>
    </row>
    <row r="47" spans="1:217" s="157" customFormat="1" ht="7.5" customHeight="1">
      <c r="B47" s="152"/>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60"/>
      <c r="BT47" s="160"/>
      <c r="BU47" s="160"/>
      <c r="BV47" s="160"/>
      <c r="BW47" s="154"/>
      <c r="BX47" s="154"/>
      <c r="BY47" s="154"/>
      <c r="BZ47" s="154"/>
      <c r="CA47" s="154"/>
      <c r="CB47" s="154"/>
      <c r="CC47" s="154"/>
      <c r="CD47" s="154"/>
      <c r="CE47" s="154"/>
      <c r="CF47" s="154"/>
      <c r="CG47" s="154"/>
      <c r="CH47" s="154"/>
      <c r="CI47" s="154"/>
      <c r="CJ47" s="154"/>
      <c r="CK47" s="154"/>
      <c r="CL47" s="154"/>
      <c r="CM47" s="154"/>
      <c r="CN47" s="154"/>
      <c r="CO47" s="155"/>
      <c r="CP47" s="155"/>
      <c r="CQ47" s="155"/>
      <c r="CR47" s="155"/>
      <c r="CS47" s="155"/>
      <c r="CT47" s="155"/>
      <c r="CU47" s="155"/>
      <c r="CV47" s="155"/>
      <c r="CW47" s="155"/>
      <c r="CX47" s="155"/>
      <c r="CY47" s="155"/>
      <c r="CZ47" s="155"/>
      <c r="DA47" s="155"/>
      <c r="DB47" s="155"/>
      <c r="DC47" s="154"/>
      <c r="DD47" s="154"/>
      <c r="DE47" s="154"/>
      <c r="DF47" s="154"/>
      <c r="DG47" s="155"/>
      <c r="DH47" s="155"/>
      <c r="DI47" s="155"/>
      <c r="DJ47" s="155"/>
      <c r="DK47" s="155"/>
      <c r="DL47" s="155"/>
      <c r="DM47" s="155"/>
      <c r="DN47" s="155"/>
      <c r="DO47" s="155"/>
      <c r="DP47" s="155"/>
      <c r="DQ47" s="155"/>
      <c r="DR47" s="155"/>
      <c r="DS47" s="155"/>
      <c r="DT47" s="155"/>
      <c r="DU47" s="220"/>
      <c r="DV47" s="220"/>
      <c r="DW47" s="220"/>
      <c r="DX47" s="220"/>
      <c r="DY47" s="220"/>
      <c r="DZ47" s="220"/>
      <c r="EA47" s="220"/>
      <c r="EB47" s="220"/>
      <c r="EC47" s="220"/>
      <c r="ED47" s="220"/>
      <c r="EE47" s="220"/>
      <c r="EF47" s="220"/>
      <c r="EG47" s="220"/>
      <c r="EH47" s="220"/>
      <c r="EI47" s="220"/>
      <c r="EJ47" s="220"/>
      <c r="EK47" s="220"/>
      <c r="EL47" s="220"/>
      <c r="EM47" s="220"/>
      <c r="EN47" s="220"/>
      <c r="EO47" s="220"/>
      <c r="EP47" s="220"/>
      <c r="EQ47" s="220"/>
      <c r="ER47" s="220"/>
      <c r="ES47" s="220"/>
      <c r="ET47" s="220"/>
      <c r="EU47" s="220"/>
      <c r="EV47" s="220"/>
      <c r="EW47" s="220"/>
      <c r="EX47" s="220"/>
      <c r="EY47" s="220"/>
      <c r="EZ47" s="220"/>
      <c r="FA47" s="220"/>
      <c r="FB47" s="220"/>
      <c r="FC47" s="220"/>
      <c r="FD47" s="220"/>
      <c r="FE47" s="220"/>
      <c r="FF47" s="220"/>
      <c r="FG47" s="220"/>
      <c r="FH47" s="220"/>
      <c r="FI47" s="220"/>
      <c r="FJ47" s="220"/>
      <c r="FK47" s="220"/>
      <c r="FL47" s="220"/>
      <c r="FM47" s="220"/>
      <c r="FN47" s="220"/>
      <c r="FO47" s="220"/>
      <c r="FP47" s="220"/>
      <c r="FQ47" s="220"/>
      <c r="FR47" s="220"/>
      <c r="FS47" s="220"/>
      <c r="FT47" s="220"/>
      <c r="FU47" s="220"/>
      <c r="FV47" s="220"/>
      <c r="FW47" s="220"/>
      <c r="FX47" s="406"/>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row>
    <row r="48" spans="1:217" s="157" customFormat="1" ht="6.75" customHeight="1">
      <c r="B48" s="161"/>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c r="BO48" s="158"/>
      <c r="BP48" s="158"/>
      <c r="BQ48" s="158"/>
      <c r="BR48" s="158"/>
      <c r="BS48" s="162"/>
      <c r="BT48" s="162"/>
      <c r="BU48" s="162"/>
      <c r="BV48" s="162"/>
      <c r="BW48" s="158"/>
      <c r="BX48" s="158"/>
      <c r="BY48" s="158"/>
      <c r="BZ48" s="158"/>
      <c r="CA48" s="158"/>
      <c r="CB48" s="158"/>
      <c r="CC48" s="158"/>
      <c r="CD48" s="158"/>
      <c r="CE48" s="158"/>
      <c r="CF48" s="158"/>
      <c r="CG48" s="158"/>
      <c r="CH48" s="158"/>
      <c r="CI48" s="158"/>
      <c r="CJ48" s="158"/>
      <c r="CK48" s="158"/>
      <c r="CL48" s="158"/>
      <c r="CM48" s="158"/>
      <c r="CN48" s="158"/>
      <c r="CO48" s="159"/>
      <c r="CP48" s="159"/>
      <c r="CQ48" s="159"/>
      <c r="CR48" s="159"/>
      <c r="CS48" s="159"/>
      <c r="CT48" s="159"/>
      <c r="CU48" s="159"/>
      <c r="CV48" s="159"/>
      <c r="CW48" s="159"/>
      <c r="CX48" s="159"/>
      <c r="CY48" s="159"/>
      <c r="CZ48" s="159"/>
      <c r="DA48" s="159"/>
      <c r="DB48" s="159"/>
      <c r="DC48" s="158"/>
      <c r="DD48" s="158"/>
      <c r="DE48" s="158"/>
      <c r="DF48" s="158"/>
      <c r="DG48" s="159"/>
      <c r="DH48" s="159"/>
      <c r="DI48" s="159"/>
      <c r="DJ48" s="159"/>
      <c r="DK48" s="159"/>
      <c r="DL48" s="159"/>
      <c r="DM48" s="159"/>
      <c r="DN48" s="159"/>
      <c r="DO48" s="159"/>
      <c r="DP48" s="159"/>
      <c r="DQ48" s="159"/>
      <c r="DR48" s="159"/>
      <c r="DS48" s="159"/>
      <c r="DT48" s="159"/>
      <c r="DU48" s="458"/>
      <c r="DV48" s="458"/>
      <c r="DW48" s="458"/>
      <c r="DX48" s="458"/>
      <c r="DY48" s="458"/>
      <c r="DZ48" s="458"/>
      <c r="EA48" s="458"/>
      <c r="EB48" s="458"/>
      <c r="EC48" s="458"/>
      <c r="ED48" s="458"/>
      <c r="EE48" s="458"/>
      <c r="EF48" s="458"/>
      <c r="EG48" s="458"/>
      <c r="EH48" s="458"/>
      <c r="EI48" s="458"/>
      <c r="EJ48" s="458"/>
      <c r="EK48" s="458"/>
      <c r="EL48" s="458"/>
      <c r="EM48" s="458"/>
      <c r="EN48" s="458"/>
      <c r="EO48" s="458"/>
      <c r="EP48" s="458"/>
      <c r="EQ48" s="458"/>
      <c r="ER48" s="458"/>
      <c r="ES48" s="458"/>
      <c r="ET48" s="458"/>
      <c r="EU48" s="458"/>
      <c r="EV48" s="458"/>
      <c r="EW48" s="458"/>
      <c r="EX48" s="458"/>
      <c r="EY48" s="458"/>
      <c r="EZ48" s="458"/>
      <c r="FA48" s="458"/>
      <c r="FB48" s="458"/>
      <c r="FC48" s="458"/>
      <c r="FD48" s="458"/>
      <c r="FE48" s="458"/>
      <c r="FF48" s="458"/>
      <c r="FG48" s="458"/>
      <c r="FH48" s="458"/>
      <c r="FI48" s="458"/>
      <c r="FJ48" s="458"/>
      <c r="FK48" s="458"/>
      <c r="FL48" s="458"/>
      <c r="FM48" s="458"/>
      <c r="FN48" s="458"/>
      <c r="FO48" s="458"/>
      <c r="FP48" s="458"/>
      <c r="FQ48" s="458"/>
      <c r="FR48" s="458"/>
      <c r="FS48" s="458"/>
      <c r="FT48" s="458"/>
      <c r="FU48" s="458"/>
      <c r="FV48" s="458"/>
      <c r="FW48" s="458"/>
      <c r="FX48" s="406"/>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row>
    <row r="49" spans="2:217" s="173" customFormat="1" ht="14">
      <c r="B49" s="163"/>
      <c r="C49" s="174"/>
      <c r="D49" s="174"/>
      <c r="E49" s="174"/>
      <c r="F49" s="174"/>
      <c r="G49" s="174"/>
      <c r="H49" s="174"/>
      <c r="I49" s="174"/>
      <c r="J49" s="174"/>
      <c r="K49" s="174"/>
      <c r="L49" s="174"/>
      <c r="M49" s="174"/>
      <c r="N49" s="174"/>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c r="CS49" s="175"/>
      <c r="CT49" s="175"/>
      <c r="CU49" s="175"/>
      <c r="CV49" s="175"/>
      <c r="CW49" s="175"/>
      <c r="CX49" s="175"/>
      <c r="CY49" s="175"/>
      <c r="CZ49" s="175"/>
      <c r="DA49" s="175"/>
      <c r="DB49" s="175"/>
      <c r="DC49" s="175"/>
      <c r="DD49" s="175"/>
      <c r="DE49" s="175"/>
      <c r="DF49" s="175"/>
      <c r="DG49" s="175"/>
      <c r="DH49" s="175"/>
      <c r="DI49" s="175"/>
      <c r="DJ49" s="175"/>
      <c r="DK49" s="175"/>
      <c r="DL49" s="175"/>
      <c r="DM49" s="175"/>
      <c r="DN49" s="175"/>
      <c r="DO49" s="175"/>
      <c r="DP49" s="175"/>
      <c r="DQ49" s="175"/>
      <c r="DR49" s="175"/>
      <c r="DS49" s="175"/>
      <c r="DT49" s="175"/>
      <c r="DU49" s="469"/>
      <c r="DV49" s="469"/>
      <c r="DW49" s="469"/>
      <c r="DX49" s="469"/>
      <c r="DY49" s="469"/>
      <c r="DZ49" s="469"/>
      <c r="EA49" s="469"/>
      <c r="EB49" s="469"/>
      <c r="EC49" s="469"/>
      <c r="ED49" s="469"/>
      <c r="EE49" s="469"/>
      <c r="EF49" s="469"/>
      <c r="EG49" s="469"/>
      <c r="EH49" s="469"/>
      <c r="EI49" s="469"/>
      <c r="EJ49" s="469"/>
      <c r="EK49" s="469"/>
      <c r="EL49" s="469"/>
      <c r="EM49" s="469"/>
      <c r="EN49" s="469"/>
      <c r="EO49" s="469"/>
      <c r="EP49" s="469"/>
      <c r="EQ49" s="469"/>
      <c r="ER49" s="469"/>
      <c r="ES49" s="469"/>
      <c r="ET49" s="469"/>
      <c r="EU49" s="469"/>
      <c r="EV49" s="469"/>
      <c r="EW49" s="469"/>
      <c r="EX49" s="469"/>
      <c r="EY49" s="469"/>
      <c r="EZ49" s="469"/>
      <c r="FA49" s="469"/>
      <c r="FB49" s="469"/>
      <c r="FC49" s="469"/>
      <c r="FD49" s="469"/>
      <c r="FE49" s="469"/>
      <c r="FF49" s="469"/>
      <c r="FG49" s="469"/>
      <c r="FH49" s="469"/>
      <c r="FI49" s="469"/>
      <c r="FJ49" s="469"/>
      <c r="FK49" s="469"/>
      <c r="FL49" s="469"/>
      <c r="FM49" s="469"/>
      <c r="FN49" s="469"/>
      <c r="FO49" s="469"/>
      <c r="FP49" s="469"/>
      <c r="FQ49" s="469"/>
      <c r="FR49" s="469"/>
      <c r="FS49" s="469"/>
      <c r="FT49" s="469"/>
      <c r="FU49" s="469"/>
      <c r="FV49" s="469"/>
      <c r="FW49" s="469"/>
      <c r="FX49" s="406"/>
      <c r="FY49" s="470"/>
      <c r="FZ49" s="470"/>
      <c r="GA49" s="470"/>
      <c r="GB49" s="470"/>
      <c r="GC49" s="470"/>
      <c r="GD49" s="470"/>
      <c r="GE49" s="470"/>
      <c r="GF49" s="470"/>
      <c r="GG49" s="470"/>
      <c r="GH49" s="470"/>
      <c r="GI49" s="470"/>
      <c r="GJ49" s="470"/>
      <c r="GK49" s="470"/>
      <c r="GL49" s="470"/>
      <c r="GM49" s="470"/>
      <c r="GN49" s="470"/>
      <c r="GO49" s="470"/>
      <c r="GP49" s="470"/>
      <c r="GQ49" s="470"/>
      <c r="GR49" s="470"/>
      <c r="GS49" s="470"/>
      <c r="GT49" s="470"/>
      <c r="GU49" s="470"/>
      <c r="GV49" s="470"/>
      <c r="GW49" s="470"/>
      <c r="GX49" s="470"/>
      <c r="GY49" s="470"/>
      <c r="GZ49" s="470"/>
      <c r="HA49" s="470"/>
      <c r="HB49" s="470"/>
      <c r="HC49" s="470"/>
      <c r="HD49" s="470"/>
      <c r="HE49" s="470"/>
      <c r="HF49" s="470"/>
      <c r="HG49" s="470"/>
      <c r="HH49" s="470"/>
      <c r="HI49" s="470"/>
    </row>
    <row r="50" spans="2:217" s="173" customFormat="1" ht="14">
      <c r="B50" s="163"/>
      <c r="C50" s="174"/>
      <c r="D50" s="174"/>
      <c r="E50" s="174"/>
      <c r="F50" s="174"/>
      <c r="G50" s="174"/>
      <c r="H50" s="174"/>
      <c r="I50" s="174"/>
      <c r="J50" s="174"/>
      <c r="K50" s="174"/>
      <c r="L50" s="174"/>
      <c r="M50" s="174"/>
      <c r="N50" s="174"/>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c r="DH50" s="176"/>
      <c r="DI50" s="176"/>
      <c r="DJ50" s="176"/>
      <c r="DK50" s="176"/>
      <c r="DL50" s="176"/>
      <c r="DM50" s="176"/>
      <c r="DN50" s="176"/>
      <c r="DO50" s="176"/>
      <c r="DP50" s="176"/>
      <c r="DQ50" s="176"/>
      <c r="DR50" s="176"/>
      <c r="DS50" s="176"/>
      <c r="DT50" s="176"/>
      <c r="DU50" s="472"/>
      <c r="DV50" s="472"/>
      <c r="DW50" s="472"/>
      <c r="DX50" s="472"/>
      <c r="DY50" s="472"/>
      <c r="DZ50" s="472"/>
      <c r="EA50" s="472"/>
      <c r="EB50" s="472"/>
      <c r="EC50" s="472"/>
      <c r="ED50" s="472"/>
      <c r="EE50" s="472"/>
      <c r="EF50" s="472"/>
      <c r="EG50" s="472"/>
      <c r="EH50" s="472"/>
      <c r="EI50" s="472"/>
      <c r="EJ50" s="472"/>
      <c r="EK50" s="472"/>
      <c r="EL50" s="472"/>
      <c r="EM50" s="472"/>
      <c r="EN50" s="472"/>
      <c r="EO50" s="472"/>
      <c r="EP50" s="472"/>
      <c r="EQ50" s="472"/>
      <c r="ER50" s="472"/>
      <c r="ES50" s="472"/>
      <c r="ET50" s="472"/>
      <c r="EU50" s="472"/>
      <c r="EV50" s="472"/>
      <c r="EW50" s="472"/>
      <c r="EX50" s="472"/>
      <c r="EY50" s="472"/>
      <c r="EZ50" s="472"/>
      <c r="FA50" s="472"/>
      <c r="FB50" s="472"/>
      <c r="FC50" s="472"/>
      <c r="FD50" s="472"/>
      <c r="FE50" s="472"/>
      <c r="FF50" s="472"/>
      <c r="FG50" s="472"/>
      <c r="FH50" s="472"/>
      <c r="FI50" s="472"/>
      <c r="FJ50" s="472"/>
      <c r="FK50" s="472"/>
      <c r="FL50" s="472"/>
      <c r="FM50" s="472"/>
      <c r="FN50" s="472"/>
      <c r="FO50" s="472"/>
      <c r="FP50" s="472"/>
      <c r="FQ50" s="472"/>
      <c r="FR50" s="472"/>
      <c r="FS50" s="472"/>
      <c r="FT50" s="472"/>
      <c r="FU50" s="472"/>
      <c r="FV50" s="472"/>
      <c r="FW50" s="472"/>
      <c r="FX50" s="406"/>
      <c r="FY50" s="470"/>
      <c r="FZ50" s="470"/>
      <c r="GA50" s="470"/>
      <c r="GB50" s="470"/>
      <c r="GC50" s="470"/>
      <c r="GD50" s="470"/>
      <c r="GE50" s="470"/>
      <c r="GF50" s="470"/>
      <c r="GG50" s="470"/>
      <c r="GH50" s="470"/>
      <c r="GI50" s="470"/>
      <c r="GJ50" s="470"/>
      <c r="GK50" s="470"/>
      <c r="GL50" s="470"/>
      <c r="GM50" s="470"/>
      <c r="GN50" s="470"/>
      <c r="GO50" s="470"/>
      <c r="GP50" s="470"/>
      <c r="GQ50" s="470"/>
      <c r="GR50" s="470"/>
      <c r="GS50" s="470"/>
      <c r="GT50" s="470"/>
      <c r="GU50" s="470"/>
      <c r="GV50" s="470"/>
      <c r="GW50" s="470"/>
      <c r="GX50" s="470"/>
      <c r="GY50" s="470"/>
      <c r="GZ50" s="470"/>
      <c r="HA50" s="470"/>
      <c r="HB50" s="470"/>
      <c r="HC50" s="470"/>
      <c r="HD50" s="470"/>
      <c r="HE50" s="470"/>
      <c r="HF50" s="470"/>
      <c r="HG50" s="470"/>
      <c r="HH50" s="470"/>
      <c r="HI50" s="470"/>
    </row>
    <row r="51" spans="2:217" ht="9" customHeight="1">
      <c r="B51" s="152"/>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60"/>
      <c r="BT51" s="160"/>
      <c r="BU51" s="160"/>
      <c r="BV51" s="160"/>
      <c r="BW51" s="154"/>
      <c r="BX51" s="154"/>
      <c r="BY51" s="154"/>
      <c r="BZ51" s="154"/>
      <c r="CA51" s="154"/>
      <c r="CB51" s="154"/>
      <c r="CC51" s="154"/>
      <c r="CD51" s="154"/>
      <c r="CE51" s="154"/>
      <c r="CF51" s="154"/>
      <c r="CG51" s="154"/>
      <c r="CH51" s="154"/>
      <c r="CI51" s="154"/>
      <c r="CJ51" s="154"/>
      <c r="CK51" s="154"/>
      <c r="CL51" s="154"/>
      <c r="CM51" s="154"/>
      <c r="CN51" s="154"/>
      <c r="CO51" s="155"/>
      <c r="CP51" s="155"/>
      <c r="CQ51" s="155"/>
      <c r="CR51" s="155"/>
      <c r="CS51" s="155"/>
      <c r="CT51" s="155"/>
      <c r="CU51" s="155"/>
      <c r="CV51" s="155"/>
      <c r="CW51" s="155"/>
      <c r="CX51" s="155"/>
      <c r="CY51" s="155"/>
      <c r="CZ51" s="155"/>
      <c r="DA51" s="155"/>
      <c r="DB51" s="155"/>
      <c r="DC51" s="154"/>
      <c r="DD51" s="154"/>
      <c r="DE51" s="154"/>
      <c r="DF51" s="154"/>
      <c r="DG51" s="155"/>
      <c r="DH51" s="155"/>
      <c r="DI51" s="155"/>
      <c r="DJ51" s="155"/>
      <c r="DK51" s="155"/>
      <c r="DL51" s="155"/>
      <c r="DM51" s="155"/>
      <c r="DN51" s="155"/>
      <c r="DO51" s="155"/>
      <c r="DP51" s="155"/>
      <c r="DQ51" s="155"/>
      <c r="DR51" s="155"/>
      <c r="DS51" s="155"/>
      <c r="DT51" s="155"/>
      <c r="DU51" s="203"/>
      <c r="DV51" s="203"/>
      <c r="DW51" s="203"/>
      <c r="DX51" s="203"/>
      <c r="DY51" s="203"/>
      <c r="DZ51" s="203"/>
      <c r="EA51" s="203"/>
      <c r="EB51" s="203"/>
      <c r="EC51" s="203"/>
      <c r="ED51" s="203"/>
      <c r="EE51" s="203"/>
      <c r="EF51" s="203"/>
      <c r="EG51" s="203"/>
      <c r="EH51" s="203"/>
      <c r="EI51" s="203"/>
      <c r="EJ51" s="203"/>
      <c r="EK51" s="203"/>
      <c r="EL51" s="203"/>
      <c r="EM51" s="203"/>
      <c r="EN51" s="203"/>
      <c r="EO51" s="203"/>
      <c r="EP51" s="203"/>
      <c r="EQ51" s="203"/>
      <c r="ER51" s="203"/>
      <c r="ES51" s="203"/>
      <c r="ET51" s="203"/>
      <c r="EU51" s="203"/>
      <c r="EV51" s="203"/>
      <c r="EW51" s="203"/>
      <c r="EX51" s="203"/>
      <c r="EY51" s="203"/>
      <c r="EZ51" s="203"/>
      <c r="FA51" s="203"/>
      <c r="FB51" s="203"/>
      <c r="FC51" s="203"/>
      <c r="FD51" s="203"/>
      <c r="FE51" s="203"/>
      <c r="FF51" s="203"/>
      <c r="FG51" s="203"/>
      <c r="FH51" s="203"/>
      <c r="FI51" s="203"/>
      <c r="FJ51" s="203"/>
      <c r="FK51" s="203"/>
      <c r="FL51" s="203"/>
      <c r="FM51" s="203"/>
      <c r="FN51" s="203"/>
      <c r="FO51" s="203"/>
      <c r="FP51" s="203"/>
      <c r="FQ51" s="203"/>
      <c r="FR51" s="203"/>
      <c r="FS51" s="203"/>
      <c r="FT51" s="203"/>
      <c r="FU51" s="203"/>
      <c r="FV51" s="203"/>
      <c r="FW51" s="203"/>
      <c r="FX51" s="406"/>
    </row>
    <row r="52" spans="2:217" ht="9" customHeight="1">
      <c r="B52" s="161"/>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62"/>
      <c r="BT52" s="162"/>
      <c r="BU52" s="162"/>
      <c r="BV52" s="162"/>
      <c r="BW52" s="158"/>
      <c r="BX52" s="158"/>
      <c r="BY52" s="158"/>
      <c r="BZ52" s="158"/>
      <c r="CA52" s="158"/>
      <c r="CB52" s="158"/>
      <c r="CC52" s="158"/>
      <c r="CD52" s="158"/>
      <c r="CE52" s="158"/>
      <c r="CF52" s="158"/>
      <c r="CG52" s="158"/>
      <c r="CH52" s="158"/>
      <c r="CI52" s="158"/>
      <c r="CJ52" s="158"/>
      <c r="CK52" s="158"/>
      <c r="CL52" s="158"/>
      <c r="CM52" s="158"/>
      <c r="CN52" s="158"/>
      <c r="CO52" s="159"/>
      <c r="CP52" s="159"/>
      <c r="CQ52" s="159"/>
      <c r="CR52" s="159"/>
      <c r="CS52" s="159"/>
      <c r="CT52" s="159"/>
      <c r="CU52" s="159"/>
      <c r="CV52" s="159"/>
      <c r="CW52" s="159"/>
      <c r="CX52" s="159"/>
      <c r="CY52" s="159"/>
      <c r="CZ52" s="159"/>
      <c r="DA52" s="159"/>
      <c r="DB52" s="159"/>
      <c r="DC52" s="158"/>
      <c r="DD52" s="158"/>
      <c r="DE52" s="158"/>
      <c r="DF52" s="158"/>
      <c r="DG52" s="159"/>
      <c r="DH52" s="159"/>
      <c r="DI52" s="159"/>
      <c r="DJ52" s="159"/>
      <c r="DK52" s="159"/>
      <c r="DL52" s="159"/>
      <c r="DM52" s="159"/>
      <c r="DN52" s="159"/>
      <c r="DO52" s="159"/>
      <c r="DP52" s="159"/>
      <c r="DQ52" s="159"/>
      <c r="DR52" s="159"/>
      <c r="DS52" s="159"/>
      <c r="DT52" s="159"/>
      <c r="DU52" s="330"/>
      <c r="DV52" s="330"/>
      <c r="DW52" s="330"/>
      <c r="DX52" s="330"/>
      <c r="DY52" s="330"/>
      <c r="DZ52" s="330"/>
      <c r="EA52" s="330"/>
      <c r="EB52" s="330"/>
      <c r="EC52" s="330"/>
      <c r="ED52" s="330"/>
      <c r="EE52" s="330"/>
      <c r="EF52" s="330"/>
      <c r="EG52" s="330"/>
      <c r="EH52" s="330"/>
      <c r="EI52" s="330"/>
      <c r="EJ52" s="330"/>
      <c r="EK52" s="330"/>
      <c r="EL52" s="330"/>
      <c r="EM52" s="330"/>
      <c r="EN52" s="330"/>
      <c r="EO52" s="330"/>
      <c r="EP52" s="330"/>
      <c r="EQ52" s="330"/>
      <c r="ER52" s="330"/>
      <c r="ES52" s="330"/>
      <c r="ET52" s="330"/>
      <c r="EU52" s="330"/>
      <c r="EV52" s="330"/>
      <c r="EW52" s="330"/>
      <c r="EX52" s="330"/>
      <c r="EY52" s="330"/>
      <c r="EZ52" s="330"/>
      <c r="FA52" s="330"/>
      <c r="FB52" s="330"/>
      <c r="FC52" s="330"/>
      <c r="FD52" s="330"/>
      <c r="FE52" s="330"/>
      <c r="FF52" s="330"/>
      <c r="FG52" s="330"/>
      <c r="FH52" s="330"/>
      <c r="FI52" s="330"/>
      <c r="FJ52" s="330"/>
      <c r="FK52" s="330"/>
      <c r="FL52" s="330"/>
      <c r="FM52" s="330"/>
      <c r="FN52" s="330"/>
      <c r="FO52" s="330"/>
      <c r="FP52" s="330"/>
      <c r="FQ52" s="330"/>
      <c r="FR52" s="330"/>
      <c r="FS52" s="330"/>
      <c r="FT52" s="330"/>
      <c r="FU52" s="330"/>
      <c r="FV52" s="330"/>
      <c r="FW52" s="330"/>
      <c r="FX52" s="406"/>
    </row>
    <row r="53" spans="2:217" s="185" customFormat="1" ht="14">
      <c r="B53" s="163"/>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c r="AV53" s="216"/>
      <c r="AW53" s="216"/>
      <c r="AX53" s="216"/>
      <c r="AY53" s="216"/>
      <c r="AZ53" s="216"/>
      <c r="BA53" s="216"/>
      <c r="BB53" s="216"/>
      <c r="BC53" s="216"/>
      <c r="BD53" s="216"/>
      <c r="BE53" s="216"/>
      <c r="BF53" s="216"/>
      <c r="BG53" s="216"/>
      <c r="BH53" s="216"/>
      <c r="BI53" s="216"/>
      <c r="BJ53" s="216"/>
      <c r="BK53" s="216"/>
      <c r="BL53" s="216"/>
      <c r="BM53" s="216"/>
      <c r="BN53" s="216"/>
      <c r="BO53" s="216"/>
      <c r="BP53" s="216"/>
      <c r="BQ53" s="216"/>
      <c r="BR53" s="216"/>
      <c r="BS53" s="216"/>
      <c r="BT53" s="216"/>
      <c r="BU53" s="216"/>
      <c r="BV53" s="216"/>
      <c r="BW53" s="216"/>
      <c r="BX53" s="216"/>
      <c r="BY53" s="216"/>
      <c r="BZ53" s="216"/>
      <c r="CA53" s="216"/>
      <c r="CB53" s="216"/>
      <c r="CC53" s="216"/>
      <c r="CD53" s="216"/>
      <c r="CE53" s="216"/>
      <c r="CF53" s="216"/>
      <c r="CG53" s="216"/>
      <c r="CH53" s="216"/>
      <c r="CI53" s="216"/>
      <c r="CJ53" s="216"/>
      <c r="CK53" s="216"/>
      <c r="CL53" s="216"/>
      <c r="CM53" s="216"/>
      <c r="CN53" s="216"/>
      <c r="CO53" s="216"/>
      <c r="CP53" s="216"/>
      <c r="CQ53" s="216"/>
      <c r="CR53" s="216"/>
      <c r="CS53" s="216"/>
      <c r="CT53" s="216"/>
      <c r="CU53" s="216"/>
      <c r="CV53" s="216"/>
      <c r="CW53" s="216"/>
      <c r="CX53" s="216"/>
      <c r="CY53" s="216"/>
      <c r="CZ53" s="216"/>
      <c r="DA53" s="216"/>
      <c r="DB53" s="216"/>
      <c r="DC53" s="216"/>
      <c r="DD53" s="216"/>
      <c r="DE53" s="216"/>
      <c r="DF53" s="216"/>
      <c r="DG53" s="216"/>
      <c r="DH53" s="216"/>
      <c r="DI53" s="216"/>
      <c r="DJ53" s="216"/>
      <c r="DK53" s="216"/>
      <c r="DL53" s="216"/>
      <c r="DM53" s="216"/>
      <c r="DN53" s="216"/>
      <c r="DO53" s="216"/>
      <c r="DP53" s="216"/>
      <c r="DQ53" s="216"/>
      <c r="DR53" s="216"/>
      <c r="DS53" s="216"/>
      <c r="DT53" s="216"/>
      <c r="DU53" s="464"/>
      <c r="DV53" s="464"/>
      <c r="DW53" s="464"/>
      <c r="DX53" s="464"/>
      <c r="DY53" s="464"/>
      <c r="DZ53" s="464"/>
      <c r="EA53" s="464"/>
      <c r="EB53" s="464"/>
      <c r="EC53" s="464"/>
      <c r="ED53" s="464"/>
      <c r="EE53" s="464"/>
      <c r="EF53" s="464"/>
      <c r="EG53" s="464"/>
      <c r="EH53" s="464"/>
      <c r="EI53" s="464"/>
      <c r="EJ53" s="464"/>
      <c r="EK53" s="464"/>
      <c r="EL53" s="464"/>
      <c r="EM53" s="464"/>
      <c r="EN53" s="464"/>
      <c r="EO53" s="464"/>
      <c r="EP53" s="464"/>
      <c r="EQ53" s="464"/>
      <c r="ER53" s="464"/>
      <c r="ES53" s="464"/>
      <c r="ET53" s="464"/>
      <c r="EU53" s="464"/>
      <c r="EV53" s="464"/>
      <c r="EW53" s="464"/>
      <c r="EX53" s="464"/>
      <c r="EY53" s="464"/>
      <c r="EZ53" s="464"/>
      <c r="FA53" s="464"/>
      <c r="FB53" s="464"/>
      <c r="FC53" s="464"/>
      <c r="FD53" s="464"/>
      <c r="FE53" s="464"/>
      <c r="FF53" s="464"/>
      <c r="FG53" s="464"/>
      <c r="FH53" s="464"/>
      <c r="FI53" s="464"/>
      <c r="FJ53" s="464"/>
      <c r="FK53" s="464"/>
      <c r="FL53" s="464"/>
      <c r="FM53" s="464"/>
      <c r="FN53" s="464"/>
      <c r="FO53" s="464"/>
      <c r="FP53" s="464"/>
      <c r="FQ53" s="464"/>
      <c r="FR53" s="464"/>
      <c r="FS53" s="464"/>
      <c r="FT53" s="464"/>
      <c r="FU53" s="464"/>
      <c r="FV53" s="464"/>
      <c r="FW53" s="464"/>
      <c r="FX53" s="406"/>
    </row>
    <row r="54" spans="2:217" s="185" customFormat="1" ht="14">
      <c r="B54" s="163"/>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c r="AV54" s="216"/>
      <c r="AW54" s="216"/>
      <c r="AX54" s="216"/>
      <c r="AY54" s="216"/>
      <c r="AZ54" s="216"/>
      <c r="BA54" s="216"/>
      <c r="BB54" s="216"/>
      <c r="BC54" s="216"/>
      <c r="BD54" s="216"/>
      <c r="BE54" s="216"/>
      <c r="BF54" s="216"/>
      <c r="BG54" s="216"/>
      <c r="BH54" s="216"/>
      <c r="BI54" s="216"/>
      <c r="BJ54" s="216"/>
      <c r="BK54" s="216"/>
      <c r="BL54" s="216"/>
      <c r="BM54" s="216"/>
      <c r="BN54" s="216"/>
      <c r="BO54" s="216"/>
      <c r="BP54" s="216"/>
      <c r="BQ54" s="216"/>
      <c r="BR54" s="216"/>
      <c r="BS54" s="216"/>
      <c r="BT54" s="216"/>
      <c r="BU54" s="216"/>
      <c r="BV54" s="216"/>
      <c r="BW54" s="216"/>
      <c r="BX54" s="216"/>
      <c r="BY54" s="216"/>
      <c r="BZ54" s="216"/>
      <c r="CA54" s="216"/>
      <c r="CB54" s="216"/>
      <c r="CC54" s="216"/>
      <c r="CD54" s="216"/>
      <c r="CE54" s="216"/>
      <c r="CF54" s="216"/>
      <c r="CG54" s="216"/>
      <c r="CH54" s="216"/>
      <c r="CI54" s="216"/>
      <c r="CJ54" s="216"/>
      <c r="CK54" s="216"/>
      <c r="CL54" s="216"/>
      <c r="CM54" s="216"/>
      <c r="CN54" s="216"/>
      <c r="CO54" s="216"/>
      <c r="CP54" s="216"/>
      <c r="CQ54" s="216"/>
      <c r="CR54" s="216"/>
      <c r="CS54" s="216"/>
      <c r="CT54" s="216"/>
      <c r="CU54" s="216"/>
      <c r="CV54" s="216"/>
      <c r="CW54" s="216"/>
      <c r="CX54" s="216"/>
      <c r="CY54" s="216"/>
      <c r="CZ54" s="216"/>
      <c r="DA54" s="216"/>
      <c r="DB54" s="216"/>
      <c r="DC54" s="216"/>
      <c r="DD54" s="216"/>
      <c r="DE54" s="216"/>
      <c r="DF54" s="216"/>
      <c r="DG54" s="216"/>
      <c r="DH54" s="216"/>
      <c r="DI54" s="216"/>
      <c r="DJ54" s="216"/>
      <c r="DK54" s="216"/>
      <c r="DL54" s="216"/>
      <c r="DM54" s="216"/>
      <c r="DN54" s="216"/>
      <c r="DO54" s="216"/>
      <c r="DP54" s="216"/>
      <c r="DQ54" s="216"/>
      <c r="DR54" s="216"/>
      <c r="DS54" s="216"/>
      <c r="DT54" s="216"/>
      <c r="DU54" s="464"/>
      <c r="DV54" s="464"/>
      <c r="DW54" s="464"/>
      <c r="DX54" s="464"/>
      <c r="DY54" s="464"/>
      <c r="DZ54" s="464"/>
      <c r="EA54" s="464"/>
      <c r="EB54" s="464"/>
      <c r="EC54" s="464"/>
      <c r="ED54" s="464"/>
      <c r="EE54" s="464"/>
      <c r="EF54" s="464"/>
      <c r="EG54" s="464"/>
      <c r="EH54" s="464"/>
      <c r="EI54" s="464"/>
      <c r="EJ54" s="464"/>
      <c r="EK54" s="464"/>
      <c r="EL54" s="464"/>
      <c r="EM54" s="464"/>
      <c r="EN54" s="464"/>
      <c r="EO54" s="464"/>
      <c r="EP54" s="464"/>
      <c r="EQ54" s="464"/>
      <c r="ER54" s="464"/>
      <c r="ES54" s="464"/>
      <c r="ET54" s="464"/>
      <c r="EU54" s="464"/>
      <c r="EV54" s="464"/>
      <c r="EW54" s="464"/>
      <c r="EX54" s="464"/>
      <c r="EY54" s="464"/>
      <c r="EZ54" s="464"/>
      <c r="FA54" s="464"/>
      <c r="FB54" s="464"/>
      <c r="FC54" s="464"/>
      <c r="FD54" s="464"/>
      <c r="FE54" s="464"/>
      <c r="FF54" s="464"/>
      <c r="FG54" s="464"/>
      <c r="FH54" s="464"/>
      <c r="FI54" s="464"/>
      <c r="FJ54" s="464"/>
      <c r="FK54" s="464"/>
      <c r="FL54" s="464"/>
      <c r="FM54" s="464"/>
      <c r="FN54" s="464"/>
      <c r="FO54" s="464"/>
      <c r="FP54" s="464"/>
      <c r="FQ54" s="464"/>
      <c r="FR54" s="464"/>
      <c r="FS54" s="464"/>
      <c r="FT54" s="464"/>
      <c r="FU54" s="464"/>
      <c r="FV54" s="464"/>
      <c r="FW54" s="464"/>
      <c r="FX54" s="406"/>
    </row>
    <row r="55" spans="2:217" s="185" customFormat="1" ht="14">
      <c r="B55" s="164"/>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c r="BY55" s="217"/>
      <c r="BZ55" s="217"/>
      <c r="CA55" s="217"/>
      <c r="CB55" s="217"/>
      <c r="CC55" s="217"/>
      <c r="CD55" s="217"/>
      <c r="CE55" s="217"/>
      <c r="CF55" s="217"/>
      <c r="CG55" s="217"/>
      <c r="CH55" s="217"/>
      <c r="CI55" s="217"/>
      <c r="CJ55" s="217"/>
      <c r="CK55" s="217"/>
      <c r="CL55" s="217"/>
      <c r="CM55" s="217"/>
      <c r="CN55" s="217"/>
      <c r="CO55" s="217"/>
      <c r="CP55" s="217"/>
      <c r="CQ55" s="217"/>
      <c r="CR55" s="217"/>
      <c r="CS55" s="217"/>
      <c r="CT55" s="217"/>
      <c r="CU55" s="217"/>
      <c r="CV55" s="217"/>
      <c r="CW55" s="217"/>
      <c r="CX55" s="217"/>
      <c r="CY55" s="217"/>
      <c r="CZ55" s="217"/>
      <c r="DA55" s="217"/>
      <c r="DB55" s="217"/>
      <c r="DC55" s="217"/>
      <c r="DD55" s="217"/>
      <c r="DE55" s="217"/>
      <c r="DF55" s="217"/>
      <c r="DG55" s="217"/>
      <c r="DH55" s="217"/>
      <c r="DI55" s="217"/>
      <c r="DJ55" s="217"/>
      <c r="DK55" s="217"/>
      <c r="DL55" s="217"/>
      <c r="DM55" s="217"/>
      <c r="DN55" s="217"/>
      <c r="DO55" s="217"/>
      <c r="DP55" s="217"/>
      <c r="DQ55" s="217"/>
      <c r="DR55" s="217"/>
      <c r="DS55" s="217"/>
      <c r="DT55" s="217"/>
      <c r="DU55" s="474"/>
      <c r="DV55" s="474"/>
      <c r="DW55" s="474"/>
      <c r="DX55" s="474"/>
      <c r="DY55" s="474"/>
      <c r="DZ55" s="474"/>
      <c r="EA55" s="474"/>
      <c r="EB55" s="474"/>
      <c r="EC55" s="474"/>
      <c r="ED55" s="474"/>
      <c r="EE55" s="474"/>
      <c r="EF55" s="474"/>
      <c r="EG55" s="474"/>
      <c r="EH55" s="474"/>
      <c r="EI55" s="474"/>
      <c r="EJ55" s="474"/>
      <c r="EK55" s="474"/>
      <c r="EL55" s="474"/>
      <c r="EM55" s="474"/>
      <c r="EN55" s="474"/>
      <c r="EO55" s="474"/>
      <c r="EP55" s="474"/>
      <c r="EQ55" s="474"/>
      <c r="ER55" s="474"/>
      <c r="ES55" s="474"/>
      <c r="ET55" s="474"/>
      <c r="EU55" s="474"/>
      <c r="EV55" s="474"/>
      <c r="EW55" s="474"/>
      <c r="EX55" s="474"/>
      <c r="EY55" s="474"/>
      <c r="EZ55" s="474"/>
      <c r="FA55" s="474"/>
      <c r="FB55" s="474"/>
      <c r="FC55" s="474"/>
      <c r="FD55" s="474"/>
      <c r="FE55" s="474"/>
      <c r="FF55" s="474"/>
      <c r="FG55" s="474"/>
      <c r="FH55" s="474"/>
      <c r="FI55" s="474"/>
      <c r="FJ55" s="474"/>
      <c r="FK55" s="474"/>
      <c r="FL55" s="474"/>
      <c r="FM55" s="474"/>
      <c r="FN55" s="474"/>
      <c r="FO55" s="474"/>
      <c r="FP55" s="474"/>
      <c r="FQ55" s="474"/>
      <c r="FR55" s="474"/>
      <c r="FS55" s="474"/>
      <c r="FT55" s="474"/>
      <c r="FU55" s="474"/>
      <c r="FV55" s="474"/>
      <c r="FW55" s="474"/>
      <c r="FX55" s="406"/>
    </row>
    <row r="56" spans="2:217" ht="14" thickBot="1">
      <c r="FX56" s="406"/>
    </row>
    <row r="57" spans="2:217" ht="14" thickBot="1">
      <c r="B57" s="206"/>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476"/>
      <c r="FX57" s="406"/>
    </row>
    <row r="58" spans="2:217" s="185" customFormat="1">
      <c r="B58" s="144"/>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c r="BD58" s="218"/>
      <c r="BE58" s="218"/>
      <c r="BF58" s="218"/>
      <c r="BG58" s="218"/>
      <c r="BH58" s="218"/>
      <c r="BI58" s="218"/>
      <c r="BJ58" s="218"/>
      <c r="BK58" s="218"/>
      <c r="BL58" s="218"/>
      <c r="BM58" s="218"/>
      <c r="BN58" s="218"/>
      <c r="BO58" s="218"/>
      <c r="BP58" s="218"/>
      <c r="BQ58" s="218"/>
      <c r="BR58" s="218"/>
      <c r="BS58" s="218"/>
      <c r="BT58" s="218"/>
      <c r="BU58" s="218"/>
      <c r="BV58" s="218"/>
      <c r="BW58" s="218"/>
      <c r="BX58" s="218"/>
      <c r="BY58" s="218"/>
      <c r="BZ58" s="218"/>
      <c r="CA58" s="218"/>
      <c r="CB58" s="218"/>
      <c r="CC58" s="218"/>
      <c r="CD58" s="218"/>
      <c r="CE58" s="218"/>
      <c r="CF58" s="218"/>
      <c r="CG58" s="218"/>
      <c r="CH58" s="218"/>
      <c r="CI58" s="218"/>
      <c r="CJ58" s="218"/>
      <c r="CK58" s="218"/>
      <c r="CL58" s="218"/>
      <c r="CM58" s="218"/>
      <c r="CN58" s="218"/>
      <c r="CO58" s="218"/>
      <c r="CP58" s="218"/>
      <c r="CQ58" s="218"/>
      <c r="CR58" s="218"/>
      <c r="CS58" s="218"/>
      <c r="CT58" s="218"/>
      <c r="CU58" s="218"/>
      <c r="CV58" s="218"/>
      <c r="CW58" s="218"/>
      <c r="CX58" s="218"/>
      <c r="CY58" s="218"/>
      <c r="CZ58" s="218"/>
      <c r="DA58" s="218"/>
      <c r="DB58" s="218"/>
      <c r="DC58" s="218"/>
      <c r="DD58" s="218"/>
      <c r="DE58" s="218"/>
      <c r="DF58" s="218"/>
      <c r="DG58" s="218"/>
      <c r="DH58" s="218"/>
      <c r="DI58" s="218"/>
      <c r="DJ58" s="218"/>
      <c r="DK58" s="218"/>
      <c r="DL58" s="218"/>
      <c r="DM58" s="218"/>
      <c r="DN58" s="218"/>
      <c r="DO58" s="218"/>
      <c r="DP58" s="218"/>
      <c r="DQ58" s="218"/>
      <c r="DR58" s="218"/>
      <c r="DS58" s="218"/>
      <c r="DT58" s="218"/>
      <c r="DU58" s="221"/>
      <c r="DV58" s="221"/>
      <c r="DW58" s="221"/>
      <c r="DX58" s="221"/>
      <c r="DY58" s="221"/>
      <c r="DZ58" s="221"/>
      <c r="EA58" s="221"/>
      <c r="EB58" s="221"/>
      <c r="EC58" s="221"/>
      <c r="ED58" s="221"/>
      <c r="EE58" s="221"/>
      <c r="EF58" s="221"/>
      <c r="EG58" s="221"/>
      <c r="EH58" s="221"/>
      <c r="EI58" s="221"/>
      <c r="EJ58" s="221"/>
      <c r="EK58" s="221"/>
      <c r="EL58" s="221"/>
      <c r="EM58" s="221"/>
      <c r="EN58" s="221"/>
      <c r="EO58" s="221"/>
      <c r="EP58" s="221"/>
      <c r="EQ58" s="221"/>
      <c r="ER58" s="221"/>
      <c r="ES58" s="221"/>
      <c r="ET58" s="221"/>
      <c r="EU58" s="221"/>
      <c r="EV58" s="221"/>
      <c r="EW58" s="221"/>
      <c r="EX58" s="221"/>
      <c r="EY58" s="221"/>
      <c r="EZ58" s="221"/>
      <c r="FA58" s="221"/>
      <c r="FB58" s="221"/>
      <c r="FC58" s="221"/>
      <c r="FD58" s="221"/>
      <c r="FE58" s="221"/>
      <c r="FF58" s="221"/>
      <c r="FG58" s="221"/>
      <c r="FH58" s="221"/>
      <c r="FI58" s="221"/>
      <c r="FJ58" s="221"/>
      <c r="FK58" s="221"/>
      <c r="FL58" s="221"/>
      <c r="FM58" s="221"/>
      <c r="FN58" s="221"/>
      <c r="FO58" s="221"/>
      <c r="FP58" s="221"/>
      <c r="FQ58" s="221"/>
      <c r="FR58" s="221"/>
      <c r="FS58" s="221"/>
      <c r="FT58" s="221"/>
      <c r="FU58" s="221"/>
      <c r="FV58" s="221"/>
      <c r="FW58" s="221"/>
      <c r="FX58" s="489"/>
      <c r="FY58" s="489"/>
    </row>
    <row r="59" spans="2:217" s="185" customFormat="1">
      <c r="B59" s="144"/>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c r="BD59" s="218"/>
      <c r="BE59" s="218"/>
      <c r="BF59" s="218"/>
      <c r="BG59" s="218"/>
      <c r="BH59" s="218"/>
      <c r="BI59" s="218"/>
      <c r="BJ59" s="218"/>
      <c r="BK59" s="218"/>
      <c r="BL59" s="218"/>
      <c r="BM59" s="218"/>
      <c r="BN59" s="218"/>
      <c r="BO59" s="218"/>
      <c r="BP59" s="218"/>
      <c r="BQ59" s="218"/>
      <c r="BR59" s="218"/>
      <c r="BS59" s="218"/>
      <c r="BT59" s="218"/>
      <c r="BU59" s="218"/>
      <c r="BV59" s="218"/>
      <c r="BW59" s="218"/>
      <c r="BX59" s="218"/>
      <c r="BY59" s="218"/>
      <c r="BZ59" s="218"/>
      <c r="CA59" s="218"/>
      <c r="CB59" s="218"/>
      <c r="CC59" s="218"/>
      <c r="CD59" s="218"/>
      <c r="CE59" s="218"/>
      <c r="CF59" s="218"/>
      <c r="CG59" s="218"/>
      <c r="CH59" s="218"/>
      <c r="CI59" s="218"/>
      <c r="CJ59" s="218"/>
      <c r="CK59" s="218"/>
      <c r="CL59" s="218"/>
      <c r="CM59" s="218"/>
      <c r="CN59" s="218"/>
      <c r="CO59" s="218"/>
      <c r="CP59" s="218"/>
      <c r="CQ59" s="218"/>
      <c r="CR59" s="218"/>
      <c r="CS59" s="218"/>
      <c r="CT59" s="218"/>
      <c r="CU59" s="218"/>
      <c r="CV59" s="218"/>
      <c r="CW59" s="218"/>
      <c r="CX59" s="218"/>
      <c r="CY59" s="218"/>
      <c r="CZ59" s="218"/>
      <c r="DA59" s="218"/>
      <c r="DB59" s="218"/>
      <c r="DC59" s="218"/>
      <c r="DD59" s="218"/>
      <c r="DE59" s="218"/>
      <c r="DF59" s="218"/>
      <c r="DG59" s="218"/>
      <c r="DH59" s="218"/>
      <c r="DI59" s="218"/>
      <c r="DJ59" s="218"/>
      <c r="DK59" s="218"/>
      <c r="DL59" s="218"/>
      <c r="DM59" s="218"/>
      <c r="DN59" s="218"/>
      <c r="DO59" s="218"/>
      <c r="DP59" s="218"/>
      <c r="DQ59" s="218"/>
      <c r="DR59" s="218"/>
      <c r="DS59" s="218"/>
      <c r="DT59" s="218"/>
      <c r="DU59" s="221"/>
      <c r="DV59" s="221"/>
      <c r="DW59" s="221"/>
      <c r="DX59" s="221"/>
      <c r="DY59" s="221"/>
      <c r="DZ59" s="221"/>
      <c r="EA59" s="221"/>
      <c r="EB59" s="221"/>
      <c r="EC59" s="221"/>
      <c r="ED59" s="221"/>
      <c r="EE59" s="221"/>
      <c r="EF59" s="221"/>
      <c r="EG59" s="221"/>
      <c r="EH59" s="221"/>
      <c r="EI59" s="221"/>
      <c r="EJ59" s="221"/>
      <c r="EK59" s="221"/>
      <c r="EL59" s="221"/>
      <c r="EM59" s="221"/>
      <c r="EN59" s="221"/>
      <c r="EO59" s="221"/>
      <c r="EP59" s="221"/>
      <c r="EQ59" s="221"/>
      <c r="ER59" s="221"/>
      <c r="ES59" s="221"/>
      <c r="ET59" s="221"/>
      <c r="EU59" s="221"/>
      <c r="EV59" s="221"/>
      <c r="EW59" s="221"/>
      <c r="EX59" s="221"/>
      <c r="EY59" s="221"/>
      <c r="EZ59" s="221"/>
      <c r="FA59" s="221"/>
      <c r="FB59" s="221"/>
      <c r="FC59" s="221"/>
      <c r="FD59" s="221"/>
      <c r="FE59" s="221"/>
      <c r="FF59" s="221"/>
      <c r="FG59" s="221"/>
      <c r="FH59" s="221"/>
      <c r="FI59" s="221"/>
      <c r="FJ59" s="221"/>
      <c r="FK59" s="221"/>
      <c r="FL59" s="221"/>
      <c r="FM59" s="221"/>
      <c r="FN59" s="221"/>
      <c r="FO59" s="221"/>
      <c r="FP59" s="221"/>
      <c r="FQ59" s="221"/>
      <c r="FR59" s="221"/>
      <c r="FS59" s="221"/>
      <c r="FT59" s="221"/>
      <c r="FU59" s="221"/>
      <c r="FV59" s="221"/>
      <c r="FW59" s="221"/>
      <c r="FX59" s="489"/>
      <c r="FY59" s="489"/>
    </row>
    <row r="60" spans="2:217" s="185" customFormat="1" ht="14" thickBot="1">
      <c r="B60" s="150"/>
      <c r="C60" s="219"/>
      <c r="D60" s="219"/>
      <c r="E60" s="219"/>
      <c r="F60" s="219"/>
      <c r="G60" s="219"/>
      <c r="H60" s="219"/>
      <c r="I60" s="219"/>
      <c r="J60" s="219"/>
      <c r="K60" s="219"/>
      <c r="L60" s="219"/>
      <c r="M60" s="219"/>
      <c r="N60" s="219"/>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M60" s="218"/>
      <c r="BN60" s="218"/>
      <c r="BO60" s="218"/>
      <c r="BP60" s="218"/>
      <c r="BQ60" s="218"/>
      <c r="BR60" s="218"/>
      <c r="BS60" s="218"/>
      <c r="BT60" s="218"/>
      <c r="BU60" s="218"/>
      <c r="BV60" s="218"/>
      <c r="BW60" s="218"/>
      <c r="BX60" s="218"/>
      <c r="BY60" s="218"/>
      <c r="BZ60" s="218"/>
      <c r="CA60" s="218"/>
      <c r="CB60" s="218"/>
      <c r="CC60" s="218"/>
      <c r="CD60" s="218"/>
      <c r="CE60" s="218"/>
      <c r="CF60" s="218"/>
      <c r="CG60" s="218"/>
      <c r="CH60" s="218"/>
      <c r="CI60" s="218"/>
      <c r="CJ60" s="218"/>
      <c r="CK60" s="218"/>
      <c r="CL60" s="218"/>
      <c r="CM60" s="218"/>
      <c r="CN60" s="218"/>
      <c r="CO60" s="218"/>
      <c r="CP60" s="218"/>
      <c r="CQ60" s="218"/>
      <c r="CR60" s="218"/>
      <c r="CS60" s="218"/>
      <c r="CT60" s="218"/>
      <c r="CU60" s="218"/>
      <c r="CV60" s="218"/>
      <c r="CW60" s="218"/>
      <c r="CX60" s="218"/>
      <c r="CY60" s="218"/>
      <c r="CZ60" s="218"/>
      <c r="DA60" s="218"/>
      <c r="DB60" s="218"/>
      <c r="DC60" s="218"/>
      <c r="DD60" s="218"/>
      <c r="DE60" s="218"/>
      <c r="DF60" s="218"/>
      <c r="DG60" s="218"/>
      <c r="DH60" s="218"/>
      <c r="DI60" s="218"/>
      <c r="DJ60" s="218"/>
      <c r="DK60" s="218"/>
      <c r="DL60" s="218"/>
      <c r="DM60" s="218"/>
      <c r="DN60" s="218"/>
      <c r="DO60" s="218"/>
      <c r="DP60" s="218"/>
      <c r="DQ60" s="218"/>
      <c r="DR60" s="218"/>
      <c r="DS60" s="218"/>
      <c r="DT60" s="218"/>
      <c r="DU60" s="223"/>
      <c r="DV60" s="223"/>
      <c r="DW60" s="223"/>
      <c r="DX60" s="223"/>
      <c r="DY60" s="223"/>
      <c r="DZ60" s="223"/>
      <c r="EA60" s="223"/>
      <c r="EB60" s="223"/>
      <c r="EC60" s="223"/>
      <c r="ED60" s="223"/>
      <c r="EE60" s="223"/>
      <c r="EF60" s="223"/>
      <c r="EG60" s="223"/>
      <c r="EH60" s="223"/>
      <c r="EI60" s="223"/>
      <c r="EJ60" s="223"/>
      <c r="EK60" s="223"/>
      <c r="EL60" s="223"/>
      <c r="EM60" s="223"/>
      <c r="EN60" s="223"/>
      <c r="EO60" s="223"/>
      <c r="EP60" s="223"/>
      <c r="EQ60" s="223"/>
      <c r="ER60" s="223"/>
      <c r="ES60" s="223"/>
      <c r="ET60" s="223"/>
      <c r="EU60" s="223"/>
      <c r="EV60" s="223"/>
      <c r="EW60" s="223"/>
      <c r="EX60" s="223"/>
      <c r="EY60" s="223"/>
      <c r="EZ60" s="223"/>
      <c r="FA60" s="223"/>
      <c r="FB60" s="223"/>
      <c r="FC60" s="223"/>
      <c r="FD60" s="223"/>
      <c r="FE60" s="223"/>
      <c r="FF60" s="223"/>
      <c r="FG60" s="223"/>
      <c r="FH60" s="223"/>
      <c r="FI60" s="223"/>
      <c r="FJ60" s="223"/>
      <c r="FK60" s="223"/>
      <c r="FL60" s="223"/>
      <c r="FM60" s="223"/>
      <c r="FN60" s="223"/>
      <c r="FO60" s="223"/>
      <c r="FP60" s="223"/>
      <c r="FQ60" s="223"/>
      <c r="FR60" s="223"/>
      <c r="FS60" s="223"/>
      <c r="FT60" s="223"/>
      <c r="FU60" s="223"/>
      <c r="FV60" s="223"/>
      <c r="FW60" s="223"/>
      <c r="FX60" s="489"/>
      <c r="FY60" s="489"/>
    </row>
    <row r="61" spans="2:217" s="185" customFormat="1">
      <c r="B61" s="144"/>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220"/>
      <c r="BI61" s="220"/>
      <c r="BJ61" s="220"/>
      <c r="BK61" s="220"/>
      <c r="BL61" s="220"/>
      <c r="BM61" s="220"/>
      <c r="BN61" s="220"/>
      <c r="BO61" s="220"/>
      <c r="BP61" s="220"/>
      <c r="BQ61" s="220"/>
      <c r="BR61" s="220"/>
      <c r="BS61" s="220"/>
      <c r="BT61" s="220"/>
      <c r="BU61" s="220"/>
      <c r="BV61" s="220"/>
      <c r="BW61" s="220"/>
      <c r="BX61" s="220"/>
      <c r="BY61" s="220"/>
      <c r="BZ61" s="220"/>
      <c r="CA61" s="220"/>
      <c r="CB61" s="220"/>
      <c r="CC61" s="220"/>
      <c r="CD61" s="220"/>
      <c r="CE61" s="220"/>
      <c r="CF61" s="220"/>
      <c r="CG61" s="220"/>
      <c r="CH61" s="220"/>
      <c r="CI61" s="220"/>
      <c r="CJ61" s="221"/>
      <c r="CK61" s="221"/>
      <c r="CL61" s="221"/>
      <c r="CM61" s="221"/>
      <c r="CN61" s="221"/>
      <c r="CO61" s="221"/>
      <c r="CP61" s="221"/>
      <c r="CQ61" s="221"/>
      <c r="CR61" s="221"/>
      <c r="CS61" s="221"/>
      <c r="CT61" s="221"/>
      <c r="CU61" s="221"/>
      <c r="CV61" s="221"/>
      <c r="CW61" s="221"/>
      <c r="CX61" s="221"/>
      <c r="CY61" s="221"/>
      <c r="CZ61" s="221"/>
      <c r="DA61" s="221"/>
      <c r="DB61" s="221"/>
      <c r="DC61" s="221"/>
      <c r="DD61" s="221"/>
      <c r="DE61" s="221"/>
      <c r="DF61" s="221"/>
      <c r="DG61" s="221"/>
      <c r="DH61" s="221"/>
      <c r="DI61" s="221"/>
      <c r="DJ61" s="221"/>
      <c r="DK61" s="221"/>
      <c r="DL61" s="221"/>
      <c r="DM61" s="221"/>
      <c r="DN61" s="221"/>
      <c r="DO61" s="220"/>
      <c r="DP61" s="220"/>
      <c r="DQ61" s="220"/>
      <c r="DR61" s="220"/>
      <c r="DS61" s="220"/>
      <c r="DT61" s="220"/>
      <c r="DU61" s="220"/>
      <c r="DV61" s="220"/>
      <c r="DW61" s="220"/>
      <c r="DX61" s="220"/>
      <c r="DY61" s="220"/>
      <c r="DZ61" s="220"/>
      <c r="EA61" s="220"/>
      <c r="EB61" s="220"/>
      <c r="EC61" s="220"/>
      <c r="ED61" s="220"/>
      <c r="EE61" s="220"/>
      <c r="EF61" s="220"/>
      <c r="EG61" s="220"/>
      <c r="EH61" s="220"/>
      <c r="EI61" s="220"/>
      <c r="EJ61" s="220"/>
      <c r="EK61" s="220"/>
      <c r="EL61" s="220"/>
      <c r="EM61" s="220"/>
      <c r="EN61" s="220"/>
      <c r="EO61" s="220"/>
      <c r="EP61" s="220"/>
      <c r="EQ61" s="220"/>
      <c r="ER61" s="220"/>
      <c r="ES61" s="220"/>
      <c r="ET61" s="220"/>
      <c r="EU61" s="220"/>
      <c r="EV61" s="220"/>
      <c r="EW61" s="220"/>
      <c r="EX61" s="220"/>
      <c r="EY61" s="220"/>
      <c r="EZ61" s="220"/>
      <c r="FA61" s="220"/>
      <c r="FB61" s="220"/>
      <c r="FC61" s="220"/>
      <c r="FD61" s="220"/>
      <c r="FE61" s="220"/>
      <c r="FF61" s="220"/>
      <c r="FG61" s="220"/>
      <c r="FH61" s="220"/>
      <c r="FI61" s="220"/>
      <c r="FJ61" s="220"/>
      <c r="FK61" s="220"/>
      <c r="FL61" s="220"/>
      <c r="FM61" s="220"/>
      <c r="FN61" s="220"/>
      <c r="FO61" s="220"/>
      <c r="FP61" s="220"/>
      <c r="FQ61" s="220"/>
      <c r="FR61" s="220"/>
      <c r="FS61" s="220"/>
      <c r="FT61" s="220"/>
      <c r="FU61" s="220"/>
      <c r="FV61" s="220"/>
      <c r="FW61" s="220"/>
      <c r="FX61" s="489"/>
      <c r="FY61" s="489"/>
    </row>
    <row r="62" spans="2:217" s="185" customFormat="1">
      <c r="B62" s="144"/>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220"/>
      <c r="BK62" s="220"/>
      <c r="BL62" s="220"/>
      <c r="BM62" s="220"/>
      <c r="BN62" s="220"/>
      <c r="BO62" s="220"/>
      <c r="BP62" s="220"/>
      <c r="BQ62" s="220"/>
      <c r="BR62" s="220"/>
      <c r="BS62" s="220"/>
      <c r="BT62" s="220"/>
      <c r="BU62" s="220"/>
      <c r="BV62" s="220"/>
      <c r="BW62" s="220"/>
      <c r="BX62" s="220"/>
      <c r="BY62" s="220"/>
      <c r="BZ62" s="220"/>
      <c r="CA62" s="220"/>
      <c r="CB62" s="220"/>
      <c r="CC62" s="220"/>
      <c r="CD62" s="220"/>
      <c r="CE62" s="220"/>
      <c r="CF62" s="220"/>
      <c r="CG62" s="220"/>
      <c r="CH62" s="220"/>
      <c r="CI62" s="220"/>
      <c r="CJ62" s="221"/>
      <c r="CK62" s="221"/>
      <c r="CL62" s="221"/>
      <c r="CM62" s="221"/>
      <c r="CN62" s="221"/>
      <c r="CO62" s="221"/>
      <c r="CP62" s="221"/>
      <c r="CQ62" s="221"/>
      <c r="CR62" s="221"/>
      <c r="CS62" s="221"/>
      <c r="CT62" s="221"/>
      <c r="CU62" s="221"/>
      <c r="CV62" s="221"/>
      <c r="CW62" s="221"/>
      <c r="CX62" s="221"/>
      <c r="CY62" s="221"/>
      <c r="CZ62" s="221"/>
      <c r="DA62" s="221"/>
      <c r="DB62" s="221"/>
      <c r="DC62" s="221"/>
      <c r="DD62" s="221"/>
      <c r="DE62" s="221"/>
      <c r="DF62" s="221"/>
      <c r="DG62" s="221"/>
      <c r="DH62" s="221"/>
      <c r="DI62" s="221"/>
      <c r="DJ62" s="221"/>
      <c r="DK62" s="221"/>
      <c r="DL62" s="221"/>
      <c r="DM62" s="221"/>
      <c r="DN62" s="221"/>
      <c r="DO62" s="220"/>
      <c r="DP62" s="220"/>
      <c r="DQ62" s="220"/>
      <c r="DR62" s="220"/>
      <c r="DS62" s="220"/>
      <c r="DT62" s="220"/>
      <c r="DU62" s="220"/>
      <c r="DV62" s="220"/>
      <c r="DW62" s="220"/>
      <c r="DX62" s="220"/>
      <c r="DY62" s="220"/>
      <c r="DZ62" s="220"/>
      <c r="EA62" s="220"/>
      <c r="EB62" s="220"/>
      <c r="EC62" s="220"/>
      <c r="ED62" s="220"/>
      <c r="EE62" s="220"/>
      <c r="EF62" s="220"/>
      <c r="EG62" s="220"/>
      <c r="EH62" s="220"/>
      <c r="EI62" s="220"/>
      <c r="EJ62" s="220"/>
      <c r="EK62" s="220"/>
      <c r="EL62" s="220"/>
      <c r="EM62" s="220"/>
      <c r="EN62" s="220"/>
      <c r="EO62" s="220"/>
      <c r="EP62" s="220"/>
      <c r="EQ62" s="220"/>
      <c r="ER62" s="220"/>
      <c r="ES62" s="220"/>
      <c r="ET62" s="220"/>
      <c r="EU62" s="220"/>
      <c r="EV62" s="220"/>
      <c r="EW62" s="220"/>
      <c r="EX62" s="220"/>
      <c r="EY62" s="220"/>
      <c r="EZ62" s="220"/>
      <c r="FA62" s="220"/>
      <c r="FB62" s="220"/>
      <c r="FC62" s="220"/>
      <c r="FD62" s="220"/>
      <c r="FE62" s="220"/>
      <c r="FF62" s="220"/>
      <c r="FG62" s="220"/>
      <c r="FH62" s="220"/>
      <c r="FI62" s="220"/>
      <c r="FJ62" s="220"/>
      <c r="FK62" s="220"/>
      <c r="FL62" s="220"/>
      <c r="FM62" s="220"/>
      <c r="FN62" s="220"/>
      <c r="FO62" s="220"/>
      <c r="FP62" s="220"/>
      <c r="FQ62" s="220"/>
      <c r="FR62" s="220"/>
      <c r="FS62" s="220"/>
      <c r="FT62" s="220"/>
      <c r="FU62" s="220"/>
      <c r="FV62" s="220"/>
      <c r="FW62" s="220"/>
      <c r="FX62" s="489"/>
      <c r="FY62" s="489"/>
    </row>
    <row r="63" spans="2:217" s="185" customFormat="1">
      <c r="B63" s="144"/>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U63" s="220"/>
      <c r="AV63" s="220"/>
      <c r="AW63" s="220"/>
      <c r="AX63" s="220"/>
      <c r="AY63" s="220"/>
      <c r="AZ63" s="220"/>
      <c r="BA63" s="220"/>
      <c r="BB63" s="220"/>
      <c r="BC63" s="220"/>
      <c r="BD63" s="220"/>
      <c r="BE63" s="220"/>
      <c r="BF63" s="220"/>
      <c r="BG63" s="220"/>
      <c r="BH63" s="220"/>
      <c r="BI63" s="220"/>
      <c r="BJ63" s="220"/>
      <c r="BK63" s="220"/>
      <c r="BL63" s="220"/>
      <c r="BM63" s="220"/>
      <c r="BN63" s="220"/>
      <c r="BO63" s="220"/>
      <c r="BP63" s="220"/>
      <c r="BQ63" s="220"/>
      <c r="BR63" s="220"/>
      <c r="BS63" s="220"/>
      <c r="BT63" s="220"/>
      <c r="BU63" s="220"/>
      <c r="BV63" s="220"/>
      <c r="BW63" s="220"/>
      <c r="BX63" s="220"/>
      <c r="BY63" s="220"/>
      <c r="BZ63" s="220"/>
      <c r="CA63" s="220"/>
      <c r="CB63" s="220"/>
      <c r="CC63" s="220"/>
      <c r="CD63" s="220"/>
      <c r="CE63" s="220"/>
      <c r="CF63" s="220"/>
      <c r="CG63" s="220"/>
      <c r="CH63" s="220"/>
      <c r="CI63" s="220"/>
      <c r="CJ63" s="221"/>
      <c r="CK63" s="221"/>
      <c r="CL63" s="221"/>
      <c r="CM63" s="221"/>
      <c r="CN63" s="221"/>
      <c r="CO63" s="221"/>
      <c r="CP63" s="221"/>
      <c r="CQ63" s="221"/>
      <c r="CR63" s="221"/>
      <c r="CS63" s="221"/>
      <c r="CT63" s="221"/>
      <c r="CU63" s="221"/>
      <c r="CV63" s="221"/>
      <c r="CW63" s="221"/>
      <c r="CX63" s="221"/>
      <c r="CY63" s="221"/>
      <c r="CZ63" s="221"/>
      <c r="DA63" s="221"/>
      <c r="DB63" s="221"/>
      <c r="DC63" s="221"/>
      <c r="DD63" s="221"/>
      <c r="DE63" s="221"/>
      <c r="DF63" s="221"/>
      <c r="DG63" s="221"/>
      <c r="DH63" s="221"/>
      <c r="DI63" s="221"/>
      <c r="DJ63" s="221"/>
      <c r="DK63" s="221"/>
      <c r="DL63" s="221"/>
      <c r="DM63" s="221"/>
      <c r="DN63" s="221"/>
      <c r="DO63" s="220"/>
      <c r="DP63" s="220"/>
      <c r="DQ63" s="220"/>
      <c r="DR63" s="220"/>
      <c r="DS63" s="220"/>
      <c r="DT63" s="220"/>
      <c r="DU63" s="220"/>
      <c r="DV63" s="220"/>
      <c r="DW63" s="220"/>
      <c r="DX63" s="220"/>
      <c r="DY63" s="220"/>
      <c r="DZ63" s="220"/>
      <c r="EA63" s="220"/>
      <c r="EB63" s="220"/>
      <c r="EC63" s="220"/>
      <c r="ED63" s="220"/>
      <c r="EE63" s="220"/>
      <c r="EF63" s="220"/>
      <c r="EG63" s="220"/>
      <c r="EH63" s="220"/>
      <c r="EI63" s="220"/>
      <c r="EJ63" s="220"/>
      <c r="EK63" s="220"/>
      <c r="EL63" s="220"/>
      <c r="EM63" s="220"/>
      <c r="EN63" s="220"/>
      <c r="EO63" s="220"/>
      <c r="EP63" s="220"/>
      <c r="EQ63" s="220"/>
      <c r="ER63" s="220"/>
      <c r="ES63" s="220"/>
      <c r="ET63" s="220"/>
      <c r="EU63" s="220"/>
      <c r="EV63" s="220"/>
      <c r="EW63" s="220"/>
      <c r="EX63" s="220"/>
      <c r="EY63" s="220"/>
      <c r="EZ63" s="220"/>
      <c r="FA63" s="220"/>
      <c r="FB63" s="220"/>
      <c r="FC63" s="220"/>
      <c r="FD63" s="220"/>
      <c r="FE63" s="220"/>
      <c r="FF63" s="220"/>
      <c r="FG63" s="220"/>
      <c r="FH63" s="220"/>
      <c r="FI63" s="220"/>
      <c r="FJ63" s="220"/>
      <c r="FK63" s="220"/>
      <c r="FL63" s="220"/>
      <c r="FM63" s="220"/>
      <c r="FN63" s="220"/>
      <c r="FO63" s="220"/>
      <c r="FP63" s="220"/>
      <c r="FQ63" s="220"/>
      <c r="FR63" s="220"/>
      <c r="FS63" s="220"/>
      <c r="FT63" s="220"/>
      <c r="FU63" s="220"/>
      <c r="FV63" s="220"/>
      <c r="FW63" s="220"/>
      <c r="FX63" s="489"/>
      <c r="FY63" s="489"/>
    </row>
    <row r="64" spans="2:217" s="185" customFormat="1">
      <c r="B64" s="144"/>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220"/>
      <c r="BH64" s="220"/>
      <c r="BI64" s="220"/>
      <c r="BJ64" s="220"/>
      <c r="BK64" s="220"/>
      <c r="BL64" s="220"/>
      <c r="BM64" s="220"/>
      <c r="BN64" s="220"/>
      <c r="BO64" s="220"/>
      <c r="BP64" s="220"/>
      <c r="BQ64" s="220"/>
      <c r="BR64" s="220"/>
      <c r="BS64" s="220"/>
      <c r="BT64" s="220"/>
      <c r="BU64" s="220"/>
      <c r="BV64" s="220"/>
      <c r="BW64" s="220"/>
      <c r="BX64" s="220"/>
      <c r="BY64" s="220"/>
      <c r="BZ64" s="220"/>
      <c r="CA64" s="220"/>
      <c r="CB64" s="220"/>
      <c r="CC64" s="220"/>
      <c r="CD64" s="220"/>
      <c r="CE64" s="220"/>
      <c r="CF64" s="220"/>
      <c r="CG64" s="220"/>
      <c r="CH64" s="220"/>
      <c r="CI64" s="220"/>
      <c r="CJ64" s="221"/>
      <c r="CK64" s="221"/>
      <c r="CL64" s="221"/>
      <c r="CM64" s="221"/>
      <c r="CN64" s="221"/>
      <c r="CO64" s="221"/>
      <c r="CP64" s="221"/>
      <c r="CQ64" s="221"/>
      <c r="CR64" s="221"/>
      <c r="CS64" s="221"/>
      <c r="CT64" s="221"/>
      <c r="CU64" s="221"/>
      <c r="CV64" s="221"/>
      <c r="CW64" s="221"/>
      <c r="CX64" s="221"/>
      <c r="CY64" s="221"/>
      <c r="CZ64" s="221"/>
      <c r="DA64" s="221"/>
      <c r="DB64" s="221"/>
      <c r="DC64" s="221"/>
      <c r="DD64" s="221"/>
      <c r="DE64" s="221"/>
      <c r="DF64" s="221"/>
      <c r="DG64" s="221"/>
      <c r="DH64" s="221"/>
      <c r="DI64" s="221"/>
      <c r="DJ64" s="221"/>
      <c r="DK64" s="221"/>
      <c r="DL64" s="221"/>
      <c r="DM64" s="221"/>
      <c r="DN64" s="221"/>
      <c r="DO64" s="220"/>
      <c r="DP64" s="220"/>
      <c r="DQ64" s="220"/>
      <c r="DR64" s="220"/>
      <c r="DS64" s="220"/>
      <c r="DT64" s="220"/>
      <c r="DU64" s="220"/>
      <c r="DV64" s="220"/>
      <c r="DW64" s="220"/>
      <c r="DX64" s="220"/>
      <c r="DY64" s="220"/>
      <c r="DZ64" s="220"/>
      <c r="EA64" s="220"/>
      <c r="EB64" s="220"/>
      <c r="EC64" s="220"/>
      <c r="ED64" s="220"/>
      <c r="EE64" s="220"/>
      <c r="EF64" s="220"/>
      <c r="EG64" s="220"/>
      <c r="EH64" s="220"/>
      <c r="EI64" s="220"/>
      <c r="EJ64" s="220"/>
      <c r="EK64" s="220"/>
      <c r="EL64" s="220"/>
      <c r="EM64" s="220"/>
      <c r="EN64" s="220"/>
      <c r="EO64" s="220"/>
      <c r="EP64" s="220"/>
      <c r="EQ64" s="220"/>
      <c r="ER64" s="220"/>
      <c r="ES64" s="220"/>
      <c r="ET64" s="220"/>
      <c r="EU64" s="220"/>
      <c r="EV64" s="220"/>
      <c r="EW64" s="220"/>
      <c r="EX64" s="220"/>
      <c r="EY64" s="220"/>
      <c r="EZ64" s="220"/>
      <c r="FA64" s="220"/>
      <c r="FB64" s="220"/>
      <c r="FC64" s="220"/>
      <c r="FD64" s="220"/>
      <c r="FE64" s="220"/>
      <c r="FF64" s="220"/>
      <c r="FG64" s="220"/>
      <c r="FH64" s="220"/>
      <c r="FI64" s="220"/>
      <c r="FJ64" s="220"/>
      <c r="FK64" s="220"/>
      <c r="FL64" s="220"/>
      <c r="FM64" s="220"/>
      <c r="FN64" s="220"/>
      <c r="FO64" s="220"/>
      <c r="FP64" s="220"/>
      <c r="FQ64" s="220"/>
      <c r="FR64" s="220"/>
      <c r="FS64" s="220"/>
      <c r="FT64" s="220"/>
      <c r="FU64" s="220"/>
      <c r="FV64" s="220"/>
      <c r="FW64" s="220"/>
      <c r="FX64" s="489"/>
      <c r="FY64" s="489"/>
    </row>
    <row r="65" spans="2:182" s="185" customFormat="1" ht="14" thickBot="1">
      <c r="B65" s="150"/>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c r="BT65" s="222"/>
      <c r="BU65" s="222"/>
      <c r="BV65" s="222"/>
      <c r="BW65" s="222"/>
      <c r="BX65" s="222"/>
      <c r="BY65" s="222"/>
      <c r="BZ65" s="222"/>
      <c r="CA65" s="222"/>
      <c r="CB65" s="222"/>
      <c r="CC65" s="222"/>
      <c r="CD65" s="222"/>
      <c r="CE65" s="222"/>
      <c r="CF65" s="222"/>
      <c r="CG65" s="222"/>
      <c r="CH65" s="222"/>
      <c r="CI65" s="222"/>
      <c r="CJ65" s="223"/>
      <c r="CK65" s="223"/>
      <c r="CL65" s="223"/>
      <c r="CM65" s="223"/>
      <c r="CN65" s="223"/>
      <c r="CO65" s="223"/>
      <c r="CP65" s="223"/>
      <c r="CQ65" s="223"/>
      <c r="CR65" s="223"/>
      <c r="CS65" s="223"/>
      <c r="CT65" s="223"/>
      <c r="CU65" s="223"/>
      <c r="CV65" s="223"/>
      <c r="CW65" s="223"/>
      <c r="CX65" s="223"/>
      <c r="CY65" s="223"/>
      <c r="CZ65" s="223"/>
      <c r="DA65" s="223"/>
      <c r="DB65" s="223"/>
      <c r="DC65" s="223"/>
      <c r="DD65" s="223"/>
      <c r="DE65" s="223"/>
      <c r="DF65" s="223"/>
      <c r="DG65" s="223"/>
      <c r="DH65" s="223"/>
      <c r="DI65" s="223"/>
      <c r="DJ65" s="223"/>
      <c r="DK65" s="223"/>
      <c r="DL65" s="223"/>
      <c r="DM65" s="223"/>
      <c r="DN65" s="223"/>
      <c r="DO65" s="222"/>
      <c r="DP65" s="222"/>
      <c r="DQ65" s="222"/>
      <c r="DR65" s="222"/>
      <c r="DS65" s="222"/>
      <c r="DT65" s="222"/>
      <c r="DU65" s="222"/>
      <c r="DV65" s="222"/>
      <c r="DW65" s="222"/>
      <c r="DX65" s="222"/>
      <c r="DY65" s="222"/>
      <c r="DZ65" s="222"/>
      <c r="EA65" s="222"/>
      <c r="EB65" s="222"/>
      <c r="EC65" s="222"/>
      <c r="ED65" s="222"/>
      <c r="EE65" s="222"/>
      <c r="EF65" s="222"/>
      <c r="EG65" s="222"/>
      <c r="EH65" s="222"/>
      <c r="EI65" s="222"/>
      <c r="EJ65" s="222"/>
      <c r="EK65" s="222"/>
      <c r="EL65" s="222"/>
      <c r="EM65" s="222"/>
      <c r="EN65" s="222"/>
      <c r="EO65" s="222"/>
      <c r="EP65" s="222"/>
      <c r="EQ65" s="222"/>
      <c r="ER65" s="222"/>
      <c r="ES65" s="222"/>
      <c r="ET65" s="222"/>
      <c r="EU65" s="222"/>
      <c r="EV65" s="222"/>
      <c r="EW65" s="222"/>
      <c r="EX65" s="222"/>
      <c r="EY65" s="222"/>
      <c r="EZ65" s="222"/>
      <c r="FA65" s="222"/>
      <c r="FB65" s="222"/>
      <c r="FC65" s="222"/>
      <c r="FD65" s="222"/>
      <c r="FE65" s="222"/>
      <c r="FF65" s="222"/>
      <c r="FG65" s="222"/>
      <c r="FH65" s="222"/>
      <c r="FI65" s="222"/>
      <c r="FJ65" s="222"/>
      <c r="FK65" s="222"/>
      <c r="FL65" s="222"/>
      <c r="FM65" s="222"/>
      <c r="FN65" s="222"/>
      <c r="FO65" s="222"/>
      <c r="FP65" s="222"/>
      <c r="FQ65" s="222"/>
      <c r="FR65" s="222"/>
      <c r="FS65" s="222"/>
      <c r="FT65" s="222"/>
      <c r="FU65" s="222"/>
      <c r="FV65" s="222"/>
      <c r="FW65" s="222"/>
      <c r="FX65" s="489"/>
      <c r="FY65" s="489"/>
    </row>
    <row r="66" spans="2:182" s="185" customFormat="1" ht="14" thickBot="1">
      <c r="B66" s="224"/>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480"/>
      <c r="FX66" s="489"/>
      <c r="FY66" s="489"/>
    </row>
    <row r="67" spans="2:182" s="185" customFormat="1">
      <c r="B67" s="144"/>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c r="AV67" s="218"/>
      <c r="AW67" s="218"/>
      <c r="AX67" s="218"/>
      <c r="AY67" s="218"/>
      <c r="AZ67" s="218"/>
      <c r="BA67" s="218"/>
      <c r="BB67" s="218"/>
      <c r="BC67" s="218"/>
      <c r="BD67" s="218"/>
      <c r="BE67" s="218"/>
      <c r="BF67" s="218"/>
      <c r="BG67" s="218"/>
      <c r="BH67" s="218"/>
      <c r="BI67" s="218"/>
      <c r="BJ67" s="218"/>
      <c r="BK67" s="218"/>
      <c r="BL67" s="218"/>
      <c r="BM67" s="218"/>
      <c r="BN67" s="218"/>
      <c r="BO67" s="218"/>
      <c r="BP67" s="218"/>
      <c r="BQ67" s="218"/>
      <c r="BR67" s="218"/>
      <c r="BS67" s="218"/>
      <c r="BT67" s="218"/>
      <c r="BU67" s="218"/>
      <c r="BV67" s="218"/>
      <c r="BW67" s="218"/>
      <c r="BX67" s="218"/>
      <c r="BY67" s="218"/>
      <c r="BZ67" s="218"/>
      <c r="CA67" s="218"/>
      <c r="CB67" s="218"/>
      <c r="CC67" s="218"/>
      <c r="CD67" s="218"/>
      <c r="CE67" s="218"/>
      <c r="CF67" s="218"/>
      <c r="CG67" s="218"/>
      <c r="CH67" s="218"/>
      <c r="CI67" s="218"/>
      <c r="CJ67" s="218"/>
      <c r="CK67" s="218"/>
      <c r="CL67" s="218"/>
      <c r="CM67" s="218"/>
      <c r="CN67" s="218"/>
      <c r="CO67" s="218"/>
      <c r="CP67" s="218"/>
      <c r="CQ67" s="218"/>
      <c r="CR67" s="218"/>
      <c r="CS67" s="218"/>
      <c r="CT67" s="218"/>
      <c r="CU67" s="218"/>
      <c r="CV67" s="218"/>
      <c r="CW67" s="218"/>
      <c r="CX67" s="218"/>
      <c r="CY67" s="218"/>
      <c r="CZ67" s="218"/>
      <c r="DA67" s="218"/>
      <c r="DB67" s="218"/>
      <c r="DC67" s="218"/>
      <c r="DD67" s="218"/>
      <c r="DE67" s="218"/>
      <c r="DF67" s="218"/>
      <c r="DG67" s="218"/>
      <c r="DH67" s="218"/>
      <c r="DI67" s="218"/>
      <c r="DJ67" s="218"/>
      <c r="DK67" s="218"/>
      <c r="DL67" s="218"/>
      <c r="DM67" s="218"/>
      <c r="DN67" s="218"/>
      <c r="DO67" s="218"/>
      <c r="DP67" s="218"/>
      <c r="DQ67" s="218"/>
      <c r="DR67" s="218"/>
      <c r="DS67" s="218"/>
      <c r="DT67" s="218"/>
      <c r="DU67" s="221"/>
      <c r="DV67" s="221"/>
      <c r="DW67" s="221"/>
      <c r="DX67" s="221"/>
      <c r="DY67" s="221"/>
      <c r="DZ67" s="221"/>
      <c r="EA67" s="221"/>
      <c r="EB67" s="221"/>
      <c r="EC67" s="221"/>
      <c r="ED67" s="221"/>
      <c r="EE67" s="221"/>
      <c r="EF67" s="221"/>
      <c r="EG67" s="221"/>
      <c r="EH67" s="221"/>
      <c r="EI67" s="221"/>
      <c r="EJ67" s="221"/>
      <c r="EK67" s="221"/>
      <c r="EL67" s="221"/>
      <c r="EM67" s="221"/>
      <c r="EN67" s="221"/>
      <c r="EO67" s="221"/>
      <c r="EP67" s="221"/>
      <c r="EQ67" s="221"/>
      <c r="ER67" s="221"/>
      <c r="ES67" s="221"/>
      <c r="ET67" s="221"/>
      <c r="EU67" s="221"/>
      <c r="EV67" s="221"/>
      <c r="EW67" s="221"/>
      <c r="EX67" s="221"/>
      <c r="EY67" s="221"/>
      <c r="EZ67" s="221"/>
      <c r="FA67" s="221"/>
      <c r="FB67" s="221"/>
      <c r="FC67" s="221"/>
      <c r="FD67" s="221"/>
      <c r="FE67" s="221"/>
      <c r="FF67" s="221"/>
      <c r="FG67" s="221"/>
      <c r="FH67" s="221"/>
      <c r="FI67" s="221"/>
      <c r="FJ67" s="221"/>
      <c r="FK67" s="221"/>
      <c r="FL67" s="221"/>
      <c r="FM67" s="221"/>
      <c r="FN67" s="221"/>
      <c r="FO67" s="221"/>
      <c r="FP67" s="221"/>
      <c r="FQ67" s="221"/>
      <c r="FR67" s="221"/>
      <c r="FS67" s="221"/>
      <c r="FT67" s="221"/>
      <c r="FU67" s="221"/>
      <c r="FV67" s="221"/>
      <c r="FW67" s="481"/>
      <c r="FX67" s="489"/>
      <c r="FY67" s="489"/>
    </row>
    <row r="68" spans="2:182" s="185" customFormat="1">
      <c r="B68" s="144"/>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218"/>
      <c r="BJ68" s="218"/>
      <c r="BK68" s="218"/>
      <c r="BL68" s="218"/>
      <c r="BM68" s="218"/>
      <c r="BN68" s="218"/>
      <c r="BO68" s="218"/>
      <c r="BP68" s="218"/>
      <c r="BQ68" s="218"/>
      <c r="BR68" s="218"/>
      <c r="BS68" s="218"/>
      <c r="BT68" s="218"/>
      <c r="BU68" s="218"/>
      <c r="BV68" s="218"/>
      <c r="BW68" s="218"/>
      <c r="BX68" s="218"/>
      <c r="BY68" s="218"/>
      <c r="BZ68" s="218"/>
      <c r="CA68" s="218"/>
      <c r="CB68" s="218"/>
      <c r="CC68" s="218"/>
      <c r="CD68" s="218"/>
      <c r="CE68" s="218"/>
      <c r="CF68" s="218"/>
      <c r="CG68" s="218"/>
      <c r="CH68" s="218"/>
      <c r="CI68" s="218"/>
      <c r="CJ68" s="218"/>
      <c r="CK68" s="218"/>
      <c r="CL68" s="218"/>
      <c r="CM68" s="218"/>
      <c r="CN68" s="218"/>
      <c r="CO68" s="218"/>
      <c r="CP68" s="218"/>
      <c r="CQ68" s="218"/>
      <c r="CR68" s="218"/>
      <c r="CS68" s="218"/>
      <c r="CT68" s="218"/>
      <c r="CU68" s="218"/>
      <c r="CV68" s="218"/>
      <c r="CW68" s="218"/>
      <c r="CX68" s="218"/>
      <c r="CY68" s="218"/>
      <c r="CZ68" s="218"/>
      <c r="DA68" s="218"/>
      <c r="DB68" s="218"/>
      <c r="DC68" s="218"/>
      <c r="DD68" s="218"/>
      <c r="DE68" s="218"/>
      <c r="DF68" s="218"/>
      <c r="DG68" s="218"/>
      <c r="DH68" s="218"/>
      <c r="DI68" s="218"/>
      <c r="DJ68" s="218"/>
      <c r="DK68" s="218"/>
      <c r="DL68" s="218"/>
      <c r="DM68" s="218"/>
      <c r="DN68" s="218"/>
      <c r="DO68" s="218"/>
      <c r="DP68" s="218"/>
      <c r="DQ68" s="218"/>
      <c r="DR68" s="218"/>
      <c r="DS68" s="218"/>
      <c r="DT68" s="218"/>
      <c r="DU68" s="221"/>
      <c r="DV68" s="221"/>
      <c r="DW68" s="221"/>
      <c r="DX68" s="221"/>
      <c r="DY68" s="221"/>
      <c r="DZ68" s="221"/>
      <c r="EA68" s="221"/>
      <c r="EB68" s="221"/>
      <c r="EC68" s="221"/>
      <c r="ED68" s="221"/>
      <c r="EE68" s="221"/>
      <c r="EF68" s="221"/>
      <c r="EG68" s="221"/>
      <c r="EH68" s="221"/>
      <c r="EI68" s="221"/>
      <c r="EJ68" s="221"/>
      <c r="EK68" s="221"/>
      <c r="EL68" s="221"/>
      <c r="EM68" s="221"/>
      <c r="EN68" s="221"/>
      <c r="EO68" s="221"/>
      <c r="EP68" s="221"/>
      <c r="EQ68" s="221"/>
      <c r="ER68" s="221"/>
      <c r="ES68" s="221"/>
      <c r="ET68" s="221"/>
      <c r="EU68" s="221"/>
      <c r="EV68" s="221"/>
      <c r="EW68" s="221"/>
      <c r="EX68" s="221"/>
      <c r="EY68" s="221"/>
      <c r="EZ68" s="221"/>
      <c r="FA68" s="221"/>
      <c r="FB68" s="221"/>
      <c r="FC68" s="221"/>
      <c r="FD68" s="221"/>
      <c r="FE68" s="221"/>
      <c r="FF68" s="221"/>
      <c r="FG68" s="221"/>
      <c r="FH68" s="221"/>
      <c r="FI68" s="221"/>
      <c r="FJ68" s="221"/>
      <c r="FK68" s="221"/>
      <c r="FL68" s="221"/>
      <c r="FM68" s="221"/>
      <c r="FN68" s="221"/>
      <c r="FO68" s="221"/>
      <c r="FP68" s="221"/>
      <c r="FQ68" s="221"/>
      <c r="FR68" s="221"/>
      <c r="FS68" s="221"/>
      <c r="FT68" s="221"/>
      <c r="FU68" s="221"/>
      <c r="FV68" s="221"/>
      <c r="FW68" s="481"/>
      <c r="FX68" s="489"/>
      <c r="FY68" s="489"/>
    </row>
    <row r="69" spans="2:182" s="185" customFormat="1" ht="14" thickBot="1">
      <c r="B69" s="150"/>
      <c r="C69" s="219"/>
      <c r="D69" s="219"/>
      <c r="E69" s="219"/>
      <c r="F69" s="219"/>
      <c r="G69" s="219"/>
      <c r="H69" s="219"/>
      <c r="I69" s="219"/>
      <c r="J69" s="219"/>
      <c r="K69" s="219"/>
      <c r="L69" s="219"/>
      <c r="M69" s="219"/>
      <c r="N69" s="219"/>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c r="BD69" s="218"/>
      <c r="BE69" s="218"/>
      <c r="BF69" s="218"/>
      <c r="BG69" s="218"/>
      <c r="BH69" s="218"/>
      <c r="BI69" s="218"/>
      <c r="BJ69" s="218"/>
      <c r="BK69" s="218"/>
      <c r="BL69" s="218"/>
      <c r="BM69" s="218"/>
      <c r="BN69" s="218"/>
      <c r="BO69" s="218"/>
      <c r="BP69" s="218"/>
      <c r="BQ69" s="218"/>
      <c r="BR69" s="218"/>
      <c r="BS69" s="218"/>
      <c r="BT69" s="218"/>
      <c r="BU69" s="218"/>
      <c r="BV69" s="218"/>
      <c r="BW69" s="218"/>
      <c r="BX69" s="218"/>
      <c r="BY69" s="218"/>
      <c r="BZ69" s="218"/>
      <c r="CA69" s="218"/>
      <c r="CB69" s="218"/>
      <c r="CC69" s="218"/>
      <c r="CD69" s="218"/>
      <c r="CE69" s="218"/>
      <c r="CF69" s="218"/>
      <c r="CG69" s="218"/>
      <c r="CH69" s="218"/>
      <c r="CI69" s="218"/>
      <c r="CJ69" s="218"/>
      <c r="CK69" s="218"/>
      <c r="CL69" s="218"/>
      <c r="CM69" s="218"/>
      <c r="CN69" s="218"/>
      <c r="CO69" s="218"/>
      <c r="CP69" s="218"/>
      <c r="CQ69" s="218"/>
      <c r="CR69" s="218"/>
      <c r="CS69" s="218"/>
      <c r="CT69" s="218"/>
      <c r="CU69" s="218"/>
      <c r="CV69" s="218"/>
      <c r="CW69" s="218"/>
      <c r="CX69" s="218"/>
      <c r="CY69" s="218"/>
      <c r="CZ69" s="218"/>
      <c r="DA69" s="218"/>
      <c r="DB69" s="218"/>
      <c r="DC69" s="218"/>
      <c r="DD69" s="218"/>
      <c r="DE69" s="218"/>
      <c r="DF69" s="218"/>
      <c r="DG69" s="218"/>
      <c r="DH69" s="218"/>
      <c r="DI69" s="218"/>
      <c r="DJ69" s="218"/>
      <c r="DK69" s="218"/>
      <c r="DL69" s="218"/>
      <c r="DM69" s="218"/>
      <c r="DN69" s="218"/>
      <c r="DO69" s="218"/>
      <c r="DP69" s="218"/>
      <c r="DQ69" s="218"/>
      <c r="DR69" s="218"/>
      <c r="DS69" s="218"/>
      <c r="DT69" s="218"/>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3"/>
      <c r="FO69" s="223"/>
      <c r="FP69" s="223"/>
      <c r="FQ69" s="223"/>
      <c r="FR69" s="223"/>
      <c r="FS69" s="223"/>
      <c r="FT69" s="223"/>
      <c r="FU69" s="223"/>
      <c r="FV69" s="223"/>
      <c r="FW69" s="482"/>
      <c r="FX69" s="489"/>
      <c r="FY69" s="489"/>
    </row>
    <row r="70" spans="2:182" s="185" customFormat="1">
      <c r="B70" s="144"/>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U70" s="220"/>
      <c r="AV70" s="220"/>
      <c r="AW70" s="220"/>
      <c r="AX70" s="220"/>
      <c r="AY70" s="220"/>
      <c r="AZ70" s="220"/>
      <c r="BA70" s="220"/>
      <c r="BB70" s="220"/>
      <c r="BC70" s="220"/>
      <c r="BD70" s="220"/>
      <c r="BE70" s="220"/>
      <c r="BF70" s="220"/>
      <c r="BG70" s="220"/>
      <c r="BH70" s="220"/>
      <c r="BI70" s="220"/>
      <c r="BJ70" s="220"/>
      <c r="BK70" s="220"/>
      <c r="BL70" s="220"/>
      <c r="BM70" s="220"/>
      <c r="BN70" s="220"/>
      <c r="BO70" s="220"/>
      <c r="BP70" s="220"/>
      <c r="BQ70" s="220"/>
      <c r="BR70" s="220"/>
      <c r="BS70" s="220"/>
      <c r="BT70" s="220"/>
      <c r="BU70" s="220"/>
      <c r="BV70" s="220"/>
      <c r="BW70" s="220"/>
      <c r="BX70" s="220"/>
      <c r="BY70" s="220"/>
      <c r="BZ70" s="220"/>
      <c r="CA70" s="220"/>
      <c r="CB70" s="220"/>
      <c r="CC70" s="220"/>
      <c r="CD70" s="220"/>
      <c r="CE70" s="220"/>
      <c r="CF70" s="220"/>
      <c r="CG70" s="220"/>
      <c r="CH70" s="220"/>
      <c r="CI70" s="220"/>
      <c r="CJ70" s="220"/>
      <c r="CK70" s="220"/>
      <c r="CL70" s="220"/>
      <c r="CM70" s="220"/>
      <c r="CN70" s="220"/>
      <c r="CO70" s="220"/>
      <c r="CP70" s="220"/>
      <c r="CQ70" s="220"/>
      <c r="CR70" s="220"/>
      <c r="CS70" s="220"/>
      <c r="CT70" s="220"/>
      <c r="CU70" s="220"/>
      <c r="CV70" s="220"/>
      <c r="CW70" s="220"/>
      <c r="CX70" s="220"/>
      <c r="CY70" s="220"/>
      <c r="CZ70" s="220"/>
      <c r="DA70" s="220"/>
      <c r="DB70" s="220"/>
      <c r="DC70" s="220"/>
      <c r="DD70" s="220"/>
      <c r="DE70" s="220"/>
      <c r="DF70" s="220"/>
      <c r="DG70" s="220"/>
      <c r="DH70" s="220"/>
      <c r="DI70" s="220"/>
      <c r="DJ70" s="220"/>
      <c r="DK70" s="220"/>
      <c r="DL70" s="220"/>
      <c r="DM70" s="220"/>
      <c r="DN70" s="220"/>
      <c r="DO70" s="220"/>
      <c r="DP70" s="220"/>
      <c r="DQ70" s="220"/>
      <c r="DR70" s="220"/>
      <c r="DS70" s="220"/>
      <c r="DT70" s="220"/>
      <c r="DU70" s="220"/>
      <c r="DV70" s="220"/>
      <c r="DW70" s="220"/>
      <c r="DX70" s="220"/>
      <c r="DY70" s="220"/>
      <c r="DZ70" s="220"/>
      <c r="EA70" s="220"/>
      <c r="EB70" s="220"/>
      <c r="EC70" s="220"/>
      <c r="ED70" s="220"/>
      <c r="EE70" s="220"/>
      <c r="EF70" s="220"/>
      <c r="EG70" s="220"/>
      <c r="EH70" s="220"/>
      <c r="EI70" s="220"/>
      <c r="EJ70" s="220"/>
      <c r="EK70" s="220"/>
      <c r="EL70" s="220"/>
      <c r="EM70" s="220"/>
      <c r="EN70" s="220"/>
      <c r="EO70" s="220"/>
      <c r="EP70" s="220"/>
      <c r="EQ70" s="220"/>
      <c r="ER70" s="220"/>
      <c r="ES70" s="220"/>
      <c r="ET70" s="220"/>
      <c r="EU70" s="220"/>
      <c r="EV70" s="220"/>
      <c r="EW70" s="220"/>
      <c r="EX70" s="220"/>
      <c r="EY70" s="220"/>
      <c r="EZ70" s="220"/>
      <c r="FA70" s="220"/>
      <c r="FB70" s="220"/>
      <c r="FC70" s="220"/>
      <c r="FD70" s="220"/>
      <c r="FE70" s="220"/>
      <c r="FF70" s="220"/>
      <c r="FG70" s="220"/>
      <c r="FH70" s="220"/>
      <c r="FI70" s="220"/>
      <c r="FJ70" s="220"/>
      <c r="FK70" s="220"/>
      <c r="FL70" s="220"/>
      <c r="FM70" s="220"/>
      <c r="FN70" s="220"/>
      <c r="FO70" s="220"/>
      <c r="FP70" s="220"/>
      <c r="FQ70" s="220"/>
      <c r="FR70" s="220"/>
      <c r="FS70" s="220"/>
      <c r="FT70" s="220"/>
      <c r="FU70" s="220"/>
      <c r="FV70" s="220"/>
      <c r="FW70" s="220"/>
      <c r="FX70" s="489"/>
      <c r="FY70" s="489"/>
    </row>
    <row r="71" spans="2:182" s="185" customFormat="1">
      <c r="B71" s="144"/>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U71" s="220"/>
      <c r="AV71" s="220"/>
      <c r="AW71" s="220"/>
      <c r="AX71" s="220"/>
      <c r="AY71" s="220"/>
      <c r="AZ71" s="220"/>
      <c r="BA71" s="220"/>
      <c r="BB71" s="220"/>
      <c r="BC71" s="220"/>
      <c r="BD71" s="220"/>
      <c r="BE71" s="220"/>
      <c r="BF71" s="220"/>
      <c r="BG71" s="220"/>
      <c r="BH71" s="220"/>
      <c r="BI71" s="220"/>
      <c r="BJ71" s="220"/>
      <c r="BK71" s="220"/>
      <c r="BL71" s="220"/>
      <c r="BM71" s="220"/>
      <c r="BN71" s="220"/>
      <c r="BO71" s="220"/>
      <c r="BP71" s="220"/>
      <c r="BQ71" s="220"/>
      <c r="BR71" s="220"/>
      <c r="BS71" s="220"/>
      <c r="BT71" s="220"/>
      <c r="BU71" s="220"/>
      <c r="BV71" s="220"/>
      <c r="BW71" s="220"/>
      <c r="BX71" s="220"/>
      <c r="BY71" s="220"/>
      <c r="BZ71" s="220"/>
      <c r="CA71" s="220"/>
      <c r="CB71" s="220"/>
      <c r="CC71" s="220"/>
      <c r="CD71" s="220"/>
      <c r="CE71" s="220"/>
      <c r="CF71" s="220"/>
      <c r="CG71" s="220"/>
      <c r="CH71" s="220"/>
      <c r="CI71" s="220"/>
      <c r="CJ71" s="220"/>
      <c r="CK71" s="220"/>
      <c r="CL71" s="220"/>
      <c r="CM71" s="220"/>
      <c r="CN71" s="220"/>
      <c r="CO71" s="220"/>
      <c r="CP71" s="220"/>
      <c r="CQ71" s="220"/>
      <c r="CR71" s="220"/>
      <c r="CS71" s="220"/>
      <c r="CT71" s="220"/>
      <c r="CU71" s="220"/>
      <c r="CV71" s="220"/>
      <c r="CW71" s="220"/>
      <c r="CX71" s="220"/>
      <c r="CY71" s="220"/>
      <c r="CZ71" s="220"/>
      <c r="DA71" s="220"/>
      <c r="DB71" s="220"/>
      <c r="DC71" s="220"/>
      <c r="DD71" s="220"/>
      <c r="DE71" s="220"/>
      <c r="DF71" s="220"/>
      <c r="DG71" s="220"/>
      <c r="DH71" s="220"/>
      <c r="DI71" s="220"/>
      <c r="DJ71" s="220"/>
      <c r="DK71" s="220"/>
      <c r="DL71" s="220"/>
      <c r="DM71" s="220"/>
      <c r="DN71" s="220"/>
      <c r="DO71" s="220"/>
      <c r="DP71" s="220"/>
      <c r="DQ71" s="220"/>
      <c r="DR71" s="220"/>
      <c r="DS71" s="220"/>
      <c r="DT71" s="220"/>
      <c r="DU71" s="220"/>
      <c r="DV71" s="220"/>
      <c r="DW71" s="220"/>
      <c r="DX71" s="220"/>
      <c r="DY71" s="220"/>
      <c r="DZ71" s="220"/>
      <c r="EA71" s="220"/>
      <c r="EB71" s="220"/>
      <c r="EC71" s="220"/>
      <c r="ED71" s="220"/>
      <c r="EE71" s="220"/>
      <c r="EF71" s="220"/>
      <c r="EG71" s="220"/>
      <c r="EH71" s="220"/>
      <c r="EI71" s="220"/>
      <c r="EJ71" s="220"/>
      <c r="EK71" s="220"/>
      <c r="EL71" s="220"/>
      <c r="EM71" s="220"/>
      <c r="EN71" s="220"/>
      <c r="EO71" s="220"/>
      <c r="EP71" s="220"/>
      <c r="EQ71" s="220"/>
      <c r="ER71" s="220"/>
      <c r="ES71" s="220"/>
      <c r="ET71" s="220"/>
      <c r="EU71" s="220"/>
      <c r="EV71" s="220"/>
      <c r="EW71" s="220"/>
      <c r="EX71" s="220"/>
      <c r="EY71" s="220"/>
      <c r="EZ71" s="220"/>
      <c r="FA71" s="220"/>
      <c r="FB71" s="220"/>
      <c r="FC71" s="220"/>
      <c r="FD71" s="220"/>
      <c r="FE71" s="220"/>
      <c r="FF71" s="220"/>
      <c r="FG71" s="220"/>
      <c r="FH71" s="220"/>
      <c r="FI71" s="220"/>
      <c r="FJ71" s="220"/>
      <c r="FK71" s="220"/>
      <c r="FL71" s="220"/>
      <c r="FM71" s="220"/>
      <c r="FN71" s="220"/>
      <c r="FO71" s="220"/>
      <c r="FP71" s="220"/>
      <c r="FQ71" s="220"/>
      <c r="FR71" s="220"/>
      <c r="FS71" s="220"/>
      <c r="FT71" s="220"/>
      <c r="FU71" s="220"/>
      <c r="FV71" s="220"/>
      <c r="FW71" s="220"/>
      <c r="FX71" s="489"/>
      <c r="FY71" s="489"/>
    </row>
    <row r="72" spans="2:182" s="185" customFormat="1" ht="14" thickBot="1">
      <c r="B72" s="150"/>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2"/>
      <c r="BN72" s="222"/>
      <c r="BO72" s="222"/>
      <c r="BP72" s="222"/>
      <c r="BQ72" s="222"/>
      <c r="BR72" s="222"/>
      <c r="BS72" s="222"/>
      <c r="BT72" s="222"/>
      <c r="BU72" s="222"/>
      <c r="BV72" s="222"/>
      <c r="BW72" s="222"/>
      <c r="BX72" s="222"/>
      <c r="BY72" s="222"/>
      <c r="BZ72" s="222"/>
      <c r="CA72" s="222"/>
      <c r="CB72" s="222"/>
      <c r="CC72" s="222"/>
      <c r="CD72" s="222"/>
      <c r="CE72" s="222"/>
      <c r="CF72" s="222"/>
      <c r="CG72" s="222"/>
      <c r="CH72" s="222"/>
      <c r="CI72" s="222"/>
      <c r="CJ72" s="222"/>
      <c r="CK72" s="222"/>
      <c r="CL72" s="222"/>
      <c r="CM72" s="222"/>
      <c r="CN72" s="222"/>
      <c r="CO72" s="222"/>
      <c r="CP72" s="222"/>
      <c r="CQ72" s="222"/>
      <c r="CR72" s="222"/>
      <c r="CS72" s="222"/>
      <c r="CT72" s="222"/>
      <c r="CU72" s="222"/>
      <c r="CV72" s="222"/>
      <c r="CW72" s="222"/>
      <c r="CX72" s="222"/>
      <c r="CY72" s="222"/>
      <c r="CZ72" s="222"/>
      <c r="DA72" s="222"/>
      <c r="DB72" s="222"/>
      <c r="DC72" s="222"/>
      <c r="DD72" s="222"/>
      <c r="DE72" s="222"/>
      <c r="DF72" s="222"/>
      <c r="DG72" s="222"/>
      <c r="DH72" s="222"/>
      <c r="DI72" s="222"/>
      <c r="DJ72" s="222"/>
      <c r="DK72" s="222"/>
      <c r="DL72" s="222"/>
      <c r="DM72" s="222"/>
      <c r="DN72" s="222"/>
      <c r="DO72" s="222"/>
      <c r="DP72" s="222"/>
      <c r="DQ72" s="222"/>
      <c r="DR72" s="222"/>
      <c r="DS72" s="222"/>
      <c r="DT72" s="222"/>
      <c r="DU72" s="222"/>
      <c r="DV72" s="222"/>
      <c r="DW72" s="222"/>
      <c r="DX72" s="222"/>
      <c r="DY72" s="222"/>
      <c r="DZ72" s="222"/>
      <c r="EA72" s="222"/>
      <c r="EB72" s="222"/>
      <c r="EC72" s="222"/>
      <c r="ED72" s="222"/>
      <c r="EE72" s="222"/>
      <c r="EF72" s="222"/>
      <c r="EG72" s="222"/>
      <c r="EH72" s="222"/>
      <c r="EI72" s="222"/>
      <c r="EJ72" s="222"/>
      <c r="EK72" s="222"/>
      <c r="EL72" s="222"/>
      <c r="EM72" s="222"/>
      <c r="EN72" s="222"/>
      <c r="EO72" s="222"/>
      <c r="EP72" s="222"/>
      <c r="EQ72" s="222"/>
      <c r="ER72" s="222"/>
      <c r="ES72" s="222"/>
      <c r="ET72" s="222"/>
      <c r="EU72" s="222"/>
      <c r="EV72" s="222"/>
      <c r="EW72" s="222"/>
      <c r="EX72" s="222"/>
      <c r="EY72" s="222"/>
      <c r="EZ72" s="222"/>
      <c r="FA72" s="222"/>
      <c r="FB72" s="222"/>
      <c r="FC72" s="222"/>
      <c r="FD72" s="222"/>
      <c r="FE72" s="222"/>
      <c r="FF72" s="222"/>
      <c r="FG72" s="222"/>
      <c r="FH72" s="222"/>
      <c r="FI72" s="222"/>
      <c r="FJ72" s="222"/>
      <c r="FK72" s="222"/>
      <c r="FL72" s="222"/>
      <c r="FM72" s="222"/>
      <c r="FN72" s="222"/>
      <c r="FO72" s="222"/>
      <c r="FP72" s="222"/>
      <c r="FQ72" s="222"/>
      <c r="FR72" s="222"/>
      <c r="FS72" s="222"/>
      <c r="FT72" s="222"/>
      <c r="FU72" s="222"/>
      <c r="FV72" s="222"/>
      <c r="FW72" s="222"/>
      <c r="FX72" s="489"/>
      <c r="FY72" s="489"/>
    </row>
    <row r="73" spans="2:182">
      <c r="FX73" s="406"/>
    </row>
    <row r="74" spans="2:182">
      <c r="FX74" s="406"/>
    </row>
    <row r="75" spans="2:182" ht="18">
      <c r="B75" s="199"/>
      <c r="FX75" s="406"/>
    </row>
    <row r="76" spans="2:182" ht="18">
      <c r="B76" s="199"/>
      <c r="EC76" s="148"/>
      <c r="ED76" s="148"/>
      <c r="EF76" s="148"/>
      <c r="EG76" s="148"/>
      <c r="EK76" s="148"/>
      <c r="EL76" s="148"/>
      <c r="EO76" s="148"/>
      <c r="EP76" s="148"/>
      <c r="ER76" s="148"/>
      <c r="ES76" s="148"/>
      <c r="EW76" s="148"/>
      <c r="EX76" s="148"/>
      <c r="FA76" s="148"/>
      <c r="FB76" s="148"/>
      <c r="FD76" s="148"/>
      <c r="FE76" s="148"/>
      <c r="FI76" s="148"/>
      <c r="FJ76" s="148"/>
      <c r="FM76" s="148"/>
      <c r="FN76" s="148"/>
      <c r="FP76" s="148"/>
      <c r="FQ76" s="148"/>
      <c r="FU76" s="148"/>
      <c r="FV76" s="148"/>
      <c r="FX76" s="406"/>
      <c r="FY76" s="148"/>
      <c r="FZ76" s="148"/>
    </row>
    <row r="77" spans="2:182" ht="30.75" customHeight="1">
      <c r="B77" s="156"/>
      <c r="DP77" s="149"/>
      <c r="DS77" s="149"/>
      <c r="DU77" s="149"/>
      <c r="DV77" s="149"/>
      <c r="DW77" s="149"/>
      <c r="DX77" s="149"/>
      <c r="DY77" s="149"/>
      <c r="EB77" s="149"/>
      <c r="EC77" s="635"/>
      <c r="ED77" s="635"/>
      <c r="EE77" s="149"/>
      <c r="EF77" s="635"/>
      <c r="EG77" s="635"/>
      <c r="EJ77" s="149"/>
      <c r="EK77" s="635"/>
      <c r="EL77" s="635"/>
      <c r="EN77" s="149"/>
      <c r="EO77" s="635"/>
      <c r="EP77" s="635"/>
      <c r="EQ77" s="149"/>
      <c r="ER77" s="635"/>
      <c r="ES77" s="635"/>
      <c r="EW77" s="635"/>
      <c r="EX77" s="635"/>
      <c r="EZ77" s="149"/>
      <c r="FA77" s="635"/>
      <c r="FB77" s="635"/>
      <c r="FC77" s="149"/>
      <c r="FD77" s="635"/>
      <c r="FE77" s="635"/>
      <c r="FH77" s="149"/>
      <c r="FI77" s="635"/>
      <c r="FJ77" s="635"/>
      <c r="FL77" s="149"/>
      <c r="FM77" s="635"/>
      <c r="FN77" s="635"/>
      <c r="FO77" s="149"/>
      <c r="FP77" s="635"/>
      <c r="FQ77" s="635"/>
      <c r="FT77" s="149"/>
      <c r="FU77" s="635"/>
      <c r="FV77" s="635"/>
      <c r="FX77" s="406"/>
      <c r="FY77" s="148"/>
      <c r="FZ77" s="148"/>
    </row>
    <row r="78" spans="2:182" ht="14">
      <c r="B78" s="198"/>
      <c r="DP78" s="200"/>
      <c r="DS78" s="200"/>
      <c r="DU78" s="200"/>
      <c r="DV78" s="200"/>
      <c r="DW78" s="200"/>
      <c r="DX78" s="200"/>
      <c r="DY78" s="200"/>
      <c r="EB78" s="200"/>
      <c r="EC78" s="171"/>
      <c r="ED78" s="171"/>
      <c r="EE78" s="200"/>
      <c r="EF78" s="171"/>
      <c r="EG78" s="171"/>
      <c r="EJ78" s="200"/>
      <c r="EK78" s="171"/>
      <c r="EL78" s="171"/>
      <c r="EN78" s="200"/>
      <c r="EO78" s="171"/>
      <c r="EP78" s="171"/>
      <c r="EQ78" s="200"/>
      <c r="ER78" s="171"/>
      <c r="ES78" s="171"/>
      <c r="ET78" s="171"/>
      <c r="EW78" s="171"/>
      <c r="EX78" s="171"/>
      <c r="EZ78" s="200"/>
      <c r="FA78" s="171"/>
      <c r="FB78" s="171"/>
      <c r="FC78" s="200"/>
      <c r="FD78" s="171"/>
      <c r="FE78" s="171"/>
      <c r="FH78" s="200"/>
      <c r="FI78" s="171"/>
      <c r="FJ78" s="171"/>
      <c r="FL78" s="200"/>
      <c r="FM78" s="171"/>
      <c r="FN78" s="171"/>
      <c r="FO78" s="200"/>
      <c r="FP78" s="171"/>
      <c r="FQ78" s="171"/>
      <c r="FT78" s="200"/>
      <c r="FU78" s="171"/>
      <c r="FV78" s="171"/>
      <c r="FX78" s="406"/>
      <c r="FY78" s="148"/>
      <c r="FZ78" s="148"/>
    </row>
    <row r="79" spans="2:182" ht="14">
      <c r="B79" s="138"/>
      <c r="DP79" s="169"/>
      <c r="DS79" s="169"/>
      <c r="FX79" s="406"/>
      <c r="FY79" s="148"/>
      <c r="FZ79" s="148"/>
    </row>
    <row r="80" spans="2:182" ht="14">
      <c r="B80" s="164"/>
      <c r="DP80" s="169"/>
      <c r="DS80" s="169"/>
      <c r="DU80" s="483"/>
      <c r="DV80" s="483"/>
      <c r="DW80" s="483"/>
      <c r="DX80" s="483"/>
      <c r="DY80" s="483"/>
      <c r="EB80" s="483"/>
      <c r="EC80" s="169"/>
      <c r="ED80" s="169"/>
      <c r="EE80" s="483"/>
      <c r="EF80" s="169"/>
      <c r="EG80" s="169"/>
      <c r="EH80" s="169"/>
      <c r="EI80" s="169"/>
      <c r="EJ80" s="483"/>
      <c r="EK80" s="169"/>
      <c r="EL80" s="169"/>
      <c r="EM80" s="169"/>
      <c r="EN80" s="483"/>
      <c r="EO80" s="169"/>
      <c r="EP80" s="169"/>
      <c r="EQ80" s="483"/>
      <c r="ER80" s="169"/>
      <c r="ES80" s="169"/>
      <c r="ET80" s="169"/>
      <c r="EW80" s="169"/>
      <c r="EX80" s="169"/>
      <c r="EY80" s="169"/>
      <c r="EZ80" s="483"/>
      <c r="FA80" s="169"/>
      <c r="FB80" s="169"/>
      <c r="FC80" s="483"/>
      <c r="FD80" s="169"/>
      <c r="FE80" s="169"/>
      <c r="FH80" s="483"/>
      <c r="FI80" s="169"/>
      <c r="FJ80" s="169"/>
      <c r="FK80" s="169"/>
      <c r="FL80" s="483"/>
      <c r="FM80" s="169"/>
      <c r="FN80" s="169"/>
      <c r="FO80" s="483"/>
      <c r="FP80" s="169"/>
      <c r="FQ80" s="169"/>
      <c r="FT80" s="483"/>
      <c r="FU80" s="169"/>
      <c r="FV80" s="169"/>
      <c r="FW80" s="169"/>
      <c r="FX80" s="406"/>
      <c r="FY80" s="169"/>
      <c r="FZ80" s="169"/>
    </row>
    <row r="81" spans="2:182" ht="14">
      <c r="B81" s="164"/>
      <c r="DP81" s="169"/>
      <c r="DS81" s="169"/>
      <c r="DU81" s="483"/>
      <c r="DV81" s="483"/>
      <c r="DW81" s="483"/>
      <c r="DX81" s="483"/>
      <c r="DY81" s="483"/>
      <c r="EB81" s="483"/>
      <c r="EC81" s="169"/>
      <c r="ED81" s="169"/>
      <c r="EE81" s="483"/>
      <c r="EF81" s="169"/>
      <c r="EG81" s="169"/>
      <c r="EH81" s="169"/>
      <c r="EI81" s="169"/>
      <c r="EJ81" s="483"/>
      <c r="EK81" s="169"/>
      <c r="EL81" s="169"/>
      <c r="EM81" s="169"/>
      <c r="EN81" s="483"/>
      <c r="EO81" s="169"/>
      <c r="EP81" s="169"/>
      <c r="EQ81" s="483"/>
      <c r="ER81" s="169"/>
      <c r="ES81" s="169"/>
      <c r="ET81" s="169"/>
      <c r="EW81" s="169"/>
      <c r="EX81" s="169"/>
      <c r="EY81" s="169"/>
      <c r="EZ81" s="483"/>
      <c r="FA81" s="169"/>
      <c r="FB81" s="169"/>
      <c r="FC81" s="483"/>
      <c r="FD81" s="169"/>
      <c r="FE81" s="169"/>
      <c r="FH81" s="483"/>
      <c r="FI81" s="169"/>
      <c r="FJ81" s="169"/>
      <c r="FK81" s="169"/>
      <c r="FL81" s="483"/>
      <c r="FM81" s="169"/>
      <c r="FN81" s="169"/>
      <c r="FO81" s="483"/>
      <c r="FP81" s="169"/>
      <c r="FQ81" s="169"/>
      <c r="FT81" s="483"/>
      <c r="FU81" s="169"/>
      <c r="FV81" s="169"/>
      <c r="FW81" s="169"/>
      <c r="FX81" s="406"/>
      <c r="FY81" s="169"/>
      <c r="FZ81" s="169"/>
    </row>
    <row r="82" spans="2:182" ht="14">
      <c r="B82" s="164"/>
      <c r="DP82" s="169"/>
      <c r="DS82" s="169"/>
      <c r="DU82" s="483"/>
      <c r="DV82" s="483"/>
      <c r="DW82" s="483"/>
      <c r="DX82" s="483"/>
      <c r="DY82" s="483"/>
      <c r="EB82" s="483"/>
      <c r="EC82" s="169"/>
      <c r="ED82" s="169"/>
      <c r="EE82" s="483"/>
      <c r="EF82" s="169"/>
      <c r="EG82" s="169"/>
      <c r="EH82" s="169"/>
      <c r="EI82" s="169"/>
      <c r="EJ82" s="483"/>
      <c r="EK82" s="169"/>
      <c r="EL82" s="169"/>
      <c r="EM82" s="169"/>
      <c r="EN82" s="483"/>
      <c r="EO82" s="169"/>
      <c r="EP82" s="169"/>
      <c r="EQ82" s="483"/>
      <c r="ER82" s="169"/>
      <c r="ES82" s="169"/>
      <c r="ET82" s="169"/>
      <c r="EW82" s="169"/>
      <c r="EX82" s="169"/>
      <c r="EY82" s="169"/>
      <c r="EZ82" s="483"/>
      <c r="FA82" s="169"/>
      <c r="FB82" s="169"/>
      <c r="FC82" s="483"/>
      <c r="FD82" s="169"/>
      <c r="FE82" s="169"/>
      <c r="FH82" s="483"/>
      <c r="FI82" s="169"/>
      <c r="FJ82" s="169"/>
      <c r="FK82" s="169"/>
      <c r="FL82" s="483"/>
      <c r="FM82" s="169"/>
      <c r="FN82" s="169"/>
      <c r="FO82" s="483"/>
      <c r="FP82" s="169"/>
      <c r="FQ82" s="169"/>
      <c r="FT82" s="483"/>
      <c r="FU82" s="169"/>
      <c r="FV82" s="169"/>
      <c r="FW82" s="169"/>
      <c r="FX82" s="406"/>
      <c r="FY82" s="169"/>
      <c r="FZ82" s="169"/>
    </row>
    <row r="83" spans="2:182" ht="14">
      <c r="B83" s="138"/>
      <c r="DS83" s="169"/>
      <c r="DU83" s="169"/>
      <c r="DV83" s="169"/>
      <c r="DW83" s="169"/>
      <c r="DX83" s="169"/>
      <c r="DY83" s="169"/>
      <c r="EB83" s="169"/>
      <c r="EC83" s="169"/>
      <c r="ED83" s="169"/>
      <c r="EE83" s="169"/>
      <c r="EF83" s="169"/>
      <c r="EG83" s="169"/>
      <c r="EH83" s="169"/>
      <c r="EI83" s="169"/>
      <c r="EJ83" s="169"/>
      <c r="EK83" s="169"/>
      <c r="EL83" s="169"/>
      <c r="EM83" s="169"/>
      <c r="EN83" s="169"/>
      <c r="EO83" s="169"/>
      <c r="EP83" s="169"/>
      <c r="EQ83" s="169"/>
      <c r="ER83" s="169"/>
      <c r="ES83" s="169"/>
      <c r="ET83" s="169"/>
      <c r="EW83" s="169"/>
      <c r="EX83" s="169"/>
      <c r="EY83" s="169"/>
      <c r="EZ83" s="169"/>
      <c r="FA83" s="169"/>
      <c r="FB83" s="169"/>
      <c r="FC83" s="169"/>
      <c r="FD83" s="169"/>
      <c r="FE83" s="169"/>
      <c r="FH83" s="169"/>
      <c r="FI83" s="169"/>
      <c r="FJ83" s="169"/>
      <c r="FK83" s="169"/>
      <c r="FL83" s="169"/>
      <c r="FM83" s="169"/>
      <c r="FN83" s="169"/>
      <c r="FO83" s="169"/>
      <c r="FP83" s="169"/>
      <c r="FQ83" s="169"/>
      <c r="FT83" s="169"/>
      <c r="FU83" s="169"/>
      <c r="FV83" s="169"/>
      <c r="FW83" s="169"/>
      <c r="FX83" s="406"/>
      <c r="FY83" s="169"/>
      <c r="FZ83" s="169"/>
    </row>
    <row r="84" spans="2:182" ht="14">
      <c r="B84" s="164"/>
      <c r="DP84" s="201"/>
      <c r="DS84" s="203"/>
      <c r="DU84" s="203"/>
      <c r="DV84" s="203"/>
      <c r="DW84" s="203"/>
      <c r="DX84" s="203"/>
      <c r="DY84" s="203"/>
      <c r="EB84" s="203"/>
      <c r="EC84" s="203"/>
      <c r="ED84" s="202"/>
      <c r="EE84" s="203"/>
      <c r="EF84" s="203"/>
      <c r="EG84" s="202"/>
      <c r="EH84" s="169"/>
      <c r="EI84" s="169"/>
      <c r="EJ84" s="203"/>
      <c r="EK84" s="203"/>
      <c r="EL84" s="202"/>
      <c r="EM84" s="169"/>
      <c r="EN84" s="203"/>
      <c r="EO84" s="203"/>
      <c r="EP84" s="202"/>
      <c r="EQ84" s="203"/>
      <c r="ER84" s="203"/>
      <c r="ES84" s="172"/>
      <c r="ET84" s="172"/>
      <c r="EW84" s="203"/>
      <c r="EX84" s="172"/>
      <c r="EY84" s="169"/>
      <c r="EZ84" s="203"/>
      <c r="FA84" s="203"/>
      <c r="FB84" s="202"/>
      <c r="FC84" s="203"/>
      <c r="FD84" s="203"/>
      <c r="FE84" s="202"/>
      <c r="FH84" s="203"/>
      <c r="FI84" s="203"/>
      <c r="FJ84" s="202"/>
      <c r="FK84" s="169"/>
      <c r="FL84" s="203"/>
      <c r="FM84" s="203"/>
      <c r="FN84" s="202"/>
      <c r="FO84" s="203"/>
      <c r="FP84" s="203"/>
      <c r="FQ84" s="202"/>
      <c r="FT84" s="203"/>
      <c r="FU84" s="203"/>
      <c r="FV84" s="202"/>
      <c r="FW84" s="169"/>
      <c r="FX84" s="406"/>
      <c r="FY84" s="203"/>
      <c r="FZ84" s="202"/>
    </row>
    <row r="85" spans="2:182" ht="14">
      <c r="B85" s="164"/>
      <c r="DP85" s="201"/>
      <c r="DS85" s="203"/>
      <c r="DU85" s="203"/>
      <c r="DV85" s="203"/>
      <c r="DW85" s="203"/>
      <c r="DX85" s="203"/>
      <c r="DY85" s="203"/>
      <c r="EB85" s="203"/>
      <c r="EC85" s="203"/>
      <c r="ED85" s="202"/>
      <c r="EE85" s="203"/>
      <c r="EF85" s="203"/>
      <c r="EG85" s="202"/>
      <c r="EH85" s="169"/>
      <c r="EI85" s="169"/>
      <c r="EJ85" s="203"/>
      <c r="EK85" s="203"/>
      <c r="EL85" s="202"/>
      <c r="EM85" s="169"/>
      <c r="EN85" s="203"/>
      <c r="EO85" s="203"/>
      <c r="EP85" s="202"/>
      <c r="EQ85" s="203"/>
      <c r="ER85" s="203"/>
      <c r="ES85" s="172"/>
      <c r="ET85" s="172"/>
      <c r="EW85" s="203"/>
      <c r="EX85" s="172"/>
      <c r="EY85" s="169"/>
      <c r="EZ85" s="203"/>
      <c r="FA85" s="203"/>
      <c r="FB85" s="202"/>
      <c r="FC85" s="203"/>
      <c r="FD85" s="203"/>
      <c r="FE85" s="202"/>
      <c r="FH85" s="203"/>
      <c r="FI85" s="203"/>
      <c r="FJ85" s="202"/>
      <c r="FK85" s="169"/>
      <c r="FL85" s="203"/>
      <c r="FM85" s="203"/>
      <c r="FN85" s="202"/>
      <c r="FO85" s="203"/>
      <c r="FP85" s="203"/>
      <c r="FQ85" s="202"/>
      <c r="FT85" s="203"/>
      <c r="FU85" s="203"/>
      <c r="FV85" s="202"/>
      <c r="FW85" s="169"/>
      <c r="FX85" s="406"/>
      <c r="FY85" s="203"/>
      <c r="FZ85" s="202"/>
    </row>
    <row r="86" spans="2:182" ht="14">
      <c r="B86" s="164"/>
      <c r="DP86" s="201"/>
      <c r="DS86" s="203"/>
      <c r="DU86" s="203"/>
      <c r="DV86" s="203"/>
      <c r="DW86" s="203"/>
      <c r="DX86" s="203"/>
      <c r="DY86" s="203"/>
      <c r="EB86" s="203"/>
      <c r="EC86" s="203"/>
      <c r="ED86" s="202"/>
      <c r="EE86" s="203"/>
      <c r="EF86" s="203"/>
      <c r="EG86" s="202"/>
      <c r="EH86" s="169"/>
      <c r="EI86" s="169"/>
      <c r="EJ86" s="203"/>
      <c r="EK86" s="203"/>
      <c r="EL86" s="202"/>
      <c r="EM86" s="169"/>
      <c r="EN86" s="203"/>
      <c r="EO86" s="203"/>
      <c r="EP86" s="202"/>
      <c r="EQ86" s="203"/>
      <c r="ER86" s="203"/>
      <c r="ES86" s="172"/>
      <c r="ET86" s="172"/>
      <c r="EW86" s="203"/>
      <c r="EX86" s="172"/>
      <c r="EY86" s="169"/>
      <c r="EZ86" s="203"/>
      <c r="FA86" s="203"/>
      <c r="FB86" s="202"/>
      <c r="FC86" s="203"/>
      <c r="FD86" s="203"/>
      <c r="FE86" s="202"/>
      <c r="FH86" s="203"/>
      <c r="FI86" s="203"/>
      <c r="FJ86" s="202"/>
      <c r="FK86" s="169"/>
      <c r="FL86" s="203"/>
      <c r="FM86" s="203"/>
      <c r="FN86" s="202"/>
      <c r="FO86" s="203"/>
      <c r="FP86" s="203"/>
      <c r="FQ86" s="202"/>
      <c r="FT86" s="203"/>
      <c r="FU86" s="203"/>
      <c r="FV86" s="202"/>
      <c r="FW86" s="169"/>
      <c r="FX86" s="406"/>
      <c r="FY86" s="203"/>
      <c r="FZ86" s="202"/>
    </row>
    <row r="87" spans="2:182" ht="14">
      <c r="B87" s="164"/>
      <c r="DP87" s="201"/>
      <c r="DS87" s="203"/>
      <c r="DU87" s="203"/>
      <c r="DV87" s="203"/>
      <c r="DW87" s="203"/>
      <c r="DX87" s="203"/>
      <c r="DY87" s="203"/>
      <c r="EB87" s="203"/>
      <c r="EC87" s="203"/>
      <c r="ED87" s="202"/>
      <c r="EE87" s="203"/>
      <c r="EF87" s="203"/>
      <c r="EG87" s="202"/>
      <c r="EH87" s="169"/>
      <c r="EI87" s="169"/>
      <c r="EJ87" s="203"/>
      <c r="EK87" s="203"/>
      <c r="EL87" s="202"/>
      <c r="EM87" s="169"/>
      <c r="EN87" s="203"/>
      <c r="EO87" s="203"/>
      <c r="EP87" s="202"/>
      <c r="EQ87" s="203"/>
      <c r="ER87" s="203"/>
      <c r="ES87" s="172"/>
      <c r="ET87" s="172"/>
      <c r="EW87" s="203"/>
      <c r="EX87" s="172"/>
      <c r="EY87" s="169"/>
      <c r="EZ87" s="203"/>
      <c r="FA87" s="203"/>
      <c r="FB87" s="202"/>
      <c r="FC87" s="203"/>
      <c r="FD87" s="203"/>
      <c r="FE87" s="202"/>
      <c r="FH87" s="203"/>
      <c r="FI87" s="203"/>
      <c r="FJ87" s="202"/>
      <c r="FK87" s="169"/>
      <c r="FL87" s="203"/>
      <c r="FM87" s="203"/>
      <c r="FN87" s="202"/>
      <c r="FO87" s="203"/>
      <c r="FP87" s="203"/>
      <c r="FQ87" s="202"/>
      <c r="FT87" s="203"/>
      <c r="FU87" s="203"/>
      <c r="FV87" s="202"/>
      <c r="FW87" s="169"/>
      <c r="FX87" s="406"/>
      <c r="FY87" s="203"/>
      <c r="FZ87" s="202"/>
    </row>
    <row r="88" spans="2:182" ht="14">
      <c r="B88" s="163"/>
      <c r="O88" s="225"/>
      <c r="P88" s="225"/>
      <c r="Q88" s="225"/>
      <c r="R88" s="225"/>
      <c r="S88" s="225"/>
      <c r="T88" s="225"/>
      <c r="U88" s="225"/>
      <c r="V88" s="225"/>
      <c r="W88" s="225"/>
      <c r="X88" s="225"/>
      <c r="Y88" s="225"/>
      <c r="Z88" s="225"/>
      <c r="AA88" s="225"/>
      <c r="AB88" s="225"/>
      <c r="AC88" s="225"/>
      <c r="AD88" s="225"/>
      <c r="AE88" s="225"/>
      <c r="AF88" s="225"/>
      <c r="AG88" s="225"/>
      <c r="AH88" s="225"/>
      <c r="AI88" s="225"/>
      <c r="AJ88" s="225"/>
      <c r="AK88" s="225"/>
      <c r="AL88" s="225"/>
      <c r="AM88" s="225"/>
      <c r="AN88" s="225"/>
      <c r="AO88" s="225"/>
      <c r="AP88" s="225"/>
      <c r="AQ88" s="225"/>
      <c r="AR88" s="225"/>
      <c r="AS88" s="225"/>
      <c r="AT88" s="225"/>
      <c r="AU88" s="225"/>
      <c r="AV88" s="225"/>
      <c r="AW88" s="225"/>
      <c r="AX88" s="225"/>
      <c r="AY88" s="225"/>
      <c r="AZ88" s="225"/>
      <c r="BA88" s="225"/>
      <c r="BB88" s="225"/>
      <c r="BC88" s="225"/>
      <c r="BD88" s="225"/>
      <c r="BE88" s="225"/>
      <c r="BF88" s="225"/>
      <c r="BG88" s="225"/>
      <c r="BH88" s="225"/>
      <c r="BI88" s="225"/>
      <c r="BJ88" s="225"/>
      <c r="BK88" s="225"/>
      <c r="BL88" s="225"/>
      <c r="BM88" s="225"/>
      <c r="BN88" s="225"/>
      <c r="BO88" s="225"/>
      <c r="BP88" s="225"/>
      <c r="BQ88" s="225"/>
      <c r="BR88" s="225"/>
      <c r="BS88" s="225"/>
      <c r="BT88" s="225"/>
      <c r="BU88" s="225"/>
      <c r="BV88" s="225"/>
      <c r="BW88" s="225"/>
      <c r="BX88" s="225"/>
      <c r="BY88" s="225"/>
      <c r="BZ88" s="225"/>
      <c r="CA88" s="225"/>
      <c r="CB88" s="225"/>
      <c r="CC88" s="225"/>
      <c r="CD88" s="225"/>
      <c r="CE88" s="225"/>
      <c r="CF88" s="225"/>
      <c r="CG88" s="225"/>
      <c r="CH88" s="225"/>
      <c r="CI88" s="225"/>
      <c r="CJ88" s="225"/>
      <c r="CK88" s="225"/>
      <c r="CL88" s="225"/>
      <c r="CM88" s="225"/>
      <c r="CN88" s="225"/>
      <c r="CO88" s="225"/>
      <c r="CP88" s="225"/>
      <c r="CQ88" s="225"/>
      <c r="CR88" s="225"/>
      <c r="CS88" s="225"/>
      <c r="CT88" s="225"/>
      <c r="CU88" s="225"/>
      <c r="CV88" s="225"/>
      <c r="CW88" s="225"/>
      <c r="CX88" s="225"/>
      <c r="CY88" s="225"/>
      <c r="CZ88" s="225"/>
      <c r="DA88" s="225"/>
      <c r="DB88" s="225"/>
      <c r="DC88" s="225"/>
      <c r="DD88" s="225"/>
      <c r="DE88" s="225"/>
      <c r="DF88" s="225"/>
      <c r="DG88" s="225"/>
      <c r="DH88" s="225"/>
      <c r="DI88" s="225"/>
      <c r="DJ88" s="225"/>
      <c r="DK88" s="225"/>
      <c r="DL88" s="225"/>
      <c r="DM88" s="225"/>
      <c r="DN88" s="225"/>
      <c r="DO88" s="311"/>
      <c r="DP88" s="311"/>
      <c r="DQ88" s="311"/>
      <c r="DR88" s="311"/>
      <c r="DS88" s="311"/>
      <c r="DT88" s="311"/>
      <c r="DU88" s="311"/>
      <c r="DV88" s="311"/>
      <c r="DW88" s="311"/>
      <c r="DX88" s="311"/>
      <c r="DY88" s="311"/>
      <c r="DZ88" s="311"/>
      <c r="EA88" s="311"/>
      <c r="EB88" s="311"/>
      <c r="EC88" s="311"/>
      <c r="ED88" s="311"/>
      <c r="EE88" s="311"/>
      <c r="EF88" s="311"/>
      <c r="EG88" s="311"/>
      <c r="EH88" s="311"/>
      <c r="EI88" s="311"/>
      <c r="EJ88" s="311"/>
      <c r="EK88" s="311"/>
      <c r="EL88" s="311"/>
      <c r="EM88" s="311"/>
      <c r="EN88" s="311"/>
      <c r="EO88" s="311"/>
      <c r="EP88" s="311"/>
      <c r="EQ88" s="311"/>
      <c r="ER88" s="311"/>
      <c r="ES88" s="311"/>
      <c r="ET88" s="311"/>
      <c r="EU88" s="311"/>
      <c r="EV88" s="311"/>
      <c r="EW88" s="311"/>
      <c r="EX88" s="311"/>
      <c r="EY88" s="311"/>
      <c r="EZ88" s="311"/>
      <c r="FA88" s="311"/>
      <c r="FB88" s="311"/>
      <c r="FC88" s="311"/>
      <c r="FD88" s="311"/>
      <c r="FE88" s="311"/>
      <c r="FF88" s="311"/>
      <c r="FG88" s="311"/>
      <c r="FH88" s="311"/>
      <c r="FI88" s="311"/>
      <c r="FJ88" s="311"/>
      <c r="FK88" s="311"/>
      <c r="FL88" s="311"/>
      <c r="FM88" s="311"/>
      <c r="FN88" s="311"/>
      <c r="FO88" s="311"/>
      <c r="FP88" s="311"/>
      <c r="FQ88" s="311"/>
      <c r="FR88" s="311"/>
      <c r="FS88" s="311"/>
      <c r="FT88" s="311"/>
      <c r="FU88" s="311"/>
      <c r="FV88" s="311"/>
      <c r="FW88" s="311"/>
      <c r="FX88" s="406"/>
    </row>
    <row r="89" spans="2:182" ht="14">
      <c r="B89" s="163"/>
      <c r="O89" s="225"/>
      <c r="P89" s="225"/>
      <c r="Q89" s="225"/>
      <c r="R89" s="225"/>
      <c r="S89" s="225"/>
      <c r="T89" s="225"/>
      <c r="U89" s="225"/>
      <c r="V89" s="225"/>
      <c r="W89" s="225"/>
      <c r="X89" s="225"/>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c r="AV89" s="225"/>
      <c r="AW89" s="225"/>
      <c r="AX89" s="225"/>
      <c r="AY89" s="225"/>
      <c r="AZ89" s="225"/>
      <c r="BA89" s="225"/>
      <c r="BB89" s="225"/>
      <c r="BC89" s="225"/>
      <c r="BD89" s="225"/>
      <c r="BE89" s="225"/>
      <c r="BF89" s="225"/>
      <c r="BG89" s="225"/>
      <c r="BH89" s="225"/>
      <c r="BI89" s="225"/>
      <c r="BJ89" s="225"/>
      <c r="BK89" s="225"/>
      <c r="BL89" s="225"/>
      <c r="BM89" s="225"/>
      <c r="BN89" s="225"/>
      <c r="BO89" s="225"/>
      <c r="BP89" s="225"/>
      <c r="BQ89" s="225"/>
      <c r="BR89" s="225"/>
      <c r="BS89" s="225"/>
      <c r="BT89" s="225"/>
      <c r="BU89" s="225"/>
      <c r="BV89" s="225"/>
      <c r="BW89" s="225"/>
      <c r="BX89" s="225"/>
      <c r="BY89" s="225"/>
      <c r="BZ89" s="225"/>
      <c r="CA89" s="225"/>
      <c r="CB89" s="225"/>
      <c r="CC89" s="225"/>
      <c r="CD89" s="225"/>
      <c r="CE89" s="225"/>
      <c r="CF89" s="225"/>
      <c r="CG89" s="225"/>
      <c r="CH89" s="225"/>
      <c r="CI89" s="225"/>
      <c r="CJ89" s="225"/>
      <c r="CK89" s="225"/>
      <c r="CL89" s="225"/>
      <c r="CM89" s="225"/>
      <c r="CN89" s="225"/>
      <c r="CO89" s="225"/>
      <c r="CP89" s="225"/>
      <c r="CQ89" s="225"/>
      <c r="CR89" s="225"/>
      <c r="CS89" s="225"/>
      <c r="CT89" s="225"/>
      <c r="CU89" s="225"/>
      <c r="CV89" s="225"/>
      <c r="CW89" s="225"/>
      <c r="CX89" s="225"/>
      <c r="CY89" s="225"/>
      <c r="CZ89" s="225"/>
      <c r="DA89" s="225"/>
      <c r="DB89" s="225"/>
      <c r="DC89" s="225"/>
      <c r="DD89" s="225"/>
      <c r="DE89" s="225"/>
      <c r="DF89" s="225"/>
      <c r="DG89" s="225"/>
      <c r="DH89" s="225"/>
      <c r="DI89" s="225"/>
      <c r="DJ89" s="225"/>
      <c r="DK89" s="225"/>
      <c r="DL89" s="225"/>
      <c r="DM89" s="225"/>
      <c r="DN89" s="225"/>
      <c r="DO89" s="311"/>
      <c r="DP89" s="311"/>
      <c r="DQ89" s="311"/>
      <c r="DR89" s="311"/>
      <c r="DS89" s="311"/>
      <c r="DT89" s="311"/>
      <c r="DU89" s="311"/>
      <c r="DV89" s="311"/>
      <c r="DW89" s="311"/>
      <c r="DX89" s="311"/>
      <c r="DY89" s="311"/>
      <c r="DZ89" s="311"/>
      <c r="EA89" s="311"/>
      <c r="EB89" s="311"/>
      <c r="EC89" s="311"/>
      <c r="ED89" s="311"/>
      <c r="EE89" s="311"/>
      <c r="EF89" s="311"/>
      <c r="EG89" s="311"/>
      <c r="EH89" s="311"/>
      <c r="EI89" s="311"/>
      <c r="EJ89" s="311"/>
      <c r="EK89" s="311"/>
      <c r="EL89" s="311"/>
      <c r="EM89" s="311"/>
      <c r="EN89" s="311"/>
      <c r="EO89" s="311"/>
      <c r="EP89" s="311"/>
      <c r="EQ89" s="311"/>
      <c r="ER89" s="311"/>
      <c r="ES89" s="311"/>
      <c r="ET89" s="311"/>
      <c r="EU89" s="311"/>
      <c r="EV89" s="311"/>
      <c r="EW89" s="311"/>
      <c r="EX89" s="311"/>
      <c r="EY89" s="311"/>
      <c r="EZ89" s="311"/>
      <c r="FA89" s="311"/>
      <c r="FB89" s="311"/>
      <c r="FC89" s="311"/>
      <c r="FD89" s="311"/>
      <c r="FE89" s="311"/>
      <c r="FF89" s="311"/>
      <c r="FG89" s="311"/>
      <c r="FH89" s="311"/>
      <c r="FI89" s="311"/>
      <c r="FJ89" s="311"/>
      <c r="FK89" s="311"/>
      <c r="FL89" s="311"/>
      <c r="FM89" s="311"/>
      <c r="FN89" s="311"/>
      <c r="FO89" s="311"/>
      <c r="FP89" s="311"/>
      <c r="FQ89" s="311"/>
      <c r="FR89" s="311"/>
      <c r="FS89" s="311"/>
      <c r="FT89" s="311"/>
      <c r="FU89" s="311"/>
      <c r="FV89" s="311"/>
      <c r="FW89" s="311"/>
      <c r="FX89" s="406"/>
    </row>
    <row r="90" spans="2:182" ht="14">
      <c r="B90" s="163"/>
      <c r="O90" s="225"/>
      <c r="P90" s="225"/>
      <c r="Q90" s="225"/>
      <c r="R90" s="225"/>
      <c r="S90" s="225"/>
      <c r="T90" s="225"/>
      <c r="U90" s="225"/>
      <c r="V90" s="225"/>
      <c r="W90" s="225"/>
      <c r="X90" s="225"/>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5"/>
      <c r="BA90" s="225"/>
      <c r="BB90" s="225"/>
      <c r="BC90" s="225"/>
      <c r="BD90" s="225"/>
      <c r="BE90" s="225"/>
      <c r="BF90" s="225"/>
      <c r="BG90" s="225"/>
      <c r="BH90" s="225"/>
      <c r="BI90" s="225"/>
      <c r="BJ90" s="225"/>
      <c r="BK90" s="225"/>
      <c r="BL90" s="225"/>
      <c r="BM90" s="225"/>
      <c r="BN90" s="225"/>
      <c r="BO90" s="225"/>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c r="DA90" s="225"/>
      <c r="DB90" s="225"/>
      <c r="DC90" s="225"/>
      <c r="DD90" s="225"/>
      <c r="DE90" s="225"/>
      <c r="DF90" s="225"/>
      <c r="DG90" s="225"/>
      <c r="DH90" s="225"/>
      <c r="DI90" s="225"/>
      <c r="DJ90" s="225"/>
      <c r="DK90" s="225"/>
      <c r="DL90" s="225"/>
      <c r="DM90" s="225"/>
      <c r="DN90" s="225"/>
      <c r="DO90" s="311"/>
      <c r="DP90" s="311"/>
      <c r="DQ90" s="311"/>
      <c r="DR90" s="311"/>
      <c r="DS90" s="311"/>
      <c r="DT90" s="311"/>
      <c r="DU90" s="311"/>
      <c r="DV90" s="311"/>
      <c r="DW90" s="311"/>
      <c r="DX90" s="311"/>
      <c r="DY90" s="311"/>
      <c r="DZ90" s="311"/>
      <c r="EA90" s="311"/>
      <c r="EB90" s="311"/>
      <c r="EC90" s="311"/>
      <c r="ED90" s="311"/>
      <c r="EE90" s="311"/>
      <c r="EF90" s="311"/>
      <c r="EG90" s="311"/>
      <c r="EH90" s="311"/>
      <c r="EI90" s="311"/>
      <c r="EJ90" s="311"/>
      <c r="EK90" s="311"/>
      <c r="EL90" s="311"/>
      <c r="EM90" s="311"/>
      <c r="EN90" s="311"/>
      <c r="EO90" s="311"/>
      <c r="EP90" s="311"/>
      <c r="EQ90" s="311"/>
      <c r="ER90" s="311"/>
      <c r="ES90" s="311"/>
      <c r="ET90" s="311"/>
      <c r="EU90" s="311"/>
      <c r="EV90" s="311"/>
      <c r="EW90" s="311"/>
      <c r="EX90" s="311"/>
      <c r="EY90" s="311"/>
      <c r="EZ90" s="311"/>
      <c r="FA90" s="311"/>
      <c r="FB90" s="311"/>
      <c r="FC90" s="311"/>
      <c r="FD90" s="311"/>
      <c r="FE90" s="311"/>
      <c r="FF90" s="311"/>
      <c r="FG90" s="311"/>
      <c r="FH90" s="311"/>
      <c r="FI90" s="311"/>
      <c r="FJ90" s="311"/>
      <c r="FK90" s="311"/>
      <c r="FL90" s="311"/>
      <c r="FM90" s="311"/>
      <c r="FN90" s="311"/>
      <c r="FO90" s="311"/>
      <c r="FP90" s="311"/>
      <c r="FQ90" s="311"/>
      <c r="FR90" s="311"/>
      <c r="FS90" s="311"/>
      <c r="FT90" s="311"/>
      <c r="FU90" s="311"/>
      <c r="FV90" s="311"/>
      <c r="FW90" s="311"/>
      <c r="FX90" s="406"/>
    </row>
    <row r="91" spans="2:182" ht="17.25" customHeight="1">
      <c r="B91" s="156"/>
      <c r="FX91" s="406"/>
    </row>
    <row r="92" spans="2:182" ht="17.25" customHeight="1">
      <c r="B92" s="156"/>
      <c r="FW92" s="140"/>
      <c r="FX92" s="406"/>
    </row>
    <row r="93" spans="2:182" ht="17.25" customHeight="1">
      <c r="B93" s="156"/>
      <c r="FV93" s="185"/>
      <c r="FW93" s="140"/>
      <c r="FX93" s="406"/>
    </row>
    <row r="94" spans="2:182" ht="17.25" customHeight="1">
      <c r="B94" s="156"/>
      <c r="FX94" s="406"/>
    </row>
    <row r="95" spans="2:182">
      <c r="EE95" s="169"/>
      <c r="FX95" s="406"/>
    </row>
    <row r="96" spans="2:182">
      <c r="FR96" s="485"/>
      <c r="FS96" s="312"/>
      <c r="FT96" s="312"/>
      <c r="FU96" s="312"/>
      <c r="FV96" s="312"/>
      <c r="FW96" s="312"/>
      <c r="FX96" s="406"/>
    </row>
    <row r="97" spans="2:217">
      <c r="FR97" s="485"/>
      <c r="FS97" s="312"/>
      <c r="FT97" s="312"/>
      <c r="FU97" s="312"/>
      <c r="FV97" s="312"/>
      <c r="FW97" s="312"/>
      <c r="FX97" s="406"/>
    </row>
    <row r="98" spans="2:217">
      <c r="FV98" s="201"/>
      <c r="FX98" s="406"/>
    </row>
    <row r="99" spans="2:217">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1"/>
      <c r="AF99" s="521"/>
      <c r="AG99" s="521"/>
      <c r="AH99" s="521"/>
      <c r="AI99" s="521"/>
      <c r="AJ99" s="521"/>
      <c r="AK99" s="521"/>
      <c r="AL99" s="521"/>
      <c r="AM99" s="521"/>
      <c r="AN99" s="521"/>
      <c r="AO99" s="521"/>
      <c r="AP99" s="521"/>
      <c r="AQ99" s="521"/>
      <c r="AR99" s="521"/>
      <c r="AS99" s="521"/>
      <c r="AT99" s="521"/>
      <c r="AU99" s="521"/>
      <c r="AV99" s="521"/>
      <c r="AW99" s="521"/>
      <c r="AX99" s="521"/>
      <c r="AY99" s="521"/>
      <c r="AZ99" s="521"/>
      <c r="BA99" s="521"/>
      <c r="BB99" s="521"/>
      <c r="BC99" s="521"/>
      <c r="BD99" s="521"/>
      <c r="BE99" s="521"/>
      <c r="BF99" s="521"/>
      <c r="BG99" s="521"/>
      <c r="BH99" s="521"/>
      <c r="BI99" s="521"/>
      <c r="BJ99" s="521"/>
      <c r="BK99" s="521"/>
      <c r="BL99" s="521"/>
      <c r="BM99" s="521"/>
      <c r="BN99" s="521"/>
      <c r="BO99" s="521"/>
      <c r="BP99" s="521"/>
      <c r="BQ99" s="521"/>
      <c r="BR99" s="521"/>
      <c r="BS99" s="521"/>
      <c r="BT99" s="521"/>
      <c r="BU99" s="521"/>
      <c r="BV99" s="521"/>
      <c r="BW99" s="521"/>
      <c r="BX99" s="521"/>
      <c r="BY99" s="521"/>
      <c r="BZ99" s="521"/>
      <c r="CA99" s="521"/>
      <c r="CB99" s="521"/>
      <c r="CC99" s="521"/>
      <c r="CD99" s="521"/>
      <c r="CE99" s="521"/>
      <c r="CF99" s="521"/>
      <c r="CG99" s="521"/>
      <c r="CH99" s="521"/>
      <c r="CI99" s="521"/>
      <c r="CJ99" s="521"/>
      <c r="CK99" s="521"/>
      <c r="CL99" s="521"/>
      <c r="CM99" s="521"/>
      <c r="CN99" s="521"/>
      <c r="CO99" s="521"/>
      <c r="CP99" s="521"/>
      <c r="CQ99" s="521"/>
      <c r="CR99" s="521"/>
      <c r="CS99" s="521"/>
      <c r="CT99" s="521"/>
      <c r="CU99" s="521"/>
      <c r="CV99" s="521"/>
      <c r="CW99" s="521"/>
      <c r="CX99" s="521"/>
      <c r="CY99" s="521"/>
      <c r="CZ99" s="521"/>
      <c r="DA99" s="521"/>
      <c r="DB99" s="521"/>
      <c r="DC99" s="521"/>
      <c r="DD99" s="521"/>
      <c r="DE99" s="521"/>
      <c r="DF99" s="521"/>
      <c r="DG99" s="521"/>
      <c r="DH99" s="521"/>
      <c r="DI99" s="521"/>
      <c r="DJ99" s="521"/>
      <c r="DK99" s="521"/>
      <c r="DL99" s="521"/>
      <c r="DM99" s="521"/>
      <c r="DN99" s="521"/>
      <c r="DO99" s="521"/>
      <c r="DP99" s="521"/>
      <c r="DQ99" s="521"/>
      <c r="DR99" s="521"/>
      <c r="DS99" s="521"/>
      <c r="DT99" s="521"/>
      <c r="DU99" s="521"/>
      <c r="DV99" s="521"/>
      <c r="DW99" s="521"/>
      <c r="DX99" s="521"/>
      <c r="DY99" s="521"/>
      <c r="DZ99" s="521"/>
      <c r="EA99" s="521"/>
      <c r="EB99" s="521"/>
      <c r="EC99" s="521"/>
      <c r="ED99" s="521"/>
      <c r="EE99" s="521"/>
      <c r="EF99" s="521"/>
      <c r="EG99" s="521"/>
      <c r="EH99" s="521"/>
      <c r="EI99" s="521"/>
      <c r="EJ99" s="521"/>
      <c r="EK99" s="521"/>
      <c r="EL99" s="521"/>
      <c r="EM99" s="521"/>
      <c r="EN99" s="521"/>
      <c r="EO99" s="521"/>
      <c r="EP99" s="521"/>
      <c r="EQ99" s="521"/>
      <c r="ER99" s="521"/>
      <c r="ES99" s="521"/>
      <c r="ET99" s="521"/>
      <c r="EU99" s="521"/>
      <c r="EV99" s="521"/>
      <c r="EW99" s="521"/>
      <c r="EX99" s="521"/>
      <c r="EY99" s="521"/>
      <c r="EZ99" s="521"/>
      <c r="FA99" s="521"/>
      <c r="FB99" s="521"/>
      <c r="FC99" s="521"/>
      <c r="FD99" s="521"/>
      <c r="FE99" s="521"/>
      <c r="FF99" s="521"/>
      <c r="FG99" s="521"/>
      <c r="FH99" s="521"/>
      <c r="FI99" s="521"/>
      <c r="FJ99" s="521"/>
      <c r="FK99" s="521"/>
      <c r="FL99" s="521"/>
      <c r="FM99" s="521"/>
      <c r="FN99" s="521"/>
      <c r="FO99" s="521"/>
      <c r="FP99" s="521"/>
      <c r="FQ99" s="521"/>
      <c r="FR99" s="521"/>
      <c r="FS99" s="521"/>
      <c r="FT99" s="521"/>
      <c r="FU99" s="521"/>
      <c r="FV99" s="521"/>
      <c r="FW99" s="521"/>
      <c r="FX99" s="406"/>
    </row>
    <row r="100" spans="2:217" s="157" customFormat="1" ht="24.75" customHeight="1">
      <c r="B100" s="163"/>
      <c r="C100" s="167"/>
      <c r="D100" s="167"/>
      <c r="E100" s="167"/>
      <c r="F100" s="167"/>
      <c r="BN100" s="165"/>
      <c r="BO100" s="165"/>
      <c r="BP100" s="165"/>
      <c r="BQ100" s="165"/>
      <c r="BR100" s="165"/>
      <c r="BS100" s="165"/>
      <c r="BT100" s="165"/>
      <c r="BU100" s="165"/>
      <c r="BV100" s="165"/>
      <c r="BW100" s="165"/>
      <c r="BX100" s="165"/>
      <c r="BY100" s="165"/>
      <c r="BZ100" s="165"/>
      <c r="CA100" s="165"/>
      <c r="CB100" s="165"/>
      <c r="CC100" s="165"/>
      <c r="CD100" s="165"/>
      <c r="CE100" s="165"/>
      <c r="CF100" s="165"/>
      <c r="CG100" s="165"/>
      <c r="CH100" s="165"/>
      <c r="CI100" s="165"/>
      <c r="CJ100" s="165"/>
      <c r="CK100" s="165"/>
      <c r="CL100" s="165"/>
      <c r="CM100" s="165"/>
      <c r="CN100" s="165"/>
      <c r="CO100" s="165"/>
      <c r="CP100" s="165"/>
      <c r="CQ100" s="165"/>
      <c r="CR100" s="165"/>
      <c r="CS100" s="165"/>
      <c r="CT100" s="165"/>
      <c r="CU100" s="165"/>
      <c r="CV100" s="165"/>
      <c r="CW100" s="165"/>
      <c r="CX100" s="165"/>
      <c r="CY100" s="165"/>
      <c r="CZ100" s="165"/>
      <c r="DA100" s="168"/>
      <c r="DB100" s="168"/>
      <c r="DC100" s="165"/>
      <c r="DD100" s="165"/>
      <c r="DE100" s="165"/>
      <c r="DF100" s="165"/>
      <c r="DG100" s="165"/>
      <c r="DH100" s="165"/>
      <c r="DI100" s="165"/>
      <c r="DJ100" s="165"/>
      <c r="DK100" s="165"/>
      <c r="DL100" s="165"/>
      <c r="DM100" s="165"/>
      <c r="DN100" s="165"/>
      <c r="DO100" s="165"/>
      <c r="DP100" s="165"/>
      <c r="DQ100" s="165"/>
      <c r="DR100" s="165"/>
      <c r="DS100" s="165"/>
      <c r="DU100" s="185"/>
      <c r="DV100" s="185"/>
      <c r="DW100" s="185"/>
      <c r="DX100" s="185"/>
      <c r="DY100" s="185"/>
      <c r="DZ100" s="185"/>
      <c r="EA100" s="340"/>
      <c r="EB100" s="185"/>
      <c r="EC100" s="185"/>
      <c r="ED100" s="185"/>
      <c r="EE100" s="185"/>
      <c r="EF100" s="185"/>
      <c r="EG100" s="185"/>
      <c r="EH100" s="185"/>
      <c r="EI100" s="185"/>
      <c r="EJ100" s="492"/>
      <c r="EK100" s="492"/>
      <c r="EL100" s="185"/>
      <c r="EM100" s="185"/>
      <c r="EN100" s="185"/>
      <c r="EO100" s="185"/>
      <c r="EP100" s="185"/>
      <c r="EQ100" s="185"/>
      <c r="ER100" s="185"/>
      <c r="ES100" s="185"/>
      <c r="ET100" s="185"/>
      <c r="EU100" s="185"/>
      <c r="EV100" s="185"/>
      <c r="EW100" s="185"/>
      <c r="EX100" s="185"/>
      <c r="EY100" s="185"/>
      <c r="EZ100" s="185"/>
      <c r="FA100" s="185"/>
      <c r="FB100" s="185"/>
      <c r="FC100" s="185"/>
      <c r="FD100" s="185"/>
      <c r="FE100" s="185"/>
      <c r="FF100" s="185"/>
      <c r="FG100" s="185"/>
      <c r="FH100" s="185"/>
      <c r="FI100" s="185"/>
      <c r="FJ100" s="185"/>
      <c r="FK100" s="185"/>
      <c r="FL100" s="185"/>
      <c r="FM100" s="185"/>
      <c r="FN100" s="185"/>
      <c r="FO100" s="185"/>
      <c r="FP100" s="185"/>
      <c r="FQ100" s="185"/>
      <c r="FR100" s="185"/>
      <c r="FS100" s="185"/>
      <c r="FT100" s="185"/>
      <c r="FU100" s="185"/>
      <c r="FV100" s="185"/>
      <c r="FW100" s="185"/>
      <c r="FX100" s="406"/>
      <c r="FY100" s="143"/>
      <c r="FZ100" s="143"/>
      <c r="GA100" s="143"/>
      <c r="GB100" s="143"/>
      <c r="GC100" s="143"/>
      <c r="GD100" s="143"/>
      <c r="GE100" s="143"/>
      <c r="GF100" s="143"/>
      <c r="GG100" s="143"/>
      <c r="GH100" s="143"/>
      <c r="GI100" s="143"/>
      <c r="GJ100" s="143"/>
      <c r="GK100" s="143"/>
      <c r="GL100" s="143"/>
      <c r="GM100" s="143"/>
      <c r="GN100" s="143"/>
      <c r="GO100" s="143"/>
      <c r="GP100" s="143"/>
      <c r="GQ100" s="143"/>
      <c r="GR100" s="143"/>
      <c r="GS100" s="143"/>
      <c r="GT100" s="143"/>
      <c r="GU100" s="143"/>
      <c r="GV100" s="143"/>
      <c r="GW100" s="143"/>
      <c r="GX100" s="143"/>
      <c r="GY100" s="143"/>
      <c r="GZ100" s="143"/>
      <c r="HA100" s="143"/>
      <c r="HB100" s="143"/>
      <c r="HC100" s="143"/>
      <c r="HD100" s="143"/>
      <c r="HE100" s="143"/>
      <c r="HF100" s="143"/>
      <c r="HG100" s="143"/>
      <c r="HH100" s="143"/>
      <c r="HI100" s="143"/>
    </row>
    <row r="101" spans="2:217" s="157" customFormat="1" ht="14">
      <c r="B101" s="153"/>
      <c r="C101" s="155"/>
      <c r="D101" s="155"/>
      <c r="E101" s="155"/>
      <c r="F101" s="155"/>
      <c r="G101" s="155"/>
      <c r="H101" s="155"/>
      <c r="I101" s="155"/>
      <c r="J101" s="155"/>
      <c r="K101" s="155"/>
      <c r="L101" s="155"/>
      <c r="M101" s="155"/>
      <c r="N101" s="155"/>
      <c r="O101" s="189"/>
      <c r="P101" s="189"/>
      <c r="Q101" s="189"/>
      <c r="R101" s="189"/>
      <c r="S101" s="189"/>
      <c r="T101" s="189"/>
      <c r="U101" s="189"/>
      <c r="V101" s="189"/>
      <c r="W101" s="189"/>
      <c r="X101" s="189"/>
      <c r="Y101" s="189"/>
      <c r="Z101" s="189"/>
      <c r="AA101" s="189"/>
      <c r="AB101" s="189"/>
      <c r="AC101" s="189"/>
      <c r="AD101" s="189"/>
      <c r="AE101" s="189"/>
      <c r="AF101" s="189"/>
      <c r="AG101" s="189"/>
      <c r="AH101" s="189"/>
      <c r="AI101" s="189"/>
      <c r="AJ101" s="189"/>
      <c r="AK101" s="189"/>
      <c r="AL101" s="189"/>
      <c r="AM101" s="189"/>
      <c r="AN101" s="189"/>
      <c r="AO101" s="189"/>
      <c r="AP101" s="189"/>
      <c r="AQ101" s="189"/>
      <c r="AR101" s="189"/>
      <c r="AS101" s="189"/>
      <c r="AT101" s="189"/>
      <c r="AU101" s="189"/>
      <c r="AV101" s="189"/>
      <c r="AW101" s="189"/>
      <c r="AX101" s="189"/>
      <c r="AY101" s="189"/>
      <c r="AZ101" s="189"/>
      <c r="BA101" s="189"/>
      <c r="BB101" s="497"/>
      <c r="BC101" s="497"/>
      <c r="BD101" s="497"/>
      <c r="BE101" s="497"/>
      <c r="BF101" s="497"/>
      <c r="BG101" s="497"/>
      <c r="BH101" s="497"/>
      <c r="BI101" s="497"/>
      <c r="BJ101" s="497"/>
      <c r="BK101" s="497"/>
      <c r="BL101" s="497"/>
      <c r="BM101" s="497"/>
      <c r="BN101" s="497"/>
      <c r="BO101" s="497"/>
      <c r="BP101" s="497"/>
      <c r="BQ101" s="497"/>
      <c r="BR101" s="497"/>
      <c r="BS101" s="497"/>
      <c r="BT101" s="497"/>
      <c r="BU101" s="497"/>
      <c r="BV101" s="497"/>
      <c r="BW101" s="497"/>
      <c r="BX101" s="497"/>
      <c r="BY101" s="497"/>
      <c r="BZ101" s="497"/>
      <c r="CA101" s="497"/>
      <c r="CB101" s="497"/>
      <c r="CC101" s="497"/>
      <c r="CD101" s="497"/>
      <c r="CE101" s="497"/>
      <c r="CF101" s="497"/>
      <c r="CG101" s="497"/>
      <c r="CH101" s="497"/>
      <c r="CI101" s="497"/>
      <c r="CJ101" s="497"/>
      <c r="CK101" s="497"/>
      <c r="CL101" s="497"/>
      <c r="CM101" s="497"/>
      <c r="CN101" s="497"/>
      <c r="CO101" s="497"/>
      <c r="CP101" s="497"/>
      <c r="CQ101" s="497"/>
      <c r="CR101" s="497"/>
      <c r="CS101" s="497"/>
      <c r="CT101" s="497"/>
      <c r="CU101" s="497"/>
      <c r="CV101" s="497"/>
      <c r="CW101" s="497"/>
      <c r="CX101" s="497"/>
      <c r="CY101" s="497"/>
      <c r="CZ101" s="497"/>
      <c r="DA101" s="497"/>
      <c r="DB101" s="497"/>
      <c r="DC101" s="497"/>
      <c r="DD101" s="497"/>
      <c r="DE101" s="497"/>
      <c r="DF101" s="497"/>
      <c r="DG101" s="497"/>
      <c r="DH101" s="497"/>
      <c r="DI101" s="497"/>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c r="EW101" s="220"/>
      <c r="EX101" s="220"/>
      <c r="EY101" s="220"/>
      <c r="EZ101" s="220"/>
      <c r="FA101" s="220"/>
      <c r="FB101" s="220"/>
      <c r="FC101" s="220"/>
      <c r="FD101" s="220"/>
      <c r="FE101" s="220"/>
      <c r="FF101" s="220"/>
      <c r="FG101" s="220"/>
      <c r="FH101" s="220"/>
      <c r="FI101" s="220"/>
      <c r="FJ101" s="220"/>
      <c r="FK101" s="220"/>
      <c r="FL101" s="220"/>
      <c r="FM101" s="220"/>
      <c r="FN101" s="220"/>
      <c r="FO101" s="220"/>
      <c r="FP101" s="220"/>
      <c r="FQ101" s="220"/>
      <c r="FR101" s="220"/>
      <c r="FS101" s="220"/>
      <c r="FT101" s="220"/>
      <c r="FU101" s="220"/>
      <c r="FV101" s="220"/>
      <c r="FW101" s="220"/>
      <c r="FX101" s="522"/>
      <c r="FY101" s="143"/>
      <c r="FZ101" s="143"/>
      <c r="GA101" s="143"/>
      <c r="GB101" s="143"/>
      <c r="GC101" s="143"/>
      <c r="GD101" s="143"/>
      <c r="GE101" s="143"/>
      <c r="GF101" s="143"/>
      <c r="GG101" s="143"/>
      <c r="GH101" s="143"/>
      <c r="GI101" s="143"/>
      <c r="GJ101" s="143"/>
      <c r="GK101" s="143"/>
      <c r="GL101" s="143"/>
      <c r="GM101" s="143"/>
      <c r="GN101" s="143"/>
      <c r="GO101" s="143"/>
      <c r="GP101" s="143"/>
      <c r="GQ101" s="143"/>
      <c r="GR101" s="143"/>
      <c r="GS101" s="143"/>
      <c r="GT101" s="143"/>
      <c r="GU101" s="143"/>
      <c r="GV101" s="143"/>
      <c r="GW101" s="143"/>
      <c r="GX101" s="143"/>
      <c r="GY101" s="143"/>
      <c r="GZ101" s="143"/>
      <c r="HA101" s="143"/>
      <c r="HB101" s="143"/>
      <c r="HC101" s="143"/>
      <c r="HD101" s="143"/>
      <c r="HE101" s="143"/>
      <c r="HF101" s="143"/>
      <c r="HG101" s="143"/>
      <c r="HH101" s="143"/>
      <c r="HI101" s="143"/>
    </row>
    <row r="102" spans="2:217" s="157" customFormat="1" ht="14">
      <c r="B102" s="153"/>
      <c r="C102" s="155"/>
      <c r="D102" s="155"/>
      <c r="E102" s="155"/>
      <c r="F102" s="155"/>
      <c r="G102" s="155"/>
      <c r="H102" s="155"/>
      <c r="I102" s="155"/>
      <c r="J102" s="155"/>
      <c r="K102" s="155"/>
      <c r="L102" s="155"/>
      <c r="M102" s="155"/>
      <c r="N102" s="155"/>
      <c r="O102" s="189"/>
      <c r="P102" s="189"/>
      <c r="Q102" s="189"/>
      <c r="R102" s="189"/>
      <c r="S102" s="189"/>
      <c r="T102" s="189"/>
      <c r="U102" s="189"/>
      <c r="V102" s="189"/>
      <c r="W102" s="189"/>
      <c r="X102" s="189"/>
      <c r="Y102" s="189"/>
      <c r="Z102" s="189"/>
      <c r="AA102" s="189"/>
      <c r="AB102" s="189"/>
      <c r="AC102" s="189"/>
      <c r="AD102" s="189"/>
      <c r="AE102" s="189"/>
      <c r="AF102" s="189"/>
      <c r="AG102" s="189"/>
      <c r="AH102" s="189"/>
      <c r="AI102" s="189"/>
      <c r="AJ102" s="189"/>
      <c r="AK102" s="189"/>
      <c r="AL102" s="189"/>
      <c r="AM102" s="189"/>
      <c r="AN102" s="189"/>
      <c r="AO102" s="189"/>
      <c r="AP102" s="189"/>
      <c r="AQ102" s="189"/>
      <c r="AR102" s="189"/>
      <c r="AS102" s="189"/>
      <c r="AT102" s="189"/>
      <c r="AU102" s="189"/>
      <c r="AV102" s="189"/>
      <c r="AW102" s="189"/>
      <c r="AX102" s="189"/>
      <c r="AY102" s="189"/>
      <c r="AZ102" s="189"/>
      <c r="BA102" s="189"/>
      <c r="BB102" s="497"/>
      <c r="BC102" s="497"/>
      <c r="BD102" s="497"/>
      <c r="BE102" s="497"/>
      <c r="BF102" s="497"/>
      <c r="BG102" s="497"/>
      <c r="BH102" s="497"/>
      <c r="BI102" s="497"/>
      <c r="BJ102" s="497"/>
      <c r="BK102" s="497"/>
      <c r="BL102" s="497"/>
      <c r="BM102" s="497"/>
      <c r="BN102" s="497"/>
      <c r="BO102" s="497"/>
      <c r="BP102" s="497"/>
      <c r="BQ102" s="497"/>
      <c r="BR102" s="497"/>
      <c r="BS102" s="497"/>
      <c r="BT102" s="497"/>
      <c r="BU102" s="497"/>
      <c r="BV102" s="497"/>
      <c r="BW102" s="497"/>
      <c r="BX102" s="497"/>
      <c r="BY102" s="497"/>
      <c r="BZ102" s="497"/>
      <c r="CA102" s="497"/>
      <c r="CB102" s="497"/>
      <c r="CC102" s="497"/>
      <c r="CD102" s="497"/>
      <c r="CE102" s="497"/>
      <c r="CF102" s="497"/>
      <c r="CG102" s="497"/>
      <c r="CH102" s="497"/>
      <c r="CI102" s="497"/>
      <c r="CJ102" s="497"/>
      <c r="CK102" s="497"/>
      <c r="CL102" s="497"/>
      <c r="CM102" s="497"/>
      <c r="CN102" s="497"/>
      <c r="CO102" s="497"/>
      <c r="CP102" s="497"/>
      <c r="CQ102" s="497"/>
      <c r="CR102" s="497"/>
      <c r="CS102" s="497"/>
      <c r="CT102" s="497"/>
      <c r="CU102" s="497"/>
      <c r="CV102" s="497"/>
      <c r="CW102" s="497"/>
      <c r="CX102" s="497"/>
      <c r="CY102" s="497"/>
      <c r="CZ102" s="497"/>
      <c r="DA102" s="497"/>
      <c r="DB102" s="497"/>
      <c r="DC102" s="497"/>
      <c r="DD102" s="497"/>
      <c r="DE102" s="497"/>
      <c r="DF102" s="497"/>
      <c r="DG102" s="497"/>
      <c r="DH102" s="497"/>
      <c r="DI102" s="497"/>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c r="EW102" s="220"/>
      <c r="EX102" s="220"/>
      <c r="EY102" s="220"/>
      <c r="EZ102" s="220"/>
      <c r="FA102" s="220"/>
      <c r="FB102" s="220"/>
      <c r="FC102" s="220"/>
      <c r="FD102" s="220"/>
      <c r="FE102" s="220"/>
      <c r="FF102" s="220"/>
      <c r="FG102" s="220"/>
      <c r="FH102" s="220"/>
      <c r="FI102" s="220"/>
      <c r="FJ102" s="220"/>
      <c r="FK102" s="220"/>
      <c r="FL102" s="220"/>
      <c r="FM102" s="220"/>
      <c r="FN102" s="220"/>
      <c r="FO102" s="220"/>
      <c r="FP102" s="220"/>
      <c r="FQ102" s="220"/>
      <c r="FR102" s="220"/>
      <c r="FS102" s="220"/>
      <c r="FT102" s="220"/>
      <c r="FU102" s="220"/>
      <c r="FV102" s="220"/>
      <c r="FW102" s="220"/>
      <c r="FX102" s="522"/>
      <c r="FY102" s="143"/>
      <c r="FZ102" s="143"/>
      <c r="GA102" s="143"/>
      <c r="GB102" s="143"/>
      <c r="GC102" s="143"/>
      <c r="GD102" s="143"/>
      <c r="GE102" s="143"/>
      <c r="GF102" s="143"/>
      <c r="GG102" s="143"/>
      <c r="GH102" s="143"/>
      <c r="GI102" s="143"/>
      <c r="GJ102" s="143"/>
      <c r="GK102" s="143"/>
      <c r="GL102" s="143"/>
      <c r="GM102" s="143"/>
      <c r="GN102" s="143"/>
      <c r="GO102" s="143"/>
      <c r="GP102" s="143"/>
      <c r="GQ102" s="143"/>
      <c r="GR102" s="143"/>
      <c r="GS102" s="143"/>
      <c r="GT102" s="143"/>
      <c r="GU102" s="143"/>
      <c r="GV102" s="143"/>
      <c r="GW102" s="143"/>
      <c r="GX102" s="143"/>
      <c r="GY102" s="143"/>
      <c r="GZ102" s="143"/>
      <c r="HA102" s="143"/>
      <c r="HB102" s="143"/>
      <c r="HC102" s="143"/>
      <c r="HD102" s="143"/>
      <c r="HE102" s="143"/>
      <c r="HF102" s="143"/>
      <c r="HG102" s="143"/>
      <c r="HH102" s="143"/>
      <c r="HI102" s="143"/>
    </row>
    <row r="103" spans="2:217" s="157" customFormat="1" ht="14">
      <c r="B103" s="153"/>
      <c r="C103" s="155"/>
      <c r="D103" s="155"/>
      <c r="E103" s="155"/>
      <c r="F103" s="155"/>
      <c r="G103" s="155"/>
      <c r="H103" s="155"/>
      <c r="I103" s="155"/>
      <c r="J103" s="155"/>
      <c r="K103" s="155"/>
      <c r="L103" s="155"/>
      <c r="M103" s="155"/>
      <c r="N103" s="155"/>
      <c r="O103" s="189"/>
      <c r="P103" s="189"/>
      <c r="Q103" s="189"/>
      <c r="R103" s="189"/>
      <c r="S103" s="189"/>
      <c r="T103" s="189"/>
      <c r="U103" s="189"/>
      <c r="V103" s="189"/>
      <c r="W103" s="189"/>
      <c r="X103" s="189"/>
      <c r="Y103" s="189"/>
      <c r="Z103" s="189"/>
      <c r="AA103" s="189"/>
      <c r="AB103" s="189"/>
      <c r="AC103" s="189"/>
      <c r="AD103" s="189"/>
      <c r="AE103" s="189"/>
      <c r="AF103" s="189"/>
      <c r="AG103" s="189"/>
      <c r="AH103" s="189"/>
      <c r="AI103" s="189"/>
      <c r="AJ103" s="189"/>
      <c r="AK103" s="189"/>
      <c r="AL103" s="189"/>
      <c r="AM103" s="189"/>
      <c r="AN103" s="189"/>
      <c r="AO103" s="189"/>
      <c r="AP103" s="189"/>
      <c r="AQ103" s="189"/>
      <c r="AR103" s="189"/>
      <c r="AS103" s="189"/>
      <c r="AT103" s="189"/>
      <c r="AU103" s="189"/>
      <c r="AV103" s="189"/>
      <c r="AW103" s="189"/>
      <c r="AX103" s="189"/>
      <c r="AY103" s="189"/>
      <c r="AZ103" s="189"/>
      <c r="BA103" s="189"/>
      <c r="BB103" s="497"/>
      <c r="BC103" s="497"/>
      <c r="BD103" s="497"/>
      <c r="BE103" s="497"/>
      <c r="BF103" s="497"/>
      <c r="BG103" s="497"/>
      <c r="BH103" s="497"/>
      <c r="BI103" s="497"/>
      <c r="BJ103" s="497"/>
      <c r="BK103" s="497"/>
      <c r="BL103" s="497"/>
      <c r="BM103" s="497"/>
      <c r="BN103" s="497"/>
      <c r="BO103" s="497"/>
      <c r="BP103" s="497"/>
      <c r="BQ103" s="497"/>
      <c r="BR103" s="497"/>
      <c r="BS103" s="497"/>
      <c r="BT103" s="497"/>
      <c r="BU103" s="497"/>
      <c r="BV103" s="497"/>
      <c r="BW103" s="497"/>
      <c r="BX103" s="497"/>
      <c r="BY103" s="497"/>
      <c r="BZ103" s="497"/>
      <c r="CA103" s="497"/>
      <c r="CB103" s="497"/>
      <c r="CC103" s="497"/>
      <c r="CD103" s="497"/>
      <c r="CE103" s="497"/>
      <c r="CF103" s="497"/>
      <c r="CG103" s="497"/>
      <c r="CH103" s="497"/>
      <c r="CI103" s="497"/>
      <c r="CJ103" s="497"/>
      <c r="CK103" s="497"/>
      <c r="CL103" s="497"/>
      <c r="CM103" s="497"/>
      <c r="CN103" s="497"/>
      <c r="CO103" s="497"/>
      <c r="CP103" s="497"/>
      <c r="CQ103" s="497"/>
      <c r="CR103" s="497"/>
      <c r="CS103" s="497"/>
      <c r="CT103" s="497"/>
      <c r="CU103" s="497"/>
      <c r="CV103" s="497"/>
      <c r="CW103" s="497"/>
      <c r="CX103" s="497"/>
      <c r="CY103" s="497"/>
      <c r="CZ103" s="497"/>
      <c r="DA103" s="497"/>
      <c r="DB103" s="497"/>
      <c r="DC103" s="497"/>
      <c r="DD103" s="497"/>
      <c r="DE103" s="497"/>
      <c r="DF103" s="497"/>
      <c r="DG103" s="497"/>
      <c r="DH103" s="497"/>
      <c r="DI103" s="497"/>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c r="EW103" s="220"/>
      <c r="EX103" s="220"/>
      <c r="EY103" s="220"/>
      <c r="EZ103" s="220"/>
      <c r="FA103" s="220"/>
      <c r="FB103" s="220"/>
      <c r="FC103" s="220"/>
      <c r="FD103" s="220"/>
      <c r="FE103" s="220"/>
      <c r="FF103" s="220"/>
      <c r="FG103" s="220"/>
      <c r="FH103" s="220"/>
      <c r="FI103" s="220"/>
      <c r="FJ103" s="220"/>
      <c r="FK103" s="220"/>
      <c r="FL103" s="220"/>
      <c r="FM103" s="220"/>
      <c r="FN103" s="220"/>
      <c r="FO103" s="220"/>
      <c r="FP103" s="220"/>
      <c r="FQ103" s="220"/>
      <c r="FR103" s="220"/>
      <c r="FS103" s="220"/>
      <c r="FT103" s="220"/>
      <c r="FU103" s="220"/>
      <c r="FV103" s="220"/>
      <c r="FW103" s="220"/>
      <c r="FX103" s="522"/>
      <c r="FY103" s="143"/>
      <c r="FZ103" s="143"/>
      <c r="GA103" s="143"/>
      <c r="GB103" s="143"/>
      <c r="GC103" s="143"/>
      <c r="GD103" s="143"/>
      <c r="GE103" s="143"/>
      <c r="GF103" s="143"/>
      <c r="GG103" s="143"/>
      <c r="GH103" s="143"/>
      <c r="GI103" s="143"/>
      <c r="GJ103" s="143"/>
      <c r="GK103" s="143"/>
      <c r="GL103" s="143"/>
      <c r="GM103" s="143"/>
      <c r="GN103" s="143"/>
      <c r="GO103" s="143"/>
      <c r="GP103" s="143"/>
      <c r="GQ103" s="143"/>
      <c r="GR103" s="143"/>
      <c r="GS103" s="143"/>
      <c r="GT103" s="143"/>
      <c r="GU103" s="143"/>
      <c r="GV103" s="143"/>
      <c r="GW103" s="143"/>
      <c r="GX103" s="143"/>
      <c r="GY103" s="143"/>
      <c r="GZ103" s="143"/>
      <c r="HA103" s="143"/>
      <c r="HB103" s="143"/>
      <c r="HC103" s="143"/>
      <c r="HD103" s="143"/>
      <c r="HE103" s="143"/>
      <c r="HF103" s="143"/>
      <c r="HG103" s="143"/>
      <c r="HH103" s="143"/>
      <c r="HI103" s="143"/>
    </row>
    <row r="104" spans="2:217" s="157" customFormat="1" ht="14">
      <c r="B104" s="153"/>
      <c r="C104" s="155"/>
      <c r="D104" s="155"/>
      <c r="E104" s="155"/>
      <c r="F104" s="155"/>
      <c r="G104" s="155"/>
      <c r="H104" s="155"/>
      <c r="I104" s="155"/>
      <c r="J104" s="155"/>
      <c r="K104" s="155"/>
      <c r="L104" s="155"/>
      <c r="M104" s="155"/>
      <c r="N104" s="155"/>
      <c r="O104" s="189"/>
      <c r="P104" s="189"/>
      <c r="Q104" s="189"/>
      <c r="R104" s="189"/>
      <c r="S104" s="189"/>
      <c r="T104" s="189"/>
      <c r="U104" s="189"/>
      <c r="V104" s="189"/>
      <c r="W104" s="189"/>
      <c r="X104" s="189"/>
      <c r="Y104" s="189"/>
      <c r="Z104" s="189"/>
      <c r="AA104" s="189"/>
      <c r="AB104" s="189"/>
      <c r="AC104" s="189"/>
      <c r="AD104" s="189"/>
      <c r="AE104" s="189"/>
      <c r="AF104" s="189"/>
      <c r="AG104" s="189"/>
      <c r="AH104" s="189"/>
      <c r="AI104" s="189"/>
      <c r="AJ104" s="189"/>
      <c r="AK104" s="189"/>
      <c r="AL104" s="189"/>
      <c r="AM104" s="189"/>
      <c r="AN104" s="189"/>
      <c r="AO104" s="189"/>
      <c r="AP104" s="189"/>
      <c r="AQ104" s="189"/>
      <c r="AR104" s="189"/>
      <c r="AS104" s="189"/>
      <c r="AT104" s="189"/>
      <c r="AU104" s="189"/>
      <c r="AV104" s="189"/>
      <c r="AW104" s="189"/>
      <c r="AX104" s="189"/>
      <c r="AY104" s="189"/>
      <c r="AZ104" s="189"/>
      <c r="BA104" s="189"/>
      <c r="BB104" s="496"/>
      <c r="BC104" s="496"/>
      <c r="BD104" s="496"/>
      <c r="BE104" s="496"/>
      <c r="BF104" s="496"/>
      <c r="BG104" s="496"/>
      <c r="BH104" s="496"/>
      <c r="BI104" s="496"/>
      <c r="BJ104" s="496"/>
      <c r="BK104" s="496"/>
      <c r="BL104" s="496"/>
      <c r="BM104" s="496"/>
      <c r="BN104" s="496"/>
      <c r="BO104" s="496"/>
      <c r="BP104" s="496"/>
      <c r="BQ104" s="496"/>
      <c r="BR104" s="496"/>
      <c r="BS104" s="496"/>
      <c r="BT104" s="496"/>
      <c r="BU104" s="496"/>
      <c r="BV104" s="496"/>
      <c r="BW104" s="496"/>
      <c r="BX104" s="496"/>
      <c r="BY104" s="496"/>
      <c r="BZ104" s="496"/>
      <c r="CA104" s="496"/>
      <c r="CB104" s="496"/>
      <c r="CC104" s="496"/>
      <c r="CD104" s="496"/>
      <c r="CE104" s="496"/>
      <c r="CF104" s="496"/>
      <c r="CG104" s="496"/>
      <c r="CH104" s="496"/>
      <c r="CI104" s="496"/>
      <c r="CJ104" s="496"/>
      <c r="CK104" s="496"/>
      <c r="CL104" s="496"/>
      <c r="CM104" s="496"/>
      <c r="CN104" s="496"/>
      <c r="CO104" s="496"/>
      <c r="CP104" s="496"/>
      <c r="CQ104" s="496"/>
      <c r="CR104" s="496"/>
      <c r="CS104" s="496"/>
      <c r="CT104" s="496"/>
      <c r="CU104" s="496"/>
      <c r="CV104" s="496"/>
      <c r="CW104" s="496"/>
      <c r="CX104" s="496"/>
      <c r="CY104" s="496"/>
      <c r="CZ104" s="496"/>
      <c r="DA104" s="496"/>
      <c r="DB104" s="496"/>
      <c r="DC104" s="496"/>
      <c r="DD104" s="496"/>
      <c r="DE104" s="496"/>
      <c r="DF104" s="496"/>
      <c r="DG104" s="496"/>
      <c r="DH104" s="496"/>
      <c r="DI104" s="496"/>
      <c r="DJ104" s="496"/>
      <c r="DK104" s="496"/>
      <c r="DL104" s="496"/>
      <c r="DM104" s="496"/>
      <c r="DN104" s="496"/>
      <c r="DO104" s="496"/>
      <c r="DP104" s="496"/>
      <c r="DQ104" s="496"/>
      <c r="DR104" s="496"/>
      <c r="DS104" s="496"/>
      <c r="DT104" s="496"/>
      <c r="DU104" s="497"/>
      <c r="DV104" s="497"/>
      <c r="DW104" s="497"/>
      <c r="DX104" s="497"/>
      <c r="DY104" s="497"/>
      <c r="DZ104" s="497"/>
      <c r="EA104" s="497"/>
      <c r="EB104" s="497"/>
      <c r="EC104" s="497"/>
      <c r="ED104" s="497"/>
      <c r="EE104" s="497"/>
      <c r="EF104" s="497"/>
      <c r="EG104" s="497"/>
      <c r="EH104" s="497"/>
      <c r="EI104" s="497"/>
      <c r="EJ104" s="497"/>
      <c r="EK104" s="497"/>
      <c r="EL104" s="497"/>
      <c r="EM104" s="497"/>
      <c r="EN104" s="497"/>
      <c r="EO104" s="497"/>
      <c r="EP104" s="497"/>
      <c r="EQ104" s="497"/>
      <c r="ER104" s="497"/>
      <c r="ES104" s="497"/>
      <c r="ET104" s="497"/>
      <c r="EU104" s="497"/>
      <c r="EV104" s="497"/>
      <c r="EW104" s="497"/>
      <c r="EX104" s="497"/>
      <c r="EY104" s="497"/>
      <c r="EZ104" s="497"/>
      <c r="FA104" s="497"/>
      <c r="FB104" s="497"/>
      <c r="FC104" s="497"/>
      <c r="FD104" s="497"/>
      <c r="FE104" s="497"/>
      <c r="FF104" s="497"/>
      <c r="FG104" s="497"/>
      <c r="FH104" s="497"/>
      <c r="FI104" s="497"/>
      <c r="FJ104" s="497"/>
      <c r="FK104" s="497"/>
      <c r="FL104" s="497"/>
      <c r="FM104" s="497"/>
      <c r="FN104" s="497"/>
      <c r="FO104" s="497"/>
      <c r="FP104" s="497"/>
      <c r="FQ104" s="497"/>
      <c r="FR104" s="497"/>
      <c r="FS104" s="497"/>
      <c r="FT104" s="497"/>
      <c r="FU104" s="497"/>
      <c r="FV104" s="497"/>
      <c r="FW104" s="497"/>
      <c r="FX104" s="406"/>
      <c r="FY104" s="143"/>
      <c r="FZ104" s="143"/>
      <c r="GA104" s="143"/>
      <c r="GB104" s="143"/>
      <c r="GC104" s="143"/>
      <c r="GD104" s="143"/>
      <c r="GE104" s="143"/>
      <c r="GF104" s="143"/>
      <c r="GG104" s="143"/>
      <c r="GH104" s="143"/>
      <c r="GI104" s="143"/>
      <c r="GJ104" s="143"/>
      <c r="GK104" s="143"/>
      <c r="GL104" s="143"/>
      <c r="GM104" s="143"/>
      <c r="GN104" s="143"/>
      <c r="GO104" s="143"/>
      <c r="GP104" s="143"/>
      <c r="GQ104" s="143"/>
      <c r="GR104" s="143"/>
      <c r="GS104" s="143"/>
      <c r="GT104" s="143"/>
      <c r="GU104" s="143"/>
      <c r="GV104" s="143"/>
      <c r="GW104" s="143"/>
      <c r="GX104" s="143"/>
      <c r="GY104" s="143"/>
      <c r="GZ104" s="143"/>
      <c r="HA104" s="143"/>
      <c r="HB104" s="143"/>
      <c r="HC104" s="143"/>
      <c r="HD104" s="143"/>
      <c r="HE104" s="143"/>
      <c r="HF104" s="143"/>
      <c r="HG104" s="143"/>
      <c r="HH104" s="143"/>
      <c r="HI104" s="143"/>
    </row>
    <row r="105" spans="2:217" s="157" customFormat="1" ht="14">
      <c r="B105" s="153"/>
      <c r="C105" s="155"/>
      <c r="D105" s="155"/>
      <c r="E105" s="155"/>
      <c r="F105" s="155"/>
      <c r="G105" s="155"/>
      <c r="H105" s="155"/>
      <c r="I105" s="155"/>
      <c r="J105" s="155"/>
      <c r="K105" s="155"/>
      <c r="L105" s="155"/>
      <c r="M105" s="155"/>
      <c r="N105" s="155"/>
      <c r="O105" s="189"/>
      <c r="P105" s="189"/>
      <c r="Q105" s="189"/>
      <c r="R105" s="189"/>
      <c r="S105" s="189"/>
      <c r="T105" s="189"/>
      <c r="U105" s="189"/>
      <c r="V105" s="189"/>
      <c r="W105" s="189"/>
      <c r="X105" s="189"/>
      <c r="Y105" s="189"/>
      <c r="Z105" s="189"/>
      <c r="AA105" s="189"/>
      <c r="AB105" s="189"/>
      <c r="AC105" s="189"/>
      <c r="AD105" s="189"/>
      <c r="AE105" s="189"/>
      <c r="AF105" s="189"/>
      <c r="AG105" s="189"/>
      <c r="AH105" s="189"/>
      <c r="AI105" s="189"/>
      <c r="AJ105" s="189"/>
      <c r="AK105" s="189"/>
      <c r="AL105" s="189"/>
      <c r="AM105" s="189"/>
      <c r="AN105" s="189"/>
      <c r="AO105" s="189"/>
      <c r="AP105" s="189"/>
      <c r="AQ105" s="189"/>
      <c r="AR105" s="189"/>
      <c r="AS105" s="189"/>
      <c r="AT105" s="189"/>
      <c r="AU105" s="189"/>
      <c r="AV105" s="189"/>
      <c r="AW105" s="189"/>
      <c r="AX105" s="189"/>
      <c r="AY105" s="189"/>
      <c r="AZ105" s="189"/>
      <c r="BA105" s="189"/>
      <c r="BB105" s="496"/>
      <c r="BC105" s="496"/>
      <c r="BD105" s="496"/>
      <c r="BE105" s="496"/>
      <c r="BF105" s="496"/>
      <c r="BG105" s="496"/>
      <c r="BH105" s="496"/>
      <c r="BI105" s="496"/>
      <c r="BJ105" s="496"/>
      <c r="BK105" s="496"/>
      <c r="BL105" s="496"/>
      <c r="BM105" s="496"/>
      <c r="BN105" s="496"/>
      <c r="BO105" s="496"/>
      <c r="BP105" s="496"/>
      <c r="BQ105" s="496"/>
      <c r="BR105" s="496"/>
      <c r="BS105" s="496"/>
      <c r="BT105" s="496"/>
      <c r="BU105" s="496"/>
      <c r="BV105" s="496"/>
      <c r="BW105" s="496"/>
      <c r="BX105" s="496"/>
      <c r="BY105" s="496"/>
      <c r="BZ105" s="496"/>
      <c r="CA105" s="496"/>
      <c r="CB105" s="496"/>
      <c r="CC105" s="496"/>
      <c r="CD105" s="496"/>
      <c r="CE105" s="496"/>
      <c r="CF105" s="496"/>
      <c r="CG105" s="496"/>
      <c r="CH105" s="496"/>
      <c r="CI105" s="496"/>
      <c r="CJ105" s="496"/>
      <c r="CK105" s="496"/>
      <c r="CL105" s="496"/>
      <c r="CM105" s="496"/>
      <c r="CN105" s="496"/>
      <c r="CO105" s="496"/>
      <c r="CP105" s="496"/>
      <c r="CQ105" s="496"/>
      <c r="CR105" s="496"/>
      <c r="CS105" s="496"/>
      <c r="CT105" s="496"/>
      <c r="CU105" s="496"/>
      <c r="CV105" s="496"/>
      <c r="CW105" s="496"/>
      <c r="CX105" s="496"/>
      <c r="CY105" s="496"/>
      <c r="CZ105" s="496"/>
      <c r="DA105" s="496"/>
      <c r="DB105" s="496"/>
      <c r="DC105" s="496"/>
      <c r="DD105" s="496"/>
      <c r="DE105" s="496"/>
      <c r="DF105" s="496"/>
      <c r="DG105" s="496"/>
      <c r="DH105" s="496"/>
      <c r="DI105" s="496"/>
      <c r="DJ105" s="496"/>
      <c r="DK105" s="496"/>
      <c r="DL105" s="496"/>
      <c r="DM105" s="496"/>
      <c r="DN105" s="496"/>
      <c r="DO105" s="496"/>
      <c r="DP105" s="496"/>
      <c r="DQ105" s="496"/>
      <c r="DR105" s="496"/>
      <c r="DS105" s="496"/>
      <c r="DT105" s="496"/>
      <c r="DU105" s="497"/>
      <c r="DV105" s="497"/>
      <c r="DW105" s="497"/>
      <c r="DX105" s="497"/>
      <c r="DY105" s="497"/>
      <c r="DZ105" s="497"/>
      <c r="EA105" s="497"/>
      <c r="EB105" s="497"/>
      <c r="EC105" s="497"/>
      <c r="ED105" s="497"/>
      <c r="EE105" s="497"/>
      <c r="EF105" s="497"/>
      <c r="EG105" s="497"/>
      <c r="EH105" s="497"/>
      <c r="EI105" s="497"/>
      <c r="EJ105" s="497"/>
      <c r="EK105" s="497"/>
      <c r="EL105" s="497"/>
      <c r="EM105" s="497"/>
      <c r="EN105" s="497"/>
      <c r="EO105" s="497"/>
      <c r="EP105" s="497"/>
      <c r="EQ105" s="497"/>
      <c r="ER105" s="497"/>
      <c r="ES105" s="497"/>
      <c r="ET105" s="497"/>
      <c r="EU105" s="497"/>
      <c r="EV105" s="497"/>
      <c r="EW105" s="497"/>
      <c r="EX105" s="497"/>
      <c r="EY105" s="497"/>
      <c r="EZ105" s="497"/>
      <c r="FA105" s="497"/>
      <c r="FB105" s="497"/>
      <c r="FC105" s="497"/>
      <c r="FD105" s="497"/>
      <c r="FE105" s="497"/>
      <c r="FF105" s="497"/>
      <c r="FG105" s="497"/>
      <c r="FH105" s="497"/>
      <c r="FI105" s="497"/>
      <c r="FJ105" s="497"/>
      <c r="FK105" s="497"/>
      <c r="FL105" s="497"/>
      <c r="FM105" s="497"/>
      <c r="FN105" s="497"/>
      <c r="FO105" s="497"/>
      <c r="FP105" s="497"/>
      <c r="FQ105" s="497"/>
      <c r="FR105" s="497"/>
      <c r="FS105" s="497"/>
      <c r="FT105" s="497"/>
      <c r="FU105" s="497"/>
      <c r="FV105" s="497"/>
      <c r="FW105" s="497"/>
      <c r="FX105" s="406"/>
      <c r="FY105" s="143"/>
      <c r="FZ105" s="143"/>
      <c r="GA105" s="143"/>
      <c r="GB105" s="143"/>
      <c r="GC105" s="143"/>
      <c r="GD105" s="143"/>
      <c r="GE105" s="143"/>
      <c r="GF105" s="143"/>
      <c r="GG105" s="143"/>
      <c r="GH105" s="143"/>
      <c r="GI105" s="143"/>
      <c r="GJ105" s="143"/>
      <c r="GK105" s="143"/>
      <c r="GL105" s="143"/>
      <c r="GM105" s="143"/>
      <c r="GN105" s="143"/>
      <c r="GO105" s="143"/>
      <c r="GP105" s="143"/>
      <c r="GQ105" s="143"/>
      <c r="GR105" s="143"/>
      <c r="GS105" s="143"/>
      <c r="GT105" s="143"/>
      <c r="GU105" s="143"/>
      <c r="GV105" s="143"/>
      <c r="GW105" s="143"/>
      <c r="GX105" s="143"/>
      <c r="GY105" s="143"/>
      <c r="GZ105" s="143"/>
      <c r="HA105" s="143"/>
      <c r="HB105" s="143"/>
      <c r="HC105" s="143"/>
      <c r="HD105" s="143"/>
      <c r="HE105" s="143"/>
      <c r="HF105" s="143"/>
      <c r="HG105" s="143"/>
      <c r="HH105" s="143"/>
      <c r="HI105" s="143"/>
    </row>
    <row r="106" spans="2:217" s="157" customFormat="1" ht="14">
      <c r="B106" s="153"/>
      <c r="C106" s="155"/>
      <c r="D106" s="155"/>
      <c r="E106" s="155"/>
      <c r="F106" s="155"/>
      <c r="G106" s="155"/>
      <c r="H106" s="155"/>
      <c r="I106" s="155"/>
      <c r="J106" s="155"/>
      <c r="K106" s="155"/>
      <c r="L106" s="155"/>
      <c r="M106" s="155"/>
      <c r="N106" s="155"/>
      <c r="O106" s="189"/>
      <c r="P106" s="189"/>
      <c r="Q106" s="189"/>
      <c r="R106" s="189"/>
      <c r="S106" s="189"/>
      <c r="T106" s="189"/>
      <c r="U106" s="189"/>
      <c r="V106" s="189"/>
      <c r="W106" s="189"/>
      <c r="X106" s="189"/>
      <c r="Y106" s="189"/>
      <c r="Z106" s="189"/>
      <c r="AA106" s="189"/>
      <c r="AB106" s="189"/>
      <c r="AC106" s="189"/>
      <c r="AD106" s="189"/>
      <c r="AE106" s="189"/>
      <c r="AF106" s="189"/>
      <c r="AG106" s="189"/>
      <c r="AH106" s="189"/>
      <c r="AI106" s="189"/>
      <c r="AJ106" s="189"/>
      <c r="AK106" s="189"/>
      <c r="AL106" s="189"/>
      <c r="AM106" s="189"/>
      <c r="AN106" s="189"/>
      <c r="AO106" s="189"/>
      <c r="AP106" s="189"/>
      <c r="AQ106" s="189"/>
      <c r="AR106" s="189"/>
      <c r="AS106" s="189"/>
      <c r="AT106" s="189"/>
      <c r="AU106" s="189"/>
      <c r="AV106" s="189"/>
      <c r="AW106" s="189"/>
      <c r="AX106" s="189"/>
      <c r="AY106" s="189"/>
      <c r="AZ106" s="189"/>
      <c r="BA106" s="189"/>
      <c r="BB106" s="189"/>
      <c r="BC106" s="189"/>
      <c r="BD106" s="189"/>
      <c r="BE106" s="189"/>
      <c r="BF106" s="189"/>
      <c r="BG106" s="189"/>
      <c r="BH106" s="189"/>
      <c r="BI106" s="189"/>
      <c r="BJ106" s="189"/>
      <c r="BK106" s="189"/>
      <c r="BL106" s="189"/>
      <c r="BM106" s="189"/>
      <c r="BN106" s="189"/>
      <c r="BO106" s="189"/>
      <c r="BP106" s="189"/>
      <c r="BQ106" s="189"/>
      <c r="BR106" s="189"/>
      <c r="BS106" s="189"/>
      <c r="BT106" s="189"/>
      <c r="BU106" s="189"/>
      <c r="BV106" s="189"/>
      <c r="BW106" s="189"/>
      <c r="BX106" s="189"/>
      <c r="BY106" s="189"/>
      <c r="BZ106" s="189"/>
      <c r="CA106" s="189"/>
      <c r="CB106" s="189"/>
      <c r="CC106" s="189"/>
      <c r="CD106" s="189"/>
      <c r="CE106" s="189"/>
      <c r="CF106" s="189"/>
      <c r="CG106" s="189"/>
      <c r="CH106" s="189"/>
      <c r="CI106" s="189"/>
      <c r="CJ106" s="189"/>
      <c r="CK106" s="189"/>
      <c r="CL106" s="189"/>
      <c r="CM106" s="189"/>
      <c r="CN106" s="189"/>
      <c r="CO106" s="189"/>
      <c r="CP106" s="189"/>
      <c r="CQ106" s="189"/>
      <c r="CR106" s="189"/>
      <c r="CS106" s="189"/>
      <c r="CT106" s="189"/>
      <c r="CU106" s="189"/>
      <c r="CV106" s="189"/>
      <c r="CW106" s="189"/>
      <c r="CX106" s="189"/>
      <c r="CY106" s="189"/>
      <c r="CZ106" s="189"/>
      <c r="DA106" s="189"/>
      <c r="DB106" s="189"/>
      <c r="DC106" s="189"/>
      <c r="DD106" s="189"/>
      <c r="DE106" s="189"/>
      <c r="DF106" s="189"/>
      <c r="DG106" s="189"/>
      <c r="DH106" s="189"/>
      <c r="DI106" s="189"/>
      <c r="DJ106" s="189"/>
      <c r="DK106" s="189"/>
      <c r="DL106" s="189"/>
      <c r="DM106" s="189"/>
      <c r="DN106" s="189"/>
      <c r="DO106" s="189"/>
      <c r="DP106" s="189"/>
      <c r="DQ106" s="189"/>
      <c r="DR106" s="189"/>
      <c r="DS106" s="189"/>
      <c r="DT106" s="189"/>
      <c r="DU106" s="189"/>
      <c r="DV106" s="189"/>
      <c r="DW106" s="189"/>
      <c r="DX106" s="189"/>
      <c r="DY106" s="189"/>
      <c r="DZ106" s="189"/>
      <c r="EA106" s="189"/>
      <c r="EB106" s="189"/>
      <c r="EC106" s="189"/>
      <c r="ED106" s="189"/>
      <c r="EE106" s="189"/>
      <c r="EF106" s="189"/>
      <c r="EG106" s="189"/>
      <c r="EH106" s="189"/>
      <c r="EI106" s="189"/>
      <c r="EJ106" s="189"/>
      <c r="EK106" s="189"/>
      <c r="EL106" s="189"/>
      <c r="EM106" s="189"/>
      <c r="EN106" s="189"/>
      <c r="EO106" s="189"/>
      <c r="EP106" s="189"/>
      <c r="EQ106" s="189"/>
      <c r="ER106" s="189"/>
      <c r="ES106" s="189"/>
      <c r="ET106" s="189"/>
      <c r="EU106" s="189"/>
      <c r="EV106" s="189"/>
      <c r="EW106" s="189"/>
      <c r="EX106" s="189"/>
      <c r="EY106" s="189"/>
      <c r="EZ106" s="189"/>
      <c r="FA106" s="189"/>
      <c r="FB106" s="189"/>
      <c r="FC106" s="189"/>
      <c r="FD106" s="189"/>
      <c r="FE106" s="189"/>
      <c r="FF106" s="189"/>
      <c r="FG106" s="189"/>
      <c r="FH106" s="189"/>
      <c r="FI106" s="189"/>
      <c r="FJ106" s="189"/>
      <c r="FK106" s="189"/>
      <c r="FL106" s="189"/>
      <c r="FM106" s="189"/>
      <c r="FN106" s="189"/>
      <c r="FO106" s="189"/>
      <c r="FP106" s="189"/>
      <c r="FQ106" s="189"/>
      <c r="FR106" s="189"/>
      <c r="FS106" s="189"/>
      <c r="FT106" s="189"/>
      <c r="FU106" s="189"/>
      <c r="FV106" s="189"/>
      <c r="FW106" s="189"/>
      <c r="FX106" s="406"/>
      <c r="FY106" s="143"/>
      <c r="FZ106" s="143"/>
      <c r="GA106" s="143"/>
      <c r="GB106" s="143"/>
      <c r="GC106" s="143"/>
      <c r="GD106" s="143"/>
      <c r="GE106" s="143"/>
      <c r="GF106" s="143"/>
      <c r="GG106" s="143"/>
      <c r="GH106" s="143"/>
      <c r="GI106" s="143"/>
      <c r="GJ106" s="143"/>
      <c r="GK106" s="143"/>
      <c r="GL106" s="143"/>
      <c r="GM106" s="143"/>
      <c r="GN106" s="143"/>
      <c r="GO106" s="143"/>
      <c r="GP106" s="143"/>
      <c r="GQ106" s="143"/>
      <c r="GR106" s="143"/>
      <c r="GS106" s="143"/>
      <c r="GT106" s="143"/>
      <c r="GU106" s="143"/>
      <c r="GV106" s="143"/>
      <c r="GW106" s="143"/>
      <c r="GX106" s="143"/>
      <c r="GY106" s="143"/>
      <c r="GZ106" s="143"/>
      <c r="HA106" s="143"/>
      <c r="HB106" s="143"/>
      <c r="HC106" s="143"/>
      <c r="HD106" s="143"/>
      <c r="HE106" s="143"/>
      <c r="HF106" s="143"/>
      <c r="HG106" s="143"/>
      <c r="HH106" s="143"/>
      <c r="HI106" s="143"/>
    </row>
    <row r="107" spans="2:217" s="157" customFormat="1" ht="14">
      <c r="B107" s="153"/>
      <c r="C107" s="155"/>
      <c r="D107" s="155"/>
      <c r="E107" s="155"/>
      <c r="F107" s="155"/>
      <c r="G107" s="155"/>
      <c r="H107" s="155"/>
      <c r="I107" s="155"/>
      <c r="J107" s="155"/>
      <c r="K107" s="155"/>
      <c r="L107" s="155"/>
      <c r="M107" s="155"/>
      <c r="N107" s="155"/>
      <c r="O107" s="189"/>
      <c r="P107" s="189"/>
      <c r="Q107" s="189"/>
      <c r="R107" s="189"/>
      <c r="S107" s="189"/>
      <c r="T107" s="189"/>
      <c r="U107" s="189"/>
      <c r="V107" s="189"/>
      <c r="W107" s="189"/>
      <c r="X107" s="189"/>
      <c r="Y107" s="189"/>
      <c r="Z107" s="189"/>
      <c r="AA107" s="189"/>
      <c r="AB107" s="189"/>
      <c r="AC107" s="189"/>
      <c r="AD107" s="189"/>
      <c r="AE107" s="189"/>
      <c r="AF107" s="189"/>
      <c r="AG107" s="189"/>
      <c r="AH107" s="189"/>
      <c r="AI107" s="189"/>
      <c r="AJ107" s="189"/>
      <c r="AK107" s="189"/>
      <c r="AL107" s="189"/>
      <c r="AM107" s="189"/>
      <c r="AN107" s="189"/>
      <c r="AO107" s="189"/>
      <c r="AP107" s="189"/>
      <c r="AQ107" s="189"/>
      <c r="AR107" s="189"/>
      <c r="AS107" s="189"/>
      <c r="AT107" s="189"/>
      <c r="AU107" s="189"/>
      <c r="AV107" s="189"/>
      <c r="AW107" s="189"/>
      <c r="AX107" s="189"/>
      <c r="AY107" s="189"/>
      <c r="AZ107" s="189"/>
      <c r="BA107" s="189"/>
      <c r="BB107" s="189"/>
      <c r="BC107" s="189"/>
      <c r="BD107" s="189"/>
      <c r="BE107" s="189"/>
      <c r="BF107" s="189"/>
      <c r="BG107" s="189"/>
      <c r="BH107" s="189"/>
      <c r="BI107" s="189"/>
      <c r="BJ107" s="189"/>
      <c r="BK107" s="189"/>
      <c r="BL107" s="189"/>
      <c r="BM107" s="189"/>
      <c r="BN107" s="189"/>
      <c r="BO107" s="189"/>
      <c r="BP107" s="189"/>
      <c r="BQ107" s="189"/>
      <c r="BR107" s="189"/>
      <c r="BS107" s="189"/>
      <c r="BT107" s="189"/>
      <c r="BU107" s="189"/>
      <c r="BV107" s="189"/>
      <c r="BW107" s="189"/>
      <c r="BX107" s="189"/>
      <c r="BY107" s="189"/>
      <c r="BZ107" s="189"/>
      <c r="CA107" s="189"/>
      <c r="CB107" s="189"/>
      <c r="CC107" s="189"/>
      <c r="CD107" s="189"/>
      <c r="CE107" s="189"/>
      <c r="CF107" s="189"/>
      <c r="CG107" s="189"/>
      <c r="CH107" s="189"/>
      <c r="CI107" s="189"/>
      <c r="CJ107" s="189"/>
      <c r="CK107" s="189"/>
      <c r="CL107" s="189"/>
      <c r="CM107" s="189"/>
      <c r="CN107" s="189"/>
      <c r="CO107" s="189"/>
      <c r="CP107" s="189"/>
      <c r="CQ107" s="189"/>
      <c r="CR107" s="189"/>
      <c r="CS107" s="189"/>
      <c r="CT107" s="189"/>
      <c r="CU107" s="189"/>
      <c r="CV107" s="189"/>
      <c r="CW107" s="189"/>
      <c r="CX107" s="189"/>
      <c r="CY107" s="189"/>
      <c r="CZ107" s="189"/>
      <c r="DA107" s="189"/>
      <c r="DB107" s="189"/>
      <c r="DC107" s="189"/>
      <c r="DD107" s="189"/>
      <c r="DE107" s="189"/>
      <c r="DF107" s="189"/>
      <c r="DG107" s="189"/>
      <c r="DH107" s="189"/>
      <c r="DI107" s="189"/>
      <c r="DJ107" s="189"/>
      <c r="DK107" s="189"/>
      <c r="DL107" s="189"/>
      <c r="DM107" s="189"/>
      <c r="DN107" s="189"/>
      <c r="DO107" s="189"/>
      <c r="DP107" s="189"/>
      <c r="DQ107" s="189"/>
      <c r="DR107" s="189"/>
      <c r="DS107" s="189"/>
      <c r="DT107" s="189"/>
      <c r="DU107" s="189"/>
      <c r="DV107" s="189"/>
      <c r="DW107" s="189"/>
      <c r="DX107" s="189"/>
      <c r="DY107" s="189"/>
      <c r="DZ107" s="189"/>
      <c r="EA107" s="189"/>
      <c r="EB107" s="189"/>
      <c r="EC107" s="189"/>
      <c r="ED107" s="189"/>
      <c r="EE107" s="189"/>
      <c r="EF107" s="189"/>
      <c r="EG107" s="189"/>
      <c r="EH107" s="189"/>
      <c r="EI107" s="189"/>
      <c r="EJ107" s="189"/>
      <c r="EK107" s="189"/>
      <c r="EL107" s="189"/>
      <c r="EM107" s="189"/>
      <c r="EN107" s="189"/>
      <c r="EO107" s="189"/>
      <c r="EP107" s="189"/>
      <c r="EQ107" s="189"/>
      <c r="ER107" s="189"/>
      <c r="ES107" s="189"/>
      <c r="ET107" s="189"/>
      <c r="EU107" s="189"/>
      <c r="EV107" s="189"/>
      <c r="EW107" s="189"/>
      <c r="EX107" s="189"/>
      <c r="EY107" s="189"/>
      <c r="EZ107" s="189"/>
      <c r="FA107" s="189"/>
      <c r="FB107" s="189"/>
      <c r="FC107" s="189"/>
      <c r="FD107" s="189"/>
      <c r="FE107" s="189"/>
      <c r="FF107" s="189"/>
      <c r="FG107" s="189"/>
      <c r="FH107" s="189"/>
      <c r="FI107" s="189"/>
      <c r="FJ107" s="189"/>
      <c r="FK107" s="189"/>
      <c r="FL107" s="189"/>
      <c r="FM107" s="189"/>
      <c r="FN107" s="189"/>
      <c r="FO107" s="189"/>
      <c r="FP107" s="189"/>
      <c r="FQ107" s="189"/>
      <c r="FR107" s="189"/>
      <c r="FS107" s="189"/>
      <c r="FT107" s="189"/>
      <c r="FU107" s="189"/>
      <c r="FV107" s="189"/>
      <c r="FW107" s="189"/>
      <c r="FX107" s="406"/>
      <c r="FY107" s="143"/>
      <c r="FZ107" s="143"/>
      <c r="GA107" s="143"/>
      <c r="GB107" s="143"/>
      <c r="GC107" s="143"/>
      <c r="GD107" s="143"/>
      <c r="GE107" s="143"/>
      <c r="GF107" s="143"/>
      <c r="GG107" s="143"/>
      <c r="GH107" s="143"/>
      <c r="GI107" s="143"/>
      <c r="GJ107" s="143"/>
      <c r="GK107" s="143"/>
      <c r="GL107" s="143"/>
      <c r="GM107" s="143"/>
      <c r="GN107" s="143"/>
      <c r="GO107" s="143"/>
      <c r="GP107" s="143"/>
      <c r="GQ107" s="143"/>
      <c r="GR107" s="143"/>
      <c r="GS107" s="143"/>
      <c r="GT107" s="143"/>
      <c r="GU107" s="143"/>
      <c r="GV107" s="143"/>
      <c r="GW107" s="143"/>
      <c r="GX107" s="143"/>
      <c r="GY107" s="143"/>
      <c r="GZ107" s="143"/>
      <c r="HA107" s="143"/>
      <c r="HB107" s="143"/>
      <c r="HC107" s="143"/>
      <c r="HD107" s="143"/>
      <c r="HE107" s="143"/>
      <c r="HF107" s="143"/>
      <c r="HG107" s="143"/>
      <c r="HH107" s="143"/>
      <c r="HI107" s="143"/>
    </row>
    <row r="108" spans="2:217" s="157" customFormat="1" ht="14">
      <c r="B108" s="153"/>
      <c r="C108" s="155"/>
      <c r="D108" s="155"/>
      <c r="E108" s="155"/>
      <c r="F108" s="155"/>
      <c r="G108" s="155"/>
      <c r="H108" s="155"/>
      <c r="I108" s="155"/>
      <c r="J108" s="155"/>
      <c r="K108" s="155"/>
      <c r="L108" s="155"/>
      <c r="M108" s="155"/>
      <c r="N108" s="155"/>
      <c r="O108" s="189"/>
      <c r="P108" s="189"/>
      <c r="Q108" s="189"/>
      <c r="R108" s="189"/>
      <c r="S108" s="189"/>
      <c r="T108" s="189"/>
      <c r="U108" s="189"/>
      <c r="V108" s="189"/>
      <c r="W108" s="189"/>
      <c r="X108" s="189"/>
      <c r="Y108" s="189"/>
      <c r="Z108" s="189"/>
      <c r="AA108" s="189"/>
      <c r="AB108" s="189"/>
      <c r="AC108" s="189"/>
      <c r="AD108" s="189"/>
      <c r="AE108" s="189"/>
      <c r="AF108" s="189"/>
      <c r="AG108" s="189"/>
      <c r="AH108" s="189"/>
      <c r="AI108" s="189"/>
      <c r="AJ108" s="189"/>
      <c r="AK108" s="189"/>
      <c r="AL108" s="189"/>
      <c r="AM108" s="189"/>
      <c r="AN108" s="189"/>
      <c r="AO108" s="189"/>
      <c r="AP108" s="189"/>
      <c r="AQ108" s="189"/>
      <c r="AR108" s="189"/>
      <c r="AS108" s="189"/>
      <c r="AT108" s="189"/>
      <c r="AU108" s="189"/>
      <c r="AV108" s="189"/>
      <c r="AW108" s="189"/>
      <c r="AX108" s="189"/>
      <c r="AY108" s="189"/>
      <c r="AZ108" s="189"/>
      <c r="BA108" s="189"/>
      <c r="BB108" s="189"/>
      <c r="BC108" s="189"/>
      <c r="BD108" s="189"/>
      <c r="BE108" s="189"/>
      <c r="BF108" s="189"/>
      <c r="BG108" s="189"/>
      <c r="BH108" s="189"/>
      <c r="BI108" s="189"/>
      <c r="BJ108" s="189"/>
      <c r="BK108" s="189"/>
      <c r="BL108" s="189"/>
      <c r="BM108" s="189"/>
      <c r="BN108" s="189"/>
      <c r="BO108" s="189"/>
      <c r="BP108" s="189"/>
      <c r="BQ108" s="189"/>
      <c r="BR108" s="189"/>
      <c r="BS108" s="189"/>
      <c r="BT108" s="189"/>
      <c r="BU108" s="189"/>
      <c r="BV108" s="189"/>
      <c r="BW108" s="189"/>
      <c r="BX108" s="189"/>
      <c r="BY108" s="189"/>
      <c r="BZ108" s="189"/>
      <c r="CA108" s="189"/>
      <c r="CB108" s="189"/>
      <c r="CC108" s="189"/>
      <c r="CD108" s="189"/>
      <c r="CE108" s="189"/>
      <c r="CF108" s="189"/>
      <c r="CG108" s="189"/>
      <c r="CH108" s="189"/>
      <c r="CI108" s="189"/>
      <c r="CJ108" s="189"/>
      <c r="CK108" s="189"/>
      <c r="CL108" s="189"/>
      <c r="CM108" s="189"/>
      <c r="CN108" s="189"/>
      <c r="CO108" s="189"/>
      <c r="CP108" s="189"/>
      <c r="CQ108" s="189"/>
      <c r="CR108" s="189"/>
      <c r="CS108" s="189"/>
      <c r="CT108" s="189"/>
      <c r="CU108" s="189"/>
      <c r="CV108" s="189"/>
      <c r="CW108" s="189"/>
      <c r="CX108" s="189"/>
      <c r="CY108" s="189"/>
      <c r="CZ108" s="189"/>
      <c r="DA108" s="189"/>
      <c r="DB108" s="189"/>
      <c r="DC108" s="189"/>
      <c r="DD108" s="189"/>
      <c r="DE108" s="189"/>
      <c r="DF108" s="189"/>
      <c r="DG108" s="189"/>
      <c r="DH108" s="189"/>
      <c r="DI108" s="189"/>
      <c r="DJ108" s="189"/>
      <c r="DK108" s="189"/>
      <c r="DL108" s="189"/>
      <c r="DM108" s="189"/>
      <c r="DN108" s="189"/>
      <c r="DO108" s="189"/>
      <c r="DP108" s="189"/>
      <c r="DQ108" s="189"/>
      <c r="DR108" s="189"/>
      <c r="DS108" s="189"/>
      <c r="DT108" s="189"/>
      <c r="DU108" s="189"/>
      <c r="DV108" s="189"/>
      <c r="DW108" s="189"/>
      <c r="DX108" s="189"/>
      <c r="DY108" s="189"/>
      <c r="DZ108" s="189"/>
      <c r="EA108" s="189"/>
      <c r="EB108" s="189"/>
      <c r="EC108" s="189"/>
      <c r="ED108" s="189"/>
      <c r="EE108" s="189"/>
      <c r="EF108" s="189"/>
      <c r="EG108" s="189"/>
      <c r="EH108" s="189"/>
      <c r="EI108" s="189"/>
      <c r="EJ108" s="189"/>
      <c r="EK108" s="189"/>
      <c r="EL108" s="189"/>
      <c r="EM108" s="189"/>
      <c r="EN108" s="189"/>
      <c r="EO108" s="189"/>
      <c r="EP108" s="189"/>
      <c r="EQ108" s="189"/>
      <c r="ER108" s="189"/>
      <c r="ES108" s="189"/>
      <c r="ET108" s="189"/>
      <c r="EU108" s="189"/>
      <c r="EV108" s="189"/>
      <c r="EW108" s="189"/>
      <c r="EX108" s="189"/>
      <c r="EY108" s="189"/>
      <c r="EZ108" s="189"/>
      <c r="FA108" s="189"/>
      <c r="FB108" s="189"/>
      <c r="FC108" s="189"/>
      <c r="FD108" s="189"/>
      <c r="FE108" s="189"/>
      <c r="FF108" s="189"/>
      <c r="FG108" s="189"/>
      <c r="FH108" s="189"/>
      <c r="FI108" s="189"/>
      <c r="FJ108" s="189"/>
      <c r="FK108" s="189"/>
      <c r="FL108" s="189"/>
      <c r="FM108" s="189"/>
      <c r="FN108" s="189"/>
      <c r="FO108" s="189"/>
      <c r="FP108" s="189"/>
      <c r="FQ108" s="189"/>
      <c r="FR108" s="189"/>
      <c r="FS108" s="189"/>
      <c r="FT108" s="189"/>
      <c r="FU108" s="189"/>
      <c r="FV108" s="189"/>
      <c r="FW108" s="189"/>
      <c r="FX108" s="406"/>
      <c r="FY108" s="143"/>
      <c r="FZ108" s="143"/>
      <c r="GA108" s="143"/>
      <c r="GB108" s="143"/>
      <c r="GC108" s="143"/>
      <c r="GD108" s="143"/>
      <c r="GE108" s="143"/>
      <c r="GF108" s="143"/>
      <c r="GG108" s="143"/>
      <c r="GH108" s="143"/>
      <c r="GI108" s="143"/>
      <c r="GJ108" s="143"/>
      <c r="GK108" s="143"/>
      <c r="GL108" s="143"/>
      <c r="GM108" s="143"/>
      <c r="GN108" s="143"/>
      <c r="GO108" s="143"/>
      <c r="GP108" s="143"/>
      <c r="GQ108" s="143"/>
      <c r="GR108" s="143"/>
      <c r="GS108" s="143"/>
      <c r="GT108" s="143"/>
      <c r="GU108" s="143"/>
      <c r="GV108" s="143"/>
      <c r="GW108" s="143"/>
      <c r="GX108" s="143"/>
      <c r="GY108" s="143"/>
      <c r="GZ108" s="143"/>
      <c r="HA108" s="143"/>
      <c r="HB108" s="143"/>
      <c r="HC108" s="143"/>
      <c r="HD108" s="143"/>
      <c r="HE108" s="143"/>
      <c r="HF108" s="143"/>
      <c r="HG108" s="143"/>
      <c r="HH108" s="143"/>
      <c r="HI108" s="143"/>
    </row>
    <row r="109" spans="2:217" s="157" customFormat="1" ht="14">
      <c r="B109" s="153"/>
      <c r="C109" s="155"/>
      <c r="D109" s="155"/>
      <c r="E109" s="155"/>
      <c r="F109" s="155"/>
      <c r="G109" s="155"/>
      <c r="H109" s="155"/>
      <c r="I109" s="155"/>
      <c r="J109" s="155"/>
      <c r="K109" s="155"/>
      <c r="L109" s="155"/>
      <c r="M109" s="155"/>
      <c r="N109" s="155"/>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89"/>
      <c r="AS109" s="189"/>
      <c r="AT109" s="189"/>
      <c r="AU109" s="189"/>
      <c r="AV109" s="189"/>
      <c r="AW109" s="189"/>
      <c r="AX109" s="189"/>
      <c r="AY109" s="189"/>
      <c r="AZ109" s="189"/>
      <c r="BA109" s="189"/>
      <c r="BB109" s="496"/>
      <c r="BC109" s="496"/>
      <c r="BD109" s="496"/>
      <c r="BE109" s="496"/>
      <c r="BF109" s="496"/>
      <c r="BG109" s="496"/>
      <c r="BH109" s="496"/>
      <c r="BI109" s="496"/>
      <c r="BJ109" s="496"/>
      <c r="BK109" s="496"/>
      <c r="BL109" s="496"/>
      <c r="BM109" s="496"/>
      <c r="BN109" s="496"/>
      <c r="BO109" s="496"/>
      <c r="BP109" s="496"/>
      <c r="BQ109" s="496"/>
      <c r="BR109" s="496"/>
      <c r="BS109" s="496"/>
      <c r="BT109" s="496"/>
      <c r="BU109" s="496"/>
      <c r="BV109" s="496"/>
      <c r="BW109" s="496"/>
      <c r="BX109" s="496"/>
      <c r="BY109" s="496"/>
      <c r="BZ109" s="496"/>
      <c r="CA109" s="496"/>
      <c r="CB109" s="496"/>
      <c r="CC109" s="496"/>
      <c r="CD109" s="496"/>
      <c r="CE109" s="496"/>
      <c r="CF109" s="496"/>
      <c r="CG109" s="496"/>
      <c r="CH109" s="496"/>
      <c r="CI109" s="496"/>
      <c r="CJ109" s="496"/>
      <c r="CK109" s="496"/>
      <c r="CL109" s="496"/>
      <c r="CM109" s="496"/>
      <c r="CN109" s="496"/>
      <c r="CO109" s="496"/>
      <c r="CP109" s="496"/>
      <c r="CQ109" s="496"/>
      <c r="CR109" s="496"/>
      <c r="CS109" s="496"/>
      <c r="CT109" s="496"/>
      <c r="CU109" s="496"/>
      <c r="CV109" s="496"/>
      <c r="CW109" s="496"/>
      <c r="CX109" s="496"/>
      <c r="CY109" s="496"/>
      <c r="CZ109" s="496"/>
      <c r="DA109" s="496"/>
      <c r="DB109" s="496"/>
      <c r="DC109" s="496"/>
      <c r="DD109" s="496"/>
      <c r="DE109" s="496"/>
      <c r="DF109" s="496"/>
      <c r="DG109" s="496"/>
      <c r="DH109" s="496"/>
      <c r="DI109" s="496"/>
      <c r="DJ109" s="496"/>
      <c r="DK109" s="496"/>
      <c r="DL109" s="496"/>
      <c r="DM109" s="496"/>
      <c r="DN109" s="496"/>
      <c r="DO109" s="496"/>
      <c r="DP109" s="496"/>
      <c r="DQ109" s="496"/>
      <c r="DR109" s="496"/>
      <c r="DS109" s="496"/>
      <c r="DT109" s="496"/>
      <c r="DU109" s="497"/>
      <c r="DV109" s="497"/>
      <c r="DW109" s="497"/>
      <c r="DX109" s="497"/>
      <c r="DY109" s="497"/>
      <c r="DZ109" s="497"/>
      <c r="EA109" s="497"/>
      <c r="EB109" s="497"/>
      <c r="EC109" s="497"/>
      <c r="ED109" s="497"/>
      <c r="EE109" s="497"/>
      <c r="EF109" s="497"/>
      <c r="EG109" s="497"/>
      <c r="EH109" s="497"/>
      <c r="EI109" s="497"/>
      <c r="EJ109" s="497"/>
      <c r="EK109" s="497"/>
      <c r="EL109" s="497"/>
      <c r="EM109" s="497"/>
      <c r="EN109" s="497"/>
      <c r="EO109" s="497"/>
      <c r="EP109" s="497"/>
      <c r="EQ109" s="497"/>
      <c r="ER109" s="497"/>
      <c r="ES109" s="497"/>
      <c r="ET109" s="497"/>
      <c r="EU109" s="497"/>
      <c r="EV109" s="497"/>
      <c r="EW109" s="497"/>
      <c r="EX109" s="497"/>
      <c r="EY109" s="497"/>
      <c r="EZ109" s="497"/>
      <c r="FA109" s="497"/>
      <c r="FB109" s="497"/>
      <c r="FC109" s="497"/>
      <c r="FD109" s="497"/>
      <c r="FE109" s="497"/>
      <c r="FF109" s="497"/>
      <c r="FG109" s="497"/>
      <c r="FH109" s="497"/>
      <c r="FI109" s="497"/>
      <c r="FJ109" s="497"/>
      <c r="FK109" s="497"/>
      <c r="FL109" s="497"/>
      <c r="FM109" s="497"/>
      <c r="FN109" s="497"/>
      <c r="FO109" s="497"/>
      <c r="FP109" s="497"/>
      <c r="FQ109" s="497"/>
      <c r="FR109" s="497"/>
      <c r="FS109" s="497"/>
      <c r="FT109" s="497"/>
      <c r="FU109" s="497"/>
      <c r="FV109" s="497"/>
      <c r="FW109" s="497"/>
      <c r="FX109" s="406"/>
      <c r="FY109" s="143"/>
      <c r="FZ109" s="143"/>
      <c r="GA109" s="143"/>
      <c r="GB109" s="143"/>
      <c r="GC109" s="143"/>
      <c r="GD109" s="143"/>
      <c r="GE109" s="143"/>
      <c r="GF109" s="143"/>
      <c r="GG109" s="143"/>
      <c r="GH109" s="143"/>
      <c r="GI109" s="143"/>
      <c r="GJ109" s="143"/>
      <c r="GK109" s="143"/>
      <c r="GL109" s="143"/>
      <c r="GM109" s="143"/>
      <c r="GN109" s="143"/>
      <c r="GO109" s="143"/>
      <c r="GP109" s="143"/>
      <c r="GQ109" s="143"/>
      <c r="GR109" s="143"/>
      <c r="GS109" s="143"/>
      <c r="GT109" s="143"/>
      <c r="GU109" s="143"/>
      <c r="GV109" s="143"/>
      <c r="GW109" s="143"/>
      <c r="GX109" s="143"/>
      <c r="GY109" s="143"/>
      <c r="GZ109" s="143"/>
      <c r="HA109" s="143"/>
      <c r="HB109" s="143"/>
      <c r="HC109" s="143"/>
      <c r="HD109" s="143"/>
      <c r="HE109" s="143"/>
      <c r="HF109" s="143"/>
      <c r="HG109" s="143"/>
      <c r="HH109" s="143"/>
      <c r="HI109" s="143"/>
    </row>
    <row r="110" spans="2:217" s="157" customFormat="1" ht="10.5" customHeight="1">
      <c r="B110" s="152"/>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498"/>
      <c r="BC110" s="498"/>
      <c r="BD110" s="498"/>
      <c r="BE110" s="498"/>
      <c r="BF110" s="498"/>
      <c r="BG110" s="498"/>
      <c r="BH110" s="498"/>
      <c r="BI110" s="498"/>
      <c r="BJ110" s="498"/>
      <c r="BK110" s="498"/>
      <c r="BL110" s="498"/>
      <c r="BM110" s="498"/>
      <c r="BN110" s="498"/>
      <c r="BO110" s="498"/>
      <c r="BP110" s="498"/>
      <c r="BQ110" s="498"/>
      <c r="BR110" s="498"/>
      <c r="BS110" s="499"/>
      <c r="BT110" s="499"/>
      <c r="BU110" s="499"/>
      <c r="BV110" s="499"/>
      <c r="BW110" s="498"/>
      <c r="BX110" s="498"/>
      <c r="BY110" s="498"/>
      <c r="BZ110" s="498"/>
      <c r="CA110" s="498"/>
      <c r="CB110" s="498"/>
      <c r="CC110" s="498"/>
      <c r="CD110" s="498"/>
      <c r="CE110" s="498"/>
      <c r="CF110" s="498"/>
      <c r="CG110" s="498"/>
      <c r="CH110" s="498"/>
      <c r="CI110" s="498"/>
      <c r="CJ110" s="498"/>
      <c r="CK110" s="498"/>
      <c r="CL110" s="498"/>
      <c r="CM110" s="498"/>
      <c r="CN110" s="498"/>
      <c r="CO110" s="498"/>
      <c r="CP110" s="498"/>
      <c r="CQ110" s="498"/>
      <c r="CR110" s="498"/>
      <c r="CS110" s="498"/>
      <c r="CT110" s="498"/>
      <c r="CU110" s="498"/>
      <c r="CV110" s="498"/>
      <c r="CW110" s="498"/>
      <c r="CX110" s="498"/>
      <c r="CY110" s="498"/>
      <c r="CZ110" s="498"/>
      <c r="DA110" s="498"/>
      <c r="DB110" s="498"/>
      <c r="DC110" s="498"/>
      <c r="DD110" s="498"/>
      <c r="DE110" s="498"/>
      <c r="DF110" s="498"/>
      <c r="DG110" s="498"/>
      <c r="DH110" s="498"/>
      <c r="DI110" s="498"/>
      <c r="DJ110" s="498"/>
      <c r="DK110" s="498"/>
      <c r="DL110" s="498"/>
      <c r="DM110" s="498"/>
      <c r="DN110" s="498"/>
      <c r="DO110" s="498"/>
      <c r="DP110" s="498"/>
      <c r="DQ110" s="498"/>
      <c r="DR110" s="498"/>
      <c r="DS110" s="498"/>
      <c r="DT110" s="498"/>
      <c r="DU110" s="497"/>
      <c r="DV110" s="497"/>
      <c r="DW110" s="497"/>
      <c r="DX110" s="497"/>
      <c r="DY110" s="497"/>
      <c r="DZ110" s="497"/>
      <c r="EA110" s="497"/>
      <c r="EB110" s="497"/>
      <c r="EC110" s="497"/>
      <c r="ED110" s="497"/>
      <c r="EE110" s="497"/>
      <c r="EF110" s="497"/>
      <c r="EG110" s="497"/>
      <c r="EH110" s="497"/>
      <c r="EI110" s="497"/>
      <c r="EJ110" s="497"/>
      <c r="EK110" s="497"/>
      <c r="EL110" s="497"/>
      <c r="EM110" s="497"/>
      <c r="EN110" s="497"/>
      <c r="EO110" s="497"/>
      <c r="EP110" s="497"/>
      <c r="EQ110" s="497"/>
      <c r="ER110" s="497"/>
      <c r="ES110" s="497"/>
      <c r="ET110" s="497"/>
      <c r="EU110" s="497"/>
      <c r="EV110" s="497"/>
      <c r="EW110" s="497"/>
      <c r="EX110" s="497"/>
      <c r="EY110" s="497"/>
      <c r="EZ110" s="497"/>
      <c r="FA110" s="497"/>
      <c r="FB110" s="497"/>
      <c r="FC110" s="497"/>
      <c r="FD110" s="497"/>
      <c r="FE110" s="497"/>
      <c r="FF110" s="497"/>
      <c r="FG110" s="497"/>
      <c r="FH110" s="497"/>
      <c r="FI110" s="497"/>
      <c r="FJ110" s="497"/>
      <c r="FK110" s="497"/>
      <c r="FL110" s="497"/>
      <c r="FM110" s="497"/>
      <c r="FN110" s="497"/>
      <c r="FO110" s="497"/>
      <c r="FP110" s="497"/>
      <c r="FQ110" s="497"/>
      <c r="FR110" s="497"/>
      <c r="FS110" s="497"/>
      <c r="FT110" s="497"/>
      <c r="FU110" s="497"/>
      <c r="FV110" s="497"/>
      <c r="FW110" s="497"/>
      <c r="FX110" s="406"/>
      <c r="FY110" s="143"/>
      <c r="FZ110" s="143"/>
      <c r="GA110" s="143"/>
      <c r="GB110" s="143"/>
      <c r="GC110" s="143"/>
      <c r="GD110" s="143"/>
      <c r="GE110" s="143"/>
      <c r="GF110" s="143"/>
      <c r="GG110" s="143"/>
      <c r="GH110" s="143"/>
      <c r="GI110" s="143"/>
      <c r="GJ110" s="143"/>
      <c r="GK110" s="143"/>
      <c r="GL110" s="143"/>
      <c r="GM110" s="143"/>
      <c r="GN110" s="143"/>
      <c r="GO110" s="143"/>
      <c r="GP110" s="143"/>
      <c r="GQ110" s="143"/>
      <c r="GR110" s="143"/>
      <c r="GS110" s="143"/>
      <c r="GT110" s="143"/>
      <c r="GU110" s="143"/>
      <c r="GV110" s="143"/>
      <c r="GW110" s="143"/>
      <c r="GX110" s="143"/>
      <c r="GY110" s="143"/>
      <c r="GZ110" s="143"/>
      <c r="HA110" s="143"/>
      <c r="HB110" s="143"/>
      <c r="HC110" s="143"/>
      <c r="HD110" s="143"/>
      <c r="HE110" s="143"/>
      <c r="HF110" s="143"/>
      <c r="HG110" s="143"/>
      <c r="HH110" s="143"/>
      <c r="HI110" s="143"/>
    </row>
    <row r="111" spans="2:217" s="157" customFormat="1" ht="4.5" customHeight="1">
      <c r="B111" s="161"/>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500"/>
      <c r="BC111" s="500"/>
      <c r="BD111" s="500"/>
      <c r="BE111" s="500"/>
      <c r="BF111" s="500"/>
      <c r="BG111" s="500"/>
      <c r="BH111" s="500"/>
      <c r="BI111" s="500"/>
      <c r="BJ111" s="500"/>
      <c r="BK111" s="500"/>
      <c r="BL111" s="500"/>
      <c r="BM111" s="500"/>
      <c r="BN111" s="500"/>
      <c r="BO111" s="500"/>
      <c r="BP111" s="500"/>
      <c r="BQ111" s="500"/>
      <c r="BR111" s="500"/>
      <c r="BS111" s="501"/>
      <c r="BT111" s="501"/>
      <c r="BU111" s="501"/>
      <c r="BV111" s="501"/>
      <c r="BW111" s="500"/>
      <c r="BX111" s="500"/>
      <c r="BY111" s="500"/>
      <c r="BZ111" s="500"/>
      <c r="CA111" s="500"/>
      <c r="CB111" s="500"/>
      <c r="CC111" s="500"/>
      <c r="CD111" s="500"/>
      <c r="CE111" s="500"/>
      <c r="CF111" s="500"/>
      <c r="CG111" s="500"/>
      <c r="CH111" s="500"/>
      <c r="CI111" s="500"/>
      <c r="CJ111" s="500"/>
      <c r="CK111" s="500"/>
      <c r="CL111" s="500"/>
      <c r="CM111" s="500"/>
      <c r="CN111" s="500"/>
      <c r="CO111" s="500"/>
      <c r="CP111" s="500"/>
      <c r="CQ111" s="500"/>
      <c r="CR111" s="500"/>
      <c r="CS111" s="500"/>
      <c r="CT111" s="500"/>
      <c r="CU111" s="500"/>
      <c r="CV111" s="500"/>
      <c r="CW111" s="500"/>
      <c r="CX111" s="500"/>
      <c r="CY111" s="500"/>
      <c r="CZ111" s="500"/>
      <c r="DA111" s="500"/>
      <c r="DB111" s="500"/>
      <c r="DC111" s="500"/>
      <c r="DD111" s="500"/>
      <c r="DE111" s="500"/>
      <c r="DF111" s="500"/>
      <c r="DG111" s="500"/>
      <c r="DH111" s="500"/>
      <c r="DI111" s="500"/>
      <c r="DJ111" s="500"/>
      <c r="DK111" s="500"/>
      <c r="DL111" s="500"/>
      <c r="DM111" s="500"/>
      <c r="DN111" s="500"/>
      <c r="DO111" s="500"/>
      <c r="DP111" s="500"/>
      <c r="DQ111" s="500"/>
      <c r="DR111" s="500"/>
      <c r="DS111" s="500"/>
      <c r="DT111" s="500"/>
      <c r="DU111" s="502"/>
      <c r="DV111" s="502"/>
      <c r="DW111" s="502"/>
      <c r="DX111" s="502"/>
      <c r="DY111" s="502"/>
      <c r="DZ111" s="502"/>
      <c r="EA111" s="502"/>
      <c r="EB111" s="502"/>
      <c r="EC111" s="502"/>
      <c r="ED111" s="502"/>
      <c r="EE111" s="502"/>
      <c r="EF111" s="502"/>
      <c r="EG111" s="502"/>
      <c r="EH111" s="502"/>
      <c r="EI111" s="502"/>
      <c r="EJ111" s="502"/>
      <c r="EK111" s="502"/>
      <c r="EL111" s="502"/>
      <c r="EM111" s="502"/>
      <c r="EN111" s="502"/>
      <c r="EO111" s="502"/>
      <c r="EP111" s="502"/>
      <c r="EQ111" s="502"/>
      <c r="ER111" s="502"/>
      <c r="ES111" s="502"/>
      <c r="ET111" s="502"/>
      <c r="EU111" s="502"/>
      <c r="EV111" s="502"/>
      <c r="EW111" s="502"/>
      <c r="EX111" s="502"/>
      <c r="EY111" s="502"/>
      <c r="EZ111" s="502"/>
      <c r="FA111" s="502"/>
      <c r="FB111" s="502"/>
      <c r="FC111" s="502"/>
      <c r="FD111" s="502"/>
      <c r="FE111" s="502"/>
      <c r="FF111" s="502"/>
      <c r="FG111" s="502"/>
      <c r="FH111" s="502"/>
      <c r="FI111" s="502"/>
      <c r="FJ111" s="502"/>
      <c r="FK111" s="502"/>
      <c r="FL111" s="502"/>
      <c r="FM111" s="502"/>
      <c r="FN111" s="502"/>
      <c r="FO111" s="502"/>
      <c r="FP111" s="502"/>
      <c r="FQ111" s="502"/>
      <c r="FR111" s="502"/>
      <c r="FS111" s="502"/>
      <c r="FT111" s="502"/>
      <c r="FU111" s="502"/>
      <c r="FV111" s="502"/>
      <c r="FW111" s="502"/>
      <c r="FX111" s="406"/>
      <c r="FY111" s="143"/>
      <c r="FZ111" s="143"/>
      <c r="GA111" s="143"/>
      <c r="GB111" s="143"/>
      <c r="GC111" s="143"/>
      <c r="GD111" s="143"/>
      <c r="GE111" s="143"/>
      <c r="GF111" s="143"/>
      <c r="GG111" s="143"/>
      <c r="GH111" s="143"/>
      <c r="GI111" s="143"/>
      <c r="GJ111" s="143"/>
      <c r="GK111" s="143"/>
      <c r="GL111" s="143"/>
      <c r="GM111" s="143"/>
      <c r="GN111" s="143"/>
      <c r="GO111" s="143"/>
      <c r="GP111" s="143"/>
      <c r="GQ111" s="143"/>
      <c r="GR111" s="143"/>
      <c r="GS111" s="143"/>
      <c r="GT111" s="143"/>
      <c r="GU111" s="143"/>
      <c r="GV111" s="143"/>
      <c r="GW111" s="143"/>
      <c r="GX111" s="143"/>
      <c r="GY111" s="143"/>
      <c r="GZ111" s="143"/>
      <c r="HA111" s="143"/>
      <c r="HB111" s="143"/>
      <c r="HC111" s="143"/>
      <c r="HD111" s="143"/>
      <c r="HE111" s="143"/>
      <c r="HF111" s="143"/>
      <c r="HG111" s="143"/>
      <c r="HH111" s="143"/>
      <c r="HI111" s="143"/>
    </row>
    <row r="112" spans="2:217" s="157" customFormat="1" ht="14">
      <c r="B112" s="163"/>
      <c r="C112" s="167"/>
      <c r="D112" s="167"/>
      <c r="E112" s="167"/>
      <c r="F112" s="167"/>
      <c r="BB112" s="503"/>
      <c r="BC112" s="503"/>
      <c r="BD112" s="503"/>
      <c r="BE112" s="503"/>
      <c r="BF112" s="503"/>
      <c r="BG112" s="503"/>
      <c r="BH112" s="503"/>
      <c r="BI112" s="503"/>
      <c r="BJ112" s="503"/>
      <c r="BK112" s="503"/>
      <c r="BL112" s="503"/>
      <c r="BM112" s="503"/>
      <c r="BN112" s="504"/>
      <c r="BO112" s="504"/>
      <c r="BP112" s="504"/>
      <c r="BQ112" s="504"/>
      <c r="BR112" s="504"/>
      <c r="BS112" s="504"/>
      <c r="BT112" s="504"/>
      <c r="BU112" s="504"/>
      <c r="BV112" s="504"/>
      <c r="BW112" s="504"/>
      <c r="BX112" s="504"/>
      <c r="BY112" s="504"/>
      <c r="BZ112" s="504"/>
      <c r="CA112" s="504"/>
      <c r="CB112" s="504"/>
      <c r="CC112" s="504"/>
      <c r="CD112" s="504"/>
      <c r="CE112" s="504"/>
      <c r="CF112" s="504"/>
      <c r="CG112" s="504"/>
      <c r="CH112" s="504"/>
      <c r="CI112" s="504"/>
      <c r="CJ112" s="504"/>
      <c r="CK112" s="504"/>
      <c r="CL112" s="504"/>
      <c r="CM112" s="504"/>
      <c r="CN112" s="504"/>
      <c r="CO112" s="504"/>
      <c r="CP112" s="504"/>
      <c r="CQ112" s="504"/>
      <c r="CR112" s="504"/>
      <c r="CS112" s="504"/>
      <c r="CT112" s="504"/>
      <c r="CU112" s="504"/>
      <c r="CV112" s="504"/>
      <c r="CW112" s="504"/>
      <c r="CX112" s="504"/>
      <c r="CY112" s="504"/>
      <c r="CZ112" s="504"/>
      <c r="DA112" s="498"/>
      <c r="DB112" s="498"/>
      <c r="DC112" s="504"/>
      <c r="DD112" s="504"/>
      <c r="DE112" s="504"/>
      <c r="DF112" s="504"/>
      <c r="DG112" s="504"/>
      <c r="DH112" s="504"/>
      <c r="DI112" s="504"/>
      <c r="DJ112" s="504"/>
      <c r="DK112" s="504"/>
      <c r="DL112" s="504"/>
      <c r="DM112" s="504"/>
      <c r="DN112" s="504"/>
      <c r="DO112" s="504"/>
      <c r="DP112" s="504"/>
      <c r="DQ112" s="504"/>
      <c r="DR112" s="504"/>
      <c r="DS112" s="504"/>
      <c r="DT112" s="503"/>
      <c r="DU112" s="505"/>
      <c r="DV112" s="505"/>
      <c r="DW112" s="505"/>
      <c r="DX112" s="505"/>
      <c r="DY112" s="505"/>
      <c r="DZ112" s="505"/>
      <c r="EA112" s="505"/>
      <c r="EB112" s="505"/>
      <c r="EC112" s="505"/>
      <c r="ED112" s="505"/>
      <c r="EE112" s="505"/>
      <c r="EF112" s="505"/>
      <c r="EG112" s="505"/>
      <c r="EH112" s="505"/>
      <c r="EI112" s="505"/>
      <c r="EJ112" s="505"/>
      <c r="EK112" s="505"/>
      <c r="EL112" s="505"/>
      <c r="EM112" s="505"/>
      <c r="EN112" s="505"/>
      <c r="EO112" s="505"/>
      <c r="EP112" s="505"/>
      <c r="EQ112" s="505"/>
      <c r="ER112" s="505"/>
      <c r="ES112" s="505"/>
      <c r="ET112" s="505"/>
      <c r="EU112" s="505"/>
      <c r="EV112" s="505"/>
      <c r="EW112" s="505"/>
      <c r="EX112" s="505"/>
      <c r="EY112" s="505"/>
      <c r="EZ112" s="505"/>
      <c r="FA112" s="505"/>
      <c r="FB112" s="505"/>
      <c r="FC112" s="505"/>
      <c r="FD112" s="505"/>
      <c r="FE112" s="505"/>
      <c r="FF112" s="505"/>
      <c r="FG112" s="505"/>
      <c r="FH112" s="505"/>
      <c r="FI112" s="505"/>
      <c r="FJ112" s="505"/>
      <c r="FK112" s="505"/>
      <c r="FL112" s="505"/>
      <c r="FM112" s="505"/>
      <c r="FN112" s="505"/>
      <c r="FO112" s="505"/>
      <c r="FP112" s="505"/>
      <c r="FQ112" s="505"/>
      <c r="FR112" s="505"/>
      <c r="FS112" s="505"/>
      <c r="FT112" s="505"/>
      <c r="FU112" s="505"/>
      <c r="FV112" s="505"/>
      <c r="FW112" s="505"/>
      <c r="FX112" s="406"/>
      <c r="FY112" s="143"/>
      <c r="FZ112" s="143"/>
      <c r="GA112" s="143"/>
      <c r="GB112" s="143"/>
      <c r="GC112" s="143"/>
      <c r="GD112" s="143"/>
      <c r="GE112" s="143"/>
      <c r="GF112" s="143"/>
      <c r="GG112" s="143"/>
      <c r="GH112" s="143"/>
      <c r="GI112" s="143"/>
      <c r="GJ112" s="143"/>
      <c r="GK112" s="143"/>
      <c r="GL112" s="143"/>
      <c r="GM112" s="143"/>
      <c r="GN112" s="143"/>
      <c r="GO112" s="143"/>
      <c r="GP112" s="143"/>
      <c r="GQ112" s="143"/>
      <c r="GR112" s="143"/>
      <c r="GS112" s="143"/>
      <c r="GT112" s="143"/>
      <c r="GU112" s="143"/>
      <c r="GV112" s="143"/>
      <c r="GW112" s="143"/>
      <c r="GX112" s="143"/>
      <c r="GY112" s="143"/>
      <c r="GZ112" s="143"/>
      <c r="HA112" s="143"/>
      <c r="HB112" s="143"/>
      <c r="HC112" s="143"/>
      <c r="HD112" s="143"/>
      <c r="HE112" s="143"/>
      <c r="HF112" s="143"/>
      <c r="HG112" s="143"/>
      <c r="HH112" s="143"/>
      <c r="HI112" s="143"/>
    </row>
    <row r="113" spans="1:217" s="181" customFormat="1" ht="14">
      <c r="A113" s="157"/>
      <c r="B113" s="153"/>
      <c r="C113" s="155"/>
      <c r="D113" s="155"/>
      <c r="E113" s="155"/>
      <c r="F113" s="155"/>
      <c r="G113" s="155"/>
      <c r="H113" s="155"/>
      <c r="I113" s="155"/>
      <c r="J113" s="155"/>
      <c r="K113" s="155"/>
      <c r="L113" s="155"/>
      <c r="M113" s="155"/>
      <c r="N113" s="155"/>
      <c r="O113" s="197"/>
      <c r="P113" s="197"/>
      <c r="Q113" s="197"/>
      <c r="R113" s="197"/>
      <c r="S113" s="197"/>
      <c r="T113" s="197"/>
      <c r="U113" s="197"/>
      <c r="V113" s="197"/>
      <c r="W113" s="197"/>
      <c r="X113" s="197"/>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506"/>
      <c r="BC113" s="506"/>
      <c r="BD113" s="506"/>
      <c r="BE113" s="506"/>
      <c r="BF113" s="506"/>
      <c r="BG113" s="506"/>
      <c r="BH113" s="506"/>
      <c r="BI113" s="506"/>
      <c r="BJ113" s="506"/>
      <c r="BK113" s="506"/>
      <c r="BL113" s="506"/>
      <c r="BM113" s="506"/>
      <c r="BN113" s="506"/>
      <c r="BO113" s="506"/>
      <c r="BP113" s="506"/>
      <c r="BQ113" s="506"/>
      <c r="BR113" s="506"/>
      <c r="BS113" s="506"/>
      <c r="BT113" s="506"/>
      <c r="BU113" s="506"/>
      <c r="BV113" s="506"/>
      <c r="BW113" s="506"/>
      <c r="BX113" s="506"/>
      <c r="BY113" s="506"/>
      <c r="BZ113" s="506"/>
      <c r="CA113" s="506"/>
      <c r="CB113" s="506"/>
      <c r="CC113" s="506"/>
      <c r="CD113" s="506"/>
      <c r="CE113" s="506"/>
      <c r="CF113" s="506"/>
      <c r="CG113" s="506"/>
      <c r="CH113" s="506"/>
      <c r="CI113" s="506"/>
      <c r="CJ113" s="506"/>
      <c r="CK113" s="506"/>
      <c r="CL113" s="506"/>
      <c r="CM113" s="506"/>
      <c r="CN113" s="506"/>
      <c r="CO113" s="506"/>
      <c r="CP113" s="506"/>
      <c r="CQ113" s="506"/>
      <c r="CR113" s="506"/>
      <c r="CS113" s="506"/>
      <c r="CT113" s="506"/>
      <c r="CU113" s="506"/>
      <c r="CV113" s="506"/>
      <c r="CW113" s="506"/>
      <c r="CX113" s="506"/>
      <c r="CY113" s="506"/>
      <c r="CZ113" s="506"/>
      <c r="DA113" s="506"/>
      <c r="DB113" s="506"/>
      <c r="DC113" s="506"/>
      <c r="DD113" s="506"/>
      <c r="DE113" s="506"/>
      <c r="DF113" s="506"/>
      <c r="DG113" s="506"/>
      <c r="DH113" s="506"/>
      <c r="DI113" s="506"/>
      <c r="DJ113" s="506"/>
      <c r="DK113" s="506"/>
      <c r="DL113" s="506"/>
      <c r="DM113" s="506"/>
      <c r="DN113" s="506"/>
      <c r="DO113" s="506"/>
      <c r="DP113" s="506"/>
      <c r="DQ113" s="506"/>
      <c r="DR113" s="506"/>
      <c r="DS113" s="506"/>
      <c r="DT113" s="506"/>
      <c r="DU113" s="507"/>
      <c r="DV113" s="507"/>
      <c r="DW113" s="507"/>
      <c r="DX113" s="507"/>
      <c r="DY113" s="507"/>
      <c r="DZ113" s="507"/>
      <c r="EA113" s="507"/>
      <c r="EB113" s="507"/>
      <c r="EC113" s="507"/>
      <c r="ED113" s="507"/>
      <c r="EE113" s="507"/>
      <c r="EF113" s="507"/>
      <c r="EG113" s="507"/>
      <c r="EH113" s="507"/>
      <c r="EI113" s="507"/>
      <c r="EJ113" s="507"/>
      <c r="EK113" s="507"/>
      <c r="EL113" s="507"/>
      <c r="EM113" s="507"/>
      <c r="EN113" s="507"/>
      <c r="EO113" s="507"/>
      <c r="EP113" s="507"/>
      <c r="EQ113" s="507"/>
      <c r="ER113" s="507"/>
      <c r="ES113" s="507"/>
      <c r="ET113" s="507"/>
      <c r="EU113" s="507"/>
      <c r="EV113" s="507"/>
      <c r="EW113" s="507"/>
      <c r="EX113" s="507"/>
      <c r="EY113" s="507"/>
      <c r="EZ113" s="507"/>
      <c r="FA113" s="507"/>
      <c r="FB113" s="507"/>
      <c r="FC113" s="507"/>
      <c r="FD113" s="507"/>
      <c r="FE113" s="507"/>
      <c r="FF113" s="507"/>
      <c r="FG113" s="507"/>
      <c r="FH113" s="507"/>
      <c r="FI113" s="507"/>
      <c r="FJ113" s="507"/>
      <c r="FK113" s="507"/>
      <c r="FL113" s="507"/>
      <c r="FM113" s="507"/>
      <c r="FN113" s="507"/>
      <c r="FO113" s="507"/>
      <c r="FP113" s="507"/>
      <c r="FQ113" s="507"/>
      <c r="FR113" s="507"/>
      <c r="FS113" s="507"/>
      <c r="FT113" s="507"/>
      <c r="FU113" s="507"/>
      <c r="FV113" s="507"/>
      <c r="FW113" s="507"/>
      <c r="FX113" s="406"/>
      <c r="FY113" s="461"/>
      <c r="FZ113" s="404"/>
      <c r="GA113" s="404"/>
      <c r="GB113" s="404"/>
      <c r="GC113" s="404"/>
      <c r="GD113" s="404"/>
      <c r="GE113" s="404"/>
      <c r="GF113" s="404"/>
      <c r="GG113" s="404"/>
      <c r="GH113" s="404"/>
      <c r="GI113" s="404"/>
      <c r="GJ113" s="404"/>
      <c r="GK113" s="404"/>
      <c r="GL113" s="404"/>
      <c r="GM113" s="404"/>
      <c r="GN113" s="404"/>
      <c r="GO113" s="404"/>
      <c r="GP113" s="404"/>
      <c r="GQ113" s="404"/>
      <c r="GR113" s="404"/>
      <c r="GS113" s="404"/>
      <c r="GT113" s="404"/>
      <c r="GU113" s="404"/>
      <c r="GV113" s="404"/>
      <c r="GW113" s="404"/>
      <c r="GX113" s="404"/>
      <c r="GY113" s="404"/>
      <c r="GZ113" s="404"/>
      <c r="HA113" s="404"/>
      <c r="HB113" s="404"/>
      <c r="HC113" s="404"/>
      <c r="HD113" s="404"/>
      <c r="HE113" s="404"/>
      <c r="HF113" s="404"/>
      <c r="HG113" s="404"/>
      <c r="HH113" s="404"/>
      <c r="HI113" s="404"/>
    </row>
    <row r="114" spans="1:217" s="181" customFormat="1" ht="14">
      <c r="A114" s="157"/>
      <c r="B114" s="153"/>
      <c r="C114" s="155"/>
      <c r="D114" s="155"/>
      <c r="E114" s="155"/>
      <c r="F114" s="155"/>
      <c r="G114" s="155"/>
      <c r="H114" s="155"/>
      <c r="I114" s="155"/>
      <c r="J114" s="155"/>
      <c r="K114" s="155"/>
      <c r="L114" s="155"/>
      <c r="M114" s="155"/>
      <c r="N114" s="155"/>
      <c r="O114" s="197"/>
      <c r="P114" s="197"/>
      <c r="Q114" s="197"/>
      <c r="R114" s="197"/>
      <c r="S114" s="197"/>
      <c r="T114" s="197"/>
      <c r="U114" s="197"/>
      <c r="V114" s="197"/>
      <c r="W114" s="197"/>
      <c r="X114" s="197"/>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506"/>
      <c r="BC114" s="506"/>
      <c r="BD114" s="506"/>
      <c r="BE114" s="506"/>
      <c r="BF114" s="506"/>
      <c r="BG114" s="506"/>
      <c r="BH114" s="506"/>
      <c r="BI114" s="506"/>
      <c r="BJ114" s="506"/>
      <c r="BK114" s="506"/>
      <c r="BL114" s="506"/>
      <c r="BM114" s="506"/>
      <c r="BN114" s="506"/>
      <c r="BO114" s="506"/>
      <c r="BP114" s="506"/>
      <c r="BQ114" s="506"/>
      <c r="BR114" s="506"/>
      <c r="BS114" s="506"/>
      <c r="BT114" s="506"/>
      <c r="BU114" s="506"/>
      <c r="BV114" s="506"/>
      <c r="BW114" s="506"/>
      <c r="BX114" s="506"/>
      <c r="BY114" s="506"/>
      <c r="BZ114" s="506"/>
      <c r="CA114" s="506"/>
      <c r="CB114" s="506"/>
      <c r="CC114" s="506"/>
      <c r="CD114" s="506"/>
      <c r="CE114" s="506"/>
      <c r="CF114" s="506"/>
      <c r="CG114" s="506"/>
      <c r="CH114" s="506"/>
      <c r="CI114" s="506"/>
      <c r="CJ114" s="506"/>
      <c r="CK114" s="506"/>
      <c r="CL114" s="506"/>
      <c r="CM114" s="506"/>
      <c r="CN114" s="506"/>
      <c r="CO114" s="506"/>
      <c r="CP114" s="506"/>
      <c r="CQ114" s="506"/>
      <c r="CR114" s="506"/>
      <c r="CS114" s="506"/>
      <c r="CT114" s="506"/>
      <c r="CU114" s="506"/>
      <c r="CV114" s="506"/>
      <c r="CW114" s="506"/>
      <c r="CX114" s="506"/>
      <c r="CY114" s="506"/>
      <c r="CZ114" s="506"/>
      <c r="DA114" s="506"/>
      <c r="DB114" s="506"/>
      <c r="DC114" s="506"/>
      <c r="DD114" s="506"/>
      <c r="DE114" s="506"/>
      <c r="DF114" s="506"/>
      <c r="DG114" s="506"/>
      <c r="DH114" s="506"/>
      <c r="DI114" s="506"/>
      <c r="DJ114" s="506"/>
      <c r="DK114" s="506"/>
      <c r="DL114" s="506"/>
      <c r="DM114" s="506"/>
      <c r="DN114" s="506"/>
      <c r="DO114" s="506"/>
      <c r="DP114" s="506"/>
      <c r="DQ114" s="506"/>
      <c r="DR114" s="506"/>
      <c r="DS114" s="506"/>
      <c r="DT114" s="506"/>
      <c r="DU114" s="507"/>
      <c r="DV114" s="507"/>
      <c r="DW114" s="507"/>
      <c r="DX114" s="507"/>
      <c r="DY114" s="507"/>
      <c r="DZ114" s="507"/>
      <c r="EA114" s="507"/>
      <c r="EB114" s="507"/>
      <c r="EC114" s="507"/>
      <c r="ED114" s="507"/>
      <c r="EE114" s="507"/>
      <c r="EF114" s="507"/>
      <c r="EG114" s="507"/>
      <c r="EH114" s="507"/>
      <c r="EI114" s="507"/>
      <c r="EJ114" s="507"/>
      <c r="EK114" s="507"/>
      <c r="EL114" s="507"/>
      <c r="EM114" s="507"/>
      <c r="EN114" s="507"/>
      <c r="EO114" s="507"/>
      <c r="EP114" s="507"/>
      <c r="EQ114" s="507"/>
      <c r="ER114" s="507"/>
      <c r="ES114" s="507"/>
      <c r="ET114" s="507"/>
      <c r="EU114" s="507"/>
      <c r="EV114" s="507"/>
      <c r="EW114" s="507"/>
      <c r="EX114" s="507"/>
      <c r="EY114" s="507"/>
      <c r="EZ114" s="507"/>
      <c r="FA114" s="507"/>
      <c r="FB114" s="507"/>
      <c r="FC114" s="507"/>
      <c r="FD114" s="507"/>
      <c r="FE114" s="507"/>
      <c r="FF114" s="507"/>
      <c r="FG114" s="507"/>
      <c r="FH114" s="507"/>
      <c r="FI114" s="507"/>
      <c r="FJ114" s="507"/>
      <c r="FK114" s="507"/>
      <c r="FL114" s="507"/>
      <c r="FM114" s="507"/>
      <c r="FN114" s="507"/>
      <c r="FO114" s="507"/>
      <c r="FP114" s="507"/>
      <c r="FQ114" s="507"/>
      <c r="FR114" s="507"/>
      <c r="FS114" s="507"/>
      <c r="FT114" s="507"/>
      <c r="FU114" s="507"/>
      <c r="FV114" s="507"/>
      <c r="FW114" s="507"/>
      <c r="FX114" s="406"/>
      <c r="FY114" s="461"/>
      <c r="FZ114" s="404"/>
      <c r="GA114" s="404"/>
      <c r="GB114" s="404"/>
      <c r="GC114" s="404"/>
      <c r="GD114" s="404"/>
      <c r="GE114" s="404"/>
      <c r="GF114" s="404"/>
      <c r="GG114" s="404"/>
      <c r="GH114" s="404"/>
      <c r="GI114" s="404"/>
      <c r="GJ114" s="404"/>
      <c r="GK114" s="404"/>
      <c r="GL114" s="404"/>
      <c r="GM114" s="404"/>
      <c r="GN114" s="404"/>
      <c r="GO114" s="404"/>
      <c r="GP114" s="404"/>
      <c r="GQ114" s="404"/>
      <c r="GR114" s="404"/>
      <c r="GS114" s="404"/>
      <c r="GT114" s="404"/>
      <c r="GU114" s="404"/>
      <c r="GV114" s="404"/>
      <c r="GW114" s="404"/>
      <c r="GX114" s="404"/>
      <c r="GY114" s="404"/>
      <c r="GZ114" s="404"/>
      <c r="HA114" s="404"/>
      <c r="HB114" s="404"/>
      <c r="HC114" s="404"/>
      <c r="HD114" s="404"/>
      <c r="HE114" s="404"/>
      <c r="HF114" s="404"/>
      <c r="HG114" s="404"/>
      <c r="HH114" s="404"/>
      <c r="HI114" s="404"/>
    </row>
    <row r="115" spans="1:217" s="181" customFormat="1" ht="14">
      <c r="A115" s="157"/>
      <c r="B115" s="153"/>
      <c r="C115" s="155"/>
      <c r="D115" s="155"/>
      <c r="E115" s="155"/>
      <c r="F115" s="155"/>
      <c r="G115" s="155"/>
      <c r="H115" s="155"/>
      <c r="I115" s="155"/>
      <c r="J115" s="155"/>
      <c r="K115" s="155"/>
      <c r="L115" s="155"/>
      <c r="M115" s="155"/>
      <c r="N115" s="155"/>
      <c r="O115" s="197"/>
      <c r="P115" s="197"/>
      <c r="Q115" s="197"/>
      <c r="R115" s="197"/>
      <c r="S115" s="197"/>
      <c r="T115" s="197"/>
      <c r="U115" s="197"/>
      <c r="V115" s="197"/>
      <c r="W115" s="197"/>
      <c r="X115" s="197"/>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506"/>
      <c r="BC115" s="506"/>
      <c r="BD115" s="506"/>
      <c r="BE115" s="506"/>
      <c r="BF115" s="506"/>
      <c r="BG115" s="506"/>
      <c r="BH115" s="506"/>
      <c r="BI115" s="506"/>
      <c r="BJ115" s="506"/>
      <c r="BK115" s="506"/>
      <c r="BL115" s="506"/>
      <c r="BM115" s="506"/>
      <c r="BN115" s="506"/>
      <c r="BO115" s="506"/>
      <c r="BP115" s="506"/>
      <c r="BQ115" s="506"/>
      <c r="BR115" s="506"/>
      <c r="BS115" s="506"/>
      <c r="BT115" s="506"/>
      <c r="BU115" s="506"/>
      <c r="BV115" s="506"/>
      <c r="BW115" s="506"/>
      <c r="BX115" s="506"/>
      <c r="BY115" s="506"/>
      <c r="BZ115" s="506"/>
      <c r="CA115" s="506"/>
      <c r="CB115" s="506"/>
      <c r="CC115" s="506"/>
      <c r="CD115" s="506"/>
      <c r="CE115" s="506"/>
      <c r="CF115" s="506"/>
      <c r="CG115" s="506"/>
      <c r="CH115" s="506"/>
      <c r="CI115" s="506"/>
      <c r="CJ115" s="506"/>
      <c r="CK115" s="506"/>
      <c r="CL115" s="506"/>
      <c r="CM115" s="506"/>
      <c r="CN115" s="506"/>
      <c r="CO115" s="506"/>
      <c r="CP115" s="506"/>
      <c r="CQ115" s="506"/>
      <c r="CR115" s="506"/>
      <c r="CS115" s="506"/>
      <c r="CT115" s="506"/>
      <c r="CU115" s="506"/>
      <c r="CV115" s="506"/>
      <c r="CW115" s="506"/>
      <c r="CX115" s="506"/>
      <c r="CY115" s="506"/>
      <c r="CZ115" s="506"/>
      <c r="DA115" s="506"/>
      <c r="DB115" s="506"/>
      <c r="DC115" s="506"/>
      <c r="DD115" s="506"/>
      <c r="DE115" s="506"/>
      <c r="DF115" s="506"/>
      <c r="DG115" s="506"/>
      <c r="DH115" s="506"/>
      <c r="DI115" s="506"/>
      <c r="DJ115" s="506"/>
      <c r="DK115" s="506"/>
      <c r="DL115" s="506"/>
      <c r="DM115" s="506"/>
      <c r="DN115" s="506"/>
      <c r="DO115" s="506"/>
      <c r="DP115" s="506"/>
      <c r="DQ115" s="506"/>
      <c r="DR115" s="506"/>
      <c r="DS115" s="506"/>
      <c r="DT115" s="506"/>
      <c r="DU115" s="507"/>
      <c r="DV115" s="507"/>
      <c r="DW115" s="507"/>
      <c r="DX115" s="507"/>
      <c r="DY115" s="507"/>
      <c r="DZ115" s="507"/>
      <c r="EA115" s="507"/>
      <c r="EB115" s="507"/>
      <c r="EC115" s="507"/>
      <c r="ED115" s="507"/>
      <c r="EE115" s="507"/>
      <c r="EF115" s="507"/>
      <c r="EG115" s="507"/>
      <c r="EH115" s="507"/>
      <c r="EI115" s="507"/>
      <c r="EJ115" s="507"/>
      <c r="EK115" s="507"/>
      <c r="EL115" s="507"/>
      <c r="EM115" s="507"/>
      <c r="EN115" s="507"/>
      <c r="EO115" s="507"/>
      <c r="EP115" s="507"/>
      <c r="EQ115" s="507"/>
      <c r="ER115" s="507"/>
      <c r="ES115" s="507"/>
      <c r="ET115" s="507"/>
      <c r="EU115" s="507"/>
      <c r="EV115" s="507"/>
      <c r="EW115" s="507"/>
      <c r="EX115" s="507"/>
      <c r="EY115" s="507"/>
      <c r="EZ115" s="507"/>
      <c r="FA115" s="507"/>
      <c r="FB115" s="507"/>
      <c r="FC115" s="507"/>
      <c r="FD115" s="507"/>
      <c r="FE115" s="507"/>
      <c r="FF115" s="507"/>
      <c r="FG115" s="507"/>
      <c r="FH115" s="507"/>
      <c r="FI115" s="507"/>
      <c r="FJ115" s="507"/>
      <c r="FK115" s="507"/>
      <c r="FL115" s="507"/>
      <c r="FM115" s="507"/>
      <c r="FN115" s="507"/>
      <c r="FO115" s="507"/>
      <c r="FP115" s="507"/>
      <c r="FQ115" s="507"/>
      <c r="FR115" s="507"/>
      <c r="FS115" s="507"/>
      <c r="FT115" s="507"/>
      <c r="FU115" s="507"/>
      <c r="FV115" s="507"/>
      <c r="FW115" s="507"/>
      <c r="FX115" s="406"/>
      <c r="FY115" s="461"/>
      <c r="FZ115" s="404"/>
      <c r="GA115" s="404"/>
      <c r="GB115" s="404"/>
      <c r="GC115" s="404"/>
      <c r="GD115" s="404"/>
      <c r="GE115" s="404"/>
      <c r="GF115" s="404"/>
      <c r="GG115" s="404"/>
      <c r="GH115" s="404"/>
      <c r="GI115" s="404"/>
      <c r="GJ115" s="404"/>
      <c r="GK115" s="404"/>
      <c r="GL115" s="404"/>
      <c r="GM115" s="404"/>
      <c r="GN115" s="404"/>
      <c r="GO115" s="404"/>
      <c r="GP115" s="404"/>
      <c r="GQ115" s="404"/>
      <c r="GR115" s="404"/>
      <c r="GS115" s="404"/>
      <c r="GT115" s="404"/>
      <c r="GU115" s="404"/>
      <c r="GV115" s="404"/>
      <c r="GW115" s="404"/>
      <c r="GX115" s="404"/>
      <c r="GY115" s="404"/>
      <c r="GZ115" s="404"/>
      <c r="HA115" s="404"/>
      <c r="HB115" s="404"/>
      <c r="HC115" s="404"/>
      <c r="HD115" s="404"/>
      <c r="HE115" s="404"/>
      <c r="HF115" s="404"/>
      <c r="HG115" s="404"/>
      <c r="HH115" s="404"/>
      <c r="HI115" s="404"/>
    </row>
    <row r="116" spans="1:217" ht="14">
      <c r="B116" s="164"/>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506"/>
      <c r="BC116" s="506"/>
      <c r="BD116" s="506"/>
      <c r="BE116" s="506"/>
      <c r="BF116" s="506"/>
      <c r="BG116" s="506"/>
      <c r="BH116" s="506"/>
      <c r="BI116" s="506"/>
      <c r="BJ116" s="506"/>
      <c r="BK116" s="506"/>
      <c r="BL116" s="506"/>
      <c r="BM116" s="506"/>
      <c r="BN116" s="506"/>
      <c r="BO116" s="506"/>
      <c r="BP116" s="506"/>
      <c r="BQ116" s="506"/>
      <c r="BR116" s="506"/>
      <c r="BS116" s="506"/>
      <c r="BT116" s="506"/>
      <c r="BU116" s="506"/>
      <c r="BV116" s="506"/>
      <c r="BW116" s="506"/>
      <c r="BX116" s="506"/>
      <c r="BY116" s="506"/>
      <c r="BZ116" s="506"/>
      <c r="CA116" s="506"/>
      <c r="CB116" s="506"/>
      <c r="CC116" s="506"/>
      <c r="CD116" s="506"/>
      <c r="CE116" s="506"/>
      <c r="CF116" s="506"/>
      <c r="CG116" s="506"/>
      <c r="CH116" s="506"/>
      <c r="CI116" s="506"/>
      <c r="CJ116" s="506"/>
      <c r="CK116" s="506"/>
      <c r="CL116" s="506"/>
      <c r="CM116" s="506"/>
      <c r="CN116" s="506"/>
      <c r="CO116" s="506"/>
      <c r="CP116" s="506"/>
      <c r="CQ116" s="506"/>
      <c r="CR116" s="506"/>
      <c r="CS116" s="506"/>
      <c r="CT116" s="506"/>
      <c r="CU116" s="506"/>
      <c r="CV116" s="506"/>
      <c r="CW116" s="506"/>
      <c r="CX116" s="506"/>
      <c r="CY116" s="506"/>
      <c r="CZ116" s="506"/>
      <c r="DA116" s="506"/>
      <c r="DB116" s="506"/>
      <c r="DC116" s="506"/>
      <c r="DD116" s="506"/>
      <c r="DE116" s="506"/>
      <c r="DF116" s="506"/>
      <c r="DG116" s="506"/>
      <c r="DH116" s="506"/>
      <c r="DI116" s="506"/>
      <c r="DJ116" s="506"/>
      <c r="DK116" s="506"/>
      <c r="DL116" s="506"/>
      <c r="DM116" s="506"/>
      <c r="DN116" s="506"/>
      <c r="DO116" s="506"/>
      <c r="DP116" s="506"/>
      <c r="DQ116" s="506"/>
      <c r="DR116" s="506"/>
      <c r="DS116" s="506"/>
      <c r="DT116" s="506"/>
      <c r="DU116" s="508"/>
      <c r="DV116" s="508"/>
      <c r="DW116" s="508"/>
      <c r="DX116" s="508"/>
      <c r="DY116" s="508"/>
      <c r="DZ116" s="508"/>
      <c r="EA116" s="508"/>
      <c r="EB116" s="508"/>
      <c r="EC116" s="508"/>
      <c r="ED116" s="508"/>
      <c r="EE116" s="508"/>
      <c r="EF116" s="508"/>
      <c r="EG116" s="508"/>
      <c r="EH116" s="508"/>
      <c r="EI116" s="508"/>
      <c r="EJ116" s="508"/>
      <c r="EK116" s="508"/>
      <c r="EL116" s="508"/>
      <c r="EM116" s="508"/>
      <c r="EN116" s="508"/>
      <c r="EO116" s="508"/>
      <c r="EP116" s="508"/>
      <c r="EQ116" s="508"/>
      <c r="ER116" s="508"/>
      <c r="ES116" s="508"/>
      <c r="ET116" s="508"/>
      <c r="EU116" s="508"/>
      <c r="EV116" s="508"/>
      <c r="EW116" s="508"/>
      <c r="EX116" s="508"/>
      <c r="EY116" s="508"/>
      <c r="EZ116" s="508"/>
      <c r="FA116" s="508"/>
      <c r="FB116" s="508"/>
      <c r="FC116" s="508"/>
      <c r="FD116" s="508"/>
      <c r="FE116" s="508"/>
      <c r="FF116" s="508"/>
      <c r="FG116" s="508"/>
      <c r="FH116" s="508"/>
      <c r="FI116" s="508"/>
      <c r="FJ116" s="508"/>
      <c r="FK116" s="508"/>
      <c r="FL116" s="508"/>
      <c r="FM116" s="508"/>
      <c r="FN116" s="508"/>
      <c r="FO116" s="508"/>
      <c r="FP116" s="508"/>
      <c r="FQ116" s="508"/>
      <c r="FR116" s="508"/>
      <c r="FS116" s="508"/>
      <c r="FT116" s="508"/>
      <c r="FU116" s="508"/>
      <c r="FV116" s="508"/>
      <c r="FW116" s="508"/>
      <c r="FX116" s="406"/>
    </row>
    <row r="117" spans="1:217" ht="7.5" customHeight="1">
      <c r="B117" s="152"/>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498"/>
      <c r="BC117" s="498"/>
      <c r="BD117" s="498"/>
      <c r="BE117" s="498"/>
      <c r="BF117" s="498"/>
      <c r="BG117" s="498"/>
      <c r="BH117" s="498"/>
      <c r="BI117" s="498"/>
      <c r="BJ117" s="498"/>
      <c r="BK117" s="498"/>
      <c r="BL117" s="498"/>
      <c r="BM117" s="498"/>
      <c r="BN117" s="498"/>
      <c r="BO117" s="498"/>
      <c r="BP117" s="498"/>
      <c r="BQ117" s="498"/>
      <c r="BR117" s="498"/>
      <c r="BS117" s="499"/>
      <c r="BT117" s="499"/>
      <c r="BU117" s="499"/>
      <c r="BV117" s="499"/>
      <c r="BW117" s="498"/>
      <c r="BX117" s="498"/>
      <c r="BY117" s="498"/>
      <c r="BZ117" s="498"/>
      <c r="CA117" s="498"/>
      <c r="CB117" s="498"/>
      <c r="CC117" s="498"/>
      <c r="CD117" s="498"/>
      <c r="CE117" s="498"/>
      <c r="CF117" s="498"/>
      <c r="CG117" s="498"/>
      <c r="CH117" s="498"/>
      <c r="CI117" s="498"/>
      <c r="CJ117" s="498"/>
      <c r="CK117" s="498"/>
      <c r="CL117" s="498"/>
      <c r="CM117" s="498"/>
      <c r="CN117" s="498"/>
      <c r="CO117" s="498"/>
      <c r="CP117" s="498"/>
      <c r="CQ117" s="498"/>
      <c r="CR117" s="498"/>
      <c r="CS117" s="498"/>
      <c r="CT117" s="498"/>
      <c r="CU117" s="498"/>
      <c r="CV117" s="498"/>
      <c r="CW117" s="498"/>
      <c r="CX117" s="498"/>
      <c r="CY117" s="498"/>
      <c r="CZ117" s="498"/>
      <c r="DA117" s="498"/>
      <c r="DB117" s="498"/>
      <c r="DC117" s="498"/>
      <c r="DD117" s="498"/>
      <c r="DE117" s="498"/>
      <c r="DF117" s="498"/>
      <c r="DG117" s="498"/>
      <c r="DH117" s="498"/>
      <c r="DI117" s="498"/>
      <c r="DJ117" s="498"/>
      <c r="DK117" s="498"/>
      <c r="DL117" s="498"/>
      <c r="DM117" s="498"/>
      <c r="DN117" s="498"/>
      <c r="DO117" s="498"/>
      <c r="DP117" s="498"/>
      <c r="DQ117" s="498"/>
      <c r="DR117" s="498"/>
      <c r="DS117" s="498"/>
      <c r="DT117" s="498"/>
      <c r="DU117" s="509"/>
      <c r="DV117" s="509"/>
      <c r="DW117" s="509"/>
      <c r="DX117" s="509"/>
      <c r="DY117" s="509"/>
      <c r="DZ117" s="509"/>
      <c r="EA117" s="509"/>
      <c r="EB117" s="509"/>
      <c r="EC117" s="509"/>
      <c r="ED117" s="509"/>
      <c r="EE117" s="509"/>
      <c r="EF117" s="509"/>
      <c r="EG117" s="509"/>
      <c r="EH117" s="509"/>
      <c r="EI117" s="509"/>
      <c r="EJ117" s="509"/>
      <c r="EK117" s="509"/>
      <c r="EL117" s="509"/>
      <c r="EM117" s="509"/>
      <c r="EN117" s="509"/>
      <c r="EO117" s="509"/>
      <c r="EP117" s="509"/>
      <c r="EQ117" s="509"/>
      <c r="ER117" s="509"/>
      <c r="ES117" s="509"/>
      <c r="ET117" s="509"/>
      <c r="EU117" s="509"/>
      <c r="EV117" s="509"/>
      <c r="EW117" s="509"/>
      <c r="EX117" s="509"/>
      <c r="EY117" s="509"/>
      <c r="EZ117" s="509"/>
      <c r="FA117" s="509"/>
      <c r="FB117" s="509"/>
      <c r="FC117" s="509"/>
      <c r="FD117" s="509"/>
      <c r="FE117" s="509"/>
      <c r="FF117" s="509"/>
      <c r="FG117" s="509"/>
      <c r="FH117" s="509"/>
      <c r="FI117" s="509"/>
      <c r="FJ117" s="509"/>
      <c r="FK117" s="509"/>
      <c r="FL117" s="509"/>
      <c r="FM117" s="509"/>
      <c r="FN117" s="509"/>
      <c r="FO117" s="509"/>
      <c r="FP117" s="509"/>
      <c r="FQ117" s="509"/>
      <c r="FR117" s="509"/>
      <c r="FS117" s="509"/>
      <c r="FT117" s="509"/>
      <c r="FU117" s="509"/>
      <c r="FV117" s="509"/>
      <c r="FW117" s="509"/>
      <c r="FX117" s="406"/>
    </row>
    <row r="118" spans="1:217" ht="7.5" customHeight="1">
      <c r="B118" s="161"/>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500"/>
      <c r="BC118" s="500"/>
      <c r="BD118" s="500"/>
      <c r="BE118" s="500"/>
      <c r="BF118" s="500"/>
      <c r="BG118" s="500"/>
      <c r="BH118" s="500"/>
      <c r="BI118" s="500"/>
      <c r="BJ118" s="500"/>
      <c r="BK118" s="500"/>
      <c r="BL118" s="500"/>
      <c r="BM118" s="500"/>
      <c r="BN118" s="500"/>
      <c r="BO118" s="500"/>
      <c r="BP118" s="500"/>
      <c r="BQ118" s="500"/>
      <c r="BR118" s="500"/>
      <c r="BS118" s="501"/>
      <c r="BT118" s="501"/>
      <c r="BU118" s="501"/>
      <c r="BV118" s="501"/>
      <c r="BW118" s="500"/>
      <c r="BX118" s="500"/>
      <c r="BY118" s="500"/>
      <c r="BZ118" s="500"/>
      <c r="CA118" s="500"/>
      <c r="CB118" s="500"/>
      <c r="CC118" s="500"/>
      <c r="CD118" s="500"/>
      <c r="CE118" s="500"/>
      <c r="CF118" s="500"/>
      <c r="CG118" s="500"/>
      <c r="CH118" s="500"/>
      <c r="CI118" s="500"/>
      <c r="CJ118" s="500"/>
      <c r="CK118" s="500"/>
      <c r="CL118" s="500"/>
      <c r="CM118" s="500"/>
      <c r="CN118" s="500"/>
      <c r="CO118" s="500"/>
      <c r="CP118" s="500"/>
      <c r="CQ118" s="500"/>
      <c r="CR118" s="500"/>
      <c r="CS118" s="500"/>
      <c r="CT118" s="500"/>
      <c r="CU118" s="500"/>
      <c r="CV118" s="500"/>
      <c r="CW118" s="500"/>
      <c r="CX118" s="500"/>
      <c r="CY118" s="500"/>
      <c r="CZ118" s="500"/>
      <c r="DA118" s="500"/>
      <c r="DB118" s="500"/>
      <c r="DC118" s="500"/>
      <c r="DD118" s="500"/>
      <c r="DE118" s="500"/>
      <c r="DF118" s="500"/>
      <c r="DG118" s="500"/>
      <c r="DH118" s="500"/>
      <c r="DI118" s="500"/>
      <c r="DJ118" s="500"/>
      <c r="DK118" s="500"/>
      <c r="DL118" s="500"/>
      <c r="DM118" s="500"/>
      <c r="DN118" s="500"/>
      <c r="DO118" s="500"/>
      <c r="DP118" s="500"/>
      <c r="DQ118" s="500"/>
      <c r="DR118" s="500"/>
      <c r="DS118" s="500"/>
      <c r="DT118" s="500"/>
      <c r="DU118" s="510"/>
      <c r="DV118" s="510"/>
      <c r="DW118" s="510"/>
      <c r="DX118" s="510"/>
      <c r="DY118" s="510"/>
      <c r="DZ118" s="510"/>
      <c r="EA118" s="510"/>
      <c r="EB118" s="510"/>
      <c r="EC118" s="510"/>
      <c r="ED118" s="510"/>
      <c r="EE118" s="510"/>
      <c r="EF118" s="510"/>
      <c r="EG118" s="510"/>
      <c r="EH118" s="510"/>
      <c r="EI118" s="510"/>
      <c r="EJ118" s="510"/>
      <c r="EK118" s="510"/>
      <c r="EL118" s="510"/>
      <c r="EM118" s="510"/>
      <c r="EN118" s="510"/>
      <c r="EO118" s="510"/>
      <c r="EP118" s="510"/>
      <c r="EQ118" s="510"/>
      <c r="ER118" s="510"/>
      <c r="ES118" s="510"/>
      <c r="ET118" s="510"/>
      <c r="EU118" s="510"/>
      <c r="EV118" s="510"/>
      <c r="EW118" s="510"/>
      <c r="EX118" s="510"/>
      <c r="EY118" s="510"/>
      <c r="EZ118" s="510"/>
      <c r="FA118" s="510"/>
      <c r="FB118" s="510"/>
      <c r="FC118" s="510"/>
      <c r="FD118" s="510"/>
      <c r="FE118" s="510"/>
      <c r="FF118" s="510"/>
      <c r="FG118" s="510"/>
      <c r="FH118" s="510"/>
      <c r="FI118" s="510"/>
      <c r="FJ118" s="510"/>
      <c r="FK118" s="510"/>
      <c r="FL118" s="510"/>
      <c r="FM118" s="510"/>
      <c r="FN118" s="510"/>
      <c r="FO118" s="510"/>
      <c r="FP118" s="510"/>
      <c r="FQ118" s="510"/>
      <c r="FR118" s="510"/>
      <c r="FS118" s="510"/>
      <c r="FT118" s="510"/>
      <c r="FU118" s="510"/>
      <c r="FV118" s="510"/>
      <c r="FW118" s="510"/>
      <c r="FX118" s="406"/>
    </row>
    <row r="119" spans="1:217" s="185" customFormat="1" ht="14">
      <c r="B119" s="163"/>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216"/>
      <c r="AA119" s="216"/>
      <c r="AB119" s="216"/>
      <c r="AC119" s="216"/>
      <c r="AD119" s="216"/>
      <c r="AE119" s="216"/>
      <c r="AF119" s="216"/>
      <c r="AG119" s="216"/>
      <c r="AH119" s="216"/>
      <c r="AI119" s="216"/>
      <c r="AJ119" s="216"/>
      <c r="AK119" s="216"/>
      <c r="AL119" s="216"/>
      <c r="AM119" s="216"/>
      <c r="AN119" s="216"/>
      <c r="AO119" s="216"/>
      <c r="AP119" s="216"/>
      <c r="AQ119" s="216"/>
      <c r="AR119" s="216"/>
      <c r="AS119" s="216"/>
      <c r="AT119" s="216"/>
      <c r="AU119" s="216"/>
      <c r="AV119" s="216"/>
      <c r="AW119" s="216"/>
      <c r="AX119" s="216"/>
      <c r="AY119" s="216"/>
      <c r="AZ119" s="216"/>
      <c r="BA119" s="216"/>
      <c r="BB119" s="511"/>
      <c r="BC119" s="511"/>
      <c r="BD119" s="511"/>
      <c r="BE119" s="511"/>
      <c r="BF119" s="511"/>
      <c r="BG119" s="511"/>
      <c r="BH119" s="511"/>
      <c r="BI119" s="511"/>
      <c r="BJ119" s="511"/>
      <c r="BK119" s="511"/>
      <c r="BL119" s="511"/>
      <c r="BM119" s="511"/>
      <c r="BN119" s="511"/>
      <c r="BO119" s="511"/>
      <c r="BP119" s="511"/>
      <c r="BQ119" s="511"/>
      <c r="BR119" s="511"/>
      <c r="BS119" s="511"/>
      <c r="BT119" s="511"/>
      <c r="BU119" s="511"/>
      <c r="BV119" s="511"/>
      <c r="BW119" s="511"/>
      <c r="BX119" s="511"/>
      <c r="BY119" s="511"/>
      <c r="BZ119" s="511"/>
      <c r="CA119" s="511"/>
      <c r="CB119" s="511"/>
      <c r="CC119" s="511"/>
      <c r="CD119" s="511"/>
      <c r="CE119" s="511"/>
      <c r="CF119" s="511"/>
      <c r="CG119" s="511"/>
      <c r="CH119" s="511"/>
      <c r="CI119" s="511"/>
      <c r="CJ119" s="511"/>
      <c r="CK119" s="511"/>
      <c r="CL119" s="511"/>
      <c r="CM119" s="511"/>
      <c r="CN119" s="511"/>
      <c r="CO119" s="511"/>
      <c r="CP119" s="511"/>
      <c r="CQ119" s="511"/>
      <c r="CR119" s="511"/>
      <c r="CS119" s="511"/>
      <c r="CT119" s="511"/>
      <c r="CU119" s="511"/>
      <c r="CV119" s="511"/>
      <c r="CW119" s="511"/>
      <c r="CX119" s="511"/>
      <c r="CY119" s="511"/>
      <c r="CZ119" s="511"/>
      <c r="DA119" s="511"/>
      <c r="DB119" s="511"/>
      <c r="DC119" s="511"/>
      <c r="DD119" s="511"/>
      <c r="DE119" s="511"/>
      <c r="DF119" s="511"/>
      <c r="DG119" s="511"/>
      <c r="DH119" s="511"/>
      <c r="DI119" s="511"/>
      <c r="DJ119" s="511"/>
      <c r="DK119" s="511"/>
      <c r="DL119" s="511"/>
      <c r="DM119" s="511"/>
      <c r="DN119" s="511"/>
      <c r="DO119" s="511"/>
      <c r="DP119" s="511"/>
      <c r="DQ119" s="511"/>
      <c r="DR119" s="511"/>
      <c r="DS119" s="511"/>
      <c r="DT119" s="511"/>
      <c r="DU119" s="507"/>
      <c r="DV119" s="507"/>
      <c r="DW119" s="507"/>
      <c r="DX119" s="507"/>
      <c r="DY119" s="507"/>
      <c r="DZ119" s="507"/>
      <c r="EA119" s="507"/>
      <c r="EB119" s="507"/>
      <c r="EC119" s="507"/>
      <c r="ED119" s="507"/>
      <c r="EE119" s="507"/>
      <c r="EF119" s="507"/>
      <c r="EG119" s="507"/>
      <c r="EH119" s="507"/>
      <c r="EI119" s="507"/>
      <c r="EJ119" s="507"/>
      <c r="EK119" s="507"/>
      <c r="EL119" s="507"/>
      <c r="EM119" s="507"/>
      <c r="EN119" s="507"/>
      <c r="EO119" s="507"/>
      <c r="EP119" s="507"/>
      <c r="EQ119" s="507"/>
      <c r="ER119" s="507"/>
      <c r="ES119" s="507"/>
      <c r="ET119" s="507"/>
      <c r="EU119" s="507"/>
      <c r="EV119" s="507"/>
      <c r="EW119" s="507"/>
      <c r="EX119" s="507"/>
      <c r="EY119" s="507"/>
      <c r="EZ119" s="507"/>
      <c r="FA119" s="507"/>
      <c r="FB119" s="507"/>
      <c r="FC119" s="507"/>
      <c r="FD119" s="507"/>
      <c r="FE119" s="507"/>
      <c r="FF119" s="507"/>
      <c r="FG119" s="507"/>
      <c r="FH119" s="507"/>
      <c r="FI119" s="507"/>
      <c r="FJ119" s="507"/>
      <c r="FK119" s="507"/>
      <c r="FL119" s="507"/>
      <c r="FM119" s="507"/>
      <c r="FN119" s="507"/>
      <c r="FO119" s="507"/>
      <c r="FP119" s="507"/>
      <c r="FQ119" s="507"/>
      <c r="FR119" s="507"/>
      <c r="FS119" s="507"/>
      <c r="FT119" s="507"/>
      <c r="FU119" s="507"/>
      <c r="FV119" s="507"/>
      <c r="FW119" s="507"/>
      <c r="FX119" s="406"/>
    </row>
    <row r="120" spans="1:217" s="185" customFormat="1" ht="14">
      <c r="B120" s="163"/>
      <c r="C120" s="216"/>
      <c r="D120" s="216"/>
      <c r="E120" s="216"/>
      <c r="F120" s="216"/>
      <c r="G120" s="216"/>
      <c r="H120" s="216"/>
      <c r="I120" s="216"/>
      <c r="J120" s="216"/>
      <c r="K120" s="216"/>
      <c r="L120" s="216"/>
      <c r="M120" s="216"/>
      <c r="N120" s="216"/>
      <c r="O120" s="228"/>
      <c r="P120" s="228"/>
      <c r="Q120" s="228"/>
      <c r="R120" s="228"/>
      <c r="S120" s="228"/>
      <c r="T120" s="228"/>
      <c r="U120" s="228"/>
      <c r="V120" s="228"/>
      <c r="W120" s="228"/>
      <c r="X120" s="228"/>
      <c r="Y120" s="228"/>
      <c r="Z120" s="228"/>
      <c r="AA120" s="228"/>
      <c r="AB120" s="228"/>
      <c r="AC120" s="228"/>
      <c r="AD120" s="228"/>
      <c r="AE120" s="228"/>
      <c r="AF120" s="228"/>
      <c r="AG120" s="228"/>
      <c r="AH120" s="228"/>
      <c r="AI120" s="228"/>
      <c r="AJ120" s="228"/>
      <c r="AK120" s="228"/>
      <c r="AL120" s="228"/>
      <c r="AM120" s="228"/>
      <c r="AN120" s="228"/>
      <c r="AO120" s="228"/>
      <c r="AP120" s="228"/>
      <c r="AQ120" s="228"/>
      <c r="AR120" s="228"/>
      <c r="AS120" s="228"/>
      <c r="AT120" s="228"/>
      <c r="AU120" s="228"/>
      <c r="AV120" s="228"/>
      <c r="AW120" s="228"/>
      <c r="AX120" s="228"/>
      <c r="AY120" s="228"/>
      <c r="AZ120" s="228"/>
      <c r="BA120" s="228"/>
      <c r="BB120" s="512"/>
      <c r="BC120" s="512"/>
      <c r="BD120" s="512"/>
      <c r="BE120" s="512"/>
      <c r="BF120" s="512"/>
      <c r="BG120" s="512"/>
      <c r="BH120" s="512"/>
      <c r="BI120" s="512"/>
      <c r="BJ120" s="512"/>
      <c r="BK120" s="512"/>
      <c r="BL120" s="512"/>
      <c r="BM120" s="512"/>
      <c r="BN120" s="512"/>
      <c r="BO120" s="512"/>
      <c r="BP120" s="512"/>
      <c r="BQ120" s="512"/>
      <c r="BR120" s="512"/>
      <c r="BS120" s="512"/>
      <c r="BT120" s="512"/>
      <c r="BU120" s="512"/>
      <c r="BV120" s="512"/>
      <c r="BW120" s="512"/>
      <c r="BX120" s="512"/>
      <c r="BY120" s="512"/>
      <c r="BZ120" s="512"/>
      <c r="CA120" s="512"/>
      <c r="CB120" s="512"/>
      <c r="CC120" s="512"/>
      <c r="CD120" s="512"/>
      <c r="CE120" s="512"/>
      <c r="CF120" s="512"/>
      <c r="CG120" s="512"/>
      <c r="CH120" s="512"/>
      <c r="CI120" s="512"/>
      <c r="CJ120" s="512"/>
      <c r="CK120" s="512"/>
      <c r="CL120" s="512"/>
      <c r="CM120" s="512"/>
      <c r="CN120" s="512"/>
      <c r="CO120" s="512"/>
      <c r="CP120" s="512"/>
      <c r="CQ120" s="512"/>
      <c r="CR120" s="512"/>
      <c r="CS120" s="512"/>
      <c r="CT120" s="512"/>
      <c r="CU120" s="512"/>
      <c r="CV120" s="512"/>
      <c r="CW120" s="512"/>
      <c r="CX120" s="512"/>
      <c r="CY120" s="512"/>
      <c r="CZ120" s="512"/>
      <c r="DA120" s="512"/>
      <c r="DB120" s="512"/>
      <c r="DC120" s="512"/>
      <c r="DD120" s="512"/>
      <c r="DE120" s="512"/>
      <c r="DF120" s="512"/>
      <c r="DG120" s="512"/>
      <c r="DH120" s="512"/>
      <c r="DI120" s="512"/>
      <c r="DJ120" s="512"/>
      <c r="DK120" s="512"/>
      <c r="DL120" s="512"/>
      <c r="DM120" s="512"/>
      <c r="DN120" s="512"/>
      <c r="DO120" s="512"/>
      <c r="DP120" s="512"/>
      <c r="DQ120" s="512"/>
      <c r="DR120" s="512"/>
      <c r="DS120" s="512"/>
      <c r="DT120" s="512"/>
      <c r="DU120" s="513"/>
      <c r="DV120" s="513"/>
      <c r="DW120" s="513"/>
      <c r="DX120" s="513"/>
      <c r="DY120" s="513"/>
      <c r="DZ120" s="513"/>
      <c r="EA120" s="513"/>
      <c r="EB120" s="513"/>
      <c r="EC120" s="513"/>
      <c r="ED120" s="513"/>
      <c r="EE120" s="513"/>
      <c r="EF120" s="513"/>
      <c r="EG120" s="513"/>
      <c r="EH120" s="513"/>
      <c r="EI120" s="513"/>
      <c r="EJ120" s="513"/>
      <c r="EK120" s="513"/>
      <c r="EL120" s="513"/>
      <c r="EM120" s="513"/>
      <c r="EN120" s="513"/>
      <c r="EO120" s="513"/>
      <c r="EP120" s="513"/>
      <c r="EQ120" s="513"/>
      <c r="ER120" s="532"/>
      <c r="ES120" s="532"/>
      <c r="ET120" s="532"/>
      <c r="EU120" s="532"/>
      <c r="EV120" s="532"/>
      <c r="EW120" s="532"/>
      <c r="EX120" s="532"/>
      <c r="EY120" s="532"/>
      <c r="EZ120" s="513"/>
      <c r="FA120" s="513"/>
      <c r="FB120" s="513"/>
      <c r="FC120" s="513"/>
      <c r="FD120" s="513"/>
      <c r="FE120" s="513"/>
      <c r="FF120" s="513"/>
      <c r="FG120" s="513"/>
      <c r="FH120" s="513"/>
      <c r="FI120" s="513"/>
      <c r="FJ120" s="513"/>
      <c r="FK120" s="513"/>
      <c r="FL120" s="513"/>
      <c r="FM120" s="513"/>
      <c r="FN120" s="513"/>
      <c r="FO120" s="513"/>
      <c r="FP120" s="513"/>
      <c r="FQ120" s="513"/>
      <c r="FR120" s="513"/>
      <c r="FS120" s="513"/>
      <c r="FT120" s="513"/>
      <c r="FU120" s="513"/>
      <c r="FV120" s="513"/>
      <c r="FW120" s="513"/>
      <c r="FX120" s="406"/>
    </row>
    <row r="121" spans="1:217" s="185" customFormat="1" ht="14">
      <c r="B121" s="163"/>
      <c r="C121" s="216"/>
      <c r="D121" s="216"/>
      <c r="E121" s="216"/>
      <c r="F121" s="216"/>
      <c r="G121" s="216"/>
      <c r="H121" s="216"/>
      <c r="I121" s="216"/>
      <c r="J121" s="216"/>
      <c r="K121" s="216"/>
      <c r="L121" s="216"/>
      <c r="M121" s="216"/>
      <c r="N121" s="216"/>
      <c r="O121" s="227"/>
      <c r="P121" s="227"/>
      <c r="Q121" s="227"/>
      <c r="R121" s="227"/>
      <c r="S121" s="227"/>
      <c r="T121" s="227"/>
      <c r="U121" s="227"/>
      <c r="V121" s="227"/>
      <c r="W121" s="227"/>
      <c r="X121" s="227"/>
      <c r="Y121" s="227"/>
      <c r="Z121" s="227"/>
      <c r="AA121" s="227"/>
      <c r="AB121" s="227"/>
      <c r="AC121" s="227"/>
      <c r="AD121" s="227"/>
      <c r="AE121" s="227"/>
      <c r="AF121" s="227"/>
      <c r="AG121" s="227"/>
      <c r="AH121" s="227"/>
      <c r="AI121" s="227"/>
      <c r="AJ121" s="227"/>
      <c r="AK121" s="227"/>
      <c r="AL121" s="227"/>
      <c r="AM121" s="227"/>
      <c r="AN121" s="227"/>
      <c r="AO121" s="227"/>
      <c r="AP121" s="227"/>
      <c r="AQ121" s="227"/>
      <c r="AR121" s="227"/>
      <c r="AS121" s="227"/>
      <c r="AT121" s="227"/>
      <c r="AU121" s="227"/>
      <c r="AV121" s="227"/>
      <c r="AW121" s="227"/>
      <c r="AX121" s="227"/>
      <c r="AY121" s="227"/>
      <c r="AZ121" s="227"/>
      <c r="BA121" s="227"/>
      <c r="BB121" s="511"/>
      <c r="BC121" s="511"/>
      <c r="BD121" s="511"/>
      <c r="BE121" s="511"/>
      <c r="BF121" s="511"/>
      <c r="BG121" s="511"/>
      <c r="BH121" s="511"/>
      <c r="BI121" s="511"/>
      <c r="BJ121" s="511"/>
      <c r="BK121" s="511"/>
      <c r="BL121" s="511"/>
      <c r="BM121" s="511"/>
      <c r="BN121" s="511"/>
      <c r="BO121" s="511"/>
      <c r="BP121" s="511"/>
      <c r="BQ121" s="511"/>
      <c r="BR121" s="511"/>
      <c r="BS121" s="511"/>
      <c r="BT121" s="511"/>
      <c r="BU121" s="511"/>
      <c r="BV121" s="511"/>
      <c r="BW121" s="511"/>
      <c r="BX121" s="511"/>
      <c r="BY121" s="511"/>
      <c r="BZ121" s="511"/>
      <c r="CA121" s="511"/>
      <c r="CB121" s="511"/>
      <c r="CC121" s="511"/>
      <c r="CD121" s="511"/>
      <c r="CE121" s="511"/>
      <c r="CF121" s="511"/>
      <c r="CG121" s="511"/>
      <c r="CH121" s="511"/>
      <c r="CI121" s="511"/>
      <c r="CJ121" s="511"/>
      <c r="CK121" s="511"/>
      <c r="CL121" s="511"/>
      <c r="CM121" s="511"/>
      <c r="CN121" s="511"/>
      <c r="CO121" s="511"/>
      <c r="CP121" s="511"/>
      <c r="CQ121" s="511"/>
      <c r="CR121" s="511"/>
      <c r="CS121" s="511"/>
      <c r="CT121" s="511"/>
      <c r="CU121" s="511"/>
      <c r="CV121" s="511"/>
      <c r="CW121" s="511"/>
      <c r="CX121" s="511"/>
      <c r="CY121" s="511"/>
      <c r="CZ121" s="511"/>
      <c r="DA121" s="511"/>
      <c r="DB121" s="511"/>
      <c r="DC121" s="511"/>
      <c r="DD121" s="511"/>
      <c r="DE121" s="511"/>
      <c r="DF121" s="511"/>
      <c r="DG121" s="511"/>
      <c r="DH121" s="511"/>
      <c r="DI121" s="511"/>
      <c r="DJ121" s="511"/>
      <c r="DK121" s="511"/>
      <c r="DL121" s="511"/>
      <c r="DM121" s="511"/>
      <c r="DN121" s="511"/>
      <c r="DO121" s="511"/>
      <c r="DP121" s="511"/>
      <c r="DQ121" s="511"/>
      <c r="DR121" s="511"/>
      <c r="DS121" s="511"/>
      <c r="DT121" s="511"/>
      <c r="DU121" s="507"/>
      <c r="DV121" s="507"/>
      <c r="DW121" s="507"/>
      <c r="DX121" s="507"/>
      <c r="DY121" s="507"/>
      <c r="DZ121" s="507"/>
      <c r="EA121" s="507"/>
      <c r="EB121" s="507"/>
      <c r="EC121" s="507"/>
      <c r="ED121" s="507"/>
      <c r="EE121" s="507"/>
      <c r="EF121" s="507"/>
      <c r="EG121" s="507"/>
      <c r="EH121" s="507"/>
      <c r="EI121" s="507"/>
      <c r="EJ121" s="507"/>
      <c r="EK121" s="507"/>
      <c r="EL121" s="507"/>
      <c r="EM121" s="507"/>
      <c r="EN121" s="507"/>
      <c r="EO121" s="507"/>
      <c r="EP121" s="507"/>
      <c r="EQ121" s="507"/>
      <c r="ER121" s="507"/>
      <c r="ES121" s="507"/>
      <c r="ET121" s="507"/>
      <c r="EU121" s="507"/>
      <c r="EV121" s="507"/>
      <c r="EW121" s="507"/>
      <c r="EX121" s="507"/>
      <c r="EY121" s="507"/>
      <c r="EZ121" s="507"/>
      <c r="FA121" s="507"/>
      <c r="FB121" s="507"/>
      <c r="FC121" s="507"/>
      <c r="FD121" s="507"/>
      <c r="FE121" s="507"/>
      <c r="FF121" s="507"/>
      <c r="FG121" s="507"/>
      <c r="FH121" s="507"/>
      <c r="FI121" s="507"/>
      <c r="FJ121" s="507"/>
      <c r="FK121" s="507"/>
      <c r="FL121" s="507"/>
      <c r="FM121" s="507"/>
      <c r="FN121" s="507"/>
      <c r="FO121" s="507"/>
      <c r="FP121" s="507"/>
      <c r="FQ121" s="507"/>
      <c r="FR121" s="507"/>
      <c r="FS121" s="507"/>
      <c r="FT121" s="507"/>
      <c r="FU121" s="507"/>
      <c r="FV121" s="507"/>
      <c r="FW121" s="507"/>
      <c r="FX121" s="406"/>
    </row>
    <row r="122" spans="1:217" s="185" customFormat="1" ht="14">
      <c r="B122" s="163"/>
      <c r="C122" s="216"/>
      <c r="D122" s="216"/>
      <c r="E122" s="216"/>
      <c r="F122" s="216"/>
      <c r="G122" s="216"/>
      <c r="H122" s="216"/>
      <c r="I122" s="216"/>
      <c r="J122" s="216"/>
      <c r="K122" s="216"/>
      <c r="L122" s="216"/>
      <c r="M122" s="216"/>
      <c r="N122" s="216"/>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7"/>
      <c r="AJ122" s="227"/>
      <c r="AK122" s="227"/>
      <c r="AL122" s="227"/>
      <c r="AM122" s="227"/>
      <c r="AN122" s="227"/>
      <c r="AO122" s="227"/>
      <c r="AP122" s="227"/>
      <c r="AQ122" s="227"/>
      <c r="AR122" s="227"/>
      <c r="AS122" s="227"/>
      <c r="AT122" s="227"/>
      <c r="AU122" s="227"/>
      <c r="AV122" s="227"/>
      <c r="AW122" s="227"/>
      <c r="AX122" s="227"/>
      <c r="AY122" s="227"/>
      <c r="AZ122" s="227"/>
      <c r="BA122" s="227"/>
      <c r="BB122" s="511"/>
      <c r="BC122" s="511"/>
      <c r="BD122" s="511"/>
      <c r="BE122" s="511"/>
      <c r="BF122" s="511"/>
      <c r="BG122" s="511"/>
      <c r="BH122" s="511"/>
      <c r="BI122" s="511"/>
      <c r="BJ122" s="511"/>
      <c r="BK122" s="511"/>
      <c r="BL122" s="511"/>
      <c r="BM122" s="511"/>
      <c r="BN122" s="511"/>
      <c r="BO122" s="511"/>
      <c r="BP122" s="511"/>
      <c r="BQ122" s="511"/>
      <c r="BR122" s="511"/>
      <c r="BS122" s="511"/>
      <c r="BT122" s="511"/>
      <c r="BU122" s="511"/>
      <c r="BV122" s="511"/>
      <c r="BW122" s="511"/>
      <c r="BX122" s="511"/>
      <c r="BY122" s="511"/>
      <c r="BZ122" s="511"/>
      <c r="CA122" s="511"/>
      <c r="CB122" s="511"/>
      <c r="CC122" s="511"/>
      <c r="CD122" s="511"/>
      <c r="CE122" s="511"/>
      <c r="CF122" s="511"/>
      <c r="CG122" s="511"/>
      <c r="CH122" s="511"/>
      <c r="CI122" s="511"/>
      <c r="CJ122" s="511"/>
      <c r="CK122" s="511"/>
      <c r="CL122" s="511"/>
      <c r="CM122" s="511"/>
      <c r="CN122" s="511"/>
      <c r="CO122" s="511"/>
      <c r="CP122" s="511"/>
      <c r="CQ122" s="511"/>
      <c r="CR122" s="511"/>
      <c r="CS122" s="511"/>
      <c r="CT122" s="511"/>
      <c r="CU122" s="511"/>
      <c r="CV122" s="511"/>
      <c r="CW122" s="511"/>
      <c r="CX122" s="511"/>
      <c r="CY122" s="511"/>
      <c r="CZ122" s="511"/>
      <c r="DA122" s="511"/>
      <c r="DB122" s="511"/>
      <c r="DC122" s="511"/>
      <c r="DD122" s="511"/>
      <c r="DE122" s="511"/>
      <c r="DF122" s="511"/>
      <c r="DG122" s="511"/>
      <c r="DH122" s="511"/>
      <c r="DI122" s="511"/>
      <c r="DJ122" s="511"/>
      <c r="DK122" s="511"/>
      <c r="DL122" s="511"/>
      <c r="DM122" s="511"/>
      <c r="DN122" s="511"/>
      <c r="DO122" s="511"/>
      <c r="DP122" s="511"/>
      <c r="DQ122" s="511"/>
      <c r="DR122" s="511"/>
      <c r="DS122" s="511"/>
      <c r="DT122" s="511"/>
      <c r="DU122" s="507"/>
      <c r="DV122" s="507"/>
      <c r="DW122" s="507"/>
      <c r="DX122" s="507"/>
      <c r="DY122" s="507"/>
      <c r="DZ122" s="507"/>
      <c r="EA122" s="507"/>
      <c r="EB122" s="507"/>
      <c r="EC122" s="507"/>
      <c r="ED122" s="507"/>
      <c r="EE122" s="507"/>
      <c r="EF122" s="507"/>
      <c r="EG122" s="507"/>
      <c r="EH122" s="507"/>
      <c r="EI122" s="507"/>
      <c r="EJ122" s="507"/>
      <c r="EK122" s="507"/>
      <c r="EL122" s="507"/>
      <c r="EM122" s="507"/>
      <c r="EN122" s="507"/>
      <c r="EO122" s="507"/>
      <c r="EP122" s="507"/>
      <c r="EQ122" s="507"/>
      <c r="ER122" s="507"/>
      <c r="ES122" s="507"/>
      <c r="ET122" s="507"/>
      <c r="EU122" s="507"/>
      <c r="EV122" s="507"/>
      <c r="EW122" s="507"/>
      <c r="EX122" s="507"/>
      <c r="EY122" s="507"/>
      <c r="EZ122" s="507"/>
      <c r="FA122" s="507"/>
      <c r="FB122" s="507"/>
      <c r="FC122" s="507"/>
      <c r="FD122" s="507"/>
      <c r="FE122" s="507"/>
      <c r="FF122" s="507"/>
      <c r="FG122" s="507"/>
      <c r="FH122" s="507"/>
      <c r="FI122" s="507"/>
      <c r="FJ122" s="507"/>
      <c r="FK122" s="507"/>
      <c r="FL122" s="507"/>
      <c r="FM122" s="507"/>
      <c r="FN122" s="507"/>
      <c r="FO122" s="507"/>
      <c r="FP122" s="507"/>
      <c r="FQ122" s="507"/>
      <c r="FR122" s="507"/>
      <c r="FS122" s="507"/>
      <c r="FT122" s="507"/>
      <c r="FU122" s="507"/>
      <c r="FV122" s="507"/>
      <c r="FW122" s="507"/>
      <c r="FX122" s="406"/>
    </row>
    <row r="123" spans="1:217" s="157" customFormat="1" ht="7.5" customHeight="1">
      <c r="B123" s="152"/>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c r="AC123" s="154"/>
      <c r="AD123" s="154"/>
      <c r="AE123" s="154"/>
      <c r="AF123" s="154"/>
      <c r="AG123" s="154"/>
      <c r="AH123" s="154"/>
      <c r="AI123" s="154"/>
      <c r="AJ123" s="154"/>
      <c r="AK123" s="154"/>
      <c r="AL123" s="154"/>
      <c r="AM123" s="154"/>
      <c r="AN123" s="154"/>
      <c r="AO123" s="154"/>
      <c r="AP123" s="154"/>
      <c r="AQ123" s="154"/>
      <c r="AR123" s="154"/>
      <c r="AS123" s="154"/>
      <c r="AT123" s="154"/>
      <c r="AU123" s="154"/>
      <c r="AV123" s="154"/>
      <c r="AW123" s="154"/>
      <c r="AX123" s="154"/>
      <c r="AY123" s="154"/>
      <c r="AZ123" s="154"/>
      <c r="BA123" s="154"/>
      <c r="BB123" s="498"/>
      <c r="BC123" s="498"/>
      <c r="BD123" s="498"/>
      <c r="BE123" s="498"/>
      <c r="BF123" s="498"/>
      <c r="BG123" s="498"/>
      <c r="BH123" s="498"/>
      <c r="BI123" s="498"/>
      <c r="BJ123" s="498"/>
      <c r="BK123" s="498"/>
      <c r="BL123" s="498"/>
      <c r="BM123" s="498"/>
      <c r="BN123" s="498"/>
      <c r="BO123" s="498"/>
      <c r="BP123" s="498"/>
      <c r="BQ123" s="498"/>
      <c r="BR123" s="498"/>
      <c r="BS123" s="499"/>
      <c r="BT123" s="499"/>
      <c r="BU123" s="499"/>
      <c r="BV123" s="499"/>
      <c r="BW123" s="498"/>
      <c r="BX123" s="498"/>
      <c r="BY123" s="498"/>
      <c r="BZ123" s="498"/>
      <c r="CA123" s="498"/>
      <c r="CB123" s="498"/>
      <c r="CC123" s="498"/>
      <c r="CD123" s="498"/>
      <c r="CE123" s="498"/>
      <c r="CF123" s="498"/>
      <c r="CG123" s="498"/>
      <c r="CH123" s="498"/>
      <c r="CI123" s="498"/>
      <c r="CJ123" s="498"/>
      <c r="CK123" s="498"/>
      <c r="CL123" s="498"/>
      <c r="CM123" s="498"/>
      <c r="CN123" s="498"/>
      <c r="CO123" s="498"/>
      <c r="CP123" s="498"/>
      <c r="CQ123" s="498"/>
      <c r="CR123" s="498"/>
      <c r="CS123" s="498"/>
      <c r="CT123" s="498"/>
      <c r="CU123" s="498"/>
      <c r="CV123" s="498"/>
      <c r="CW123" s="498"/>
      <c r="CX123" s="498"/>
      <c r="CY123" s="498"/>
      <c r="CZ123" s="498"/>
      <c r="DA123" s="498"/>
      <c r="DB123" s="498"/>
      <c r="DC123" s="498"/>
      <c r="DD123" s="498"/>
      <c r="DE123" s="498"/>
      <c r="DF123" s="498"/>
      <c r="DG123" s="498"/>
      <c r="DH123" s="498"/>
      <c r="DI123" s="498"/>
      <c r="DJ123" s="498"/>
      <c r="DK123" s="498"/>
      <c r="DL123" s="498"/>
      <c r="DM123" s="498"/>
      <c r="DN123" s="498"/>
      <c r="DO123" s="498"/>
      <c r="DP123" s="498"/>
      <c r="DQ123" s="498"/>
      <c r="DR123" s="498"/>
      <c r="DS123" s="498"/>
      <c r="DT123" s="498"/>
      <c r="DU123" s="497"/>
      <c r="DV123" s="497"/>
      <c r="DW123" s="497"/>
      <c r="DX123" s="497"/>
      <c r="DY123" s="497"/>
      <c r="DZ123" s="497"/>
      <c r="EA123" s="497"/>
      <c r="EB123" s="497"/>
      <c r="EC123" s="497"/>
      <c r="ED123" s="497"/>
      <c r="EE123" s="497"/>
      <c r="EF123" s="497"/>
      <c r="EG123" s="497"/>
      <c r="EH123" s="497"/>
      <c r="EI123" s="497"/>
      <c r="EJ123" s="497"/>
      <c r="EK123" s="497"/>
      <c r="EL123" s="497"/>
      <c r="EM123" s="497"/>
      <c r="EN123" s="497"/>
      <c r="EO123" s="497"/>
      <c r="EP123" s="497"/>
      <c r="EQ123" s="497"/>
      <c r="ER123" s="497"/>
      <c r="ES123" s="497"/>
      <c r="ET123" s="497"/>
      <c r="EU123" s="497"/>
      <c r="EV123" s="497"/>
      <c r="EW123" s="497"/>
      <c r="EX123" s="497"/>
      <c r="EY123" s="497"/>
      <c r="EZ123" s="497"/>
      <c r="FA123" s="497"/>
      <c r="FB123" s="497"/>
      <c r="FC123" s="497"/>
      <c r="FD123" s="497"/>
      <c r="FE123" s="497"/>
      <c r="FF123" s="497"/>
      <c r="FG123" s="497"/>
      <c r="FH123" s="497"/>
      <c r="FI123" s="497"/>
      <c r="FJ123" s="497"/>
      <c r="FK123" s="497"/>
      <c r="FL123" s="497"/>
      <c r="FM123" s="497"/>
      <c r="FN123" s="497"/>
      <c r="FO123" s="497"/>
      <c r="FP123" s="497"/>
      <c r="FQ123" s="497"/>
      <c r="FR123" s="497"/>
      <c r="FS123" s="497"/>
      <c r="FT123" s="497"/>
      <c r="FU123" s="497"/>
      <c r="FV123" s="497"/>
      <c r="FW123" s="497"/>
      <c r="FX123" s="406"/>
      <c r="FY123" s="143"/>
      <c r="FZ123" s="143"/>
      <c r="GA123" s="143"/>
      <c r="GB123" s="143"/>
      <c r="GC123" s="143"/>
      <c r="GD123" s="143"/>
      <c r="GE123" s="143"/>
      <c r="GF123" s="143"/>
      <c r="GG123" s="143"/>
      <c r="GH123" s="143"/>
      <c r="GI123" s="143"/>
      <c r="GJ123" s="143"/>
      <c r="GK123" s="143"/>
      <c r="GL123" s="143"/>
      <c r="GM123" s="143"/>
      <c r="GN123" s="143"/>
      <c r="GO123" s="143"/>
      <c r="GP123" s="143"/>
      <c r="GQ123" s="143"/>
      <c r="GR123" s="143"/>
      <c r="GS123" s="143"/>
      <c r="GT123" s="143"/>
      <c r="GU123" s="143"/>
      <c r="GV123" s="143"/>
      <c r="GW123" s="143"/>
      <c r="GX123" s="143"/>
      <c r="GY123" s="143"/>
      <c r="GZ123" s="143"/>
      <c r="HA123" s="143"/>
      <c r="HB123" s="143"/>
      <c r="HC123" s="143"/>
      <c r="HD123" s="143"/>
      <c r="HE123" s="143"/>
      <c r="HF123" s="143"/>
      <c r="HG123" s="143"/>
      <c r="HH123" s="143"/>
      <c r="HI123" s="143"/>
    </row>
    <row r="124" spans="1:217" s="157" customFormat="1" ht="6.75" customHeight="1">
      <c r="B124" s="161"/>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500"/>
      <c r="BC124" s="500"/>
      <c r="BD124" s="500"/>
      <c r="BE124" s="500"/>
      <c r="BF124" s="500"/>
      <c r="BG124" s="500"/>
      <c r="BH124" s="500"/>
      <c r="BI124" s="500"/>
      <c r="BJ124" s="500"/>
      <c r="BK124" s="500"/>
      <c r="BL124" s="500"/>
      <c r="BM124" s="500"/>
      <c r="BN124" s="500"/>
      <c r="BO124" s="500"/>
      <c r="BP124" s="500"/>
      <c r="BQ124" s="500"/>
      <c r="BR124" s="500"/>
      <c r="BS124" s="501"/>
      <c r="BT124" s="501"/>
      <c r="BU124" s="501"/>
      <c r="BV124" s="501"/>
      <c r="BW124" s="500"/>
      <c r="BX124" s="500"/>
      <c r="BY124" s="500"/>
      <c r="BZ124" s="500"/>
      <c r="CA124" s="500"/>
      <c r="CB124" s="500"/>
      <c r="CC124" s="500"/>
      <c r="CD124" s="500"/>
      <c r="CE124" s="500"/>
      <c r="CF124" s="500"/>
      <c r="CG124" s="500"/>
      <c r="CH124" s="500"/>
      <c r="CI124" s="500"/>
      <c r="CJ124" s="500"/>
      <c r="CK124" s="500"/>
      <c r="CL124" s="500"/>
      <c r="CM124" s="500"/>
      <c r="CN124" s="500"/>
      <c r="CO124" s="500"/>
      <c r="CP124" s="500"/>
      <c r="CQ124" s="500"/>
      <c r="CR124" s="500"/>
      <c r="CS124" s="500"/>
      <c r="CT124" s="500"/>
      <c r="CU124" s="500"/>
      <c r="CV124" s="500"/>
      <c r="CW124" s="500"/>
      <c r="CX124" s="500"/>
      <c r="CY124" s="500"/>
      <c r="CZ124" s="500"/>
      <c r="DA124" s="500"/>
      <c r="DB124" s="500"/>
      <c r="DC124" s="500"/>
      <c r="DD124" s="500"/>
      <c r="DE124" s="500"/>
      <c r="DF124" s="500"/>
      <c r="DG124" s="500"/>
      <c r="DH124" s="500"/>
      <c r="DI124" s="500"/>
      <c r="DJ124" s="500"/>
      <c r="DK124" s="500"/>
      <c r="DL124" s="500"/>
      <c r="DM124" s="500"/>
      <c r="DN124" s="500"/>
      <c r="DO124" s="500"/>
      <c r="DP124" s="500"/>
      <c r="DQ124" s="500"/>
      <c r="DR124" s="500"/>
      <c r="DS124" s="500"/>
      <c r="DT124" s="500"/>
      <c r="DU124" s="502"/>
      <c r="DV124" s="502"/>
      <c r="DW124" s="502"/>
      <c r="DX124" s="502"/>
      <c r="DY124" s="502"/>
      <c r="DZ124" s="502"/>
      <c r="EA124" s="502"/>
      <c r="EB124" s="502"/>
      <c r="EC124" s="502"/>
      <c r="ED124" s="502"/>
      <c r="EE124" s="502"/>
      <c r="EF124" s="502"/>
      <c r="EG124" s="502"/>
      <c r="EH124" s="502"/>
      <c r="EI124" s="502"/>
      <c r="EJ124" s="502"/>
      <c r="EK124" s="502"/>
      <c r="EL124" s="502"/>
      <c r="EM124" s="502"/>
      <c r="EN124" s="502"/>
      <c r="EO124" s="502"/>
      <c r="EP124" s="502"/>
      <c r="EQ124" s="502"/>
      <c r="ER124" s="502"/>
      <c r="ES124" s="502"/>
      <c r="ET124" s="502"/>
      <c r="EU124" s="502"/>
      <c r="EV124" s="502"/>
      <c r="EW124" s="502"/>
      <c r="EX124" s="502"/>
      <c r="EY124" s="502"/>
      <c r="EZ124" s="502"/>
      <c r="FA124" s="502"/>
      <c r="FB124" s="502"/>
      <c r="FC124" s="502"/>
      <c r="FD124" s="502"/>
      <c r="FE124" s="502"/>
      <c r="FF124" s="502"/>
      <c r="FG124" s="502"/>
      <c r="FH124" s="502"/>
      <c r="FI124" s="502"/>
      <c r="FJ124" s="502"/>
      <c r="FK124" s="502"/>
      <c r="FL124" s="502"/>
      <c r="FM124" s="502"/>
      <c r="FN124" s="502"/>
      <c r="FO124" s="502"/>
      <c r="FP124" s="502"/>
      <c r="FQ124" s="502"/>
      <c r="FR124" s="502"/>
      <c r="FS124" s="502"/>
      <c r="FT124" s="502"/>
      <c r="FU124" s="502"/>
      <c r="FV124" s="502"/>
      <c r="FW124" s="502"/>
      <c r="FX124" s="406"/>
      <c r="FY124" s="143"/>
      <c r="FZ124" s="143"/>
      <c r="GA124" s="143"/>
      <c r="GB124" s="143"/>
      <c r="GC124" s="143"/>
      <c r="GD124" s="143"/>
      <c r="GE124" s="143"/>
      <c r="GF124" s="143"/>
      <c r="GG124" s="143"/>
      <c r="GH124" s="143"/>
      <c r="GI124" s="143"/>
      <c r="GJ124" s="143"/>
      <c r="GK124" s="143"/>
      <c r="GL124" s="143"/>
      <c r="GM124" s="143"/>
      <c r="GN124" s="143"/>
      <c r="GO124" s="143"/>
      <c r="GP124" s="143"/>
      <c r="GQ124" s="143"/>
      <c r="GR124" s="143"/>
      <c r="GS124" s="143"/>
      <c r="GT124" s="143"/>
      <c r="GU124" s="143"/>
      <c r="GV124" s="143"/>
      <c r="GW124" s="143"/>
      <c r="GX124" s="143"/>
      <c r="GY124" s="143"/>
      <c r="GZ124" s="143"/>
      <c r="HA124" s="143"/>
      <c r="HB124" s="143"/>
      <c r="HC124" s="143"/>
      <c r="HD124" s="143"/>
      <c r="HE124" s="143"/>
      <c r="HF124" s="143"/>
      <c r="HG124" s="143"/>
      <c r="HH124" s="143"/>
      <c r="HI124" s="143"/>
    </row>
    <row r="125" spans="1:217" s="173" customFormat="1" ht="14">
      <c r="B125" s="163"/>
      <c r="C125" s="174"/>
      <c r="D125" s="174"/>
      <c r="E125" s="174"/>
      <c r="F125" s="174"/>
      <c r="G125" s="174"/>
      <c r="H125" s="174"/>
      <c r="I125" s="174"/>
      <c r="J125" s="174"/>
      <c r="K125" s="174"/>
      <c r="L125" s="174"/>
      <c r="M125" s="174"/>
      <c r="N125" s="174"/>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514"/>
      <c r="BC125" s="514"/>
      <c r="BD125" s="514"/>
      <c r="BE125" s="514"/>
      <c r="BF125" s="514"/>
      <c r="BG125" s="514"/>
      <c r="BH125" s="514"/>
      <c r="BI125" s="514"/>
      <c r="BJ125" s="514"/>
      <c r="BK125" s="514"/>
      <c r="BL125" s="514"/>
      <c r="BM125" s="514"/>
      <c r="BN125" s="514"/>
      <c r="BO125" s="514"/>
      <c r="BP125" s="514"/>
      <c r="BQ125" s="514"/>
      <c r="BR125" s="514"/>
      <c r="BS125" s="514"/>
      <c r="BT125" s="514"/>
      <c r="BU125" s="514"/>
      <c r="BV125" s="514"/>
      <c r="BW125" s="514"/>
      <c r="BX125" s="514"/>
      <c r="BY125" s="514"/>
      <c r="BZ125" s="514"/>
      <c r="CA125" s="514"/>
      <c r="CB125" s="514"/>
      <c r="CC125" s="514"/>
      <c r="CD125" s="514"/>
      <c r="CE125" s="514"/>
      <c r="CF125" s="514"/>
      <c r="CG125" s="514"/>
      <c r="CH125" s="514"/>
      <c r="CI125" s="514"/>
      <c r="CJ125" s="514"/>
      <c r="CK125" s="514"/>
      <c r="CL125" s="514"/>
      <c r="CM125" s="514"/>
      <c r="CN125" s="514"/>
      <c r="CO125" s="514"/>
      <c r="CP125" s="514"/>
      <c r="CQ125" s="514"/>
      <c r="CR125" s="514"/>
      <c r="CS125" s="514"/>
      <c r="CT125" s="514"/>
      <c r="CU125" s="514"/>
      <c r="CV125" s="514"/>
      <c r="CW125" s="514"/>
      <c r="CX125" s="514"/>
      <c r="CY125" s="514"/>
      <c r="CZ125" s="514"/>
      <c r="DA125" s="514"/>
      <c r="DB125" s="514"/>
      <c r="DC125" s="514"/>
      <c r="DD125" s="514"/>
      <c r="DE125" s="514"/>
      <c r="DF125" s="514"/>
      <c r="DG125" s="514"/>
      <c r="DH125" s="514"/>
      <c r="DI125" s="514"/>
      <c r="DJ125" s="514"/>
      <c r="DK125" s="514"/>
      <c r="DL125" s="514"/>
      <c r="DM125" s="514"/>
      <c r="DN125" s="514"/>
      <c r="DO125" s="514"/>
      <c r="DP125" s="514"/>
      <c r="DQ125" s="514"/>
      <c r="DR125" s="514"/>
      <c r="DS125" s="514"/>
      <c r="DT125" s="514"/>
      <c r="DU125" s="515"/>
      <c r="DV125" s="515"/>
      <c r="DW125" s="515"/>
      <c r="DX125" s="515"/>
      <c r="DY125" s="515"/>
      <c r="DZ125" s="515"/>
      <c r="EA125" s="515"/>
      <c r="EB125" s="515"/>
      <c r="EC125" s="515"/>
      <c r="ED125" s="515"/>
      <c r="EE125" s="515"/>
      <c r="EF125" s="515"/>
      <c r="EG125" s="515"/>
      <c r="EH125" s="515"/>
      <c r="EI125" s="515"/>
      <c r="EJ125" s="515"/>
      <c r="EK125" s="515"/>
      <c r="EL125" s="515"/>
      <c r="EM125" s="515"/>
      <c r="EN125" s="515"/>
      <c r="EO125" s="515"/>
      <c r="EP125" s="515"/>
      <c r="EQ125" s="515"/>
      <c r="ER125" s="515"/>
      <c r="ES125" s="515"/>
      <c r="ET125" s="515"/>
      <c r="EU125" s="515"/>
      <c r="EV125" s="515"/>
      <c r="EW125" s="515"/>
      <c r="EX125" s="515"/>
      <c r="EY125" s="515"/>
      <c r="EZ125" s="515"/>
      <c r="FA125" s="515"/>
      <c r="FB125" s="515"/>
      <c r="FC125" s="515"/>
      <c r="FD125" s="515"/>
      <c r="FE125" s="515"/>
      <c r="FF125" s="515"/>
      <c r="FG125" s="515"/>
      <c r="FH125" s="515"/>
      <c r="FI125" s="515"/>
      <c r="FJ125" s="515"/>
      <c r="FK125" s="515"/>
      <c r="FL125" s="515"/>
      <c r="FM125" s="515"/>
      <c r="FN125" s="515"/>
      <c r="FO125" s="515"/>
      <c r="FP125" s="515"/>
      <c r="FQ125" s="515"/>
      <c r="FR125" s="515"/>
      <c r="FS125" s="515"/>
      <c r="FT125" s="515"/>
      <c r="FU125" s="515"/>
      <c r="FV125" s="515"/>
      <c r="FW125" s="515"/>
      <c r="FX125" s="406"/>
      <c r="FY125" s="470"/>
      <c r="FZ125" s="470"/>
      <c r="GA125" s="470"/>
      <c r="GB125" s="470"/>
      <c r="GC125" s="470"/>
      <c r="GD125" s="470"/>
      <c r="GE125" s="470"/>
      <c r="GF125" s="470"/>
      <c r="GG125" s="470"/>
      <c r="GH125" s="470"/>
      <c r="GI125" s="470"/>
      <c r="GJ125" s="470"/>
      <c r="GK125" s="470"/>
      <c r="GL125" s="470"/>
      <c r="GM125" s="470"/>
      <c r="GN125" s="470"/>
      <c r="GO125" s="470"/>
      <c r="GP125" s="470"/>
      <c r="GQ125" s="470"/>
      <c r="GR125" s="470"/>
      <c r="GS125" s="470"/>
      <c r="GT125" s="470"/>
      <c r="GU125" s="470"/>
      <c r="GV125" s="470"/>
      <c r="GW125" s="470"/>
      <c r="GX125" s="470"/>
      <c r="GY125" s="470"/>
      <c r="GZ125" s="470"/>
      <c r="HA125" s="470"/>
      <c r="HB125" s="470"/>
      <c r="HC125" s="470"/>
      <c r="HD125" s="470"/>
      <c r="HE125" s="470"/>
      <c r="HF125" s="470"/>
      <c r="HG125" s="470"/>
      <c r="HH125" s="470"/>
      <c r="HI125" s="470"/>
    </row>
    <row r="126" spans="1:217" s="173" customFormat="1" ht="14">
      <c r="B126" s="163"/>
      <c r="C126" s="174"/>
      <c r="D126" s="174"/>
      <c r="E126" s="174"/>
      <c r="F126" s="174"/>
      <c r="G126" s="174"/>
      <c r="H126" s="174"/>
      <c r="I126" s="174"/>
      <c r="J126" s="174"/>
      <c r="K126" s="174"/>
      <c r="L126" s="174"/>
      <c r="M126" s="174"/>
      <c r="N126" s="174"/>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516"/>
      <c r="BC126" s="516"/>
      <c r="BD126" s="516"/>
      <c r="BE126" s="516"/>
      <c r="BF126" s="516"/>
      <c r="BG126" s="516"/>
      <c r="BH126" s="516"/>
      <c r="BI126" s="516"/>
      <c r="BJ126" s="516"/>
      <c r="BK126" s="516"/>
      <c r="BL126" s="516"/>
      <c r="BM126" s="516"/>
      <c r="BN126" s="516"/>
      <c r="BO126" s="516"/>
      <c r="BP126" s="516"/>
      <c r="BQ126" s="516"/>
      <c r="BR126" s="516"/>
      <c r="BS126" s="516"/>
      <c r="BT126" s="516"/>
      <c r="BU126" s="516"/>
      <c r="BV126" s="516"/>
      <c r="BW126" s="516"/>
      <c r="BX126" s="516"/>
      <c r="BY126" s="516"/>
      <c r="BZ126" s="516"/>
      <c r="CA126" s="516"/>
      <c r="CB126" s="516"/>
      <c r="CC126" s="516"/>
      <c r="CD126" s="516"/>
      <c r="CE126" s="516"/>
      <c r="CF126" s="516"/>
      <c r="CG126" s="516"/>
      <c r="CH126" s="516"/>
      <c r="CI126" s="516"/>
      <c r="CJ126" s="516"/>
      <c r="CK126" s="516"/>
      <c r="CL126" s="516"/>
      <c r="CM126" s="516"/>
      <c r="CN126" s="516"/>
      <c r="CO126" s="516"/>
      <c r="CP126" s="516"/>
      <c r="CQ126" s="516"/>
      <c r="CR126" s="516"/>
      <c r="CS126" s="516"/>
      <c r="CT126" s="516"/>
      <c r="CU126" s="516"/>
      <c r="CV126" s="516"/>
      <c r="CW126" s="516"/>
      <c r="CX126" s="516"/>
      <c r="CY126" s="516"/>
      <c r="CZ126" s="516"/>
      <c r="DA126" s="516"/>
      <c r="DB126" s="516"/>
      <c r="DC126" s="516"/>
      <c r="DD126" s="516"/>
      <c r="DE126" s="516"/>
      <c r="DF126" s="516"/>
      <c r="DG126" s="516"/>
      <c r="DH126" s="516"/>
      <c r="DI126" s="516"/>
      <c r="DJ126" s="516"/>
      <c r="DK126" s="516"/>
      <c r="DL126" s="516"/>
      <c r="DM126" s="516"/>
      <c r="DN126" s="516"/>
      <c r="DO126" s="516"/>
      <c r="DP126" s="516"/>
      <c r="DQ126" s="516"/>
      <c r="DR126" s="516"/>
      <c r="DS126" s="516"/>
      <c r="DT126" s="516"/>
      <c r="DU126" s="517"/>
      <c r="DV126" s="517"/>
      <c r="DW126" s="517"/>
      <c r="DX126" s="517"/>
      <c r="DY126" s="517"/>
      <c r="DZ126" s="517"/>
      <c r="EA126" s="517"/>
      <c r="EB126" s="517"/>
      <c r="EC126" s="517"/>
      <c r="ED126" s="517"/>
      <c r="EE126" s="517"/>
      <c r="EF126" s="517"/>
      <c r="EG126" s="517"/>
      <c r="EH126" s="517"/>
      <c r="EI126" s="517"/>
      <c r="EJ126" s="517"/>
      <c r="EK126" s="517"/>
      <c r="EL126" s="517"/>
      <c r="EM126" s="517"/>
      <c r="EN126" s="517"/>
      <c r="EO126" s="517"/>
      <c r="EP126" s="517"/>
      <c r="EQ126" s="517"/>
      <c r="ER126" s="517"/>
      <c r="ES126" s="517"/>
      <c r="ET126" s="517"/>
      <c r="EU126" s="517"/>
      <c r="EV126" s="517"/>
      <c r="EW126" s="517"/>
      <c r="EX126" s="517"/>
      <c r="EY126" s="517"/>
      <c r="EZ126" s="517"/>
      <c r="FA126" s="517"/>
      <c r="FB126" s="517"/>
      <c r="FC126" s="517"/>
      <c r="FD126" s="517"/>
      <c r="FE126" s="517"/>
      <c r="FF126" s="517"/>
      <c r="FG126" s="517"/>
      <c r="FH126" s="517"/>
      <c r="FI126" s="517"/>
      <c r="FJ126" s="517"/>
      <c r="FK126" s="517"/>
      <c r="FL126" s="517"/>
      <c r="FM126" s="517"/>
      <c r="FN126" s="517"/>
      <c r="FO126" s="517"/>
      <c r="FP126" s="517"/>
      <c r="FQ126" s="517"/>
      <c r="FR126" s="517"/>
      <c r="FS126" s="517"/>
      <c r="FT126" s="517"/>
      <c r="FU126" s="517"/>
      <c r="FV126" s="517"/>
      <c r="FW126" s="517"/>
      <c r="FX126" s="406"/>
      <c r="FY126" s="470"/>
      <c r="FZ126" s="470"/>
      <c r="GA126" s="470"/>
      <c r="GB126" s="470"/>
      <c r="GC126" s="470"/>
      <c r="GD126" s="470"/>
      <c r="GE126" s="470"/>
      <c r="GF126" s="470"/>
      <c r="GG126" s="470"/>
      <c r="GH126" s="470"/>
      <c r="GI126" s="470"/>
      <c r="GJ126" s="470"/>
      <c r="GK126" s="470"/>
      <c r="GL126" s="470"/>
      <c r="GM126" s="470"/>
      <c r="GN126" s="470"/>
      <c r="GO126" s="470"/>
      <c r="GP126" s="470"/>
      <c r="GQ126" s="470"/>
      <c r="GR126" s="470"/>
      <c r="GS126" s="470"/>
      <c r="GT126" s="470"/>
      <c r="GU126" s="470"/>
      <c r="GV126" s="470"/>
      <c r="GW126" s="470"/>
      <c r="GX126" s="470"/>
      <c r="GY126" s="470"/>
      <c r="GZ126" s="470"/>
      <c r="HA126" s="470"/>
      <c r="HB126" s="470"/>
      <c r="HC126" s="470"/>
      <c r="HD126" s="470"/>
      <c r="HE126" s="470"/>
      <c r="HF126" s="470"/>
      <c r="HG126" s="470"/>
      <c r="HH126" s="470"/>
      <c r="HI126" s="470"/>
    </row>
    <row r="127" spans="1:217" ht="9" customHeight="1">
      <c r="B127" s="152"/>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c r="AC127" s="154"/>
      <c r="AD127" s="154"/>
      <c r="AE127" s="154"/>
      <c r="AF127" s="154"/>
      <c r="AG127" s="154"/>
      <c r="AH127" s="154"/>
      <c r="AI127" s="154"/>
      <c r="AJ127" s="154"/>
      <c r="AK127" s="154"/>
      <c r="AL127" s="154"/>
      <c r="AM127" s="154"/>
      <c r="AN127" s="154"/>
      <c r="AO127" s="154"/>
      <c r="AP127" s="154"/>
      <c r="AQ127" s="154"/>
      <c r="AR127" s="154"/>
      <c r="AS127" s="154"/>
      <c r="AT127" s="154"/>
      <c r="AU127" s="154"/>
      <c r="AV127" s="154"/>
      <c r="AW127" s="154"/>
      <c r="AX127" s="154"/>
      <c r="AY127" s="154"/>
      <c r="AZ127" s="154"/>
      <c r="BA127" s="154"/>
      <c r="BB127" s="498"/>
      <c r="BC127" s="498"/>
      <c r="BD127" s="498"/>
      <c r="BE127" s="498"/>
      <c r="BF127" s="498"/>
      <c r="BG127" s="498"/>
      <c r="BH127" s="498"/>
      <c r="BI127" s="498"/>
      <c r="BJ127" s="498"/>
      <c r="BK127" s="498"/>
      <c r="BL127" s="498"/>
      <c r="BM127" s="498"/>
      <c r="BN127" s="498"/>
      <c r="BO127" s="498"/>
      <c r="BP127" s="498"/>
      <c r="BQ127" s="498"/>
      <c r="BR127" s="498"/>
      <c r="BS127" s="499"/>
      <c r="BT127" s="499"/>
      <c r="BU127" s="499"/>
      <c r="BV127" s="499"/>
      <c r="BW127" s="498"/>
      <c r="BX127" s="498"/>
      <c r="BY127" s="498"/>
      <c r="BZ127" s="498"/>
      <c r="CA127" s="498"/>
      <c r="CB127" s="498"/>
      <c r="CC127" s="498"/>
      <c r="CD127" s="498"/>
      <c r="CE127" s="498"/>
      <c r="CF127" s="498"/>
      <c r="CG127" s="498"/>
      <c r="CH127" s="498"/>
      <c r="CI127" s="498"/>
      <c r="CJ127" s="498"/>
      <c r="CK127" s="498"/>
      <c r="CL127" s="498"/>
      <c r="CM127" s="498"/>
      <c r="CN127" s="498"/>
      <c r="CO127" s="498"/>
      <c r="CP127" s="498"/>
      <c r="CQ127" s="498"/>
      <c r="CR127" s="498"/>
      <c r="CS127" s="498"/>
      <c r="CT127" s="498"/>
      <c r="CU127" s="498"/>
      <c r="CV127" s="498"/>
      <c r="CW127" s="498"/>
      <c r="CX127" s="498"/>
      <c r="CY127" s="498"/>
      <c r="CZ127" s="498"/>
      <c r="DA127" s="498"/>
      <c r="DB127" s="498"/>
      <c r="DC127" s="498"/>
      <c r="DD127" s="498"/>
      <c r="DE127" s="498"/>
      <c r="DF127" s="498"/>
      <c r="DG127" s="498"/>
      <c r="DH127" s="498"/>
      <c r="DI127" s="498"/>
      <c r="DJ127" s="498"/>
      <c r="DK127" s="498"/>
      <c r="DL127" s="498"/>
      <c r="DM127" s="498"/>
      <c r="DN127" s="498"/>
      <c r="DO127" s="498"/>
      <c r="DP127" s="498"/>
      <c r="DQ127" s="498"/>
      <c r="DR127" s="498"/>
      <c r="DS127" s="498"/>
      <c r="DT127" s="498"/>
      <c r="DU127" s="509"/>
      <c r="DV127" s="509"/>
      <c r="DW127" s="509"/>
      <c r="DX127" s="509"/>
      <c r="DY127" s="509"/>
      <c r="DZ127" s="509"/>
      <c r="EA127" s="509"/>
      <c r="EB127" s="509"/>
      <c r="EC127" s="509"/>
      <c r="ED127" s="509"/>
      <c r="EE127" s="509"/>
      <c r="EF127" s="509"/>
      <c r="EG127" s="509"/>
      <c r="EH127" s="509"/>
      <c r="EI127" s="509"/>
      <c r="EJ127" s="509"/>
      <c r="EK127" s="509"/>
      <c r="EL127" s="509"/>
      <c r="EM127" s="509"/>
      <c r="EN127" s="509"/>
      <c r="EO127" s="509"/>
      <c r="EP127" s="509"/>
      <c r="EQ127" s="509"/>
      <c r="ER127" s="509"/>
      <c r="ES127" s="509"/>
      <c r="ET127" s="509"/>
      <c r="EU127" s="509"/>
      <c r="EV127" s="509"/>
      <c r="EW127" s="509"/>
      <c r="EX127" s="509"/>
      <c r="EY127" s="509"/>
      <c r="EZ127" s="509"/>
      <c r="FA127" s="509"/>
      <c r="FB127" s="509"/>
      <c r="FC127" s="509"/>
      <c r="FD127" s="509"/>
      <c r="FE127" s="509"/>
      <c r="FF127" s="509"/>
      <c r="FG127" s="509"/>
      <c r="FH127" s="509"/>
      <c r="FI127" s="509"/>
      <c r="FJ127" s="509"/>
      <c r="FK127" s="509"/>
      <c r="FL127" s="509"/>
      <c r="FM127" s="509"/>
      <c r="FN127" s="509"/>
      <c r="FO127" s="509"/>
      <c r="FP127" s="509"/>
      <c r="FQ127" s="509"/>
      <c r="FR127" s="509"/>
      <c r="FS127" s="509"/>
      <c r="FT127" s="509"/>
      <c r="FU127" s="509"/>
      <c r="FV127" s="509"/>
      <c r="FW127" s="509"/>
      <c r="FX127" s="406"/>
    </row>
    <row r="128" spans="1:217" ht="9" customHeight="1">
      <c r="B128" s="161"/>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500"/>
      <c r="BC128" s="500"/>
      <c r="BD128" s="500"/>
      <c r="BE128" s="500"/>
      <c r="BF128" s="500"/>
      <c r="BG128" s="500"/>
      <c r="BH128" s="500"/>
      <c r="BI128" s="500"/>
      <c r="BJ128" s="500"/>
      <c r="BK128" s="500"/>
      <c r="BL128" s="500"/>
      <c r="BM128" s="500"/>
      <c r="BN128" s="500"/>
      <c r="BO128" s="500"/>
      <c r="BP128" s="500"/>
      <c r="BQ128" s="500"/>
      <c r="BR128" s="500"/>
      <c r="BS128" s="501"/>
      <c r="BT128" s="501"/>
      <c r="BU128" s="501"/>
      <c r="BV128" s="501"/>
      <c r="BW128" s="500"/>
      <c r="BX128" s="500"/>
      <c r="BY128" s="500"/>
      <c r="BZ128" s="500"/>
      <c r="CA128" s="500"/>
      <c r="CB128" s="500"/>
      <c r="CC128" s="500"/>
      <c r="CD128" s="500"/>
      <c r="CE128" s="500"/>
      <c r="CF128" s="500"/>
      <c r="CG128" s="500"/>
      <c r="CH128" s="500"/>
      <c r="CI128" s="500"/>
      <c r="CJ128" s="500"/>
      <c r="CK128" s="500"/>
      <c r="CL128" s="500"/>
      <c r="CM128" s="500"/>
      <c r="CN128" s="500"/>
      <c r="CO128" s="500"/>
      <c r="CP128" s="500"/>
      <c r="CQ128" s="500"/>
      <c r="CR128" s="500"/>
      <c r="CS128" s="500"/>
      <c r="CT128" s="500"/>
      <c r="CU128" s="500"/>
      <c r="CV128" s="500"/>
      <c r="CW128" s="500"/>
      <c r="CX128" s="500"/>
      <c r="CY128" s="500"/>
      <c r="CZ128" s="500"/>
      <c r="DA128" s="500"/>
      <c r="DB128" s="500"/>
      <c r="DC128" s="500"/>
      <c r="DD128" s="500"/>
      <c r="DE128" s="500"/>
      <c r="DF128" s="500"/>
      <c r="DG128" s="500"/>
      <c r="DH128" s="500"/>
      <c r="DI128" s="500"/>
      <c r="DJ128" s="500"/>
      <c r="DK128" s="500"/>
      <c r="DL128" s="500"/>
      <c r="DM128" s="500"/>
      <c r="DN128" s="500"/>
      <c r="DO128" s="500"/>
      <c r="DP128" s="500"/>
      <c r="DQ128" s="500"/>
      <c r="DR128" s="500"/>
      <c r="DS128" s="500"/>
      <c r="DT128" s="500"/>
      <c r="DU128" s="510"/>
      <c r="DV128" s="510"/>
      <c r="DW128" s="510"/>
      <c r="DX128" s="510"/>
      <c r="DY128" s="510"/>
      <c r="DZ128" s="510"/>
      <c r="EA128" s="510"/>
      <c r="EB128" s="510"/>
      <c r="EC128" s="510"/>
      <c r="ED128" s="510"/>
      <c r="EE128" s="510"/>
      <c r="EF128" s="510"/>
      <c r="EG128" s="510"/>
      <c r="EH128" s="510"/>
      <c r="EI128" s="510"/>
      <c r="EJ128" s="510"/>
      <c r="EK128" s="510"/>
      <c r="EL128" s="510"/>
      <c r="EM128" s="510"/>
      <c r="EN128" s="510"/>
      <c r="EO128" s="510"/>
      <c r="EP128" s="510"/>
      <c r="EQ128" s="510"/>
      <c r="ER128" s="510"/>
      <c r="ES128" s="510"/>
      <c r="ET128" s="510"/>
      <c r="EU128" s="510"/>
      <c r="EV128" s="510"/>
      <c r="EW128" s="510"/>
      <c r="EX128" s="510"/>
      <c r="EY128" s="510"/>
      <c r="EZ128" s="510"/>
      <c r="FA128" s="510"/>
      <c r="FB128" s="510"/>
      <c r="FC128" s="510"/>
      <c r="FD128" s="510"/>
      <c r="FE128" s="510"/>
      <c r="FF128" s="510"/>
      <c r="FG128" s="510"/>
      <c r="FH128" s="510"/>
      <c r="FI128" s="510"/>
      <c r="FJ128" s="510"/>
      <c r="FK128" s="510"/>
      <c r="FL128" s="510"/>
      <c r="FM128" s="510"/>
      <c r="FN128" s="510"/>
      <c r="FO128" s="510"/>
      <c r="FP128" s="510"/>
      <c r="FQ128" s="510"/>
      <c r="FR128" s="510"/>
      <c r="FS128" s="510"/>
      <c r="FT128" s="510"/>
      <c r="FU128" s="510"/>
      <c r="FV128" s="510"/>
      <c r="FW128" s="510"/>
      <c r="FX128" s="406"/>
    </row>
    <row r="129" spans="2:191" s="185" customFormat="1" ht="14">
      <c r="B129" s="163"/>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c r="AH129" s="216"/>
      <c r="AI129" s="216"/>
      <c r="AJ129" s="216"/>
      <c r="AK129" s="216"/>
      <c r="AL129" s="216"/>
      <c r="AM129" s="216"/>
      <c r="AN129" s="216"/>
      <c r="AO129" s="216"/>
      <c r="AP129" s="216"/>
      <c r="AQ129" s="216"/>
      <c r="AR129" s="216"/>
      <c r="AS129" s="216"/>
      <c r="AT129" s="216"/>
      <c r="AU129" s="216"/>
      <c r="AV129" s="216"/>
      <c r="AW129" s="216"/>
      <c r="AX129" s="216"/>
      <c r="AY129" s="216"/>
      <c r="AZ129" s="216"/>
      <c r="BA129" s="216"/>
      <c r="BB129" s="511"/>
      <c r="BC129" s="511"/>
      <c r="BD129" s="511"/>
      <c r="BE129" s="511"/>
      <c r="BF129" s="511"/>
      <c r="BG129" s="511"/>
      <c r="BH129" s="511"/>
      <c r="BI129" s="511"/>
      <c r="BJ129" s="511"/>
      <c r="BK129" s="511"/>
      <c r="BL129" s="511"/>
      <c r="BM129" s="511"/>
      <c r="BN129" s="511"/>
      <c r="BO129" s="511"/>
      <c r="BP129" s="511"/>
      <c r="BQ129" s="511"/>
      <c r="BR129" s="511"/>
      <c r="BS129" s="511"/>
      <c r="BT129" s="511"/>
      <c r="BU129" s="511"/>
      <c r="BV129" s="511"/>
      <c r="BW129" s="511"/>
      <c r="BX129" s="511"/>
      <c r="BY129" s="511"/>
      <c r="BZ129" s="511"/>
      <c r="CA129" s="511"/>
      <c r="CB129" s="511"/>
      <c r="CC129" s="511"/>
      <c r="CD129" s="511"/>
      <c r="CE129" s="511"/>
      <c r="CF129" s="511"/>
      <c r="CG129" s="511"/>
      <c r="CH129" s="511"/>
      <c r="CI129" s="511"/>
      <c r="CJ129" s="511"/>
      <c r="CK129" s="511"/>
      <c r="CL129" s="511"/>
      <c r="CM129" s="511"/>
      <c r="CN129" s="511"/>
      <c r="CO129" s="511"/>
      <c r="CP129" s="511"/>
      <c r="CQ129" s="511"/>
      <c r="CR129" s="511"/>
      <c r="CS129" s="511"/>
      <c r="CT129" s="511"/>
      <c r="CU129" s="511"/>
      <c r="CV129" s="511"/>
      <c r="CW129" s="511"/>
      <c r="CX129" s="511"/>
      <c r="CY129" s="511"/>
      <c r="CZ129" s="511"/>
      <c r="DA129" s="511"/>
      <c r="DB129" s="511"/>
      <c r="DC129" s="511"/>
      <c r="DD129" s="511"/>
      <c r="DE129" s="511"/>
      <c r="DF129" s="511"/>
      <c r="DG129" s="511"/>
      <c r="DH129" s="511"/>
      <c r="DI129" s="511"/>
      <c r="DJ129" s="511"/>
      <c r="DK129" s="511"/>
      <c r="DL129" s="511"/>
      <c r="DM129" s="511"/>
      <c r="DN129" s="511"/>
      <c r="DO129" s="511"/>
      <c r="DP129" s="511"/>
      <c r="DQ129" s="511"/>
      <c r="DR129" s="511"/>
      <c r="DS129" s="511"/>
      <c r="DT129" s="511"/>
      <c r="DU129" s="507"/>
      <c r="DV129" s="507"/>
      <c r="DW129" s="507"/>
      <c r="DX129" s="507"/>
      <c r="DY129" s="507"/>
      <c r="DZ129" s="507"/>
      <c r="EA129" s="507"/>
      <c r="EB129" s="507"/>
      <c r="EC129" s="507"/>
      <c r="ED129" s="507"/>
      <c r="EE129" s="507"/>
      <c r="EF129" s="507"/>
      <c r="EG129" s="507"/>
      <c r="EH129" s="507"/>
      <c r="EI129" s="507"/>
      <c r="EJ129" s="507"/>
      <c r="EK129" s="507"/>
      <c r="EL129" s="507"/>
      <c r="EM129" s="507"/>
      <c r="EN129" s="507"/>
      <c r="EO129" s="507"/>
      <c r="EP129" s="507"/>
      <c r="EQ129" s="507"/>
      <c r="ER129" s="507"/>
      <c r="ES129" s="507"/>
      <c r="ET129" s="507"/>
      <c r="EU129" s="507"/>
      <c r="EV129" s="507"/>
      <c r="EW129" s="507"/>
      <c r="EX129" s="507"/>
      <c r="EY129" s="507"/>
      <c r="EZ129" s="507"/>
      <c r="FA129" s="507"/>
      <c r="FB129" s="507"/>
      <c r="FC129" s="507"/>
      <c r="FD129" s="507"/>
      <c r="FE129" s="507"/>
      <c r="FF129" s="507"/>
      <c r="FG129" s="507"/>
      <c r="FH129" s="507"/>
      <c r="FI129" s="507"/>
      <c r="FJ129" s="507"/>
      <c r="FK129" s="507"/>
      <c r="FL129" s="507"/>
      <c r="FM129" s="507"/>
      <c r="FN129" s="507"/>
      <c r="FO129" s="507"/>
      <c r="FP129" s="507"/>
      <c r="FQ129" s="507"/>
      <c r="FR129" s="507"/>
      <c r="FS129" s="507"/>
      <c r="FT129" s="507"/>
      <c r="FU129" s="507"/>
      <c r="FV129" s="507"/>
      <c r="FW129" s="507"/>
      <c r="FX129" s="406"/>
    </row>
    <row r="130" spans="2:191" s="185" customFormat="1" ht="14">
      <c r="B130" s="163"/>
      <c r="C130" s="216"/>
      <c r="D130" s="216"/>
      <c r="E130" s="216"/>
      <c r="F130" s="216"/>
      <c r="G130" s="216"/>
      <c r="H130" s="216"/>
      <c r="I130" s="216"/>
      <c r="J130" s="216"/>
      <c r="K130" s="216"/>
      <c r="L130" s="216"/>
      <c r="M130" s="216"/>
      <c r="N130" s="216"/>
      <c r="O130" s="216"/>
      <c r="P130" s="216"/>
      <c r="Q130" s="216"/>
      <c r="R130" s="216"/>
      <c r="S130" s="216"/>
      <c r="T130" s="216"/>
      <c r="U130" s="216"/>
      <c r="V130" s="216"/>
      <c r="W130" s="216"/>
      <c r="X130" s="216"/>
      <c r="Y130" s="216"/>
      <c r="Z130" s="216"/>
      <c r="AA130" s="216"/>
      <c r="AB130" s="216"/>
      <c r="AC130" s="216"/>
      <c r="AD130" s="216"/>
      <c r="AE130" s="216"/>
      <c r="AF130" s="216"/>
      <c r="AG130" s="216"/>
      <c r="AH130" s="216"/>
      <c r="AI130" s="216"/>
      <c r="AJ130" s="216"/>
      <c r="AK130" s="216"/>
      <c r="AL130" s="216"/>
      <c r="AM130" s="216"/>
      <c r="AN130" s="216"/>
      <c r="AO130" s="216"/>
      <c r="AP130" s="216"/>
      <c r="AQ130" s="216"/>
      <c r="AR130" s="216"/>
      <c r="AS130" s="216"/>
      <c r="AT130" s="216"/>
      <c r="AU130" s="216"/>
      <c r="AV130" s="216"/>
      <c r="AW130" s="216"/>
      <c r="AX130" s="216"/>
      <c r="AY130" s="216"/>
      <c r="AZ130" s="216"/>
      <c r="BA130" s="216"/>
      <c r="BB130" s="511"/>
      <c r="BC130" s="511"/>
      <c r="BD130" s="511"/>
      <c r="BE130" s="511"/>
      <c r="BF130" s="511"/>
      <c r="BG130" s="511"/>
      <c r="BH130" s="511"/>
      <c r="BI130" s="511"/>
      <c r="BJ130" s="511"/>
      <c r="BK130" s="511"/>
      <c r="BL130" s="511"/>
      <c r="BM130" s="511"/>
      <c r="BN130" s="511"/>
      <c r="BO130" s="511"/>
      <c r="BP130" s="511"/>
      <c r="BQ130" s="511"/>
      <c r="BR130" s="511"/>
      <c r="BS130" s="511"/>
      <c r="BT130" s="511"/>
      <c r="BU130" s="511"/>
      <c r="BV130" s="511"/>
      <c r="BW130" s="511"/>
      <c r="BX130" s="511"/>
      <c r="BY130" s="511"/>
      <c r="BZ130" s="511"/>
      <c r="CA130" s="511"/>
      <c r="CB130" s="511"/>
      <c r="CC130" s="511"/>
      <c r="CD130" s="511"/>
      <c r="CE130" s="511"/>
      <c r="CF130" s="511"/>
      <c r="CG130" s="511"/>
      <c r="CH130" s="511"/>
      <c r="CI130" s="511"/>
      <c r="CJ130" s="511"/>
      <c r="CK130" s="511"/>
      <c r="CL130" s="511"/>
      <c r="CM130" s="511"/>
      <c r="CN130" s="511"/>
      <c r="CO130" s="511"/>
      <c r="CP130" s="511"/>
      <c r="CQ130" s="511"/>
      <c r="CR130" s="511"/>
      <c r="CS130" s="511"/>
      <c r="CT130" s="511"/>
      <c r="CU130" s="511"/>
      <c r="CV130" s="511"/>
      <c r="CW130" s="511"/>
      <c r="CX130" s="511"/>
      <c r="CY130" s="511"/>
      <c r="CZ130" s="511"/>
      <c r="DA130" s="511"/>
      <c r="DB130" s="511"/>
      <c r="DC130" s="511"/>
      <c r="DD130" s="511"/>
      <c r="DE130" s="511"/>
      <c r="DF130" s="511"/>
      <c r="DG130" s="511"/>
      <c r="DH130" s="511"/>
      <c r="DI130" s="511"/>
      <c r="DJ130" s="511"/>
      <c r="DK130" s="511"/>
      <c r="DL130" s="511"/>
      <c r="DM130" s="511"/>
      <c r="DN130" s="511"/>
      <c r="DO130" s="511"/>
      <c r="DP130" s="511"/>
      <c r="DQ130" s="511"/>
      <c r="DR130" s="511"/>
      <c r="DS130" s="511"/>
      <c r="DT130" s="511"/>
      <c r="DU130" s="507"/>
      <c r="DV130" s="507"/>
      <c r="DW130" s="507"/>
      <c r="DX130" s="507"/>
      <c r="DY130" s="507"/>
      <c r="DZ130" s="507"/>
      <c r="EA130" s="507"/>
      <c r="EB130" s="507"/>
      <c r="EC130" s="507"/>
      <c r="ED130" s="507"/>
      <c r="EE130" s="507"/>
      <c r="EF130" s="507"/>
      <c r="EG130" s="507"/>
      <c r="EH130" s="507"/>
      <c r="EI130" s="507"/>
      <c r="EJ130" s="507"/>
      <c r="EK130" s="507"/>
      <c r="EL130" s="507"/>
      <c r="EM130" s="507"/>
      <c r="EN130" s="507"/>
      <c r="EO130" s="507"/>
      <c r="EP130" s="507"/>
      <c r="EQ130" s="507"/>
      <c r="ER130" s="507"/>
      <c r="ES130" s="507"/>
      <c r="ET130" s="507"/>
      <c r="EU130" s="507"/>
      <c r="EV130" s="507"/>
      <c r="EW130" s="507"/>
      <c r="EX130" s="507"/>
      <c r="EY130" s="507"/>
      <c r="EZ130" s="507"/>
      <c r="FA130" s="507"/>
      <c r="FB130" s="507"/>
      <c r="FC130" s="507"/>
      <c r="FD130" s="507"/>
      <c r="FE130" s="507"/>
      <c r="FF130" s="507"/>
      <c r="FG130" s="507"/>
      <c r="FH130" s="507"/>
      <c r="FI130" s="507"/>
      <c r="FJ130" s="507"/>
      <c r="FK130" s="507"/>
      <c r="FL130" s="507"/>
      <c r="FM130" s="507"/>
      <c r="FN130" s="507"/>
      <c r="FO130" s="507"/>
      <c r="FP130" s="507"/>
      <c r="FQ130" s="507"/>
      <c r="FR130" s="507"/>
      <c r="FS130" s="507"/>
      <c r="FT130" s="507"/>
      <c r="FU130" s="507"/>
      <c r="FV130" s="507"/>
      <c r="FW130" s="507"/>
      <c r="FX130" s="406"/>
    </row>
    <row r="131" spans="2:191" s="185" customFormat="1" ht="14">
      <c r="B131" s="164"/>
      <c r="C131" s="216"/>
      <c r="D131" s="216"/>
      <c r="E131" s="216"/>
      <c r="F131" s="216"/>
      <c r="G131" s="216"/>
      <c r="H131" s="216"/>
      <c r="I131" s="216"/>
      <c r="J131" s="216"/>
      <c r="K131" s="216"/>
      <c r="L131" s="216"/>
      <c r="M131" s="216"/>
      <c r="N131" s="216"/>
      <c r="O131" s="216"/>
      <c r="P131" s="216"/>
      <c r="Q131" s="216"/>
      <c r="R131" s="216"/>
      <c r="S131" s="216"/>
      <c r="T131" s="216"/>
      <c r="U131" s="216"/>
      <c r="V131" s="216"/>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c r="AS131" s="216"/>
      <c r="AT131" s="216"/>
      <c r="AU131" s="216"/>
      <c r="AV131" s="217"/>
      <c r="AW131" s="217"/>
      <c r="AX131" s="217"/>
      <c r="AY131" s="217"/>
      <c r="AZ131" s="217"/>
      <c r="BA131" s="217"/>
      <c r="BB131" s="518"/>
      <c r="BC131" s="518"/>
      <c r="BD131" s="518"/>
      <c r="BE131" s="518"/>
      <c r="BF131" s="518"/>
      <c r="BG131" s="518"/>
      <c r="BH131" s="518"/>
      <c r="BI131" s="518"/>
      <c r="BJ131" s="518"/>
      <c r="BK131" s="518"/>
      <c r="BL131" s="518"/>
      <c r="BM131" s="518"/>
      <c r="BN131" s="518"/>
      <c r="BO131" s="518"/>
      <c r="BP131" s="518"/>
      <c r="BQ131" s="518"/>
      <c r="BR131" s="518"/>
      <c r="BS131" s="518"/>
      <c r="BT131" s="518"/>
      <c r="BU131" s="518"/>
      <c r="BV131" s="518"/>
      <c r="BW131" s="518"/>
      <c r="BX131" s="518"/>
      <c r="BY131" s="518"/>
      <c r="BZ131" s="518"/>
      <c r="CA131" s="518"/>
      <c r="CB131" s="518"/>
      <c r="CC131" s="518"/>
      <c r="CD131" s="518"/>
      <c r="CE131" s="518"/>
      <c r="CF131" s="518"/>
      <c r="CG131" s="518"/>
      <c r="CH131" s="518"/>
      <c r="CI131" s="518"/>
      <c r="CJ131" s="518"/>
      <c r="CK131" s="518"/>
      <c r="CL131" s="518"/>
      <c r="CM131" s="518"/>
      <c r="CN131" s="518"/>
      <c r="CO131" s="518"/>
      <c r="CP131" s="518"/>
      <c r="CQ131" s="518"/>
      <c r="CR131" s="518"/>
      <c r="CS131" s="518"/>
      <c r="CT131" s="518"/>
      <c r="CU131" s="518"/>
      <c r="CV131" s="518"/>
      <c r="CW131" s="518"/>
      <c r="CX131" s="518"/>
      <c r="CY131" s="518"/>
      <c r="CZ131" s="518"/>
      <c r="DA131" s="518"/>
      <c r="DB131" s="518"/>
      <c r="DC131" s="518"/>
      <c r="DD131" s="518"/>
      <c r="DE131" s="518"/>
      <c r="DF131" s="518"/>
      <c r="DG131" s="518"/>
      <c r="DH131" s="518"/>
      <c r="DI131" s="518"/>
      <c r="DJ131" s="518"/>
      <c r="DK131" s="518"/>
      <c r="DL131" s="518"/>
      <c r="DM131" s="518"/>
      <c r="DN131" s="518"/>
      <c r="DO131" s="518"/>
      <c r="DP131" s="518"/>
      <c r="DQ131" s="518"/>
      <c r="DR131" s="518"/>
      <c r="DS131" s="518"/>
      <c r="DT131" s="518"/>
      <c r="DU131" s="519"/>
      <c r="DV131" s="519"/>
      <c r="DW131" s="519"/>
      <c r="DX131" s="519"/>
      <c r="DY131" s="519"/>
      <c r="DZ131" s="519"/>
      <c r="EA131" s="519"/>
      <c r="EB131" s="519"/>
      <c r="EC131" s="519"/>
      <c r="ED131" s="519"/>
      <c r="EE131" s="519"/>
      <c r="EF131" s="519"/>
      <c r="EG131" s="519"/>
      <c r="EH131" s="519"/>
      <c r="EI131" s="519"/>
      <c r="EJ131" s="519"/>
      <c r="EK131" s="519"/>
      <c r="EL131" s="519"/>
      <c r="EM131" s="519"/>
      <c r="EN131" s="519"/>
      <c r="EO131" s="519"/>
      <c r="EP131" s="519"/>
      <c r="EQ131" s="519"/>
      <c r="ER131" s="519"/>
      <c r="ES131" s="519"/>
      <c r="ET131" s="519"/>
      <c r="EU131" s="519"/>
      <c r="EV131" s="519"/>
      <c r="EW131" s="519"/>
      <c r="EX131" s="519"/>
      <c r="EY131" s="519"/>
      <c r="EZ131" s="519"/>
      <c r="FA131" s="519"/>
      <c r="FB131" s="519"/>
      <c r="FC131" s="519"/>
      <c r="FD131" s="519"/>
      <c r="FE131" s="519"/>
      <c r="FF131" s="519"/>
      <c r="FG131" s="519"/>
      <c r="FH131" s="519"/>
      <c r="FI131" s="519"/>
      <c r="FJ131" s="519"/>
      <c r="FK131" s="519"/>
      <c r="FL131" s="519"/>
      <c r="FM131" s="519"/>
      <c r="FN131" s="519"/>
      <c r="FO131" s="519"/>
      <c r="FP131" s="519"/>
      <c r="FQ131" s="519"/>
      <c r="FR131" s="519"/>
      <c r="FS131" s="519"/>
      <c r="FT131" s="519"/>
      <c r="FU131" s="519"/>
      <c r="FV131" s="519"/>
      <c r="FW131" s="519"/>
      <c r="FX131" s="406"/>
    </row>
    <row r="132" spans="2:191">
      <c r="FX132" s="406"/>
    </row>
    <row r="133" spans="2:191">
      <c r="FX133" s="406"/>
    </row>
    <row r="141" spans="2:191">
      <c r="BB141" s="334"/>
      <c r="BC141" s="334"/>
      <c r="BD141" s="334"/>
      <c r="BE141" s="334"/>
      <c r="BF141" s="334"/>
      <c r="BG141" s="334"/>
      <c r="BH141" s="334"/>
      <c r="BI141" s="334"/>
      <c r="BJ141" s="334"/>
      <c r="BK141" s="334"/>
      <c r="BL141" s="334"/>
      <c r="BM141" s="334"/>
      <c r="BN141" s="334"/>
      <c r="BO141" s="334"/>
      <c r="BP141" s="334"/>
      <c r="BQ141" s="334"/>
      <c r="BR141" s="334"/>
      <c r="BS141" s="334"/>
      <c r="BT141" s="334"/>
      <c r="BU141" s="334"/>
      <c r="BV141" s="334"/>
      <c r="BW141" s="334"/>
      <c r="BX141" s="334"/>
      <c r="BY141" s="334"/>
      <c r="BZ141" s="334"/>
      <c r="CA141" s="334"/>
      <c r="CB141" s="334"/>
      <c r="CC141" s="334"/>
      <c r="CD141" s="334"/>
      <c r="CE141" s="334"/>
      <c r="CF141" s="334"/>
      <c r="CG141" s="334"/>
      <c r="CH141" s="334"/>
      <c r="CI141" s="334"/>
      <c r="CJ141" s="334"/>
      <c r="CK141" s="334"/>
      <c r="CL141" s="334"/>
      <c r="CM141" s="334"/>
      <c r="CN141" s="334"/>
      <c r="CO141" s="334"/>
      <c r="CP141" s="334"/>
      <c r="CQ141" s="334"/>
      <c r="CR141" s="334"/>
      <c r="CS141" s="334"/>
      <c r="CT141" s="334"/>
      <c r="CU141" s="334"/>
      <c r="CV141" s="334"/>
      <c r="CW141" s="334"/>
      <c r="CX141" s="334"/>
      <c r="CY141" s="334"/>
      <c r="CZ141" s="334"/>
      <c r="DA141" s="334"/>
      <c r="DB141" s="334"/>
      <c r="DC141" s="334"/>
      <c r="DD141" s="334"/>
      <c r="DE141" s="334"/>
      <c r="DF141" s="334"/>
      <c r="DG141" s="334"/>
      <c r="DH141" s="334"/>
      <c r="DI141" s="334"/>
      <c r="DJ141" s="334"/>
      <c r="DK141" s="334"/>
      <c r="DL141" s="334"/>
      <c r="DM141" s="334"/>
      <c r="DN141" s="334"/>
      <c r="DO141" s="334"/>
      <c r="DP141" s="334"/>
      <c r="DQ141" s="334"/>
      <c r="DR141" s="334"/>
      <c r="DS141" s="334"/>
      <c r="DT141" s="334"/>
      <c r="DU141" s="334"/>
      <c r="DV141" s="334"/>
      <c r="DW141" s="334"/>
      <c r="DX141" s="334"/>
      <c r="DY141" s="334"/>
      <c r="DZ141" s="334"/>
      <c r="EA141" s="334"/>
      <c r="EB141" s="334"/>
      <c r="EC141" s="334"/>
      <c r="ED141" s="334"/>
      <c r="EE141" s="334"/>
      <c r="EF141" s="334"/>
      <c r="EG141" s="334"/>
      <c r="EH141" s="334"/>
      <c r="EI141" s="334"/>
      <c r="EJ141" s="334"/>
      <c r="EK141" s="334"/>
      <c r="EL141" s="334"/>
      <c r="EM141" s="334"/>
      <c r="EN141" s="334"/>
      <c r="EO141" s="334"/>
      <c r="EP141" s="334"/>
      <c r="EQ141" s="334"/>
      <c r="ER141" s="334"/>
      <c r="ES141" s="334"/>
      <c r="ET141" s="334"/>
      <c r="EU141" s="334"/>
      <c r="EV141" s="334"/>
      <c r="EW141" s="334"/>
      <c r="EX141" s="334"/>
      <c r="EY141" s="334"/>
      <c r="EZ141" s="334"/>
      <c r="FA141" s="334"/>
      <c r="FB141" s="334"/>
      <c r="FC141" s="334"/>
      <c r="FD141" s="334"/>
      <c r="FE141" s="334"/>
      <c r="FF141" s="334"/>
      <c r="FG141" s="334"/>
      <c r="FH141" s="334"/>
      <c r="FI141" s="334"/>
      <c r="FJ141" s="334"/>
      <c r="FK141" s="334"/>
      <c r="FL141" s="334"/>
      <c r="FM141" s="334"/>
      <c r="FN141" s="334"/>
      <c r="FO141" s="334"/>
      <c r="FP141" s="334"/>
      <c r="FQ141" s="334"/>
      <c r="FR141" s="334"/>
      <c r="FS141" s="334"/>
      <c r="FT141" s="334"/>
      <c r="FU141" s="334"/>
      <c r="FV141" s="334"/>
      <c r="FW141" s="334"/>
      <c r="FX141" s="574"/>
      <c r="FY141" s="334"/>
      <c r="FZ141" s="334"/>
      <c r="GA141" s="334"/>
      <c r="GB141" s="334"/>
      <c r="GC141" s="334"/>
      <c r="GD141" s="334"/>
      <c r="GE141" s="334"/>
      <c r="GF141" s="334"/>
      <c r="GG141" s="334"/>
      <c r="GH141" s="334"/>
      <c r="GI141" s="334"/>
    </row>
    <row r="142" spans="2:191">
      <c r="BB142" s="334"/>
      <c r="BC142" s="334"/>
      <c r="BD142" s="334"/>
      <c r="BE142" s="334"/>
      <c r="BF142" s="334"/>
      <c r="BG142" s="334"/>
      <c r="BH142" s="334"/>
      <c r="BI142" s="334"/>
      <c r="BJ142" s="334"/>
      <c r="BK142" s="334"/>
      <c r="BL142" s="334"/>
      <c r="BM142" s="334"/>
      <c r="BN142" s="334"/>
      <c r="BO142" s="334"/>
      <c r="BP142" s="334"/>
      <c r="BQ142" s="334"/>
      <c r="BR142" s="334"/>
      <c r="BS142" s="334"/>
      <c r="BT142" s="334"/>
      <c r="BU142" s="334"/>
      <c r="BV142" s="334"/>
      <c r="BW142" s="334"/>
      <c r="BX142" s="334"/>
      <c r="BY142" s="334"/>
      <c r="BZ142" s="334"/>
      <c r="CA142" s="334"/>
      <c r="CB142" s="334"/>
      <c r="CC142" s="334"/>
      <c r="CD142" s="334"/>
      <c r="CE142" s="334"/>
      <c r="CF142" s="334"/>
      <c r="CG142" s="334"/>
      <c r="CH142" s="334"/>
      <c r="CI142" s="334"/>
      <c r="CJ142" s="334"/>
      <c r="CK142" s="334"/>
      <c r="CL142" s="334"/>
      <c r="CM142" s="334"/>
      <c r="CN142" s="334"/>
      <c r="CO142" s="334"/>
      <c r="CP142" s="334"/>
      <c r="CQ142" s="334"/>
      <c r="CR142" s="334"/>
      <c r="CS142" s="334"/>
      <c r="CT142" s="334"/>
      <c r="CU142" s="334"/>
      <c r="CV142" s="334"/>
      <c r="CW142" s="334"/>
      <c r="CX142" s="334"/>
      <c r="CY142" s="334"/>
      <c r="CZ142" s="334"/>
      <c r="DA142" s="334"/>
      <c r="DB142" s="334"/>
      <c r="DC142" s="334"/>
      <c r="DD142" s="334"/>
      <c r="DE142" s="334"/>
      <c r="DF142" s="334"/>
      <c r="DG142" s="334"/>
      <c r="DH142" s="334"/>
      <c r="DI142" s="334"/>
      <c r="DJ142" s="334"/>
      <c r="DK142" s="334"/>
      <c r="DL142" s="334"/>
      <c r="DM142" s="334"/>
      <c r="DN142" s="334"/>
      <c r="DO142" s="334"/>
      <c r="DP142" s="334"/>
      <c r="DQ142" s="334"/>
      <c r="DR142" s="334"/>
      <c r="DS142" s="334"/>
      <c r="DT142" s="334"/>
      <c r="DU142" s="334"/>
      <c r="DV142" s="334"/>
      <c r="DW142" s="334"/>
      <c r="DX142" s="334"/>
      <c r="DY142" s="334"/>
      <c r="DZ142" s="334"/>
      <c r="EA142" s="334"/>
      <c r="EB142" s="334"/>
      <c r="EC142" s="334"/>
      <c r="ED142" s="334"/>
      <c r="EE142" s="334"/>
      <c r="EF142" s="334"/>
      <c r="EG142" s="334"/>
      <c r="EH142" s="334"/>
      <c r="EI142" s="334"/>
      <c r="EJ142" s="334"/>
      <c r="EK142" s="334"/>
      <c r="EL142" s="334"/>
      <c r="EM142" s="334"/>
      <c r="EN142" s="334"/>
      <c r="EO142" s="334"/>
      <c r="EP142" s="334"/>
      <c r="EQ142" s="334"/>
      <c r="ER142" s="334"/>
      <c r="ES142" s="334"/>
      <c r="ET142" s="334"/>
      <c r="EU142" s="334"/>
      <c r="EV142" s="334"/>
      <c r="EW142" s="334"/>
      <c r="EX142" s="334"/>
      <c r="EY142" s="334"/>
      <c r="EZ142" s="334"/>
      <c r="FA142" s="334"/>
      <c r="FB142" s="334"/>
      <c r="FC142" s="334"/>
      <c r="FD142" s="334"/>
      <c r="FE142" s="334"/>
      <c r="FF142" s="334"/>
      <c r="FG142" s="334"/>
      <c r="FH142" s="334"/>
      <c r="FI142" s="334"/>
      <c r="FJ142" s="334"/>
      <c r="FK142" s="334"/>
      <c r="FL142" s="334"/>
      <c r="FM142" s="334"/>
      <c r="FN142" s="334"/>
      <c r="FO142" s="334"/>
      <c r="FP142" s="334"/>
      <c r="FQ142" s="334"/>
      <c r="FR142" s="334"/>
      <c r="FS142" s="334"/>
      <c r="FT142" s="334"/>
      <c r="FU142" s="334"/>
      <c r="FV142" s="334"/>
      <c r="FW142" s="334"/>
      <c r="FX142" s="574"/>
      <c r="FY142" s="334"/>
      <c r="FZ142" s="334"/>
      <c r="GA142" s="334"/>
      <c r="GB142" s="334"/>
      <c r="GC142" s="334"/>
      <c r="GD142" s="334"/>
      <c r="GE142" s="334"/>
      <c r="GF142" s="334"/>
      <c r="GG142" s="334"/>
      <c r="GH142" s="334"/>
      <c r="GI142" s="334"/>
    </row>
    <row r="143" spans="2:191">
      <c r="BB143" s="334"/>
      <c r="BC143" s="334"/>
      <c r="BD143" s="334"/>
      <c r="BE143" s="334"/>
      <c r="BF143" s="334"/>
      <c r="BG143" s="334"/>
      <c r="BH143" s="334"/>
      <c r="BI143" s="334"/>
      <c r="BJ143" s="334"/>
      <c r="BK143" s="334"/>
      <c r="BL143" s="334"/>
      <c r="BM143" s="334"/>
      <c r="BN143" s="334"/>
      <c r="BO143" s="334"/>
      <c r="BP143" s="334"/>
      <c r="BQ143" s="334"/>
      <c r="BR143" s="334"/>
      <c r="BS143" s="334"/>
      <c r="BT143" s="334"/>
      <c r="BU143" s="334"/>
      <c r="BV143" s="334"/>
      <c r="BW143" s="334"/>
      <c r="BX143" s="334"/>
      <c r="BY143" s="334"/>
      <c r="BZ143" s="334"/>
      <c r="CA143" s="334"/>
      <c r="CB143" s="334"/>
      <c r="CC143" s="334"/>
      <c r="CD143" s="334"/>
      <c r="CE143" s="334"/>
      <c r="CF143" s="334"/>
      <c r="CG143" s="334"/>
      <c r="CH143" s="334"/>
      <c r="CI143" s="334"/>
      <c r="CJ143" s="334"/>
      <c r="CK143" s="334"/>
      <c r="CL143" s="334"/>
      <c r="CM143" s="334"/>
      <c r="CN143" s="334"/>
      <c r="CO143" s="334"/>
      <c r="CP143" s="334"/>
      <c r="CQ143" s="334"/>
      <c r="CR143" s="334"/>
      <c r="CS143" s="334"/>
      <c r="CT143" s="334"/>
      <c r="CU143" s="334"/>
      <c r="CV143" s="334"/>
      <c r="CW143" s="334"/>
      <c r="CX143" s="334"/>
      <c r="CY143" s="334"/>
      <c r="CZ143" s="334"/>
      <c r="DA143" s="334"/>
      <c r="DB143" s="334"/>
      <c r="DC143" s="334"/>
      <c r="DD143" s="334"/>
      <c r="DE143" s="334"/>
      <c r="DF143" s="334"/>
      <c r="DG143" s="334"/>
      <c r="DH143" s="334"/>
      <c r="DI143" s="334"/>
      <c r="DJ143" s="334"/>
      <c r="DK143" s="334"/>
      <c r="DL143" s="334"/>
      <c r="DM143" s="334"/>
      <c r="DN143" s="334"/>
      <c r="DO143" s="334"/>
      <c r="DP143" s="334"/>
      <c r="DQ143" s="334"/>
      <c r="DR143" s="334"/>
      <c r="DS143" s="334"/>
      <c r="DT143" s="334"/>
      <c r="DU143" s="334"/>
      <c r="DV143" s="334"/>
      <c r="DW143" s="334"/>
      <c r="DX143" s="334"/>
      <c r="DY143" s="334"/>
      <c r="DZ143" s="334"/>
      <c r="EA143" s="334"/>
      <c r="EB143" s="334"/>
      <c r="EC143" s="334"/>
      <c r="ED143" s="334"/>
      <c r="EE143" s="334"/>
      <c r="EF143" s="334"/>
      <c r="EG143" s="334"/>
      <c r="EH143" s="334"/>
      <c r="EI143" s="334"/>
      <c r="EJ143" s="334"/>
      <c r="EK143" s="334"/>
      <c r="EL143" s="334"/>
      <c r="EM143" s="334"/>
      <c r="EN143" s="334"/>
      <c r="EO143" s="334"/>
      <c r="EP143" s="334"/>
      <c r="EQ143" s="334"/>
      <c r="ER143" s="334"/>
      <c r="ES143" s="334"/>
      <c r="ET143" s="334"/>
      <c r="EU143" s="334"/>
      <c r="EV143" s="334"/>
      <c r="EW143" s="334"/>
      <c r="EX143" s="334"/>
      <c r="EY143" s="334"/>
      <c r="EZ143" s="334"/>
      <c r="FA143" s="334"/>
      <c r="FB143" s="334"/>
      <c r="FC143" s="334"/>
      <c r="FD143" s="334"/>
      <c r="FE143" s="334"/>
      <c r="FF143" s="334"/>
      <c r="FG143" s="334"/>
      <c r="FH143" s="334"/>
      <c r="FI143" s="334"/>
      <c r="FJ143" s="334"/>
      <c r="FK143" s="334"/>
      <c r="FL143" s="334"/>
      <c r="FM143" s="334"/>
      <c r="FN143" s="334"/>
      <c r="FO143" s="334"/>
      <c r="FP143" s="334"/>
      <c r="FQ143" s="334"/>
      <c r="FR143" s="334"/>
      <c r="FS143" s="334"/>
      <c r="FT143" s="334"/>
      <c r="FU143" s="334"/>
      <c r="FV143" s="334"/>
      <c r="FW143" s="334"/>
      <c r="FX143" s="574"/>
      <c r="FY143" s="334"/>
      <c r="FZ143" s="334"/>
      <c r="GA143" s="334"/>
      <c r="GB143" s="334"/>
      <c r="GC143" s="334"/>
      <c r="GD143" s="334"/>
      <c r="GE143" s="334"/>
      <c r="GF143" s="334"/>
      <c r="GG143" s="334"/>
      <c r="GH143" s="334"/>
      <c r="GI143" s="334"/>
    </row>
    <row r="145" spans="54:179">
      <c r="BB145" s="201"/>
      <c r="BC145" s="201"/>
      <c r="BD145" s="201"/>
      <c r="BE145" s="201"/>
      <c r="BF145" s="201"/>
      <c r="BG145" s="201"/>
      <c r="BH145" s="201"/>
      <c r="BI145" s="201"/>
      <c r="BJ145" s="201"/>
      <c r="BK145" s="201"/>
      <c r="BL145" s="201"/>
      <c r="BM145" s="201"/>
      <c r="BN145" s="201"/>
      <c r="BO145" s="201"/>
      <c r="BP145" s="201"/>
      <c r="BQ145" s="201"/>
      <c r="BR145" s="201"/>
      <c r="BS145" s="201"/>
      <c r="BT145" s="201"/>
      <c r="BU145" s="201"/>
      <c r="BV145" s="201"/>
      <c r="BW145" s="201"/>
      <c r="BX145" s="201"/>
      <c r="BY145" s="201"/>
      <c r="BZ145" s="201"/>
      <c r="CA145" s="201"/>
      <c r="CB145" s="201"/>
      <c r="CC145" s="201"/>
      <c r="CD145" s="201"/>
      <c r="CE145" s="201"/>
      <c r="CF145" s="201"/>
      <c r="CG145" s="201"/>
      <c r="CH145" s="201"/>
      <c r="CI145" s="201"/>
      <c r="CJ145" s="201"/>
      <c r="CK145" s="201"/>
      <c r="CL145" s="201"/>
      <c r="CM145" s="201"/>
      <c r="CN145" s="201"/>
      <c r="CO145" s="201"/>
      <c r="CP145" s="201"/>
      <c r="CQ145" s="201"/>
      <c r="CR145" s="201"/>
      <c r="CS145" s="201"/>
      <c r="CT145" s="201"/>
      <c r="CU145" s="201"/>
      <c r="CV145" s="201"/>
      <c r="CW145" s="201"/>
      <c r="CX145" s="201"/>
      <c r="CY145" s="201"/>
      <c r="CZ145" s="201"/>
      <c r="DA145" s="201"/>
      <c r="DB145" s="201"/>
      <c r="DC145" s="201"/>
      <c r="DD145" s="201"/>
      <c r="DE145" s="201"/>
      <c r="DF145" s="201"/>
      <c r="DG145" s="201"/>
      <c r="DH145" s="201"/>
      <c r="DI145" s="201"/>
      <c r="DJ145" s="201"/>
      <c r="DK145" s="201"/>
      <c r="DL145" s="201"/>
      <c r="DM145" s="201"/>
      <c r="DN145" s="201"/>
      <c r="DO145" s="201"/>
      <c r="DP145" s="201"/>
      <c r="DQ145" s="201"/>
      <c r="DR145" s="201"/>
      <c r="DS145" s="201"/>
      <c r="DT145" s="201"/>
      <c r="DU145" s="201"/>
      <c r="DV145" s="201"/>
      <c r="DW145" s="201"/>
      <c r="DX145" s="201"/>
      <c r="DY145" s="201"/>
      <c r="DZ145" s="201"/>
      <c r="EA145" s="201"/>
      <c r="EB145" s="201"/>
      <c r="EC145" s="201"/>
      <c r="ED145" s="201"/>
      <c r="EE145" s="201"/>
      <c r="EF145" s="201"/>
      <c r="EG145" s="201"/>
      <c r="EH145" s="201"/>
      <c r="EI145" s="201"/>
      <c r="EJ145" s="201"/>
      <c r="EK145" s="201"/>
      <c r="EL145" s="201"/>
      <c r="EM145" s="201"/>
      <c r="EN145" s="201"/>
      <c r="EO145" s="201"/>
      <c r="EP145" s="201"/>
      <c r="EQ145" s="201"/>
      <c r="ER145" s="201"/>
      <c r="ES145" s="201"/>
      <c r="ET145" s="201"/>
      <c r="EU145" s="201"/>
      <c r="EV145" s="201"/>
      <c r="EW145" s="201"/>
      <c r="EX145" s="201"/>
      <c r="EY145" s="201"/>
      <c r="EZ145" s="201"/>
      <c r="FA145" s="201"/>
      <c r="FB145" s="201"/>
      <c r="FC145" s="201"/>
      <c r="FD145" s="201"/>
      <c r="FE145" s="201"/>
      <c r="FF145" s="201"/>
      <c r="FG145" s="201"/>
      <c r="FH145" s="201"/>
      <c r="FI145" s="201"/>
      <c r="FJ145" s="201"/>
      <c r="FK145" s="201"/>
      <c r="FL145" s="201"/>
      <c r="FM145" s="201"/>
      <c r="FN145" s="201"/>
      <c r="FO145" s="201"/>
      <c r="FP145" s="201"/>
      <c r="FQ145" s="201"/>
      <c r="FR145" s="201"/>
      <c r="FS145" s="201"/>
      <c r="FT145" s="201"/>
      <c r="FU145" s="201"/>
      <c r="FV145" s="201"/>
      <c r="FW145" s="201"/>
    </row>
    <row r="146" spans="54:179">
      <c r="BB146" s="201"/>
      <c r="BC146" s="201"/>
      <c r="BD146" s="201"/>
      <c r="BE146" s="201"/>
      <c r="BF146" s="201"/>
      <c r="BG146" s="201"/>
      <c r="BH146" s="201"/>
      <c r="BI146" s="201"/>
      <c r="BJ146" s="201"/>
      <c r="BK146" s="201"/>
      <c r="BL146" s="201"/>
      <c r="BM146" s="201"/>
      <c r="BN146" s="201"/>
      <c r="BO146" s="201"/>
      <c r="BP146" s="201"/>
      <c r="BQ146" s="201"/>
      <c r="BR146" s="201"/>
      <c r="BS146" s="201"/>
      <c r="BT146" s="201"/>
      <c r="BU146" s="201"/>
      <c r="BV146" s="201"/>
      <c r="BW146" s="201"/>
      <c r="BX146" s="201"/>
      <c r="BY146" s="201"/>
      <c r="BZ146" s="201"/>
      <c r="CA146" s="201"/>
      <c r="CB146" s="201"/>
      <c r="CC146" s="201"/>
      <c r="CD146" s="201"/>
      <c r="CE146" s="201"/>
      <c r="CF146" s="201"/>
      <c r="CG146" s="201"/>
      <c r="CH146" s="201"/>
      <c r="CI146" s="201"/>
      <c r="CJ146" s="201"/>
      <c r="CK146" s="201"/>
      <c r="CL146" s="201"/>
      <c r="CM146" s="201"/>
      <c r="CN146" s="201"/>
      <c r="CO146" s="201"/>
      <c r="CP146" s="201"/>
      <c r="CQ146" s="201"/>
      <c r="CR146" s="201"/>
      <c r="CS146" s="201"/>
      <c r="CT146" s="201"/>
      <c r="CU146" s="201"/>
      <c r="CV146" s="201"/>
      <c r="CW146" s="201"/>
      <c r="CX146" s="201"/>
      <c r="CY146" s="201"/>
      <c r="CZ146" s="201"/>
      <c r="DA146" s="201"/>
      <c r="DB146" s="201"/>
      <c r="DC146" s="201"/>
      <c r="DD146" s="201"/>
      <c r="DE146" s="201"/>
      <c r="DF146" s="201"/>
      <c r="DG146" s="201"/>
      <c r="DH146" s="201"/>
      <c r="DI146" s="201"/>
      <c r="DJ146" s="201"/>
      <c r="DK146" s="201"/>
      <c r="DL146" s="201"/>
      <c r="DM146" s="201"/>
      <c r="DN146" s="201"/>
      <c r="DO146" s="201"/>
      <c r="DP146" s="201"/>
      <c r="DQ146" s="201"/>
      <c r="DR146" s="201"/>
      <c r="DS146" s="201"/>
      <c r="DT146" s="201"/>
      <c r="DU146" s="201"/>
      <c r="DV146" s="201"/>
      <c r="DW146" s="201"/>
      <c r="DX146" s="201"/>
      <c r="DY146" s="201"/>
      <c r="DZ146" s="201"/>
      <c r="EA146" s="201"/>
      <c r="EB146" s="201"/>
      <c r="EC146" s="201"/>
      <c r="ED146" s="201"/>
      <c r="EE146" s="201"/>
      <c r="EF146" s="201"/>
      <c r="EG146" s="201"/>
      <c r="EH146" s="201"/>
      <c r="EI146" s="201"/>
      <c r="EJ146" s="201"/>
      <c r="EK146" s="201"/>
      <c r="EL146" s="201"/>
      <c r="EM146" s="201"/>
      <c r="EN146" s="201"/>
      <c r="EO146" s="201"/>
      <c r="EP146" s="201"/>
      <c r="EQ146" s="201"/>
      <c r="ER146" s="201"/>
      <c r="ES146" s="201"/>
      <c r="ET146" s="201"/>
      <c r="EU146" s="201"/>
      <c r="EV146" s="201"/>
      <c r="EW146" s="201"/>
      <c r="EX146" s="201"/>
      <c r="EY146" s="201"/>
      <c r="EZ146" s="201"/>
      <c r="FA146" s="201"/>
      <c r="FB146" s="201"/>
      <c r="FC146" s="201"/>
      <c r="FD146" s="201"/>
      <c r="FE146" s="201"/>
      <c r="FF146" s="201"/>
      <c r="FG146" s="201"/>
      <c r="FH146" s="201"/>
      <c r="FI146" s="201"/>
      <c r="FJ146" s="201"/>
      <c r="FK146" s="201"/>
      <c r="FL146" s="201"/>
      <c r="FM146" s="201"/>
      <c r="FN146" s="201"/>
      <c r="FO146" s="201"/>
      <c r="FP146" s="201"/>
      <c r="FQ146" s="201"/>
      <c r="FR146" s="201"/>
      <c r="FS146" s="201"/>
      <c r="FT146" s="201"/>
      <c r="FU146" s="201"/>
      <c r="FV146" s="201"/>
      <c r="FW146" s="201"/>
    </row>
    <row r="147" spans="54:179">
      <c r="BB147" s="201"/>
      <c r="BC147" s="201"/>
      <c r="BD147" s="201"/>
      <c r="BE147" s="201"/>
      <c r="BF147" s="201"/>
      <c r="BG147" s="201"/>
      <c r="BH147" s="201"/>
      <c r="BI147" s="201"/>
      <c r="BJ147" s="201"/>
      <c r="BK147" s="201"/>
      <c r="BL147" s="201"/>
      <c r="BM147" s="201"/>
      <c r="BN147" s="201"/>
      <c r="BO147" s="201"/>
      <c r="BP147" s="201"/>
      <c r="BQ147" s="201"/>
      <c r="BR147" s="201"/>
      <c r="BS147" s="201"/>
      <c r="BT147" s="201"/>
      <c r="BU147" s="201"/>
      <c r="BV147" s="201"/>
      <c r="BW147" s="201"/>
      <c r="BX147" s="201"/>
      <c r="BY147" s="201"/>
      <c r="BZ147" s="201"/>
      <c r="CA147" s="201"/>
      <c r="CB147" s="201"/>
      <c r="CC147" s="201"/>
      <c r="CD147" s="201"/>
      <c r="CE147" s="201"/>
      <c r="CF147" s="201"/>
      <c r="CG147" s="201"/>
      <c r="CH147" s="201"/>
      <c r="CI147" s="201"/>
      <c r="CJ147" s="201"/>
      <c r="CK147" s="201"/>
      <c r="CL147" s="201"/>
      <c r="CM147" s="201"/>
      <c r="CN147" s="201"/>
      <c r="CO147" s="201"/>
      <c r="CP147" s="201"/>
      <c r="CQ147" s="201"/>
      <c r="CR147" s="201"/>
      <c r="CS147" s="201"/>
      <c r="CT147" s="201"/>
      <c r="CU147" s="201"/>
      <c r="CV147" s="201"/>
      <c r="CW147" s="201"/>
      <c r="CX147" s="201"/>
      <c r="CY147" s="201"/>
      <c r="CZ147" s="201"/>
      <c r="DA147" s="201"/>
      <c r="DB147" s="201"/>
      <c r="DC147" s="201"/>
      <c r="DD147" s="201"/>
      <c r="DE147" s="201"/>
      <c r="DF147" s="201"/>
      <c r="DG147" s="201"/>
      <c r="DH147" s="201"/>
      <c r="DI147" s="201"/>
      <c r="DJ147" s="201"/>
      <c r="DK147" s="201"/>
      <c r="DL147" s="201"/>
      <c r="DM147" s="201"/>
      <c r="DN147" s="201"/>
      <c r="DO147" s="201"/>
      <c r="DP147" s="201"/>
      <c r="DQ147" s="201"/>
      <c r="DR147" s="201"/>
      <c r="DS147" s="201"/>
      <c r="DT147" s="201"/>
      <c r="DU147" s="201"/>
      <c r="DV147" s="201"/>
      <c r="DW147" s="201"/>
      <c r="DX147" s="201"/>
      <c r="DY147" s="201"/>
      <c r="DZ147" s="201"/>
      <c r="EA147" s="201"/>
      <c r="EB147" s="201"/>
      <c r="EC147" s="201"/>
      <c r="ED147" s="201"/>
      <c r="EE147" s="201"/>
      <c r="EF147" s="201"/>
      <c r="EG147" s="201"/>
      <c r="EH147" s="201"/>
      <c r="EI147" s="201"/>
      <c r="EJ147" s="201"/>
      <c r="EK147" s="201"/>
      <c r="EL147" s="201"/>
      <c r="EM147" s="201"/>
      <c r="EN147" s="201"/>
      <c r="EO147" s="201"/>
      <c r="EP147" s="201"/>
      <c r="EQ147" s="201"/>
      <c r="ER147" s="201"/>
      <c r="ES147" s="201"/>
      <c r="ET147" s="201"/>
      <c r="EU147" s="201"/>
      <c r="EV147" s="201"/>
      <c r="EW147" s="201"/>
      <c r="EX147" s="201"/>
      <c r="EY147" s="201"/>
      <c r="EZ147" s="201"/>
      <c r="FA147" s="201"/>
      <c r="FB147" s="201"/>
      <c r="FC147" s="201"/>
      <c r="FD147" s="201"/>
      <c r="FE147" s="201"/>
      <c r="FF147" s="201"/>
      <c r="FG147" s="201"/>
      <c r="FH147" s="201"/>
      <c r="FI147" s="201"/>
      <c r="FJ147" s="201"/>
      <c r="FK147" s="201"/>
      <c r="FL147" s="201"/>
      <c r="FM147" s="201"/>
      <c r="FN147" s="201"/>
      <c r="FO147" s="201"/>
      <c r="FP147" s="201"/>
      <c r="FQ147" s="201"/>
      <c r="FR147" s="201"/>
      <c r="FS147" s="201"/>
      <c r="FT147" s="201"/>
      <c r="FU147" s="201"/>
      <c r="FV147" s="201"/>
      <c r="FW147" s="201"/>
    </row>
    <row r="149" spans="54:179">
      <c r="BB149" s="201"/>
      <c r="BC149" s="201"/>
      <c r="BD149" s="201"/>
      <c r="BE149" s="201"/>
      <c r="BF149" s="201"/>
      <c r="BG149" s="201"/>
      <c r="BH149" s="201"/>
      <c r="BI149" s="201"/>
      <c r="BJ149" s="201"/>
      <c r="BK149" s="201"/>
      <c r="BL149" s="201"/>
      <c r="BM149" s="201"/>
      <c r="BN149" s="201"/>
      <c r="BO149" s="201"/>
      <c r="BP149" s="201"/>
      <c r="BQ149" s="201"/>
      <c r="BR149" s="201"/>
      <c r="BS149" s="201"/>
      <c r="BT149" s="201"/>
      <c r="BU149" s="201"/>
      <c r="BV149" s="201"/>
      <c r="BW149" s="201"/>
      <c r="BX149" s="201"/>
      <c r="BY149" s="201"/>
      <c r="BZ149" s="201"/>
      <c r="CA149" s="201"/>
      <c r="CB149" s="201"/>
      <c r="CC149" s="201"/>
      <c r="CD149" s="201"/>
      <c r="CE149" s="201"/>
      <c r="CF149" s="201"/>
      <c r="CG149" s="201"/>
      <c r="CH149" s="201"/>
      <c r="CI149" s="201"/>
      <c r="CJ149" s="201"/>
      <c r="CK149" s="201"/>
      <c r="CL149" s="201"/>
      <c r="CM149" s="201"/>
      <c r="CN149" s="201"/>
      <c r="CO149" s="201"/>
      <c r="CP149" s="201"/>
      <c r="CQ149" s="201"/>
      <c r="CR149" s="201"/>
      <c r="CS149" s="201"/>
      <c r="CT149" s="201"/>
      <c r="CU149" s="201"/>
      <c r="CV149" s="201"/>
      <c r="CW149" s="201"/>
      <c r="CX149" s="201"/>
      <c r="CY149" s="201"/>
      <c r="CZ149" s="201"/>
      <c r="DA149" s="201"/>
      <c r="DB149" s="201"/>
      <c r="DC149" s="201"/>
      <c r="DD149" s="201"/>
      <c r="DE149" s="201"/>
      <c r="DF149" s="201"/>
      <c r="DG149" s="201"/>
      <c r="DH149" s="201"/>
      <c r="DI149" s="201"/>
      <c r="DJ149" s="201"/>
      <c r="DK149" s="201"/>
      <c r="DL149" s="201"/>
      <c r="DM149" s="201"/>
      <c r="DN149" s="201"/>
      <c r="DO149" s="201"/>
      <c r="DP149" s="201"/>
      <c r="DQ149" s="201"/>
      <c r="DR149" s="201"/>
      <c r="DS149" s="201"/>
      <c r="DT149" s="201"/>
      <c r="DU149" s="201"/>
      <c r="DV149" s="201"/>
      <c r="DW149" s="201"/>
      <c r="DX149" s="201"/>
      <c r="DY149" s="201"/>
      <c r="DZ149" s="201"/>
      <c r="EA149" s="201"/>
      <c r="EB149" s="201"/>
      <c r="EC149" s="201"/>
      <c r="ED149" s="201"/>
      <c r="EE149" s="201"/>
      <c r="EF149" s="201"/>
      <c r="EG149" s="201"/>
      <c r="EH149" s="201"/>
      <c r="EI149" s="201"/>
      <c r="EJ149" s="201"/>
      <c r="EK149" s="201"/>
      <c r="EL149" s="201"/>
      <c r="EM149" s="201"/>
      <c r="EN149" s="201"/>
      <c r="EO149" s="201"/>
      <c r="EP149" s="201"/>
      <c r="EQ149" s="201"/>
      <c r="ER149" s="201"/>
      <c r="ES149" s="201"/>
      <c r="ET149" s="201"/>
      <c r="EU149" s="201"/>
      <c r="EV149" s="201"/>
      <c r="EW149" s="201"/>
      <c r="EX149" s="201"/>
      <c r="EY149" s="201"/>
      <c r="EZ149" s="201"/>
      <c r="FA149" s="201"/>
      <c r="FB149" s="201"/>
      <c r="FC149" s="201"/>
      <c r="FD149" s="201"/>
      <c r="FE149" s="201"/>
      <c r="FF149" s="201"/>
      <c r="FG149" s="201"/>
      <c r="FH149" s="201"/>
      <c r="FI149" s="201"/>
      <c r="FJ149" s="201"/>
      <c r="FK149" s="201"/>
    </row>
    <row r="162" spans="2:162" ht="14">
      <c r="B162" s="153"/>
    </row>
    <row r="163" spans="2:162" ht="14">
      <c r="B163" s="153"/>
      <c r="EZ163" s="566"/>
      <c r="FA163" s="566"/>
      <c r="FB163" s="566"/>
      <c r="FC163" s="566"/>
      <c r="FD163" s="566"/>
      <c r="FE163" s="566"/>
      <c r="FF163" s="566"/>
    </row>
    <row r="164" spans="2:162" ht="14">
      <c r="B164" s="153"/>
      <c r="EZ164" s="566"/>
      <c r="FA164" s="566"/>
      <c r="FB164" s="566"/>
      <c r="FC164" s="566"/>
      <c r="FD164" s="566"/>
      <c r="FE164" s="566"/>
      <c r="FF164" s="566"/>
    </row>
    <row r="165" spans="2:162" ht="14">
      <c r="B165" s="151"/>
      <c r="EZ165" s="566"/>
      <c r="FA165" s="566"/>
      <c r="FB165" s="566"/>
      <c r="FC165" s="566"/>
      <c r="FD165" s="566"/>
      <c r="FE165" s="566"/>
      <c r="FF165" s="566"/>
    </row>
    <row r="168" spans="2:162" ht="14">
      <c r="B168" s="151"/>
    </row>
    <row r="169" spans="2:162" ht="14">
      <c r="B169" s="153"/>
      <c r="EZ169" s="566"/>
      <c r="FA169" s="566"/>
      <c r="FB169" s="566"/>
      <c r="FC169" s="566"/>
      <c r="FD169" s="566"/>
      <c r="FE169" s="566"/>
      <c r="FF169" s="566"/>
    </row>
    <row r="170" spans="2:162" ht="14">
      <c r="B170" s="153"/>
      <c r="EZ170" s="566"/>
      <c r="FA170" s="566"/>
      <c r="FB170" s="566"/>
      <c r="FC170" s="566"/>
      <c r="FD170" s="566"/>
      <c r="FE170" s="566"/>
      <c r="FF170" s="566"/>
    </row>
    <row r="171" spans="2:162" ht="14">
      <c r="B171" s="153"/>
      <c r="EZ171" s="566"/>
      <c r="FA171" s="566"/>
      <c r="FB171" s="566"/>
      <c r="FC171" s="566"/>
      <c r="FD171" s="566"/>
      <c r="FE171" s="566"/>
      <c r="FF171" s="566"/>
    </row>
    <row r="172" spans="2:162" ht="14">
      <c r="B172" s="153"/>
      <c r="EZ172" s="566"/>
      <c r="FA172" s="566"/>
      <c r="FB172" s="566"/>
      <c r="FC172" s="566"/>
      <c r="FD172" s="566"/>
      <c r="FE172" s="566"/>
      <c r="FF172" s="566"/>
    </row>
    <row r="173" spans="2:162" ht="14">
      <c r="B173" s="163"/>
      <c r="EZ173" s="566"/>
      <c r="FA173" s="566"/>
      <c r="FB173" s="566"/>
      <c r="FC173" s="566"/>
      <c r="FD173" s="566"/>
      <c r="FE173" s="566"/>
      <c r="FF173" s="566"/>
    </row>
    <row r="177" spans="2:167" ht="14">
      <c r="B177" s="164"/>
      <c r="EZ177" s="566"/>
      <c r="FA177" s="566"/>
      <c r="FB177" s="566"/>
      <c r="FC177" s="566"/>
      <c r="FD177" s="566"/>
      <c r="FE177" s="566"/>
      <c r="FF177" s="566"/>
    </row>
    <row r="178" spans="2:167" ht="14">
      <c r="B178" s="164"/>
      <c r="EY178" s="567"/>
      <c r="EZ178" s="567"/>
      <c r="FA178" s="567"/>
      <c r="FB178" s="567"/>
      <c r="FC178" s="567"/>
      <c r="FD178" s="567"/>
      <c r="FE178" s="567"/>
      <c r="FF178" s="567"/>
      <c r="FG178" s="567"/>
      <c r="FH178" s="567"/>
      <c r="FI178" s="567"/>
      <c r="FJ178" s="567"/>
      <c r="FK178" s="567"/>
    </row>
    <row r="179" spans="2:167" ht="14">
      <c r="B179" s="164"/>
      <c r="EZ179" s="566"/>
      <c r="FA179" s="566"/>
      <c r="FB179" s="566"/>
      <c r="FC179" s="566"/>
      <c r="FD179" s="566"/>
      <c r="FE179" s="566"/>
      <c r="FF179" s="566"/>
      <c r="FG179" s="566"/>
      <c r="FH179" s="566"/>
      <c r="FI179" s="566"/>
      <c r="FJ179" s="566"/>
      <c r="FK179" s="566"/>
    </row>
    <row r="180" spans="2:167" ht="14">
      <c r="B180" s="164"/>
      <c r="EZ180" s="566"/>
      <c r="FA180" s="566"/>
      <c r="FB180" s="566"/>
      <c r="FC180" s="566"/>
      <c r="FD180" s="566"/>
      <c r="FE180" s="566"/>
      <c r="FF180" s="566"/>
      <c r="FG180" s="566"/>
      <c r="FH180" s="566"/>
      <c r="FI180" s="566"/>
      <c r="FJ180" s="566"/>
      <c r="FK180" s="566"/>
    </row>
    <row r="181" spans="2:167" ht="14">
      <c r="B181" s="164"/>
      <c r="EZ181" s="566"/>
      <c r="FA181" s="566"/>
      <c r="FB181" s="566"/>
      <c r="FC181" s="566"/>
      <c r="FD181" s="566"/>
      <c r="FE181" s="566"/>
      <c r="FF181" s="566"/>
      <c r="FG181" s="566"/>
      <c r="FH181" s="566"/>
      <c r="FI181" s="566"/>
      <c r="FJ181" s="566"/>
      <c r="FK181" s="566"/>
    </row>
    <row r="182" spans="2:167" ht="14">
      <c r="B182" s="164"/>
      <c r="EZ182" s="566"/>
      <c r="FA182" s="566"/>
      <c r="FB182" s="566"/>
      <c r="FC182" s="566"/>
      <c r="FD182" s="566"/>
      <c r="FE182" s="566"/>
      <c r="FF182" s="566"/>
      <c r="FG182" s="566"/>
      <c r="FH182" s="566"/>
      <c r="FI182" s="566"/>
      <c r="FJ182" s="566"/>
      <c r="FK182" s="566"/>
    </row>
    <row r="183" spans="2:167" ht="14">
      <c r="B183" s="164"/>
      <c r="EZ183" s="566"/>
      <c r="FA183" s="566"/>
      <c r="FB183" s="566"/>
      <c r="FC183" s="566"/>
      <c r="FD183" s="566"/>
      <c r="FE183" s="566"/>
      <c r="FF183" s="566"/>
      <c r="FG183" s="566"/>
      <c r="FH183" s="566"/>
      <c r="FI183" s="566"/>
      <c r="FJ183" s="566"/>
      <c r="FK183" s="566"/>
    </row>
    <row r="184" spans="2:167" ht="14">
      <c r="B184" s="164"/>
      <c r="EZ184" s="566"/>
      <c r="FA184" s="566"/>
      <c r="FB184" s="566"/>
      <c r="FC184" s="566"/>
      <c r="FD184" s="566"/>
      <c r="FE184" s="566"/>
      <c r="FF184" s="566"/>
      <c r="FG184" s="566"/>
      <c r="FH184" s="566"/>
      <c r="FI184" s="566"/>
      <c r="FJ184" s="566"/>
      <c r="FK184" s="566"/>
    </row>
    <row r="185" spans="2:167" ht="14">
      <c r="B185" s="164"/>
      <c r="EZ185" s="566"/>
      <c r="FA185" s="566"/>
      <c r="FB185" s="566"/>
      <c r="FC185" s="566"/>
      <c r="FD185" s="566"/>
      <c r="FE185" s="566"/>
      <c r="FF185" s="566"/>
      <c r="FG185" s="566"/>
      <c r="FH185" s="566"/>
      <c r="FI185" s="566"/>
      <c r="FJ185" s="566"/>
      <c r="FK185" s="566"/>
    </row>
    <row r="186" spans="2:167" ht="14">
      <c r="B186" s="164"/>
      <c r="EZ186" s="566"/>
      <c r="FA186" s="566"/>
      <c r="FB186" s="566"/>
      <c r="FC186" s="566"/>
      <c r="FD186" s="566"/>
      <c r="FE186" s="566"/>
      <c r="FF186" s="566"/>
      <c r="FG186" s="566"/>
      <c r="FH186" s="566"/>
      <c r="FI186" s="566"/>
      <c r="FJ186" s="566"/>
      <c r="FK186" s="566"/>
    </row>
    <row r="187" spans="2:167" ht="14">
      <c r="B187" s="153"/>
      <c r="EZ187" s="566"/>
      <c r="FA187" s="566"/>
      <c r="FB187" s="566"/>
      <c r="FC187" s="566"/>
      <c r="FD187" s="566"/>
      <c r="FE187" s="566"/>
      <c r="FF187" s="566"/>
      <c r="FG187" s="566"/>
      <c r="FH187" s="566"/>
      <c r="FI187" s="566"/>
      <c r="FJ187" s="566"/>
      <c r="FK187" s="566"/>
    </row>
    <row r="188" spans="2:167" ht="14">
      <c r="B188" s="164"/>
      <c r="EZ188" s="566"/>
      <c r="FA188" s="566"/>
      <c r="FB188" s="566"/>
      <c r="FC188" s="566"/>
      <c r="FD188" s="566"/>
      <c r="FE188" s="566"/>
      <c r="FF188" s="566"/>
      <c r="FG188" s="566"/>
      <c r="FH188" s="566"/>
      <c r="FI188" s="566"/>
      <c r="FJ188" s="566"/>
      <c r="FK188" s="566"/>
    </row>
    <row r="189" spans="2:167" ht="14">
      <c r="B189" s="153"/>
      <c r="EZ189" s="566"/>
      <c r="FA189" s="566"/>
      <c r="FB189" s="566"/>
      <c r="FC189" s="566"/>
      <c r="FD189" s="566"/>
      <c r="FE189" s="566"/>
      <c r="FF189" s="566"/>
      <c r="FG189" s="566"/>
      <c r="FH189" s="566"/>
      <c r="FI189" s="566"/>
      <c r="FJ189" s="566"/>
      <c r="FK189" s="566"/>
    </row>
    <row r="190" spans="2:167" ht="14">
      <c r="B190" s="164"/>
      <c r="EZ190" s="566"/>
      <c r="FA190" s="566"/>
      <c r="FB190" s="566"/>
      <c r="FC190" s="566"/>
      <c r="FD190" s="566"/>
      <c r="FE190" s="566"/>
      <c r="FF190" s="566"/>
      <c r="FG190" s="566"/>
      <c r="FH190" s="566"/>
      <c r="FI190" s="566"/>
      <c r="FJ190" s="566"/>
      <c r="FK190" s="566"/>
    </row>
    <row r="191" spans="2:167" ht="14">
      <c r="B191" s="153"/>
      <c r="EZ191" s="566"/>
      <c r="FA191" s="566"/>
      <c r="FB191" s="566"/>
      <c r="FC191" s="566"/>
      <c r="FD191" s="566"/>
      <c r="FE191" s="566"/>
      <c r="FF191" s="566"/>
      <c r="FG191" s="566"/>
      <c r="FH191" s="566"/>
      <c r="FI191" s="566"/>
      <c r="FJ191" s="566"/>
      <c r="FK191" s="566"/>
    </row>
    <row r="192" spans="2:167" ht="14">
      <c r="B192" s="153"/>
      <c r="EY192" s="201"/>
      <c r="EZ192" s="566"/>
      <c r="FA192" s="566"/>
      <c r="FB192" s="566"/>
      <c r="FC192" s="566"/>
      <c r="FD192" s="566"/>
      <c r="FE192" s="566"/>
      <c r="FF192" s="566"/>
      <c r="FG192" s="566"/>
      <c r="FH192" s="566"/>
      <c r="FI192" s="566"/>
      <c r="FJ192" s="566"/>
      <c r="FK192" s="566"/>
    </row>
    <row r="193" spans="2:167" ht="14">
      <c r="B193" s="153"/>
      <c r="EY193" s="201"/>
      <c r="EZ193" s="566"/>
      <c r="FA193" s="566"/>
      <c r="FB193" s="566"/>
      <c r="FC193" s="566"/>
      <c r="FD193" s="566"/>
      <c r="FE193" s="566"/>
      <c r="FF193" s="566"/>
      <c r="FG193" s="566"/>
      <c r="FH193" s="566"/>
      <c r="FI193" s="566"/>
      <c r="FJ193" s="566"/>
      <c r="FK193" s="566"/>
    </row>
    <row r="194" spans="2:167" ht="14">
      <c r="B194" s="153"/>
      <c r="EY194" s="201"/>
      <c r="EZ194" s="566"/>
      <c r="FA194" s="566"/>
      <c r="FB194" s="566"/>
      <c r="FC194" s="566"/>
      <c r="FD194" s="566"/>
      <c r="FE194" s="566"/>
      <c r="FF194" s="566"/>
      <c r="FG194" s="566"/>
      <c r="FH194" s="566"/>
      <c r="FI194" s="566"/>
      <c r="FJ194" s="566"/>
      <c r="FK194" s="566"/>
    </row>
    <row r="195" spans="2:167">
      <c r="FF195" s="566"/>
    </row>
    <row r="196" spans="2:167" ht="14">
      <c r="B196" s="153"/>
      <c r="EY196" s="201"/>
      <c r="EZ196" s="566"/>
      <c r="FA196" s="566"/>
      <c r="FB196" s="566"/>
      <c r="FC196" s="566"/>
      <c r="FD196" s="566"/>
      <c r="FE196" s="566"/>
      <c r="FF196" s="566"/>
      <c r="FG196" s="566"/>
      <c r="FH196" s="566"/>
      <c r="FI196" s="566"/>
      <c r="FJ196" s="566"/>
      <c r="FK196" s="566"/>
    </row>
    <row r="197" spans="2:167" ht="14">
      <c r="B197" s="153"/>
      <c r="EY197" s="201"/>
      <c r="EZ197" s="566"/>
      <c r="FA197" s="566"/>
      <c r="FB197" s="566"/>
      <c r="FC197" s="566"/>
      <c r="FD197" s="566"/>
      <c r="FE197" s="566"/>
      <c r="FF197" s="566"/>
      <c r="FG197" s="566"/>
      <c r="FH197" s="566"/>
      <c r="FI197" s="566"/>
      <c r="FJ197" s="566"/>
      <c r="FK197" s="566"/>
    </row>
    <row r="198" spans="2:167" ht="14">
      <c r="B198" s="153"/>
      <c r="EY198" s="201"/>
      <c r="EZ198" s="566"/>
      <c r="FA198" s="566"/>
      <c r="FB198" s="566"/>
      <c r="FC198" s="566"/>
      <c r="FD198" s="566"/>
      <c r="FE198" s="566"/>
      <c r="FF198" s="566"/>
      <c r="FG198" s="566"/>
      <c r="FH198" s="566"/>
      <c r="FI198" s="566"/>
      <c r="FJ198" s="566"/>
      <c r="FK198" s="566"/>
    </row>
  </sheetData>
  <mergeCells count="12">
    <mergeCell ref="FU77:FV77"/>
    <mergeCell ref="EC77:ED77"/>
    <mergeCell ref="EF77:EG77"/>
    <mergeCell ref="EK77:EL77"/>
    <mergeCell ref="EO77:EP77"/>
    <mergeCell ref="ER77:ES77"/>
    <mergeCell ref="EW77:EX77"/>
    <mergeCell ref="FA77:FB77"/>
    <mergeCell ref="FD77:FE77"/>
    <mergeCell ref="FI77:FJ77"/>
    <mergeCell ref="FM77:FN77"/>
    <mergeCell ref="FP77:FQ77"/>
  </mergeCells>
  <printOptions horizontalCentered="1" verticalCentered="1"/>
  <pageMargins left="0.25" right="0.25" top="0.75" bottom="0.75" header="0.3" footer="0.3"/>
  <pageSetup scale="65" orientation="landscape" horizontalDpi="4294967295" verticalDpi="4294967295" r:id="rId1"/>
  <headerFooter>
    <oddFooter>&amp;L&amp;F&amp;R&amp;D</oddFooter>
  </headerFooter>
  <colBreaks count="9" manualBreakCount="9">
    <brk id="53" min="1" max="61" man="1"/>
    <brk id="65" min="1" max="61" man="1"/>
    <brk id="77" min="1" max="61" man="1"/>
    <brk id="81" min="1" max="60" man="1"/>
    <brk id="86" min="1" max="60" man="1"/>
    <brk id="91" min="1" max="60" man="1"/>
    <brk id="96" min="1" max="77" man="1"/>
    <brk id="101" min="1" max="77" man="1"/>
    <brk id="106" min="1" max="77"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I198"/>
  <sheetViews>
    <sheetView zoomScale="110" zoomScaleNormal="110" workbookViewId="0">
      <pane xSplit="53" ySplit="5" topLeftCell="BB101" activePane="bottomRight" state="frozen"/>
      <selection activeCell="FW33" sqref="FW33"/>
      <selection pane="topRight" activeCell="FW33" sqref="FW33"/>
      <selection pane="bottomLeft" activeCell="FW33" sqref="FW33"/>
      <selection pane="bottomRight" sqref="A1:XFD1048576"/>
    </sheetView>
  </sheetViews>
  <sheetFormatPr baseColWidth="10" defaultColWidth="9.1640625" defaultRowHeight="13"/>
  <cols>
    <col min="1" max="1" width="2.83203125" style="143" customWidth="1"/>
    <col min="2" max="2" width="86.6640625" style="144" customWidth="1"/>
    <col min="3" max="5" width="12.5" style="143" hidden="1" customWidth="1"/>
    <col min="6" max="6" width="12.6640625" style="143" hidden="1" customWidth="1"/>
    <col min="7" max="9" width="12.5" style="143" hidden="1" customWidth="1"/>
    <col min="10" max="11" width="12.6640625" style="143" hidden="1" customWidth="1"/>
    <col min="12" max="13" width="13" style="143" hidden="1" customWidth="1"/>
    <col min="14" max="14" width="12.5" style="143" hidden="1" customWidth="1"/>
    <col min="15" max="15" width="13" style="143" hidden="1" customWidth="1"/>
    <col min="16" max="18" width="12.6640625" style="143" hidden="1" customWidth="1"/>
    <col min="19" max="20" width="13" style="143" hidden="1" customWidth="1"/>
    <col min="21" max="21" width="12.6640625" style="143" hidden="1" customWidth="1"/>
    <col min="22" max="22" width="13" style="143" hidden="1" customWidth="1"/>
    <col min="23" max="23" width="12.6640625" style="143" hidden="1" customWidth="1"/>
    <col min="24" max="24" width="13.33203125" style="143" hidden="1" customWidth="1"/>
    <col min="25" max="25" width="12.6640625" style="143" hidden="1" customWidth="1"/>
    <col min="26" max="28" width="13" style="143" hidden="1" customWidth="1"/>
    <col min="29" max="30" width="12.6640625" style="143" hidden="1" customWidth="1"/>
    <col min="31" max="32" width="13" style="143" hidden="1" customWidth="1"/>
    <col min="33" max="34" width="12.6640625" style="143" hidden="1" customWidth="1"/>
    <col min="35" max="36" width="12.83203125" style="143" hidden="1" customWidth="1"/>
    <col min="37" max="37" width="13" style="143" hidden="1" customWidth="1"/>
    <col min="38" max="38" width="12.83203125" style="143" hidden="1" customWidth="1"/>
    <col min="39" max="40" width="13" style="143" hidden="1" customWidth="1"/>
    <col min="41" max="41" width="12.83203125" style="143" hidden="1" customWidth="1"/>
    <col min="42" max="42" width="12.33203125" style="143" hidden="1" customWidth="1"/>
    <col min="43" max="43" width="13" style="143" hidden="1" customWidth="1"/>
    <col min="44" max="44" width="12.33203125" style="143" hidden="1" customWidth="1"/>
    <col min="45" max="45" width="12.6640625" style="143" hidden="1" customWidth="1"/>
    <col min="46" max="46" width="12.33203125" style="143" hidden="1" customWidth="1"/>
    <col min="47" max="47" width="13" style="143" hidden="1" customWidth="1"/>
    <col min="48" max="48" width="12.83203125" style="143" hidden="1" customWidth="1"/>
    <col min="49" max="49" width="12.5" style="143" hidden="1" customWidth="1"/>
    <col min="50" max="52" width="13" style="143" hidden="1" customWidth="1"/>
    <col min="53" max="53" width="12.6640625" style="143" hidden="1" customWidth="1"/>
    <col min="54" max="54" width="13" style="143" customWidth="1"/>
    <col min="55" max="56" width="12.6640625" style="143" customWidth="1"/>
    <col min="57" max="57" width="13" style="143" customWidth="1"/>
    <col min="58" max="58" width="12.6640625" style="143" customWidth="1"/>
    <col min="59" max="59" width="13" style="143" customWidth="1"/>
    <col min="60" max="60" width="12.6640625" style="143" customWidth="1"/>
    <col min="61" max="61" width="12.33203125" style="143" customWidth="1"/>
    <col min="62" max="62" width="12.5" style="143" customWidth="1"/>
    <col min="63" max="63" width="13" style="143" customWidth="1"/>
    <col min="64" max="64" width="12.83203125" style="143" customWidth="1"/>
    <col min="65" max="65" width="13" style="143" customWidth="1"/>
    <col min="66" max="66" width="12.83203125" style="143" customWidth="1"/>
    <col min="67" max="68" width="12.6640625" style="143" customWidth="1"/>
    <col min="69" max="70" width="12.33203125" style="143" customWidth="1"/>
    <col min="71" max="71" width="13" style="143" customWidth="1"/>
    <col min="72" max="72" width="12.83203125" style="143" customWidth="1"/>
    <col min="73" max="73" width="13" style="143" customWidth="1"/>
    <col min="74" max="74" width="13.33203125" style="143" customWidth="1"/>
    <col min="75" max="75" width="12.6640625" style="143" customWidth="1"/>
    <col min="76" max="76" width="13" style="143" customWidth="1"/>
    <col min="77" max="77" width="12.6640625" style="143" customWidth="1"/>
    <col min="78" max="78" width="12.33203125" style="143" customWidth="1"/>
    <col min="79" max="79" width="13" style="143" customWidth="1"/>
    <col min="80" max="80" width="12.83203125" style="143" customWidth="1"/>
    <col min="81" max="83" width="13" style="143" customWidth="1"/>
    <col min="84" max="84" width="12.83203125" style="143" customWidth="1"/>
    <col min="85" max="85" width="13" style="143" customWidth="1"/>
    <col min="86" max="88" width="12.83203125" style="143" customWidth="1"/>
    <col min="89" max="89" width="12.6640625" style="143" customWidth="1"/>
    <col min="90" max="90" width="13" style="143" customWidth="1"/>
    <col min="91" max="91" width="12.83203125" style="143" customWidth="1"/>
    <col min="92" max="97" width="12.33203125" style="143" customWidth="1"/>
    <col min="98" max="98" width="11.5" style="143" customWidth="1"/>
    <col min="99" max="104" width="11.1640625" style="143" customWidth="1"/>
    <col min="105" max="112" width="11.5" style="143" customWidth="1"/>
    <col min="113" max="119" width="10.6640625" style="143" customWidth="1"/>
    <col min="120" max="121" width="11" style="143" customWidth="1"/>
    <col min="122" max="122" width="11.5" style="143" customWidth="1"/>
    <col min="123" max="124" width="11.1640625" style="143" customWidth="1"/>
    <col min="125" max="143" width="12.5" style="143" customWidth="1"/>
    <col min="144" max="179" width="12.1640625" style="143" bestFit="1" customWidth="1"/>
    <col min="180" max="180" width="9.1640625" style="169"/>
    <col min="181" max="184" width="10.33203125" style="143" bestFit="1" customWidth="1"/>
    <col min="185" max="191" width="9.1640625" style="143"/>
    <col min="192" max="192" width="9.83203125" style="143" bestFit="1" customWidth="1"/>
    <col min="193" max="204" width="9.1640625" style="143"/>
    <col min="205" max="205" width="10.5" style="143" bestFit="1" customWidth="1"/>
    <col min="206" max="16384" width="9.1640625" style="143"/>
  </cols>
  <sheetData>
    <row r="1" spans="1:217">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c r="ES1" s="530"/>
      <c r="ET1" s="530"/>
      <c r="EU1" s="530"/>
      <c r="EV1" s="530"/>
      <c r="EW1" s="530"/>
    </row>
    <row r="2" spans="1:217" ht="23">
      <c r="B2" s="146"/>
      <c r="CH2" s="184"/>
      <c r="CI2" s="184"/>
      <c r="CJ2" s="184"/>
      <c r="DL2" s="178"/>
      <c r="DM2" s="178"/>
      <c r="DN2" s="178"/>
      <c r="DO2" s="178"/>
      <c r="DP2" s="178"/>
      <c r="DQ2" s="178"/>
      <c r="DR2" s="178"/>
      <c r="DU2" s="308"/>
      <c r="DV2" s="308"/>
      <c r="DW2" s="308"/>
      <c r="DX2" s="308"/>
      <c r="DY2" s="308"/>
      <c r="DZ2" s="487"/>
      <c r="EA2" s="308"/>
      <c r="EB2" s="308"/>
      <c r="EC2" s="308"/>
      <c r="ED2" s="308"/>
      <c r="EE2" s="308"/>
      <c r="EF2" s="308"/>
      <c r="EG2" s="308"/>
      <c r="EH2" s="308"/>
      <c r="EI2" s="308"/>
      <c r="EJ2" s="308"/>
      <c r="EK2" s="308"/>
      <c r="EL2" s="308"/>
      <c r="EM2" s="308"/>
      <c r="EN2" s="308"/>
      <c r="EO2" s="308"/>
      <c r="EP2" s="204"/>
      <c r="EQ2" s="204"/>
      <c r="ER2" s="204"/>
      <c r="ES2" s="204"/>
      <c r="ET2" s="204"/>
      <c r="EU2" s="204"/>
      <c r="EV2" s="204"/>
      <c r="EW2" s="204"/>
      <c r="EX2" s="204"/>
      <c r="EY2" s="204"/>
      <c r="EZ2" s="204"/>
      <c r="FA2" s="204"/>
      <c r="FB2" s="204"/>
      <c r="FC2" s="204"/>
      <c r="FD2" s="204"/>
      <c r="FE2" s="204"/>
      <c r="FF2" s="565"/>
      <c r="FG2" s="565"/>
      <c r="FH2" s="565"/>
      <c r="FI2" s="536"/>
      <c r="FJ2" s="536"/>
      <c r="FK2" s="536"/>
      <c r="FL2" s="571"/>
      <c r="FM2" s="571"/>
      <c r="FN2" s="571"/>
      <c r="FO2" s="571"/>
      <c r="FP2" s="571"/>
      <c r="FQ2" s="571"/>
      <c r="FR2" s="571"/>
      <c r="FS2" s="571"/>
      <c r="FT2" s="571"/>
      <c r="FU2" s="571"/>
      <c r="FV2" s="571"/>
      <c r="FW2" s="571"/>
    </row>
    <row r="3" spans="1:217" ht="36.75" customHeight="1" thickBot="1">
      <c r="A3" s="523"/>
      <c r="B3" s="207"/>
      <c r="EQ3" s="525"/>
      <c r="ER3" s="525"/>
      <c r="EU3" s="313"/>
    </row>
    <row r="4" spans="1:217" s="148" customFormat="1" ht="21.75" customHeight="1">
      <c r="B4" s="210"/>
      <c r="C4" s="533"/>
      <c r="D4" s="533"/>
      <c r="E4" s="533"/>
      <c r="F4" s="533"/>
      <c r="G4" s="533"/>
      <c r="H4" s="533"/>
      <c r="I4" s="533"/>
      <c r="J4" s="533"/>
      <c r="K4" s="533"/>
      <c r="L4" s="533"/>
      <c r="M4" s="533"/>
      <c r="N4" s="533"/>
      <c r="O4" s="533"/>
      <c r="P4" s="533"/>
      <c r="Q4" s="533"/>
      <c r="R4" s="533"/>
      <c r="S4" s="533"/>
      <c r="T4" s="533"/>
      <c r="U4" s="533"/>
      <c r="V4" s="533"/>
      <c r="W4" s="533"/>
      <c r="X4" s="533"/>
      <c r="Y4" s="533"/>
      <c r="Z4" s="533"/>
      <c r="AA4" s="533"/>
      <c r="AB4" s="533"/>
      <c r="AC4" s="533"/>
      <c r="AD4" s="533"/>
      <c r="AE4" s="533"/>
      <c r="AF4" s="533"/>
      <c r="AG4" s="533"/>
      <c r="AH4" s="533"/>
      <c r="AI4" s="533"/>
      <c r="AJ4" s="533"/>
      <c r="AK4" s="533"/>
      <c r="AL4" s="533"/>
      <c r="AM4" s="533"/>
      <c r="AN4" s="533"/>
      <c r="AO4" s="533"/>
      <c r="AP4" s="533"/>
      <c r="AQ4" s="533"/>
      <c r="AR4" s="533"/>
      <c r="AS4" s="533"/>
      <c r="AT4" s="533"/>
      <c r="AU4" s="533"/>
      <c r="AV4" s="533"/>
      <c r="AW4" s="533"/>
      <c r="AX4" s="534"/>
      <c r="AY4" s="535"/>
      <c r="AZ4" s="535"/>
      <c r="BA4" s="535"/>
      <c r="BB4" s="535"/>
      <c r="BC4" s="535"/>
      <c r="BD4" s="535"/>
      <c r="BE4" s="535"/>
      <c r="BF4" s="535"/>
      <c r="BG4" s="535"/>
      <c r="BH4" s="535"/>
      <c r="BI4" s="535"/>
      <c r="BJ4" s="535"/>
      <c r="BK4" s="535"/>
      <c r="BL4" s="535"/>
      <c r="BM4" s="535"/>
      <c r="BN4" s="535"/>
      <c r="BO4" s="535"/>
      <c r="BP4" s="535"/>
      <c r="BQ4" s="535"/>
      <c r="BR4" s="535"/>
      <c r="BS4" s="535"/>
      <c r="BT4" s="535"/>
      <c r="BU4" s="535"/>
      <c r="BV4" s="535"/>
      <c r="BW4" s="535"/>
      <c r="BX4" s="535"/>
      <c r="BY4" s="535"/>
      <c r="BZ4" s="535"/>
      <c r="CA4" s="535"/>
      <c r="CB4" s="535"/>
      <c r="CC4" s="535"/>
      <c r="CD4" s="535"/>
      <c r="CE4" s="535"/>
      <c r="CF4" s="535"/>
      <c r="CG4" s="535"/>
      <c r="CH4" s="535"/>
      <c r="CI4" s="535"/>
      <c r="CJ4" s="535"/>
      <c r="CK4" s="535"/>
      <c r="CL4" s="535"/>
      <c r="CM4" s="535"/>
      <c r="CN4" s="535"/>
      <c r="CO4" s="535"/>
      <c r="CP4" s="535"/>
      <c r="CQ4" s="535"/>
      <c r="CR4" s="535"/>
      <c r="CS4" s="535"/>
      <c r="CT4" s="535"/>
      <c r="CU4" s="535"/>
      <c r="CV4" s="535"/>
      <c r="CW4" s="535"/>
      <c r="CX4" s="535"/>
      <c r="CY4" s="535"/>
      <c r="CZ4" s="535"/>
      <c r="DA4" s="535"/>
      <c r="DB4" s="535"/>
      <c r="DC4" s="535"/>
      <c r="DD4" s="535"/>
      <c r="DE4" s="535"/>
      <c r="DF4" s="535"/>
      <c r="DG4" s="535"/>
      <c r="DH4" s="535"/>
      <c r="DI4" s="535"/>
      <c r="DJ4" s="535"/>
      <c r="DK4" s="535"/>
      <c r="DL4" s="535"/>
      <c r="DM4" s="535"/>
      <c r="DN4" s="535"/>
      <c r="DO4" s="535"/>
      <c r="DP4" s="535"/>
      <c r="DQ4" s="535"/>
      <c r="DR4" s="535"/>
      <c r="DS4" s="535"/>
      <c r="DT4" s="535"/>
      <c r="DU4" s="535"/>
      <c r="DV4" s="535"/>
      <c r="DW4" s="535"/>
      <c r="DX4" s="535"/>
      <c r="DY4" s="535"/>
      <c r="DZ4" s="535"/>
      <c r="EA4" s="535"/>
      <c r="EB4" s="535"/>
      <c r="EC4" s="535"/>
      <c r="ED4" s="535"/>
      <c r="EE4" s="535"/>
      <c r="EF4" s="535"/>
      <c r="EG4" s="535"/>
      <c r="EH4" s="535"/>
      <c r="EI4" s="535"/>
      <c r="EJ4" s="535"/>
      <c r="EK4" s="535"/>
      <c r="EL4" s="535"/>
      <c r="EM4" s="535"/>
      <c r="EN4" s="535"/>
      <c r="EO4" s="535"/>
      <c r="EP4" s="535"/>
      <c r="EQ4" s="535"/>
      <c r="ER4" s="535"/>
      <c r="ES4" s="535"/>
      <c r="ET4" s="535"/>
      <c r="EU4" s="535"/>
      <c r="EV4" s="535"/>
      <c r="EW4" s="535"/>
      <c r="EX4" s="535"/>
      <c r="EY4" s="535"/>
      <c r="EZ4" s="535"/>
      <c r="FA4" s="535"/>
      <c r="FB4" s="535"/>
      <c r="FC4" s="535"/>
      <c r="FD4" s="535"/>
      <c r="FE4" s="535"/>
      <c r="FF4" s="535"/>
      <c r="FG4" s="535"/>
      <c r="FH4" s="535"/>
      <c r="FI4" s="535"/>
      <c r="FJ4" s="535"/>
      <c r="FK4" s="535"/>
      <c r="FL4" s="535"/>
      <c r="FM4" s="535"/>
      <c r="FN4" s="535"/>
      <c r="FO4" s="535"/>
      <c r="FP4" s="535"/>
      <c r="FQ4" s="535"/>
      <c r="FR4" s="535"/>
      <c r="FS4" s="535"/>
      <c r="FT4" s="535"/>
      <c r="FU4" s="535"/>
      <c r="FV4" s="535"/>
      <c r="FW4" s="535"/>
      <c r="FX4" s="535"/>
    </row>
    <row r="5" spans="1:217" s="148" customFormat="1" ht="14" thickBot="1">
      <c r="B5" s="208"/>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row>
    <row r="6" spans="1:217" ht="9.75" customHeight="1"/>
    <row r="7" spans="1:217" s="157" customFormat="1" ht="22.5" customHeight="1">
      <c r="B7" s="151"/>
      <c r="FX7" s="406"/>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row>
    <row r="8" spans="1:217" s="157" customFormat="1" ht="14">
      <c r="B8" s="153"/>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190"/>
      <c r="BG8" s="190"/>
      <c r="BH8" s="190"/>
      <c r="BI8" s="190"/>
      <c r="BJ8" s="190"/>
      <c r="BK8" s="190"/>
      <c r="BL8" s="190"/>
      <c r="BM8" s="190"/>
      <c r="BN8" s="190"/>
      <c r="BO8" s="190"/>
      <c r="BP8" s="190"/>
      <c r="BQ8" s="190"/>
      <c r="BR8" s="190"/>
      <c r="BS8" s="190"/>
      <c r="BT8" s="190"/>
      <c r="BU8" s="190"/>
      <c r="BV8" s="190"/>
      <c r="BW8" s="190"/>
      <c r="BX8" s="190"/>
      <c r="BY8" s="190"/>
      <c r="BZ8" s="190"/>
      <c r="CA8" s="190"/>
      <c r="CB8" s="190"/>
      <c r="CC8" s="190"/>
      <c r="CD8" s="190"/>
      <c r="CE8" s="190"/>
      <c r="CF8" s="190"/>
      <c r="CG8" s="190"/>
      <c r="CH8" s="190"/>
      <c r="CI8" s="190"/>
      <c r="CJ8" s="190"/>
      <c r="CK8" s="190"/>
      <c r="CL8" s="190"/>
      <c r="CM8" s="190"/>
      <c r="CN8" s="190"/>
      <c r="CO8" s="190"/>
      <c r="CP8" s="190"/>
      <c r="CQ8" s="190"/>
      <c r="CR8" s="190"/>
      <c r="CS8" s="190"/>
      <c r="CT8" s="190"/>
      <c r="CU8" s="190"/>
      <c r="CV8" s="190"/>
      <c r="CW8" s="190"/>
      <c r="CX8" s="190"/>
      <c r="CY8" s="190"/>
      <c r="CZ8" s="190"/>
      <c r="DA8" s="190"/>
      <c r="DB8" s="190"/>
      <c r="DC8" s="190"/>
      <c r="DD8" s="190"/>
      <c r="DE8" s="190"/>
      <c r="DF8" s="190"/>
      <c r="DG8" s="190"/>
      <c r="DH8" s="190"/>
      <c r="DI8" s="190"/>
      <c r="DJ8" s="190"/>
      <c r="DK8" s="190"/>
      <c r="DL8" s="191"/>
      <c r="DM8" s="191"/>
      <c r="DN8" s="191"/>
      <c r="DO8" s="191"/>
      <c r="DP8" s="191"/>
      <c r="DQ8" s="191"/>
      <c r="DR8" s="192"/>
      <c r="DS8" s="192"/>
      <c r="DT8" s="192"/>
      <c r="DU8" s="442"/>
      <c r="DV8" s="442"/>
      <c r="DW8" s="442"/>
      <c r="DX8" s="442"/>
      <c r="DY8" s="442"/>
      <c r="DZ8" s="442"/>
      <c r="EA8" s="442"/>
      <c r="EB8" s="442"/>
      <c r="EC8" s="442"/>
      <c r="ED8" s="443"/>
      <c r="EE8" s="443"/>
      <c r="EF8" s="443"/>
      <c r="EG8" s="443"/>
      <c r="EH8" s="443"/>
      <c r="EI8" s="443"/>
      <c r="EJ8" s="443"/>
      <c r="EK8" s="443"/>
      <c r="EL8" s="442"/>
      <c r="EM8" s="442"/>
      <c r="EN8" s="442"/>
      <c r="EO8" s="442"/>
      <c r="EP8" s="443"/>
      <c r="EQ8" s="443"/>
      <c r="ER8" s="443"/>
      <c r="ES8" s="443"/>
      <c r="ET8" s="443"/>
      <c r="EU8" s="443"/>
      <c r="EV8" s="443"/>
      <c r="EW8" s="443"/>
      <c r="EX8" s="443"/>
      <c r="EY8" s="443"/>
      <c r="EZ8" s="442"/>
      <c r="FA8" s="442"/>
      <c r="FB8" s="443"/>
      <c r="FC8" s="443"/>
      <c r="FD8" s="443"/>
      <c r="FE8" s="443"/>
      <c r="FF8" s="443"/>
      <c r="FG8" s="443"/>
      <c r="FH8" s="443"/>
      <c r="FI8" s="443"/>
      <c r="FJ8" s="442"/>
      <c r="FK8" s="442"/>
      <c r="FL8" s="442"/>
      <c r="FM8" s="442"/>
      <c r="FN8" s="442"/>
      <c r="FO8" s="443"/>
      <c r="FP8" s="443"/>
      <c r="FQ8" s="443"/>
      <c r="FR8" s="443"/>
      <c r="FS8" s="443"/>
      <c r="FT8" s="443"/>
      <c r="FU8" s="443"/>
      <c r="FV8" s="443"/>
      <c r="FW8" s="442"/>
      <c r="FX8" s="406"/>
      <c r="FY8" s="143"/>
      <c r="FZ8" s="143"/>
      <c r="GA8" s="143"/>
      <c r="GB8" s="143"/>
      <c r="GC8" s="143"/>
      <c r="GD8" s="143"/>
      <c r="GE8" s="143"/>
      <c r="GF8" s="143"/>
      <c r="GG8" s="143"/>
      <c r="GH8" s="143"/>
      <c r="GI8" s="143"/>
      <c r="GJ8" s="143"/>
      <c r="GK8" s="326"/>
      <c r="GL8" s="326"/>
      <c r="GM8" s="326"/>
      <c r="GN8" s="326"/>
      <c r="GO8" s="326"/>
      <c r="GP8" s="326"/>
      <c r="GQ8" s="326"/>
      <c r="GR8" s="326"/>
      <c r="GS8" s="326"/>
      <c r="GT8" s="326"/>
      <c r="GU8" s="326"/>
      <c r="GV8" s="326"/>
      <c r="GW8" s="201"/>
      <c r="GX8" s="143"/>
      <c r="GY8" s="143"/>
      <c r="GZ8" s="143"/>
      <c r="HA8" s="143"/>
      <c r="HB8" s="143"/>
      <c r="HC8" s="143"/>
      <c r="HD8" s="143"/>
      <c r="HE8" s="143"/>
      <c r="HF8" s="143"/>
      <c r="HG8" s="143"/>
      <c r="HH8" s="143"/>
      <c r="HI8" s="143"/>
    </row>
    <row r="9" spans="1:217" s="157" customFormat="1" ht="14">
      <c r="B9" s="153"/>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c r="BC9" s="190"/>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0"/>
      <c r="CE9" s="190"/>
      <c r="CF9" s="190"/>
      <c r="CG9" s="190"/>
      <c r="CH9" s="190"/>
      <c r="CI9" s="190"/>
      <c r="CJ9" s="190"/>
      <c r="CK9" s="190"/>
      <c r="CL9" s="190"/>
      <c r="CM9" s="190"/>
      <c r="CN9" s="190"/>
      <c r="CO9" s="190"/>
      <c r="CP9" s="190"/>
      <c r="CQ9" s="190"/>
      <c r="CR9" s="190"/>
      <c r="CS9" s="190"/>
      <c r="CT9" s="190"/>
      <c r="CU9" s="190"/>
      <c r="CV9" s="190"/>
      <c r="CW9" s="190"/>
      <c r="CX9" s="190"/>
      <c r="CY9" s="190"/>
      <c r="CZ9" s="190"/>
      <c r="DA9" s="190"/>
      <c r="DB9" s="190"/>
      <c r="DC9" s="190"/>
      <c r="DD9" s="190"/>
      <c r="DE9" s="190"/>
      <c r="DF9" s="190"/>
      <c r="DG9" s="190"/>
      <c r="DH9" s="190"/>
      <c r="DI9" s="190"/>
      <c r="DJ9" s="190"/>
      <c r="DK9" s="190"/>
      <c r="DL9" s="191"/>
      <c r="DM9" s="191"/>
      <c r="DN9" s="191"/>
      <c r="DO9" s="191"/>
      <c r="DP9" s="191"/>
      <c r="DQ9" s="191"/>
      <c r="DR9" s="192"/>
      <c r="DS9" s="192"/>
      <c r="DT9" s="192"/>
      <c r="DU9" s="442"/>
      <c r="DV9" s="442"/>
      <c r="DW9" s="442"/>
      <c r="DX9" s="442"/>
      <c r="DY9" s="442"/>
      <c r="DZ9" s="442"/>
      <c r="EA9" s="442"/>
      <c r="EB9" s="442"/>
      <c r="EC9" s="442"/>
      <c r="ED9" s="443"/>
      <c r="EE9" s="443"/>
      <c r="EF9" s="443"/>
      <c r="EG9" s="443"/>
      <c r="EH9" s="443"/>
      <c r="EI9" s="443"/>
      <c r="EJ9" s="443"/>
      <c r="EK9" s="443"/>
      <c r="EL9" s="442"/>
      <c r="EM9" s="442"/>
      <c r="EN9" s="442"/>
      <c r="EO9" s="442"/>
      <c r="EP9" s="443"/>
      <c r="EQ9" s="443"/>
      <c r="ER9" s="443"/>
      <c r="ES9" s="443"/>
      <c r="ET9" s="443"/>
      <c r="EU9" s="443"/>
      <c r="EV9" s="443"/>
      <c r="EW9" s="443"/>
      <c r="EX9" s="443"/>
      <c r="EY9" s="443"/>
      <c r="EZ9" s="442"/>
      <c r="FA9" s="442"/>
      <c r="FB9" s="443"/>
      <c r="FC9" s="443"/>
      <c r="FD9" s="443"/>
      <c r="FE9" s="443"/>
      <c r="FF9" s="443"/>
      <c r="FG9" s="443"/>
      <c r="FH9" s="443"/>
      <c r="FI9" s="443"/>
      <c r="FJ9" s="442"/>
      <c r="FK9" s="442"/>
      <c r="FL9" s="442"/>
      <c r="FM9" s="442"/>
      <c r="FN9" s="442"/>
      <c r="FO9" s="443"/>
      <c r="FP9" s="443"/>
      <c r="FQ9" s="443"/>
      <c r="FR9" s="443"/>
      <c r="FS9" s="443"/>
      <c r="FT9" s="443"/>
      <c r="FU9" s="443"/>
      <c r="FV9" s="443"/>
      <c r="FW9" s="442"/>
      <c r="FX9" s="406"/>
      <c r="FY9" s="143"/>
      <c r="FZ9" s="143"/>
      <c r="GA9" s="143"/>
      <c r="GB9" s="143"/>
      <c r="GC9" s="143"/>
      <c r="GD9" s="143"/>
      <c r="GE9" s="143"/>
      <c r="GF9" s="143"/>
      <c r="GG9" s="143"/>
      <c r="GH9" s="143"/>
      <c r="GI9" s="143"/>
      <c r="GJ9" s="143"/>
      <c r="GK9" s="326"/>
      <c r="GL9" s="326"/>
      <c r="GM9" s="326"/>
      <c r="GN9" s="326"/>
      <c r="GO9" s="326"/>
      <c r="GP9" s="326"/>
      <c r="GQ9" s="326"/>
      <c r="GR9" s="326"/>
      <c r="GS9" s="326"/>
      <c r="GT9" s="326"/>
      <c r="GU9" s="326"/>
      <c r="GV9" s="326"/>
      <c r="GW9" s="201"/>
      <c r="GX9" s="143"/>
      <c r="GY9" s="143"/>
      <c r="GZ9" s="143"/>
      <c r="HA9" s="143"/>
      <c r="HB9" s="143"/>
      <c r="HC9" s="143"/>
      <c r="HD9" s="143"/>
      <c r="HE9" s="143"/>
      <c r="HF9" s="143"/>
      <c r="HG9" s="143"/>
      <c r="HH9" s="143"/>
      <c r="HI9" s="143"/>
    </row>
    <row r="10" spans="1:217" s="157" customFormat="1" ht="14">
      <c r="B10" s="153"/>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0"/>
      <c r="CE10" s="190"/>
      <c r="CF10" s="190"/>
      <c r="CG10" s="190"/>
      <c r="CH10" s="190"/>
      <c r="CI10" s="190"/>
      <c r="CJ10" s="190"/>
      <c r="CK10" s="190"/>
      <c r="CL10" s="190"/>
      <c r="CM10" s="190"/>
      <c r="CN10" s="190"/>
      <c r="CO10" s="190"/>
      <c r="CP10" s="190"/>
      <c r="CQ10" s="190"/>
      <c r="CR10" s="190"/>
      <c r="CS10" s="190"/>
      <c r="CT10" s="190"/>
      <c r="CU10" s="190"/>
      <c r="CV10" s="190"/>
      <c r="CW10" s="190"/>
      <c r="CX10" s="190"/>
      <c r="CY10" s="190"/>
      <c r="CZ10" s="190"/>
      <c r="DA10" s="190"/>
      <c r="DB10" s="190"/>
      <c r="DC10" s="190"/>
      <c r="DD10" s="190"/>
      <c r="DE10" s="190"/>
      <c r="DF10" s="190"/>
      <c r="DG10" s="190"/>
      <c r="DH10" s="190"/>
      <c r="DI10" s="190"/>
      <c r="DJ10" s="190"/>
      <c r="DK10" s="190"/>
      <c r="DL10" s="191"/>
      <c r="DM10" s="191"/>
      <c r="DN10" s="191"/>
      <c r="DO10" s="191"/>
      <c r="DP10" s="191"/>
      <c r="DQ10" s="191"/>
      <c r="DR10" s="192"/>
      <c r="DS10" s="192"/>
      <c r="DT10" s="192"/>
      <c r="DU10" s="442"/>
      <c r="DV10" s="442"/>
      <c r="DW10" s="442"/>
      <c r="DX10" s="442"/>
      <c r="DY10" s="442"/>
      <c r="DZ10" s="442"/>
      <c r="EA10" s="442"/>
      <c r="EB10" s="442"/>
      <c r="EC10" s="442"/>
      <c r="ED10" s="443"/>
      <c r="EE10" s="443"/>
      <c r="EF10" s="443"/>
      <c r="EG10" s="443"/>
      <c r="EH10" s="443"/>
      <c r="EI10" s="443"/>
      <c r="EJ10" s="443"/>
      <c r="EK10" s="443"/>
      <c r="EL10" s="442"/>
      <c r="EM10" s="442"/>
      <c r="EN10" s="442"/>
      <c r="EO10" s="442"/>
      <c r="EP10" s="443"/>
      <c r="EQ10" s="443"/>
      <c r="ER10" s="443"/>
      <c r="ES10" s="443"/>
      <c r="ET10" s="443"/>
      <c r="EU10" s="443"/>
      <c r="EV10" s="443"/>
      <c r="EW10" s="443"/>
      <c r="EX10" s="443"/>
      <c r="EY10" s="443"/>
      <c r="EZ10" s="442"/>
      <c r="FA10" s="442"/>
      <c r="FB10" s="443"/>
      <c r="FC10" s="443"/>
      <c r="FD10" s="443"/>
      <c r="FE10" s="443"/>
      <c r="FF10" s="443"/>
      <c r="FG10" s="443"/>
      <c r="FH10" s="443"/>
      <c r="FI10" s="443"/>
      <c r="FJ10" s="442"/>
      <c r="FK10" s="442"/>
      <c r="FL10" s="442"/>
      <c r="FM10" s="442"/>
      <c r="FN10" s="442"/>
      <c r="FO10" s="443"/>
      <c r="FP10" s="443"/>
      <c r="FQ10" s="443"/>
      <c r="FR10" s="443"/>
      <c r="FS10" s="443"/>
      <c r="FT10" s="443"/>
      <c r="FU10" s="443"/>
      <c r="FV10" s="443"/>
      <c r="FW10" s="442"/>
      <c r="FX10" s="406"/>
      <c r="FY10" s="143"/>
      <c r="FZ10" s="143"/>
      <c r="GA10" s="143"/>
      <c r="GB10" s="143"/>
      <c r="GC10" s="143"/>
      <c r="GD10" s="143"/>
      <c r="GE10" s="143"/>
      <c r="GF10" s="143"/>
      <c r="GG10" s="143"/>
      <c r="GH10" s="143"/>
      <c r="GI10" s="143"/>
      <c r="GJ10" s="143"/>
      <c r="GK10" s="326"/>
      <c r="GL10" s="326"/>
      <c r="GM10" s="326"/>
      <c r="GN10" s="326"/>
      <c r="GO10" s="326"/>
      <c r="GP10" s="326"/>
      <c r="GQ10" s="326"/>
      <c r="GR10" s="326"/>
      <c r="GS10" s="326"/>
      <c r="GT10" s="326"/>
      <c r="GU10" s="326"/>
      <c r="GV10" s="326"/>
      <c r="GW10" s="201"/>
      <c r="GX10" s="143"/>
      <c r="GY10" s="143"/>
      <c r="GZ10" s="143"/>
      <c r="HA10" s="143"/>
      <c r="HB10" s="143"/>
      <c r="HC10" s="143"/>
      <c r="HD10" s="143"/>
      <c r="HE10" s="143"/>
      <c r="HF10" s="143"/>
      <c r="HG10" s="143"/>
      <c r="HH10" s="143"/>
      <c r="HI10" s="143"/>
    </row>
    <row r="11" spans="1:217" s="157" customFormat="1" ht="23.25" customHeight="1">
      <c r="B11" s="151"/>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406"/>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row>
    <row r="12" spans="1:217" s="157" customFormat="1" ht="14">
      <c r="B12" s="153"/>
      <c r="C12" s="154"/>
      <c r="D12" s="154"/>
      <c r="E12" s="154"/>
      <c r="F12" s="154"/>
      <c r="G12" s="154"/>
      <c r="H12" s="154"/>
      <c r="I12" s="154"/>
      <c r="J12" s="154"/>
      <c r="K12" s="154"/>
      <c r="L12" s="154"/>
      <c r="M12" s="154"/>
      <c r="N12" s="154"/>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c r="CJ12" s="190"/>
      <c r="CK12" s="190"/>
      <c r="CL12" s="190"/>
      <c r="CM12" s="190"/>
      <c r="CN12" s="190"/>
      <c r="CO12" s="190"/>
      <c r="CP12" s="190"/>
      <c r="CQ12" s="190"/>
      <c r="CR12" s="190"/>
      <c r="CS12" s="190"/>
      <c r="CT12" s="190"/>
      <c r="CU12" s="190"/>
      <c r="CV12" s="190"/>
      <c r="CW12" s="190"/>
      <c r="CX12" s="190"/>
      <c r="CY12" s="190"/>
      <c r="CZ12" s="190"/>
      <c r="DA12" s="190"/>
      <c r="DB12" s="190"/>
      <c r="DC12" s="190"/>
      <c r="DD12" s="190"/>
      <c r="DE12" s="190"/>
      <c r="DF12" s="190"/>
      <c r="DG12" s="190"/>
      <c r="DH12" s="190"/>
      <c r="DI12" s="190"/>
      <c r="DJ12" s="190"/>
      <c r="DK12" s="190"/>
      <c r="DL12" s="191"/>
      <c r="DM12" s="191"/>
      <c r="DN12" s="191"/>
      <c r="DO12" s="191"/>
      <c r="DP12" s="191"/>
      <c r="DQ12" s="191"/>
      <c r="DR12" s="192"/>
      <c r="DS12" s="192"/>
      <c r="DT12" s="192"/>
      <c r="DU12" s="442"/>
      <c r="DV12" s="442"/>
      <c r="DW12" s="442"/>
      <c r="DX12" s="442"/>
      <c r="DY12" s="442"/>
      <c r="DZ12" s="442"/>
      <c r="EA12" s="443"/>
      <c r="EB12" s="442"/>
      <c r="EC12" s="442"/>
      <c r="ED12" s="443"/>
      <c r="EE12" s="443"/>
      <c r="EF12" s="443"/>
      <c r="EG12" s="443"/>
      <c r="EH12" s="443"/>
      <c r="EI12" s="443"/>
      <c r="EJ12" s="443"/>
      <c r="EK12" s="443"/>
      <c r="EL12" s="442"/>
      <c r="EM12" s="442"/>
      <c r="EN12" s="442"/>
      <c r="EO12" s="442"/>
      <c r="EP12" s="443"/>
      <c r="EQ12" s="443"/>
      <c r="ER12" s="443"/>
      <c r="ES12" s="443"/>
      <c r="ET12" s="443"/>
      <c r="EU12" s="443"/>
      <c r="EV12" s="443"/>
      <c r="EW12" s="443"/>
      <c r="EX12" s="443"/>
      <c r="EY12" s="443"/>
      <c r="EZ12" s="442"/>
      <c r="FA12" s="442"/>
      <c r="FB12" s="443"/>
      <c r="FC12" s="443"/>
      <c r="FD12" s="443"/>
      <c r="FE12" s="443"/>
      <c r="FF12" s="443"/>
      <c r="FG12" s="443"/>
      <c r="FH12" s="443"/>
      <c r="FI12" s="443"/>
      <c r="FJ12" s="442"/>
      <c r="FK12" s="442"/>
      <c r="FL12" s="441"/>
      <c r="FM12" s="441"/>
      <c r="FN12" s="441"/>
      <c r="FO12" s="441"/>
      <c r="FP12" s="441"/>
      <c r="FQ12" s="441"/>
      <c r="FR12" s="441"/>
      <c r="FS12" s="441"/>
      <c r="FT12" s="441"/>
      <c r="FU12" s="441"/>
      <c r="FV12" s="441"/>
      <c r="FW12" s="441"/>
      <c r="FX12" s="406"/>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row>
    <row r="13" spans="1:217" s="157" customFormat="1" ht="14">
      <c r="B13" s="153"/>
      <c r="C13" s="154"/>
      <c r="D13" s="154"/>
      <c r="E13" s="154"/>
      <c r="F13" s="154"/>
      <c r="G13" s="154"/>
      <c r="H13" s="154"/>
      <c r="I13" s="154"/>
      <c r="J13" s="154"/>
      <c r="K13" s="154"/>
      <c r="L13" s="154"/>
      <c r="M13" s="154"/>
      <c r="N13" s="154"/>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0"/>
      <c r="CE13" s="190"/>
      <c r="CF13" s="190"/>
      <c r="CG13" s="190"/>
      <c r="CH13" s="190"/>
      <c r="CI13" s="190"/>
      <c r="CJ13" s="190"/>
      <c r="CK13" s="190"/>
      <c r="CL13" s="190"/>
      <c r="CM13" s="190"/>
      <c r="CN13" s="190"/>
      <c r="CO13" s="190"/>
      <c r="CP13" s="190"/>
      <c r="CQ13" s="190"/>
      <c r="CR13" s="190"/>
      <c r="CS13" s="190"/>
      <c r="CT13" s="190"/>
      <c r="CU13" s="190"/>
      <c r="CV13" s="190"/>
      <c r="CW13" s="190"/>
      <c r="CX13" s="190"/>
      <c r="CY13" s="190"/>
      <c r="CZ13" s="190"/>
      <c r="DA13" s="190"/>
      <c r="DB13" s="190"/>
      <c r="DC13" s="190"/>
      <c r="DD13" s="190"/>
      <c r="DE13" s="190"/>
      <c r="DF13" s="190"/>
      <c r="DG13" s="190"/>
      <c r="DH13" s="190"/>
      <c r="DI13" s="190"/>
      <c r="DJ13" s="190"/>
      <c r="DK13" s="190"/>
      <c r="DL13" s="191"/>
      <c r="DM13" s="191"/>
      <c r="DN13" s="191"/>
      <c r="DO13" s="191"/>
      <c r="DP13" s="191"/>
      <c r="DQ13" s="191"/>
      <c r="DR13" s="192"/>
      <c r="DS13" s="192"/>
      <c r="DT13" s="192"/>
      <c r="DU13" s="442"/>
      <c r="DV13" s="442"/>
      <c r="DW13" s="442"/>
      <c r="DX13" s="442"/>
      <c r="DY13" s="442"/>
      <c r="DZ13" s="442"/>
      <c r="EA13" s="443"/>
      <c r="EB13" s="442"/>
      <c r="EC13" s="442"/>
      <c r="ED13" s="443"/>
      <c r="EE13" s="443"/>
      <c r="EF13" s="443"/>
      <c r="EG13" s="443"/>
      <c r="EH13" s="443"/>
      <c r="EI13" s="443"/>
      <c r="EJ13" s="443"/>
      <c r="EK13" s="443"/>
      <c r="EL13" s="442"/>
      <c r="EM13" s="442"/>
      <c r="EN13" s="442"/>
      <c r="EO13" s="442"/>
      <c r="EP13" s="443"/>
      <c r="EQ13" s="443"/>
      <c r="ER13" s="443"/>
      <c r="ES13" s="443"/>
      <c r="ET13" s="443"/>
      <c r="EU13" s="443"/>
      <c r="EV13" s="443"/>
      <c r="EW13" s="443"/>
      <c r="EX13" s="443"/>
      <c r="EY13" s="443"/>
      <c r="EZ13" s="442"/>
      <c r="FA13" s="442"/>
      <c r="FB13" s="443"/>
      <c r="FC13" s="443"/>
      <c r="FD13" s="443"/>
      <c r="FE13" s="443"/>
      <c r="FF13" s="443"/>
      <c r="FG13" s="443"/>
      <c r="FH13" s="443"/>
      <c r="FI13" s="443"/>
      <c r="FJ13" s="442"/>
      <c r="FK13" s="442"/>
      <c r="FL13" s="441"/>
      <c r="FM13" s="441"/>
      <c r="FN13" s="441"/>
      <c r="FO13" s="441"/>
      <c r="FP13" s="441"/>
      <c r="FQ13" s="441"/>
      <c r="FR13" s="441"/>
      <c r="FS13" s="441"/>
      <c r="FT13" s="441"/>
      <c r="FU13" s="441"/>
      <c r="FV13" s="441"/>
      <c r="FW13" s="441"/>
      <c r="FX13" s="406"/>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row>
    <row r="14" spans="1:217" s="157" customFormat="1" ht="14">
      <c r="B14" s="153"/>
      <c r="C14" s="154"/>
      <c r="D14" s="154"/>
      <c r="E14" s="154"/>
      <c r="F14" s="154"/>
      <c r="G14" s="154"/>
      <c r="H14" s="154"/>
      <c r="I14" s="154"/>
      <c r="J14" s="154"/>
      <c r="K14" s="154"/>
      <c r="L14" s="154"/>
      <c r="M14" s="154"/>
      <c r="N14" s="154"/>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0"/>
      <c r="CE14" s="190"/>
      <c r="CF14" s="190"/>
      <c r="CG14" s="190"/>
      <c r="CH14" s="190"/>
      <c r="CI14" s="190"/>
      <c r="CJ14" s="190"/>
      <c r="CK14" s="190"/>
      <c r="CL14" s="190"/>
      <c r="CM14" s="190"/>
      <c r="CN14" s="190"/>
      <c r="CO14" s="190"/>
      <c r="CP14" s="190"/>
      <c r="CQ14" s="190"/>
      <c r="CR14" s="190"/>
      <c r="CS14" s="190"/>
      <c r="CT14" s="190"/>
      <c r="CU14" s="190"/>
      <c r="CV14" s="190"/>
      <c r="CW14" s="190"/>
      <c r="CX14" s="190"/>
      <c r="CY14" s="190"/>
      <c r="CZ14" s="190"/>
      <c r="DA14" s="190"/>
      <c r="DB14" s="190"/>
      <c r="DC14" s="190"/>
      <c r="DD14" s="190"/>
      <c r="DE14" s="190"/>
      <c r="DF14" s="190"/>
      <c r="DG14" s="190"/>
      <c r="DH14" s="190"/>
      <c r="DI14" s="190"/>
      <c r="DJ14" s="190"/>
      <c r="DK14" s="190"/>
      <c r="DL14" s="191"/>
      <c r="DM14" s="191"/>
      <c r="DN14" s="191"/>
      <c r="DO14" s="191"/>
      <c r="DP14" s="191"/>
      <c r="DQ14" s="191"/>
      <c r="DR14" s="192"/>
      <c r="DS14" s="192"/>
      <c r="DT14" s="192"/>
      <c r="DU14" s="442"/>
      <c r="DV14" s="442"/>
      <c r="DW14" s="442"/>
      <c r="DX14" s="442"/>
      <c r="DY14" s="442"/>
      <c r="DZ14" s="442"/>
      <c r="EA14" s="443"/>
      <c r="EB14" s="442"/>
      <c r="EC14" s="442"/>
      <c r="ED14" s="443"/>
      <c r="EE14" s="443"/>
      <c r="EF14" s="443"/>
      <c r="EG14" s="443"/>
      <c r="EH14" s="443"/>
      <c r="EI14" s="443"/>
      <c r="EJ14" s="443"/>
      <c r="EK14" s="443"/>
      <c r="EL14" s="442"/>
      <c r="EM14" s="442"/>
      <c r="EN14" s="442"/>
      <c r="EO14" s="442"/>
      <c r="EP14" s="443"/>
      <c r="EQ14" s="443"/>
      <c r="ER14" s="443"/>
      <c r="ES14" s="443"/>
      <c r="ET14" s="443"/>
      <c r="EU14" s="443"/>
      <c r="EV14" s="443"/>
      <c r="EW14" s="443"/>
      <c r="EX14" s="443"/>
      <c r="EY14" s="443"/>
      <c r="EZ14" s="442"/>
      <c r="FA14" s="442"/>
      <c r="FB14" s="443"/>
      <c r="FC14" s="443"/>
      <c r="FD14" s="443"/>
      <c r="FE14" s="443"/>
      <c r="FF14" s="443"/>
      <c r="FG14" s="443"/>
      <c r="FH14" s="443"/>
      <c r="FI14" s="443"/>
      <c r="FJ14" s="442"/>
      <c r="FK14" s="442"/>
      <c r="FL14" s="441"/>
      <c r="FM14" s="441"/>
      <c r="FN14" s="441"/>
      <c r="FO14" s="441"/>
      <c r="FP14" s="441"/>
      <c r="FQ14" s="441"/>
      <c r="FR14" s="441"/>
      <c r="FS14" s="441"/>
      <c r="FT14" s="441"/>
      <c r="FU14" s="441"/>
      <c r="FV14" s="441"/>
      <c r="FW14" s="441"/>
      <c r="FX14" s="406"/>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row>
    <row r="15" spans="1:217" s="157" customFormat="1" ht="20.25" customHeight="1">
      <c r="B15" s="151"/>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DC15" s="154"/>
      <c r="DD15" s="154"/>
      <c r="DE15" s="154"/>
      <c r="DF15" s="154"/>
      <c r="DG15" s="154"/>
      <c r="DH15" s="154"/>
      <c r="DI15" s="154"/>
      <c r="DJ15" s="154"/>
      <c r="DK15" s="154"/>
      <c r="DL15" s="154"/>
      <c r="DM15" s="154"/>
      <c r="DN15" s="154"/>
      <c r="DO15" s="154"/>
      <c r="DP15" s="154"/>
      <c r="DQ15" s="154"/>
      <c r="DR15" s="154"/>
      <c r="DS15" s="154"/>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406"/>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row>
    <row r="16" spans="1:217" s="157" customFormat="1" ht="14">
      <c r="B16" s="153"/>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59"/>
      <c r="BP16" s="159"/>
      <c r="BQ16" s="159"/>
      <c r="BR16" s="159"/>
      <c r="BS16" s="159"/>
      <c r="BT16" s="159"/>
      <c r="BU16" s="159"/>
      <c r="BV16" s="159"/>
      <c r="BW16" s="159"/>
      <c r="BX16" s="159"/>
      <c r="BY16" s="159"/>
      <c r="BZ16" s="159"/>
      <c r="CA16" s="159"/>
      <c r="CB16" s="159"/>
      <c r="CC16" s="159"/>
      <c r="CD16" s="159"/>
      <c r="CE16" s="159"/>
      <c r="CF16" s="159"/>
      <c r="CG16" s="159"/>
      <c r="CH16" s="159"/>
      <c r="CI16" s="159"/>
      <c r="CJ16" s="159"/>
      <c r="CK16" s="159"/>
      <c r="CL16" s="159"/>
      <c r="CM16" s="159"/>
      <c r="CN16" s="159"/>
      <c r="CO16" s="159"/>
      <c r="CP16" s="159"/>
      <c r="CQ16" s="159"/>
      <c r="CR16" s="159"/>
      <c r="CS16" s="159"/>
      <c r="CT16" s="159"/>
      <c r="CU16" s="159"/>
      <c r="CV16" s="159"/>
      <c r="CW16" s="159"/>
      <c r="CX16" s="159"/>
      <c r="CY16" s="159"/>
      <c r="CZ16" s="159"/>
      <c r="DA16" s="159"/>
      <c r="DB16" s="159"/>
      <c r="DC16" s="159"/>
      <c r="DD16" s="159"/>
      <c r="DE16" s="159"/>
      <c r="DF16" s="159"/>
      <c r="DG16" s="159"/>
      <c r="DH16" s="159"/>
      <c r="DI16" s="159"/>
      <c r="DJ16" s="159"/>
      <c r="DK16" s="159"/>
      <c r="DL16" s="187"/>
      <c r="DM16" s="187"/>
      <c r="DN16" s="187"/>
      <c r="DO16" s="187"/>
      <c r="DP16" s="187"/>
      <c r="DQ16" s="187"/>
      <c r="DR16" s="193"/>
      <c r="DS16" s="193"/>
      <c r="DT16" s="193"/>
      <c r="DU16" s="446"/>
      <c r="DV16" s="446"/>
      <c r="DW16" s="446"/>
      <c r="DX16" s="446"/>
      <c r="DY16" s="446"/>
      <c r="DZ16" s="445"/>
      <c r="EA16" s="446"/>
      <c r="EB16" s="446"/>
      <c r="EC16" s="446"/>
      <c r="ED16" s="445"/>
      <c r="EE16" s="445"/>
      <c r="EF16" s="445"/>
      <c r="EG16" s="445"/>
      <c r="EH16" s="445"/>
      <c r="EI16" s="445"/>
      <c r="EJ16" s="445"/>
      <c r="EK16" s="445"/>
      <c r="EL16" s="446"/>
      <c r="EM16" s="446"/>
      <c r="EN16" s="446"/>
      <c r="EO16" s="446"/>
      <c r="EP16" s="445"/>
      <c r="EQ16" s="445"/>
      <c r="ER16" s="445"/>
      <c r="ES16" s="445"/>
      <c r="ET16" s="445"/>
      <c r="EU16" s="445"/>
      <c r="EV16" s="445"/>
      <c r="EW16" s="445"/>
      <c r="EX16" s="445"/>
      <c r="EY16" s="445"/>
      <c r="EZ16" s="446"/>
      <c r="FA16" s="446"/>
      <c r="FB16" s="445"/>
      <c r="FC16" s="445"/>
      <c r="FD16" s="445"/>
      <c r="FE16" s="445"/>
      <c r="FF16" s="445"/>
      <c r="FG16" s="445"/>
      <c r="FH16" s="445"/>
      <c r="FI16" s="445"/>
      <c r="FJ16" s="446"/>
      <c r="FK16" s="446"/>
      <c r="FL16" s="446"/>
      <c r="FM16" s="446"/>
      <c r="FN16" s="446"/>
      <c r="FO16" s="445"/>
      <c r="FP16" s="445"/>
      <c r="FQ16" s="445"/>
      <c r="FR16" s="445"/>
      <c r="FS16" s="445"/>
      <c r="FT16" s="445"/>
      <c r="FU16" s="445"/>
      <c r="FV16" s="445"/>
      <c r="FW16" s="446"/>
      <c r="FX16" s="406"/>
      <c r="FY16" s="143"/>
      <c r="FZ16" s="143"/>
      <c r="GA16" s="143"/>
      <c r="GB16" s="143"/>
      <c r="GC16" s="143"/>
      <c r="GD16" s="143"/>
      <c r="GE16" s="143"/>
      <c r="GF16" s="143"/>
      <c r="GG16" s="143"/>
      <c r="GH16" s="143"/>
      <c r="GI16" s="143"/>
      <c r="GJ16" s="143"/>
      <c r="GK16" s="143"/>
      <c r="GL16" s="143"/>
      <c r="GM16" s="143"/>
      <c r="GN16" s="143"/>
      <c r="GO16" s="143"/>
      <c r="GP16" s="143"/>
      <c r="GQ16" s="143"/>
      <c r="GR16" s="143"/>
      <c r="GS16" s="143"/>
      <c r="GT16" s="143"/>
      <c r="GU16" s="143"/>
      <c r="GV16" s="143"/>
      <c r="GW16" s="143"/>
      <c r="GX16" s="143"/>
      <c r="GY16" s="143"/>
      <c r="GZ16" s="143"/>
      <c r="HA16" s="143"/>
      <c r="HB16" s="143"/>
      <c r="HC16" s="143"/>
      <c r="HD16" s="143"/>
      <c r="HE16" s="143"/>
      <c r="HF16" s="143"/>
      <c r="HG16" s="143"/>
      <c r="HH16" s="143"/>
      <c r="HI16" s="143"/>
    </row>
    <row r="17" spans="1:217" s="157" customFormat="1" ht="14">
      <c r="B17" s="153"/>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5"/>
      <c r="BP17" s="155"/>
      <c r="BQ17" s="155"/>
      <c r="BR17" s="155"/>
      <c r="BS17" s="155"/>
      <c r="BT17" s="155"/>
      <c r="BU17" s="155"/>
      <c r="BV17" s="155"/>
      <c r="BW17" s="155"/>
      <c r="BX17" s="155"/>
      <c r="BY17" s="155"/>
      <c r="BZ17" s="155"/>
      <c r="CA17" s="155"/>
      <c r="CB17" s="155"/>
      <c r="CC17" s="155"/>
      <c r="CD17" s="155"/>
      <c r="CE17" s="155"/>
      <c r="CF17" s="155"/>
      <c r="CG17" s="155"/>
      <c r="CH17" s="155"/>
      <c r="CI17" s="155"/>
      <c r="CJ17" s="155"/>
      <c r="CK17" s="155"/>
      <c r="CL17" s="155"/>
      <c r="CM17" s="155"/>
      <c r="CN17" s="155"/>
      <c r="CO17" s="155"/>
      <c r="CP17" s="155"/>
      <c r="CQ17" s="155"/>
      <c r="CR17" s="155"/>
      <c r="CS17" s="155"/>
      <c r="CT17" s="155"/>
      <c r="CU17" s="155"/>
      <c r="CV17" s="155"/>
      <c r="CW17" s="155"/>
      <c r="CX17" s="155"/>
      <c r="CY17" s="155"/>
      <c r="CZ17" s="155"/>
      <c r="DA17" s="155"/>
      <c r="DB17" s="155"/>
      <c r="DC17" s="155"/>
      <c r="DD17" s="155"/>
      <c r="DE17" s="155"/>
      <c r="DF17" s="155"/>
      <c r="DG17" s="155"/>
      <c r="DH17" s="155"/>
      <c r="DI17" s="155"/>
      <c r="DJ17" s="155"/>
      <c r="DK17" s="155"/>
      <c r="DL17" s="194"/>
      <c r="DM17" s="194"/>
      <c r="DN17" s="194"/>
      <c r="DO17" s="194"/>
      <c r="DP17" s="194"/>
      <c r="DQ17" s="194"/>
      <c r="DR17" s="188"/>
      <c r="DS17" s="188"/>
      <c r="DT17" s="188"/>
      <c r="DU17" s="449"/>
      <c r="DV17" s="449"/>
      <c r="DW17" s="449"/>
      <c r="DX17" s="449"/>
      <c r="DY17" s="449"/>
      <c r="DZ17" s="448"/>
      <c r="EA17" s="449"/>
      <c r="EB17" s="449"/>
      <c r="EC17" s="449"/>
      <c r="ED17" s="448"/>
      <c r="EE17" s="448"/>
      <c r="EF17" s="448"/>
      <c r="EG17" s="448"/>
      <c r="EH17" s="448"/>
      <c r="EI17" s="448"/>
      <c r="EJ17" s="448"/>
      <c r="EK17" s="448"/>
      <c r="EL17" s="449"/>
      <c r="EM17" s="449"/>
      <c r="EN17" s="449"/>
      <c r="EO17" s="449"/>
      <c r="EP17" s="448"/>
      <c r="EQ17" s="448"/>
      <c r="ER17" s="448"/>
      <c r="ES17" s="448"/>
      <c r="ET17" s="448"/>
      <c r="EU17" s="448"/>
      <c r="EV17" s="448"/>
      <c r="EW17" s="448"/>
      <c r="EX17" s="448"/>
      <c r="EY17" s="448"/>
      <c r="EZ17" s="449"/>
      <c r="FA17" s="449"/>
      <c r="FB17" s="448"/>
      <c r="FC17" s="448"/>
      <c r="FD17" s="448"/>
      <c r="FE17" s="448"/>
      <c r="FF17" s="448"/>
      <c r="FG17" s="448"/>
      <c r="FH17" s="448"/>
      <c r="FI17" s="448"/>
      <c r="FJ17" s="449"/>
      <c r="FK17" s="449"/>
      <c r="FL17" s="449"/>
      <c r="FM17" s="449"/>
      <c r="FN17" s="449"/>
      <c r="FO17" s="448"/>
      <c r="FP17" s="448"/>
      <c r="FQ17" s="448"/>
      <c r="FR17" s="448"/>
      <c r="FS17" s="448"/>
      <c r="FT17" s="448"/>
      <c r="FU17" s="448"/>
      <c r="FV17" s="448"/>
      <c r="FW17" s="449"/>
      <c r="FX17" s="406"/>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row>
    <row r="18" spans="1:217" s="157" customFormat="1" ht="14">
      <c r="B18" s="153"/>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55"/>
      <c r="BO18" s="155"/>
      <c r="BP18" s="155"/>
      <c r="BQ18" s="155"/>
      <c r="BR18" s="155"/>
      <c r="BS18" s="155"/>
      <c r="BT18" s="155"/>
      <c r="BU18" s="155"/>
      <c r="BV18" s="155"/>
      <c r="BW18" s="155"/>
      <c r="BX18" s="155"/>
      <c r="BY18" s="155"/>
      <c r="BZ18" s="155"/>
      <c r="CA18" s="155"/>
      <c r="CB18" s="155"/>
      <c r="CC18" s="155"/>
      <c r="CD18" s="155"/>
      <c r="CE18" s="155"/>
      <c r="CF18" s="155"/>
      <c r="CG18" s="155"/>
      <c r="CH18" s="155"/>
      <c r="CI18" s="155"/>
      <c r="CJ18" s="155"/>
      <c r="CK18" s="155"/>
      <c r="CL18" s="155"/>
      <c r="CM18" s="155"/>
      <c r="CN18" s="155"/>
      <c r="CO18" s="155"/>
      <c r="CP18" s="155"/>
      <c r="CQ18" s="155"/>
      <c r="CR18" s="155"/>
      <c r="CS18" s="155"/>
      <c r="CT18" s="155"/>
      <c r="CU18" s="155"/>
      <c r="CV18" s="155"/>
      <c r="CW18" s="155"/>
      <c r="CX18" s="155"/>
      <c r="CY18" s="155"/>
      <c r="CZ18" s="155"/>
      <c r="DA18" s="155"/>
      <c r="DB18" s="155"/>
      <c r="DC18" s="155"/>
      <c r="DD18" s="155"/>
      <c r="DE18" s="155"/>
      <c r="DF18" s="155"/>
      <c r="DG18" s="155"/>
      <c r="DH18" s="155"/>
      <c r="DI18" s="155"/>
      <c r="DJ18" s="155"/>
      <c r="DK18" s="155"/>
      <c r="DL18" s="194"/>
      <c r="DM18" s="194"/>
      <c r="DN18" s="194"/>
      <c r="DO18" s="194"/>
      <c r="DP18" s="194"/>
      <c r="DQ18" s="194"/>
      <c r="DR18" s="188"/>
      <c r="DS18" s="188"/>
      <c r="DT18" s="188"/>
      <c r="DU18" s="449"/>
      <c r="DV18" s="449"/>
      <c r="DW18" s="449"/>
      <c r="DX18" s="449"/>
      <c r="DY18" s="449"/>
      <c r="DZ18" s="448"/>
      <c r="EA18" s="449"/>
      <c r="EB18" s="449"/>
      <c r="EC18" s="449"/>
      <c r="ED18" s="448"/>
      <c r="EE18" s="448"/>
      <c r="EF18" s="448"/>
      <c r="EG18" s="448"/>
      <c r="EH18" s="448"/>
      <c r="EI18" s="448"/>
      <c r="EJ18" s="448"/>
      <c r="EK18" s="448"/>
      <c r="EL18" s="449"/>
      <c r="EM18" s="449"/>
      <c r="EN18" s="449"/>
      <c r="EO18" s="449"/>
      <c r="EP18" s="448"/>
      <c r="EQ18" s="448"/>
      <c r="ER18" s="448"/>
      <c r="ES18" s="448"/>
      <c r="ET18" s="448"/>
      <c r="EU18" s="448"/>
      <c r="EV18" s="448"/>
      <c r="EW18" s="448"/>
      <c r="EX18" s="448"/>
      <c r="EY18" s="448"/>
      <c r="EZ18" s="449"/>
      <c r="FA18" s="449"/>
      <c r="FB18" s="448"/>
      <c r="FC18" s="448"/>
      <c r="FD18" s="448"/>
      <c r="FE18" s="448"/>
      <c r="FF18" s="448"/>
      <c r="FG18" s="448"/>
      <c r="FH18" s="448"/>
      <c r="FI18" s="448"/>
      <c r="FJ18" s="449"/>
      <c r="FK18" s="449"/>
      <c r="FL18" s="449"/>
      <c r="FM18" s="449"/>
      <c r="FN18" s="449"/>
      <c r="FO18" s="448"/>
      <c r="FP18" s="448"/>
      <c r="FQ18" s="448"/>
      <c r="FR18" s="448"/>
      <c r="FS18" s="448"/>
      <c r="FT18" s="448"/>
      <c r="FU18" s="448"/>
      <c r="FV18" s="448"/>
      <c r="FW18" s="449"/>
      <c r="FX18" s="406"/>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row>
    <row r="19" spans="1:217" s="157" customFormat="1" ht="24" customHeight="1">
      <c r="B19" s="163"/>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U19" s="185"/>
      <c r="DV19" s="185"/>
      <c r="DW19" s="185"/>
      <c r="DX19" s="185"/>
      <c r="DY19" s="18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406"/>
      <c r="FY19" s="143"/>
      <c r="FZ19" s="143"/>
      <c r="GA19" s="143"/>
      <c r="GB19" s="143"/>
      <c r="GC19" s="143"/>
      <c r="GD19" s="143"/>
      <c r="GE19" s="143"/>
      <c r="GF19" s="143"/>
      <c r="GG19" s="143"/>
      <c r="GH19" s="143"/>
      <c r="GI19" s="143"/>
      <c r="GJ19" s="143"/>
      <c r="GK19" s="143"/>
      <c r="GL19" s="143"/>
      <c r="GM19" s="143"/>
      <c r="GN19" s="143"/>
      <c r="GO19" s="143"/>
      <c r="GP19" s="143"/>
      <c r="GQ19" s="143"/>
      <c r="GR19" s="143"/>
      <c r="GS19" s="143"/>
      <c r="GT19" s="143"/>
      <c r="GU19" s="143"/>
      <c r="GV19" s="143"/>
      <c r="GW19" s="143"/>
      <c r="GX19" s="143"/>
      <c r="GY19" s="143"/>
      <c r="GZ19" s="143"/>
      <c r="HA19" s="143"/>
      <c r="HB19" s="143"/>
      <c r="HC19" s="143"/>
      <c r="HD19" s="143"/>
      <c r="HE19" s="143"/>
      <c r="HF19" s="143"/>
      <c r="HG19" s="143"/>
      <c r="HH19" s="143"/>
      <c r="HI19" s="143"/>
    </row>
    <row r="20" spans="1:217" s="196" customFormat="1" ht="14">
      <c r="B20" s="164"/>
      <c r="DU20" s="328"/>
      <c r="DV20" s="328"/>
      <c r="DW20" s="328"/>
      <c r="DX20" s="328"/>
      <c r="DY20" s="328"/>
      <c r="DZ20" s="328"/>
      <c r="EA20" s="328"/>
      <c r="EB20" s="328"/>
      <c r="EC20" s="328"/>
      <c r="ED20" s="328"/>
      <c r="EE20" s="328"/>
      <c r="EF20" s="328"/>
      <c r="EG20" s="328"/>
      <c r="EH20" s="328"/>
      <c r="EI20" s="328"/>
      <c r="EJ20" s="328"/>
      <c r="EK20" s="328"/>
      <c r="EL20" s="328"/>
      <c r="EM20" s="328"/>
      <c r="EN20" s="328"/>
      <c r="EO20" s="328"/>
      <c r="EP20" s="328"/>
      <c r="EQ20" s="328"/>
      <c r="ER20" s="328"/>
      <c r="ES20" s="328"/>
      <c r="ET20" s="328"/>
      <c r="EU20" s="328"/>
      <c r="EV20" s="328"/>
      <c r="EW20" s="328"/>
      <c r="EX20" s="328"/>
      <c r="EY20" s="328"/>
      <c r="EZ20" s="328"/>
      <c r="FA20" s="328"/>
      <c r="FB20" s="328"/>
      <c r="FC20" s="328"/>
      <c r="FD20" s="328"/>
      <c r="FE20" s="328"/>
      <c r="FF20" s="328"/>
      <c r="FG20" s="328"/>
      <c r="FH20" s="328"/>
      <c r="FI20" s="328"/>
      <c r="FJ20" s="328"/>
      <c r="FK20" s="328"/>
      <c r="FL20" s="328"/>
      <c r="FM20" s="328"/>
      <c r="FN20" s="328"/>
      <c r="FO20" s="328"/>
      <c r="FP20" s="328"/>
      <c r="FQ20" s="328"/>
      <c r="FR20" s="328"/>
      <c r="FS20" s="328"/>
      <c r="FT20" s="328"/>
      <c r="FU20" s="328"/>
      <c r="FV20" s="328"/>
      <c r="FW20" s="328"/>
      <c r="FX20" s="406"/>
      <c r="FY20" s="328"/>
      <c r="FZ20" s="328"/>
      <c r="GA20" s="328"/>
      <c r="GB20" s="328"/>
      <c r="GC20" s="328"/>
      <c r="GD20" s="328"/>
      <c r="GE20" s="328"/>
      <c r="GF20" s="328"/>
      <c r="GG20" s="328"/>
      <c r="GH20" s="328"/>
      <c r="GI20" s="328"/>
      <c r="GJ20" s="328"/>
      <c r="GK20" s="328"/>
      <c r="GL20" s="328"/>
      <c r="GM20" s="328"/>
      <c r="GN20" s="328"/>
      <c r="GO20" s="328"/>
      <c r="GP20" s="328"/>
      <c r="GQ20" s="328"/>
      <c r="GR20" s="328"/>
      <c r="GS20" s="328"/>
      <c r="GT20" s="328"/>
      <c r="GU20" s="328"/>
      <c r="GV20" s="328"/>
      <c r="GW20" s="328"/>
      <c r="GX20" s="328"/>
      <c r="GY20" s="328"/>
      <c r="GZ20" s="328"/>
      <c r="HA20" s="328"/>
      <c r="HB20" s="328"/>
      <c r="HC20" s="328"/>
      <c r="HD20" s="328"/>
      <c r="HE20" s="328"/>
      <c r="HF20" s="328"/>
      <c r="HG20" s="328"/>
      <c r="HH20" s="328"/>
      <c r="HI20" s="328"/>
    </row>
    <row r="21" spans="1:217" s="196" customFormat="1" ht="14">
      <c r="B21" s="164"/>
      <c r="DU21" s="328"/>
      <c r="DV21" s="328"/>
      <c r="DW21" s="328"/>
      <c r="DX21" s="328"/>
      <c r="DY21" s="328"/>
      <c r="DZ21" s="328"/>
      <c r="EA21" s="328"/>
      <c r="EB21" s="328"/>
      <c r="EC21" s="328"/>
      <c r="ED21" s="328"/>
      <c r="EE21" s="328"/>
      <c r="EF21" s="328"/>
      <c r="EG21" s="328"/>
      <c r="EH21" s="328"/>
      <c r="EI21" s="328"/>
      <c r="EJ21" s="328"/>
      <c r="EK21" s="328"/>
      <c r="EL21" s="328"/>
      <c r="EM21" s="328"/>
      <c r="EN21" s="328"/>
      <c r="EO21" s="328"/>
      <c r="EP21" s="328"/>
      <c r="EQ21" s="328"/>
      <c r="ER21" s="328"/>
      <c r="ES21" s="328"/>
      <c r="ET21" s="328"/>
      <c r="EU21" s="328"/>
      <c r="EV21" s="328"/>
      <c r="EW21" s="328"/>
      <c r="EX21" s="328"/>
      <c r="EY21" s="328"/>
      <c r="EZ21" s="328"/>
      <c r="FA21" s="328"/>
      <c r="FB21" s="328"/>
      <c r="FC21" s="328"/>
      <c r="FD21" s="328"/>
      <c r="FE21" s="328"/>
      <c r="FF21" s="328"/>
      <c r="FG21" s="328"/>
      <c r="FH21" s="328"/>
      <c r="FI21" s="328"/>
      <c r="FJ21" s="328"/>
      <c r="FK21" s="328"/>
      <c r="FL21" s="328"/>
      <c r="FM21" s="328"/>
      <c r="FN21" s="328"/>
      <c r="FO21" s="328"/>
      <c r="FP21" s="328"/>
      <c r="FQ21" s="328"/>
      <c r="FR21" s="328"/>
      <c r="FS21" s="328"/>
      <c r="FT21" s="328"/>
      <c r="FU21" s="328"/>
      <c r="FV21" s="328"/>
      <c r="FW21" s="328"/>
      <c r="FX21" s="406"/>
      <c r="FY21" s="328"/>
      <c r="FZ21" s="328"/>
      <c r="GA21" s="328"/>
      <c r="GB21" s="328"/>
      <c r="GC21" s="328"/>
      <c r="GD21" s="328"/>
      <c r="GE21" s="328"/>
      <c r="GF21" s="328"/>
      <c r="GG21" s="328"/>
      <c r="GH21" s="328"/>
      <c r="GI21" s="328"/>
      <c r="GJ21" s="328"/>
      <c r="GK21" s="328"/>
      <c r="GL21" s="328"/>
      <c r="GM21" s="328"/>
      <c r="GN21" s="328"/>
      <c r="GO21" s="328"/>
      <c r="GP21" s="328"/>
      <c r="GQ21" s="328"/>
      <c r="GR21" s="328"/>
      <c r="GS21" s="328"/>
      <c r="GT21" s="328"/>
      <c r="GU21" s="328"/>
      <c r="GV21" s="328"/>
      <c r="GW21" s="328"/>
      <c r="GX21" s="328"/>
      <c r="GY21" s="328"/>
      <c r="GZ21" s="328"/>
      <c r="HA21" s="328"/>
      <c r="HB21" s="328"/>
      <c r="HC21" s="328"/>
      <c r="HD21" s="328"/>
      <c r="HE21" s="328"/>
      <c r="HF21" s="328"/>
      <c r="HG21" s="328"/>
      <c r="HH21" s="328"/>
      <c r="HI21" s="328"/>
    </row>
    <row r="22" spans="1:217" s="196" customFormat="1" ht="14">
      <c r="B22" s="164"/>
      <c r="DU22" s="328"/>
      <c r="DV22" s="328"/>
      <c r="DW22" s="328"/>
      <c r="DX22" s="328"/>
      <c r="DY22" s="328"/>
      <c r="DZ22" s="328"/>
      <c r="EA22" s="328"/>
      <c r="EB22" s="328"/>
      <c r="EC22" s="328"/>
      <c r="ED22" s="328"/>
      <c r="EE22" s="328"/>
      <c r="EF22" s="328"/>
      <c r="EG22" s="328"/>
      <c r="EH22" s="328"/>
      <c r="EI22" s="328"/>
      <c r="EJ22" s="328"/>
      <c r="EK22" s="328"/>
      <c r="EL22" s="328"/>
      <c r="EM22" s="328"/>
      <c r="EN22" s="328"/>
      <c r="EO22" s="328"/>
      <c r="EP22" s="328"/>
      <c r="EQ22" s="328"/>
      <c r="ER22" s="328"/>
      <c r="ES22" s="328"/>
      <c r="ET22" s="328"/>
      <c r="EU22" s="328"/>
      <c r="EV22" s="328"/>
      <c r="EW22" s="328"/>
      <c r="EX22" s="328"/>
      <c r="EY22" s="328"/>
      <c r="EZ22" s="328"/>
      <c r="FA22" s="328"/>
      <c r="FB22" s="328"/>
      <c r="FC22" s="328"/>
      <c r="FD22" s="328"/>
      <c r="FE22" s="328"/>
      <c r="FF22" s="328"/>
      <c r="FG22" s="328"/>
      <c r="FH22" s="328"/>
      <c r="FI22" s="328"/>
      <c r="FJ22" s="328"/>
      <c r="FK22" s="328"/>
      <c r="FL22" s="328"/>
      <c r="FM22" s="328"/>
      <c r="FN22" s="328"/>
      <c r="FO22" s="328"/>
      <c r="FP22" s="328"/>
      <c r="FQ22" s="328"/>
      <c r="FR22" s="328"/>
      <c r="FS22" s="328"/>
      <c r="FT22" s="328"/>
      <c r="FU22" s="328"/>
      <c r="FV22" s="328"/>
      <c r="FW22" s="328"/>
      <c r="FX22" s="406"/>
      <c r="FY22" s="328"/>
      <c r="FZ22" s="328"/>
      <c r="GA22" s="328"/>
      <c r="GB22" s="328"/>
      <c r="GC22" s="328"/>
      <c r="GD22" s="328"/>
      <c r="GE22" s="328"/>
      <c r="GF22" s="328"/>
      <c r="GG22" s="328"/>
      <c r="GH22" s="328"/>
      <c r="GI22" s="328"/>
      <c r="GJ22" s="328"/>
      <c r="GK22" s="328"/>
      <c r="GL22" s="328"/>
      <c r="GM22" s="328"/>
      <c r="GN22" s="328"/>
      <c r="GO22" s="328"/>
      <c r="GP22" s="328"/>
      <c r="GQ22" s="328"/>
      <c r="GR22" s="328"/>
      <c r="GS22" s="328"/>
      <c r="GT22" s="328"/>
      <c r="GU22" s="328"/>
      <c r="GV22" s="328"/>
      <c r="GW22" s="328"/>
      <c r="GX22" s="328"/>
      <c r="GY22" s="328"/>
      <c r="GZ22" s="328"/>
      <c r="HA22" s="328"/>
      <c r="HB22" s="328"/>
      <c r="HC22" s="328"/>
      <c r="HD22" s="328"/>
      <c r="HE22" s="328"/>
      <c r="HF22" s="328"/>
      <c r="HG22" s="328"/>
      <c r="HH22" s="328"/>
      <c r="HI22" s="328"/>
    </row>
    <row r="23" spans="1:217" s="157" customFormat="1" ht="14">
      <c r="B23" s="164"/>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c r="CL23" s="159"/>
      <c r="CM23" s="159"/>
      <c r="CN23" s="159"/>
      <c r="CO23" s="159"/>
      <c r="CP23" s="159"/>
      <c r="CQ23" s="159"/>
      <c r="CR23" s="159"/>
      <c r="CS23" s="159"/>
      <c r="CT23" s="159"/>
      <c r="CU23" s="159"/>
      <c r="CV23" s="159"/>
      <c r="CW23" s="159"/>
      <c r="CX23" s="159"/>
      <c r="CY23" s="159"/>
      <c r="CZ23" s="159"/>
      <c r="DA23" s="159"/>
      <c r="DB23" s="159"/>
      <c r="DC23" s="159"/>
      <c r="DD23" s="159"/>
      <c r="DE23" s="159"/>
      <c r="DF23" s="159"/>
      <c r="DG23" s="159"/>
      <c r="DH23" s="159"/>
      <c r="DI23" s="159"/>
      <c r="DJ23" s="159"/>
      <c r="DK23" s="159"/>
      <c r="DL23" s="159"/>
      <c r="DM23" s="159"/>
      <c r="DN23" s="159"/>
      <c r="DO23" s="159"/>
      <c r="DP23" s="159"/>
      <c r="DQ23" s="159"/>
      <c r="DR23" s="159"/>
      <c r="DS23" s="159"/>
      <c r="DT23" s="159"/>
      <c r="DU23" s="452"/>
      <c r="DV23" s="452"/>
      <c r="DW23" s="452"/>
      <c r="DX23" s="452"/>
      <c r="DY23" s="452"/>
      <c r="DZ23" s="452"/>
      <c r="EA23" s="452"/>
      <c r="EB23" s="452"/>
      <c r="EC23" s="452"/>
      <c r="ED23" s="452"/>
      <c r="EE23" s="452"/>
      <c r="EF23" s="452"/>
      <c r="EG23" s="452"/>
      <c r="EH23" s="452"/>
      <c r="EI23" s="452"/>
      <c r="EJ23" s="452"/>
      <c r="EK23" s="452"/>
      <c r="EL23" s="452"/>
      <c r="EM23" s="452"/>
      <c r="EN23" s="452"/>
      <c r="EO23" s="452"/>
      <c r="EP23" s="452"/>
      <c r="EQ23" s="452"/>
      <c r="ER23" s="452"/>
      <c r="ES23" s="452"/>
      <c r="ET23" s="452"/>
      <c r="EU23" s="452"/>
      <c r="EV23" s="452"/>
      <c r="EW23" s="452"/>
      <c r="EX23" s="452"/>
      <c r="EY23" s="452"/>
      <c r="EZ23" s="452"/>
      <c r="FA23" s="452"/>
      <c r="FB23" s="452"/>
      <c r="FC23" s="452"/>
      <c r="FD23" s="452"/>
      <c r="FE23" s="452"/>
      <c r="FF23" s="452"/>
      <c r="FG23" s="452"/>
      <c r="FH23" s="452"/>
      <c r="FI23" s="452"/>
      <c r="FJ23" s="452"/>
      <c r="FK23" s="452"/>
      <c r="FL23" s="452"/>
      <c r="FM23" s="452"/>
      <c r="FN23" s="452"/>
      <c r="FO23" s="452"/>
      <c r="FP23" s="452"/>
      <c r="FQ23" s="452"/>
      <c r="FR23" s="452"/>
      <c r="FS23" s="452"/>
      <c r="FT23" s="452"/>
      <c r="FU23" s="452"/>
      <c r="FV23" s="452"/>
      <c r="FW23" s="452"/>
      <c r="FX23" s="406"/>
      <c r="FY23" s="143"/>
      <c r="FZ23" s="143"/>
      <c r="GA23" s="143"/>
      <c r="GB23" s="143"/>
      <c r="GC23" s="143"/>
      <c r="GD23" s="143"/>
      <c r="GE23" s="143"/>
      <c r="GF23" s="143"/>
      <c r="GG23" s="143"/>
      <c r="GH23" s="143"/>
      <c r="GI23" s="143"/>
      <c r="GJ23" s="143"/>
      <c r="GK23" s="143"/>
      <c r="GL23" s="143"/>
      <c r="GM23" s="143"/>
      <c r="GN23" s="143"/>
      <c r="GO23" s="143"/>
      <c r="GP23" s="143"/>
      <c r="GQ23" s="143"/>
      <c r="GR23" s="143"/>
      <c r="GS23" s="143"/>
      <c r="GT23" s="143"/>
      <c r="GU23" s="143"/>
      <c r="GV23" s="143"/>
      <c r="GW23" s="143"/>
      <c r="GX23" s="143"/>
      <c r="GY23" s="143"/>
      <c r="GZ23" s="143"/>
      <c r="HA23" s="143"/>
      <c r="HB23" s="143"/>
      <c r="HC23" s="143"/>
      <c r="HD23" s="143"/>
      <c r="HE23" s="143"/>
      <c r="HF23" s="143"/>
      <c r="HG23" s="143"/>
      <c r="HH23" s="143"/>
      <c r="HI23" s="143"/>
    </row>
    <row r="24" spans="1:217" s="157" customFormat="1" ht="23.25" customHeight="1">
      <c r="B24" s="163"/>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65"/>
      <c r="BO24" s="165"/>
      <c r="BP24" s="165"/>
      <c r="BQ24" s="165"/>
      <c r="BR24" s="165"/>
      <c r="BS24" s="165"/>
      <c r="BT24" s="165"/>
      <c r="BU24" s="165"/>
      <c r="BV24" s="165"/>
      <c r="BW24" s="165"/>
      <c r="BX24" s="165"/>
      <c r="BY24" s="165"/>
      <c r="BZ24" s="165"/>
      <c r="CA24" s="165"/>
      <c r="CB24" s="165"/>
      <c r="CC24" s="165"/>
      <c r="CD24" s="165"/>
      <c r="CE24" s="165"/>
      <c r="CF24" s="165"/>
      <c r="CG24" s="165"/>
      <c r="CH24" s="165"/>
      <c r="CI24" s="165"/>
      <c r="CJ24" s="165"/>
      <c r="CK24" s="165"/>
      <c r="CL24" s="165"/>
      <c r="CM24" s="165"/>
      <c r="CN24" s="165"/>
      <c r="CO24" s="165"/>
      <c r="CP24" s="165"/>
      <c r="CQ24" s="165"/>
      <c r="CR24" s="165"/>
      <c r="CS24" s="165"/>
      <c r="CT24" s="165"/>
      <c r="CU24" s="165"/>
      <c r="CV24" s="165"/>
      <c r="CW24" s="16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U24" s="185"/>
      <c r="DV24" s="185"/>
      <c r="DW24" s="185"/>
      <c r="DX24" s="185"/>
      <c r="DY24" s="185"/>
      <c r="DZ24" s="185"/>
      <c r="EA24" s="185"/>
      <c r="EB24" s="185"/>
      <c r="EC24" s="185"/>
      <c r="ED24" s="185"/>
      <c r="EE24" s="185"/>
      <c r="EF24" s="185"/>
      <c r="EG24" s="185"/>
      <c r="EH24" s="185"/>
      <c r="EI24" s="185"/>
      <c r="EJ24" s="185"/>
      <c r="EK24" s="185"/>
      <c r="EL24" s="185"/>
      <c r="EM24" s="524"/>
      <c r="EN24" s="524"/>
      <c r="EO24" s="524"/>
      <c r="EP24" s="524"/>
      <c r="EQ24" s="524"/>
      <c r="ER24" s="524"/>
      <c r="ES24" s="524"/>
      <c r="ET24" s="524"/>
      <c r="EU24" s="524"/>
      <c r="EV24" s="524"/>
      <c r="EW24" s="524"/>
      <c r="EX24" s="524"/>
      <c r="EY24" s="524"/>
      <c r="EZ24" s="524"/>
      <c r="FA24" s="524"/>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406"/>
      <c r="FY24" s="143"/>
      <c r="FZ24" s="143"/>
      <c r="GA24" s="143"/>
      <c r="GB24" s="143"/>
      <c r="GC24" s="143"/>
      <c r="GD24" s="143"/>
      <c r="GE24" s="143"/>
      <c r="GF24" s="143"/>
      <c r="GG24" s="143"/>
      <c r="GH24" s="143"/>
      <c r="GI24" s="143"/>
      <c r="GJ24" s="143"/>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row>
    <row r="25" spans="1:217" s="190" customFormat="1" ht="14">
      <c r="A25" s="164"/>
      <c r="B25" s="164"/>
      <c r="DU25" s="454"/>
      <c r="DV25" s="454"/>
      <c r="DW25" s="454"/>
      <c r="DX25" s="454"/>
      <c r="DY25" s="454"/>
      <c r="DZ25" s="328"/>
      <c r="EA25" s="328"/>
      <c r="EB25" s="328"/>
      <c r="EC25" s="328"/>
      <c r="ED25" s="328"/>
      <c r="EE25" s="328"/>
      <c r="EF25" s="328"/>
      <c r="EG25" s="328"/>
      <c r="EH25" s="328"/>
      <c r="EI25" s="328"/>
      <c r="EJ25" s="328"/>
      <c r="EK25" s="328"/>
      <c r="EL25" s="328"/>
      <c r="EM25" s="328"/>
      <c r="EN25" s="328"/>
      <c r="EO25" s="328"/>
      <c r="EP25" s="328"/>
      <c r="EQ25" s="328"/>
      <c r="ER25" s="328"/>
      <c r="ES25" s="328"/>
      <c r="ET25" s="328"/>
      <c r="EU25" s="328"/>
      <c r="EV25" s="328"/>
      <c r="EW25" s="454"/>
      <c r="EX25" s="454"/>
      <c r="EY25" s="454"/>
      <c r="EZ25" s="454"/>
      <c r="FA25" s="454"/>
      <c r="FB25" s="454"/>
      <c r="FC25" s="454"/>
      <c r="FD25" s="454"/>
      <c r="FE25" s="454"/>
      <c r="FF25" s="453"/>
      <c r="FG25" s="453"/>
      <c r="FH25" s="453"/>
      <c r="FI25" s="454"/>
      <c r="FJ25" s="454"/>
      <c r="FK25" s="454"/>
      <c r="FL25" s="453"/>
      <c r="FM25" s="453"/>
      <c r="FN25" s="453"/>
      <c r="FO25" s="453"/>
      <c r="FP25" s="453"/>
      <c r="FQ25" s="453"/>
      <c r="FR25" s="453"/>
      <c r="FS25" s="453"/>
      <c r="FT25" s="453"/>
      <c r="FU25" s="453"/>
      <c r="FV25" s="453"/>
      <c r="FW25" s="453"/>
      <c r="FX25" s="406"/>
      <c r="FY25" s="143"/>
      <c r="FZ25" s="143"/>
      <c r="GA25" s="143"/>
      <c r="GB25" s="143"/>
      <c r="GC25" s="332"/>
      <c r="GD25" s="332"/>
      <c r="GE25" s="332"/>
      <c r="GF25" s="332"/>
      <c r="GG25" s="332"/>
      <c r="GH25" s="332"/>
      <c r="GI25" s="332"/>
      <c r="GJ25" s="332"/>
      <c r="GK25" s="332"/>
      <c r="GL25" s="332"/>
      <c r="GM25" s="332"/>
      <c r="GN25" s="332"/>
      <c r="GO25" s="332"/>
      <c r="GP25" s="332"/>
      <c r="GQ25" s="332"/>
      <c r="GR25" s="332"/>
      <c r="GS25" s="332"/>
      <c r="GT25" s="332"/>
      <c r="GU25" s="332"/>
      <c r="GV25" s="332"/>
      <c r="GW25" s="332"/>
      <c r="GX25" s="332"/>
      <c r="GY25" s="332"/>
      <c r="GZ25" s="332"/>
      <c r="HA25" s="332"/>
      <c r="HB25" s="332"/>
      <c r="HC25" s="332"/>
      <c r="HD25" s="332"/>
      <c r="HE25" s="332"/>
      <c r="HF25" s="332"/>
      <c r="HG25" s="332"/>
      <c r="HH25" s="332"/>
      <c r="HI25" s="332"/>
    </row>
    <row r="26" spans="1:217" s="195" customFormat="1" ht="14">
      <c r="A26" s="164"/>
      <c r="B26" s="164"/>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c r="CW26" s="190"/>
      <c r="CX26" s="190"/>
      <c r="CY26" s="190"/>
      <c r="CZ26" s="190"/>
      <c r="DA26" s="190"/>
      <c r="DB26" s="190"/>
      <c r="DC26" s="190"/>
      <c r="DD26" s="190"/>
      <c r="DE26" s="190"/>
      <c r="DF26" s="190"/>
      <c r="DG26" s="190"/>
      <c r="DH26" s="190"/>
      <c r="DI26" s="190"/>
      <c r="DJ26" s="190"/>
      <c r="DK26" s="190"/>
      <c r="DL26" s="190"/>
      <c r="DM26" s="190"/>
      <c r="DN26" s="190"/>
      <c r="DO26" s="190"/>
      <c r="DP26" s="190"/>
      <c r="DQ26" s="190"/>
      <c r="DR26" s="190"/>
      <c r="DS26" s="190"/>
      <c r="DT26" s="190"/>
      <c r="DU26" s="454"/>
      <c r="DV26" s="454"/>
      <c r="DW26" s="454"/>
      <c r="DX26" s="454"/>
      <c r="DY26" s="454"/>
      <c r="DZ26" s="328"/>
      <c r="EA26" s="328"/>
      <c r="EB26" s="328"/>
      <c r="EC26" s="328"/>
      <c r="ED26" s="328"/>
      <c r="EE26" s="328"/>
      <c r="EF26" s="328"/>
      <c r="EG26" s="328"/>
      <c r="EH26" s="328"/>
      <c r="EI26" s="328"/>
      <c r="EJ26" s="328"/>
      <c r="EK26" s="328"/>
      <c r="EL26" s="328"/>
      <c r="EM26" s="328"/>
      <c r="EN26" s="328"/>
      <c r="EO26" s="328"/>
      <c r="EP26" s="328"/>
      <c r="EQ26" s="454"/>
      <c r="ER26" s="454"/>
      <c r="ES26" s="454"/>
      <c r="ET26" s="454"/>
      <c r="EU26" s="454"/>
      <c r="EV26" s="454"/>
      <c r="EW26" s="454"/>
      <c r="EX26" s="454"/>
      <c r="EY26" s="454"/>
      <c r="EZ26" s="454"/>
      <c r="FA26" s="454"/>
      <c r="FB26" s="454"/>
      <c r="FC26" s="454"/>
      <c r="FD26" s="454"/>
      <c r="FE26" s="454"/>
      <c r="FF26" s="453"/>
      <c r="FG26" s="453"/>
      <c r="FH26" s="453"/>
      <c r="FI26" s="454"/>
      <c r="FJ26" s="454"/>
      <c r="FK26" s="454"/>
      <c r="FL26" s="453"/>
      <c r="FM26" s="453"/>
      <c r="FN26" s="453"/>
      <c r="FO26" s="453"/>
      <c r="FP26" s="453"/>
      <c r="FQ26" s="453"/>
      <c r="FR26" s="453"/>
      <c r="FS26" s="453"/>
      <c r="FT26" s="453"/>
      <c r="FU26" s="453"/>
      <c r="FV26" s="453"/>
      <c r="FW26" s="453"/>
      <c r="FX26" s="406"/>
      <c r="FY26" s="143"/>
      <c r="FZ26" s="143"/>
      <c r="GA26" s="143"/>
      <c r="GB26" s="143"/>
      <c r="GC26" s="334"/>
      <c r="GD26" s="334"/>
      <c r="GE26" s="334"/>
      <c r="GF26" s="334"/>
      <c r="GG26" s="334"/>
      <c r="GH26" s="334"/>
      <c r="GI26" s="334"/>
      <c r="GJ26" s="334"/>
      <c r="GK26" s="334"/>
      <c r="GL26" s="334"/>
      <c r="GM26" s="334"/>
      <c r="GN26" s="334"/>
      <c r="GO26" s="334"/>
      <c r="GP26" s="334"/>
      <c r="GQ26" s="334"/>
      <c r="GR26" s="334"/>
      <c r="GS26" s="334"/>
      <c r="GT26" s="334"/>
      <c r="GU26" s="334"/>
      <c r="GV26" s="334"/>
      <c r="GW26" s="334"/>
      <c r="GX26" s="334"/>
      <c r="GY26" s="334"/>
      <c r="GZ26" s="334"/>
      <c r="HA26" s="334"/>
      <c r="HB26" s="334"/>
      <c r="HC26" s="334"/>
      <c r="HD26" s="334"/>
      <c r="HE26" s="334"/>
      <c r="HF26" s="334"/>
      <c r="HG26" s="334"/>
      <c r="HH26" s="334"/>
      <c r="HI26" s="334"/>
    </row>
    <row r="27" spans="1:217" s="195" customFormat="1" ht="14">
      <c r="A27" s="164"/>
      <c r="B27" s="164"/>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c r="CW27" s="190"/>
      <c r="CX27" s="190"/>
      <c r="CY27" s="190"/>
      <c r="CZ27" s="190"/>
      <c r="DA27" s="190"/>
      <c r="DB27" s="190"/>
      <c r="DC27" s="190"/>
      <c r="DD27" s="190"/>
      <c r="DE27" s="190"/>
      <c r="DF27" s="190"/>
      <c r="DG27" s="190"/>
      <c r="DH27" s="190"/>
      <c r="DI27" s="190"/>
      <c r="DJ27" s="190"/>
      <c r="DK27" s="190"/>
      <c r="DL27" s="190"/>
      <c r="DM27" s="190"/>
      <c r="DN27" s="190"/>
      <c r="DO27" s="190"/>
      <c r="DP27" s="190"/>
      <c r="DQ27" s="190"/>
      <c r="DR27" s="190"/>
      <c r="DS27" s="190"/>
      <c r="DT27" s="190"/>
      <c r="DU27" s="454"/>
      <c r="DV27" s="454"/>
      <c r="DW27" s="454"/>
      <c r="DX27" s="454"/>
      <c r="DY27" s="454"/>
      <c r="DZ27" s="328"/>
      <c r="EA27" s="328"/>
      <c r="EB27" s="328"/>
      <c r="EC27" s="328"/>
      <c r="ED27" s="328"/>
      <c r="EE27" s="328"/>
      <c r="EF27" s="328"/>
      <c r="EG27" s="328"/>
      <c r="EH27" s="328"/>
      <c r="EI27" s="328"/>
      <c r="EJ27" s="328"/>
      <c r="EK27" s="328"/>
      <c r="EL27" s="328"/>
      <c r="EM27" s="328"/>
      <c r="EN27" s="328"/>
      <c r="EO27" s="328"/>
      <c r="EP27" s="328"/>
      <c r="EQ27" s="454"/>
      <c r="ER27" s="454"/>
      <c r="ES27" s="454"/>
      <c r="ET27" s="454"/>
      <c r="EU27" s="454"/>
      <c r="EV27" s="454"/>
      <c r="EW27" s="454"/>
      <c r="EX27" s="454"/>
      <c r="EY27" s="454"/>
      <c r="EZ27" s="454"/>
      <c r="FA27" s="454"/>
      <c r="FB27" s="454"/>
      <c r="FC27" s="454"/>
      <c r="FD27" s="454"/>
      <c r="FE27" s="454"/>
      <c r="FF27" s="453"/>
      <c r="FG27" s="453"/>
      <c r="FH27" s="453"/>
      <c r="FI27" s="454"/>
      <c r="FJ27" s="454"/>
      <c r="FK27" s="454"/>
      <c r="FL27" s="453"/>
      <c r="FM27" s="453"/>
      <c r="FN27" s="453"/>
      <c r="FO27" s="453"/>
      <c r="FP27" s="453"/>
      <c r="FQ27" s="453"/>
      <c r="FR27" s="453"/>
      <c r="FS27" s="453"/>
      <c r="FT27" s="453"/>
      <c r="FU27" s="453"/>
      <c r="FV27" s="453"/>
      <c r="FW27" s="453"/>
      <c r="FX27" s="406"/>
      <c r="FY27" s="143"/>
      <c r="FZ27" s="143"/>
      <c r="GA27" s="143"/>
      <c r="GB27" s="143"/>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row>
    <row r="28" spans="1:217" s="195" customFormat="1" ht="14">
      <c r="A28" s="164"/>
      <c r="B28" s="164"/>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c r="CW28" s="190"/>
      <c r="CX28" s="190"/>
      <c r="CY28" s="190"/>
      <c r="CZ28" s="190"/>
      <c r="DA28" s="190"/>
      <c r="DB28" s="190"/>
      <c r="DC28" s="190"/>
      <c r="DD28" s="190"/>
      <c r="DE28" s="190"/>
      <c r="DF28" s="190"/>
      <c r="DG28" s="190"/>
      <c r="DH28" s="190"/>
      <c r="DI28" s="190"/>
      <c r="DJ28" s="190"/>
      <c r="DK28" s="190"/>
      <c r="DL28" s="190"/>
      <c r="DM28" s="190"/>
      <c r="DN28" s="190"/>
      <c r="DO28" s="190"/>
      <c r="DP28" s="190"/>
      <c r="DQ28" s="190"/>
      <c r="DR28" s="190"/>
      <c r="DS28" s="190"/>
      <c r="DT28" s="190"/>
      <c r="DU28" s="454"/>
      <c r="DV28" s="454"/>
      <c r="DW28" s="454"/>
      <c r="DX28" s="454"/>
      <c r="DY28" s="454"/>
      <c r="DZ28" s="454"/>
      <c r="EA28" s="455"/>
      <c r="EB28" s="454"/>
      <c r="EC28" s="454"/>
      <c r="ED28" s="454"/>
      <c r="EE28" s="454"/>
      <c r="EF28" s="454"/>
      <c r="EG28" s="454"/>
      <c r="EH28" s="454"/>
      <c r="EI28" s="454"/>
      <c r="EJ28" s="454"/>
      <c r="EK28" s="454"/>
      <c r="EL28" s="454"/>
      <c r="EM28" s="454"/>
      <c r="EN28" s="455"/>
      <c r="EO28" s="455"/>
      <c r="EP28" s="455"/>
      <c r="EQ28" s="455"/>
      <c r="ER28" s="455"/>
      <c r="ES28" s="455"/>
      <c r="ET28" s="455"/>
      <c r="EU28" s="455"/>
      <c r="EV28" s="455"/>
      <c r="EW28" s="455"/>
      <c r="EX28" s="455"/>
      <c r="EY28" s="455"/>
      <c r="EZ28" s="454"/>
      <c r="FA28" s="454"/>
      <c r="FB28" s="454"/>
      <c r="FC28" s="454"/>
      <c r="FD28" s="454"/>
      <c r="FE28" s="454"/>
      <c r="FF28" s="454"/>
      <c r="FG28" s="454"/>
      <c r="FH28" s="454"/>
      <c r="FI28" s="454"/>
      <c r="FJ28" s="454"/>
      <c r="FK28" s="454"/>
      <c r="FL28" s="453"/>
      <c r="FM28" s="453"/>
      <c r="FN28" s="453"/>
      <c r="FO28" s="453"/>
      <c r="FP28" s="453"/>
      <c r="FQ28" s="453"/>
      <c r="FR28" s="453"/>
      <c r="FS28" s="453"/>
      <c r="FT28" s="453"/>
      <c r="FU28" s="453"/>
      <c r="FV28" s="453"/>
      <c r="FW28" s="453"/>
      <c r="FX28" s="406"/>
      <c r="FY28" s="143"/>
      <c r="FZ28" s="143"/>
      <c r="GA28" s="143"/>
      <c r="GB28" s="143"/>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row>
    <row r="29" spans="1:217" s="157" customFormat="1" ht="14">
      <c r="A29" s="164"/>
      <c r="B29" s="164"/>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212"/>
      <c r="CJ29" s="166"/>
      <c r="CK29" s="166"/>
      <c r="CL29" s="159"/>
      <c r="CM29" s="159"/>
      <c r="CN29" s="159"/>
      <c r="CO29" s="159"/>
      <c r="CP29" s="159"/>
      <c r="CQ29" s="159"/>
      <c r="CR29" s="159"/>
      <c r="CS29" s="159"/>
      <c r="CT29" s="159"/>
      <c r="CU29" s="159"/>
      <c r="CV29" s="159"/>
      <c r="CW29" s="159"/>
      <c r="CX29" s="159"/>
      <c r="CY29" s="159"/>
      <c r="CZ29" s="159"/>
      <c r="DA29" s="159"/>
      <c r="DB29" s="159"/>
      <c r="DC29" s="159"/>
      <c r="DD29" s="159"/>
      <c r="DE29" s="159"/>
      <c r="DF29" s="159"/>
      <c r="DG29" s="159"/>
      <c r="DH29" s="159"/>
      <c r="DI29" s="159"/>
      <c r="DJ29" s="159"/>
      <c r="DK29" s="159"/>
      <c r="DL29" s="159"/>
      <c r="DM29" s="159"/>
      <c r="DN29" s="159"/>
      <c r="DO29" s="159"/>
      <c r="DP29" s="159"/>
      <c r="DQ29" s="159"/>
      <c r="DR29" s="159"/>
      <c r="DS29" s="159"/>
      <c r="DT29" s="159"/>
      <c r="DU29" s="337"/>
      <c r="DV29" s="337"/>
      <c r="DW29" s="337"/>
      <c r="DX29" s="337"/>
      <c r="DY29" s="337"/>
      <c r="DZ29" s="337"/>
      <c r="EA29" s="337"/>
      <c r="EB29" s="337"/>
      <c r="EC29" s="337"/>
      <c r="ED29" s="337"/>
      <c r="EE29" s="337"/>
      <c r="EF29" s="337"/>
      <c r="EG29" s="337"/>
      <c r="EH29" s="337"/>
      <c r="EI29" s="337"/>
      <c r="EJ29" s="337"/>
      <c r="EK29" s="337"/>
      <c r="EL29" s="337"/>
      <c r="EM29" s="337"/>
      <c r="EN29" s="337"/>
      <c r="EO29" s="337"/>
      <c r="EP29" s="337"/>
      <c r="EQ29" s="337"/>
      <c r="ER29" s="337"/>
      <c r="ES29" s="337"/>
      <c r="ET29" s="337"/>
      <c r="EU29" s="337"/>
      <c r="EV29" s="337"/>
      <c r="EW29" s="337"/>
      <c r="EX29" s="337"/>
      <c r="EY29" s="337"/>
      <c r="EZ29" s="337"/>
      <c r="FA29" s="337"/>
      <c r="FB29" s="337"/>
      <c r="FC29" s="337"/>
      <c r="FD29" s="337"/>
      <c r="FE29" s="337"/>
      <c r="FF29" s="337"/>
      <c r="FG29" s="337"/>
      <c r="FH29" s="337"/>
      <c r="FI29" s="337"/>
      <c r="FJ29" s="337"/>
      <c r="FK29" s="337"/>
      <c r="FL29" s="337"/>
      <c r="FM29" s="337"/>
      <c r="FN29" s="337"/>
      <c r="FO29" s="337"/>
      <c r="FP29" s="337"/>
      <c r="FQ29" s="337"/>
      <c r="FR29" s="337"/>
      <c r="FS29" s="337"/>
      <c r="FT29" s="337"/>
      <c r="FU29" s="337"/>
      <c r="FV29" s="337"/>
      <c r="FW29" s="337"/>
      <c r="FX29" s="406"/>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row>
    <row r="30" spans="1:217" s="157" customFormat="1" ht="24.75" customHeight="1">
      <c r="B30" s="163"/>
      <c r="C30" s="167"/>
      <c r="D30" s="167"/>
      <c r="E30" s="167"/>
      <c r="F30" s="167"/>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8"/>
      <c r="DB30" s="168"/>
      <c r="DC30" s="165"/>
      <c r="DD30" s="165"/>
      <c r="DE30" s="165"/>
      <c r="DF30" s="165"/>
      <c r="DG30" s="165"/>
      <c r="DH30" s="165"/>
      <c r="DI30" s="165"/>
      <c r="DJ30" s="165"/>
      <c r="DK30" s="165"/>
      <c r="DL30" s="165"/>
      <c r="DM30" s="165"/>
      <c r="DN30" s="165"/>
      <c r="DO30" s="165"/>
      <c r="DP30" s="165"/>
      <c r="DQ30" s="165"/>
      <c r="DR30" s="165"/>
      <c r="DS30" s="165"/>
      <c r="DU30" s="185"/>
      <c r="DV30" s="185"/>
      <c r="DW30" s="185"/>
      <c r="DX30" s="185"/>
      <c r="DY30" s="185"/>
      <c r="DZ30" s="185"/>
      <c r="EA30" s="340"/>
      <c r="EB30" s="185"/>
      <c r="EC30" s="185"/>
      <c r="ED30" s="185"/>
      <c r="EE30" s="185"/>
      <c r="EF30" s="185"/>
      <c r="EG30" s="185"/>
      <c r="EH30" s="185"/>
      <c r="EI30" s="185"/>
      <c r="EJ30" s="492"/>
      <c r="EK30" s="492"/>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185"/>
      <c r="FS30" s="185"/>
      <c r="FT30" s="185"/>
      <c r="FU30" s="185"/>
      <c r="FV30" s="185"/>
      <c r="FW30" s="185"/>
      <c r="FX30" s="406"/>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row>
    <row r="31" spans="1:217" s="157" customFormat="1" ht="14">
      <c r="B31" s="153"/>
      <c r="C31" s="155"/>
      <c r="D31" s="155"/>
      <c r="E31" s="155"/>
      <c r="F31" s="155"/>
      <c r="G31" s="155"/>
      <c r="H31" s="155"/>
      <c r="I31" s="155"/>
      <c r="J31" s="155"/>
      <c r="K31" s="155"/>
      <c r="L31" s="155"/>
      <c r="M31" s="155"/>
      <c r="N31" s="155"/>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c r="AZ31" s="189"/>
      <c r="BA31" s="189"/>
      <c r="BB31" s="189"/>
      <c r="BC31" s="189"/>
      <c r="BD31" s="189"/>
      <c r="BE31" s="189"/>
      <c r="BF31" s="189"/>
      <c r="BG31" s="189"/>
      <c r="BH31" s="189"/>
      <c r="BI31" s="189"/>
      <c r="BJ31" s="189"/>
      <c r="BK31" s="189"/>
      <c r="BL31" s="189"/>
      <c r="BM31" s="189"/>
      <c r="BN31" s="189"/>
      <c r="BO31" s="189"/>
      <c r="BP31" s="189"/>
      <c r="BQ31" s="189"/>
      <c r="BR31" s="189"/>
      <c r="BS31" s="189"/>
      <c r="BT31" s="189"/>
      <c r="BU31" s="189"/>
      <c r="BV31" s="189"/>
      <c r="BW31" s="189"/>
      <c r="BX31" s="189"/>
      <c r="BY31" s="189"/>
      <c r="BZ31" s="189"/>
      <c r="CA31" s="189"/>
      <c r="CB31" s="189"/>
      <c r="CC31" s="189"/>
      <c r="CD31" s="189"/>
      <c r="CE31" s="189"/>
      <c r="CF31" s="189"/>
      <c r="CG31" s="189"/>
      <c r="CH31" s="189"/>
      <c r="CI31" s="189"/>
      <c r="CJ31" s="189"/>
      <c r="CK31" s="189"/>
      <c r="CL31" s="189"/>
      <c r="CM31" s="189"/>
      <c r="CN31" s="189"/>
      <c r="CO31" s="189"/>
      <c r="CP31" s="189"/>
      <c r="CQ31" s="189"/>
      <c r="CR31" s="189"/>
      <c r="CS31" s="189"/>
      <c r="CT31" s="189"/>
      <c r="CU31" s="189"/>
      <c r="CV31" s="189"/>
      <c r="CW31" s="189"/>
      <c r="CX31" s="189"/>
      <c r="CY31" s="189"/>
      <c r="CZ31" s="189"/>
      <c r="DA31" s="189"/>
      <c r="DB31" s="189"/>
      <c r="DC31" s="189"/>
      <c r="DD31" s="189"/>
      <c r="DE31" s="189"/>
      <c r="DF31" s="189"/>
      <c r="DG31" s="189"/>
      <c r="DH31" s="189"/>
      <c r="DI31" s="189"/>
      <c r="DJ31" s="189"/>
      <c r="DK31" s="189"/>
      <c r="DL31" s="189"/>
      <c r="DM31" s="189"/>
      <c r="DN31" s="189"/>
      <c r="DO31" s="189"/>
      <c r="DP31" s="189"/>
      <c r="DQ31" s="189"/>
      <c r="DR31" s="189"/>
      <c r="DS31" s="189"/>
      <c r="DT31" s="189"/>
      <c r="DU31" s="220"/>
      <c r="DV31" s="220"/>
      <c r="DW31" s="220"/>
      <c r="DX31" s="220"/>
      <c r="DY31" s="220"/>
      <c r="DZ31" s="220"/>
      <c r="EA31" s="220"/>
      <c r="EB31" s="220"/>
      <c r="EC31" s="220"/>
      <c r="ED31" s="220"/>
      <c r="EE31" s="220"/>
      <c r="EF31" s="220"/>
      <c r="EG31" s="220"/>
      <c r="EH31" s="456"/>
      <c r="EI31" s="220"/>
      <c r="EJ31" s="220"/>
      <c r="EK31" s="220"/>
      <c r="EL31" s="220"/>
      <c r="EM31" s="220"/>
      <c r="EN31" s="220"/>
      <c r="EO31" s="220"/>
      <c r="EP31" s="220"/>
      <c r="EQ31" s="220"/>
      <c r="ER31" s="220"/>
      <c r="ES31" s="220"/>
      <c r="ET31" s="220"/>
      <c r="EU31" s="220"/>
      <c r="EV31" s="220"/>
      <c r="EW31" s="220"/>
      <c r="EX31" s="220"/>
      <c r="EY31" s="220"/>
      <c r="EZ31" s="220"/>
      <c r="FA31" s="220"/>
      <c r="FB31" s="220"/>
      <c r="FC31" s="220"/>
      <c r="FD31" s="220"/>
      <c r="FE31" s="220"/>
      <c r="FF31" s="220"/>
      <c r="FG31" s="220"/>
      <c r="FH31" s="220"/>
      <c r="FI31" s="220"/>
      <c r="FJ31" s="220"/>
      <c r="FK31" s="220"/>
      <c r="FL31" s="220"/>
      <c r="FM31" s="220"/>
      <c r="FN31" s="220"/>
      <c r="FO31" s="220"/>
      <c r="FP31" s="220"/>
      <c r="FQ31" s="220"/>
      <c r="FR31" s="220"/>
      <c r="FS31" s="220"/>
      <c r="FT31" s="220"/>
      <c r="FU31" s="220"/>
      <c r="FV31" s="220"/>
      <c r="FW31" s="220"/>
      <c r="FX31" s="406"/>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row>
    <row r="32" spans="1:217" s="157" customFormat="1" ht="14">
      <c r="B32" s="153"/>
      <c r="C32" s="155"/>
      <c r="D32" s="155"/>
      <c r="E32" s="155"/>
      <c r="F32" s="155"/>
      <c r="G32" s="155"/>
      <c r="H32" s="155"/>
      <c r="I32" s="155"/>
      <c r="J32" s="155"/>
      <c r="K32" s="155"/>
      <c r="L32" s="155"/>
      <c r="M32" s="155"/>
      <c r="N32" s="155"/>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189"/>
      <c r="BI32" s="189"/>
      <c r="BJ32" s="189"/>
      <c r="BK32" s="189"/>
      <c r="BL32" s="189"/>
      <c r="BM32" s="189"/>
      <c r="BN32" s="189"/>
      <c r="BO32" s="189"/>
      <c r="BP32" s="189"/>
      <c r="BQ32" s="189"/>
      <c r="BR32" s="189"/>
      <c r="BS32" s="189"/>
      <c r="BT32" s="189"/>
      <c r="BU32" s="189"/>
      <c r="BV32" s="189"/>
      <c r="BW32" s="189"/>
      <c r="BX32" s="189"/>
      <c r="BY32" s="189"/>
      <c r="BZ32" s="189"/>
      <c r="CA32" s="189"/>
      <c r="CB32" s="189"/>
      <c r="CC32" s="189"/>
      <c r="CD32" s="189"/>
      <c r="CE32" s="189"/>
      <c r="CF32" s="189"/>
      <c r="CG32" s="189"/>
      <c r="CH32" s="189"/>
      <c r="CI32" s="189"/>
      <c r="CJ32" s="189"/>
      <c r="CK32" s="189"/>
      <c r="CL32" s="189"/>
      <c r="CM32" s="189"/>
      <c r="CN32" s="189"/>
      <c r="CO32" s="189"/>
      <c r="CP32" s="189"/>
      <c r="CQ32" s="189"/>
      <c r="CR32" s="189"/>
      <c r="CS32" s="189"/>
      <c r="CT32" s="189"/>
      <c r="CU32" s="189"/>
      <c r="CV32" s="189"/>
      <c r="CW32" s="189"/>
      <c r="CX32" s="189"/>
      <c r="CY32" s="189"/>
      <c r="CZ32" s="189"/>
      <c r="DA32" s="189"/>
      <c r="DB32" s="189"/>
      <c r="DC32" s="189"/>
      <c r="DD32" s="189"/>
      <c r="DE32" s="189"/>
      <c r="DF32" s="189"/>
      <c r="DG32" s="189"/>
      <c r="DH32" s="189"/>
      <c r="DI32" s="189"/>
      <c r="DJ32" s="189"/>
      <c r="DK32" s="189"/>
      <c r="DL32" s="189"/>
      <c r="DM32" s="189"/>
      <c r="DN32" s="189"/>
      <c r="DO32" s="189"/>
      <c r="DP32" s="189"/>
      <c r="DQ32" s="189"/>
      <c r="DR32" s="189"/>
      <c r="DS32" s="189"/>
      <c r="DT32" s="189"/>
      <c r="DU32" s="220"/>
      <c r="DV32" s="220"/>
      <c r="DW32" s="220"/>
      <c r="DX32" s="220"/>
      <c r="DY32" s="220"/>
      <c r="DZ32" s="220"/>
      <c r="EA32" s="220"/>
      <c r="EB32" s="220"/>
      <c r="EC32" s="220"/>
      <c r="ED32" s="220"/>
      <c r="EE32" s="220"/>
      <c r="EF32" s="220"/>
      <c r="EG32" s="220"/>
      <c r="EH32" s="456"/>
      <c r="EI32" s="220"/>
      <c r="EJ32" s="220"/>
      <c r="EK32" s="220"/>
      <c r="EL32" s="220"/>
      <c r="EM32" s="220"/>
      <c r="EN32" s="220"/>
      <c r="EO32" s="220"/>
      <c r="EP32" s="220"/>
      <c r="EQ32" s="220"/>
      <c r="ER32" s="220"/>
      <c r="ES32" s="220"/>
      <c r="ET32" s="220"/>
      <c r="EU32" s="220"/>
      <c r="EV32" s="220"/>
      <c r="EW32" s="220"/>
      <c r="EX32" s="220"/>
      <c r="EY32" s="220"/>
      <c r="EZ32" s="220"/>
      <c r="FA32" s="220"/>
      <c r="FB32" s="220"/>
      <c r="FC32" s="220"/>
      <c r="FD32" s="220"/>
      <c r="FE32" s="220"/>
      <c r="FF32" s="220"/>
      <c r="FG32" s="220"/>
      <c r="FH32" s="220"/>
      <c r="FI32" s="220"/>
      <c r="FJ32" s="220"/>
      <c r="FK32" s="220"/>
      <c r="FL32" s="220"/>
      <c r="FM32" s="220"/>
      <c r="FN32" s="220"/>
      <c r="FO32" s="220"/>
      <c r="FP32" s="220"/>
      <c r="FQ32" s="220"/>
      <c r="FR32" s="220"/>
      <c r="FS32" s="220"/>
      <c r="FT32" s="220"/>
      <c r="FU32" s="220"/>
      <c r="FV32" s="220"/>
      <c r="FW32" s="220"/>
      <c r="FX32" s="406"/>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row>
    <row r="33" spans="1:217" s="157" customFormat="1" ht="14">
      <c r="B33" s="153"/>
      <c r="C33" s="155"/>
      <c r="D33" s="155"/>
      <c r="E33" s="155"/>
      <c r="F33" s="155"/>
      <c r="G33" s="155"/>
      <c r="H33" s="155"/>
      <c r="I33" s="155"/>
      <c r="J33" s="155"/>
      <c r="K33" s="155"/>
      <c r="L33" s="155"/>
      <c r="M33" s="155"/>
      <c r="N33" s="155"/>
      <c r="O33" s="189"/>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L33" s="189"/>
      <c r="BM33" s="189"/>
      <c r="BN33" s="189"/>
      <c r="BO33" s="189"/>
      <c r="BP33" s="189"/>
      <c r="BQ33" s="189"/>
      <c r="BR33" s="189"/>
      <c r="BS33" s="189"/>
      <c r="BT33" s="189"/>
      <c r="BU33" s="189"/>
      <c r="BV33" s="189"/>
      <c r="BW33" s="189"/>
      <c r="BX33" s="189"/>
      <c r="BY33" s="189"/>
      <c r="BZ33" s="189"/>
      <c r="CA33" s="189"/>
      <c r="CB33" s="189"/>
      <c r="CC33" s="189"/>
      <c r="CD33" s="189"/>
      <c r="CE33" s="189"/>
      <c r="CF33" s="189"/>
      <c r="CG33" s="189"/>
      <c r="CH33" s="189"/>
      <c r="CI33" s="189"/>
      <c r="CJ33" s="189"/>
      <c r="CK33" s="189"/>
      <c r="CL33" s="189"/>
      <c r="CM33" s="189"/>
      <c r="CN33" s="189"/>
      <c r="CO33" s="189"/>
      <c r="CP33" s="189"/>
      <c r="CQ33" s="189"/>
      <c r="CR33" s="189"/>
      <c r="CS33" s="189"/>
      <c r="CT33" s="189"/>
      <c r="CU33" s="189"/>
      <c r="CV33" s="189"/>
      <c r="CW33" s="189"/>
      <c r="CX33" s="189"/>
      <c r="CY33" s="189"/>
      <c r="CZ33" s="189"/>
      <c r="DA33" s="189"/>
      <c r="DB33" s="189"/>
      <c r="DC33" s="189"/>
      <c r="DD33" s="189"/>
      <c r="DE33" s="189"/>
      <c r="DF33" s="189"/>
      <c r="DG33" s="189"/>
      <c r="DH33" s="189"/>
      <c r="DI33" s="189"/>
      <c r="DJ33" s="189"/>
      <c r="DK33" s="189"/>
      <c r="DL33" s="189"/>
      <c r="DM33" s="189"/>
      <c r="DN33" s="189"/>
      <c r="DO33" s="189"/>
      <c r="DP33" s="189"/>
      <c r="DQ33" s="189"/>
      <c r="DR33" s="189"/>
      <c r="DS33" s="189"/>
      <c r="DT33" s="189"/>
      <c r="DU33" s="220"/>
      <c r="DV33" s="220"/>
      <c r="DW33" s="220"/>
      <c r="DX33" s="220"/>
      <c r="DY33" s="220"/>
      <c r="DZ33" s="220"/>
      <c r="EA33" s="220"/>
      <c r="EB33" s="220"/>
      <c r="EC33" s="220"/>
      <c r="ED33" s="220"/>
      <c r="EE33" s="220"/>
      <c r="EF33" s="220"/>
      <c r="EG33" s="220"/>
      <c r="EH33" s="456"/>
      <c r="EI33" s="220"/>
      <c r="EJ33" s="220"/>
      <c r="EK33" s="220"/>
      <c r="EL33" s="220"/>
      <c r="EM33" s="220"/>
      <c r="EN33" s="220"/>
      <c r="EO33" s="220"/>
      <c r="EP33" s="220"/>
      <c r="EQ33" s="220"/>
      <c r="ER33" s="220"/>
      <c r="ES33" s="220"/>
      <c r="ET33" s="220"/>
      <c r="EU33" s="220"/>
      <c r="EV33" s="220"/>
      <c r="EW33" s="220"/>
      <c r="EX33" s="220"/>
      <c r="EY33" s="220"/>
      <c r="EZ33" s="220"/>
      <c r="FA33" s="220"/>
      <c r="FB33" s="220"/>
      <c r="FC33" s="220"/>
      <c r="FD33" s="220"/>
      <c r="FE33" s="220"/>
      <c r="FF33" s="220"/>
      <c r="FG33" s="220"/>
      <c r="FH33" s="220"/>
      <c r="FI33" s="220"/>
      <c r="FJ33" s="220"/>
      <c r="FK33" s="220"/>
      <c r="FL33" s="220"/>
      <c r="FM33" s="220"/>
      <c r="FN33" s="220"/>
      <c r="FO33" s="220"/>
      <c r="FP33" s="220"/>
      <c r="FQ33" s="220"/>
      <c r="FR33" s="220"/>
      <c r="FS33" s="220"/>
      <c r="FT33" s="220"/>
      <c r="FU33" s="220"/>
      <c r="FV33" s="220"/>
      <c r="FW33" s="220"/>
      <c r="FX33" s="406"/>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row>
    <row r="34" spans="1:217" s="157" customFormat="1" ht="29.25" customHeight="1">
      <c r="B34" s="152"/>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60"/>
      <c r="BT34" s="160"/>
      <c r="BU34" s="160"/>
      <c r="BV34" s="160"/>
      <c r="BW34" s="154"/>
      <c r="BX34" s="154"/>
      <c r="BY34" s="154"/>
      <c r="BZ34" s="154"/>
      <c r="CA34" s="154"/>
      <c r="CB34" s="154"/>
      <c r="CC34" s="154"/>
      <c r="CD34" s="154"/>
      <c r="CE34" s="154"/>
      <c r="CF34" s="154"/>
      <c r="CG34" s="154"/>
      <c r="CH34" s="154"/>
      <c r="CI34" s="154"/>
      <c r="CJ34" s="154"/>
      <c r="CK34" s="154"/>
      <c r="CL34" s="154"/>
      <c r="CM34" s="154"/>
      <c r="CN34" s="154"/>
      <c r="CO34" s="155"/>
      <c r="CP34" s="155"/>
      <c r="CQ34" s="155"/>
      <c r="CR34" s="155"/>
      <c r="CS34" s="155"/>
      <c r="CT34" s="155"/>
      <c r="CU34" s="155"/>
      <c r="CV34" s="155"/>
      <c r="CW34" s="155"/>
      <c r="CX34" s="155"/>
      <c r="CY34" s="155"/>
      <c r="CZ34" s="155"/>
      <c r="DA34" s="155"/>
      <c r="DB34" s="155"/>
      <c r="DC34" s="154"/>
      <c r="DD34" s="154"/>
      <c r="DE34" s="154"/>
      <c r="DF34" s="154"/>
      <c r="DG34" s="155"/>
      <c r="DH34" s="155"/>
      <c r="DI34" s="155"/>
      <c r="DJ34" s="155"/>
      <c r="DK34" s="155"/>
      <c r="DL34" s="155"/>
      <c r="DM34" s="155"/>
      <c r="DN34" s="155"/>
      <c r="DO34" s="155"/>
      <c r="DP34" s="155"/>
      <c r="DQ34" s="155"/>
      <c r="DR34" s="155"/>
      <c r="DS34" s="155"/>
      <c r="DT34" s="155"/>
      <c r="DU34" s="220"/>
      <c r="DV34" s="220"/>
      <c r="DW34" s="220"/>
      <c r="DX34" s="220"/>
      <c r="DY34" s="220"/>
      <c r="DZ34" s="220"/>
      <c r="EA34" s="220"/>
      <c r="EB34" s="220"/>
      <c r="EC34" s="220"/>
      <c r="ED34" s="220"/>
      <c r="EE34" s="220"/>
      <c r="EF34" s="220"/>
      <c r="EG34" s="220"/>
      <c r="EH34" s="220"/>
      <c r="EI34" s="220"/>
      <c r="EJ34" s="220"/>
      <c r="EK34" s="220"/>
      <c r="EL34" s="220"/>
      <c r="EM34" s="220"/>
      <c r="EN34" s="220"/>
      <c r="EO34" s="220"/>
      <c r="EP34" s="220"/>
      <c r="EQ34" s="220"/>
      <c r="ER34" s="220"/>
      <c r="ES34" s="220"/>
      <c r="ET34" s="220"/>
      <c r="EU34" s="220"/>
      <c r="EV34" s="220"/>
      <c r="EW34" s="220"/>
      <c r="EX34" s="220"/>
      <c r="EY34" s="220"/>
      <c r="EZ34" s="220"/>
      <c r="FA34" s="220"/>
      <c r="FB34" s="220"/>
      <c r="FC34" s="220"/>
      <c r="FD34" s="220"/>
      <c r="FE34" s="220"/>
      <c r="FF34" s="220"/>
      <c r="FG34" s="220"/>
      <c r="FH34" s="220"/>
      <c r="FI34" s="220"/>
      <c r="FJ34" s="220"/>
      <c r="FK34" s="220"/>
      <c r="FL34" s="220"/>
      <c r="FM34" s="220"/>
      <c r="FN34" s="220"/>
      <c r="FO34" s="220"/>
      <c r="FP34" s="220"/>
      <c r="FQ34" s="220"/>
      <c r="FR34" s="220"/>
      <c r="FS34" s="220"/>
      <c r="FT34" s="220"/>
      <c r="FU34" s="220"/>
      <c r="FV34" s="220"/>
      <c r="FW34" s="220"/>
      <c r="FX34" s="406"/>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row>
    <row r="35" spans="1:217" s="157" customFormat="1" ht="4.5" customHeight="1">
      <c r="B35" s="161"/>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62"/>
      <c r="BT35" s="162"/>
      <c r="BU35" s="162"/>
      <c r="BV35" s="162"/>
      <c r="BW35" s="158"/>
      <c r="BX35" s="158"/>
      <c r="BY35" s="158"/>
      <c r="BZ35" s="158"/>
      <c r="CA35" s="158"/>
      <c r="CB35" s="158"/>
      <c r="CC35" s="158"/>
      <c r="CD35" s="158"/>
      <c r="CE35" s="158"/>
      <c r="CF35" s="158"/>
      <c r="CG35" s="158"/>
      <c r="CH35" s="158"/>
      <c r="CI35" s="158"/>
      <c r="CJ35" s="158"/>
      <c r="CK35" s="158"/>
      <c r="CL35" s="158"/>
      <c r="CM35" s="158"/>
      <c r="CN35" s="158"/>
      <c r="CO35" s="159"/>
      <c r="CP35" s="159"/>
      <c r="CQ35" s="159"/>
      <c r="CR35" s="159"/>
      <c r="CS35" s="159"/>
      <c r="CT35" s="159"/>
      <c r="CU35" s="159"/>
      <c r="CV35" s="159"/>
      <c r="CW35" s="159"/>
      <c r="CX35" s="159"/>
      <c r="CY35" s="159"/>
      <c r="CZ35" s="159"/>
      <c r="DA35" s="159"/>
      <c r="DB35" s="159"/>
      <c r="DC35" s="158"/>
      <c r="DD35" s="158"/>
      <c r="DE35" s="158"/>
      <c r="DF35" s="158"/>
      <c r="DG35" s="159"/>
      <c r="DH35" s="159"/>
      <c r="DI35" s="159"/>
      <c r="DJ35" s="159"/>
      <c r="DK35" s="159"/>
      <c r="DL35" s="159"/>
      <c r="DM35" s="159"/>
      <c r="DN35" s="159"/>
      <c r="DO35" s="159"/>
      <c r="DP35" s="159"/>
      <c r="DQ35" s="159"/>
      <c r="DR35" s="159"/>
      <c r="DS35" s="159"/>
      <c r="DT35" s="159"/>
      <c r="DU35" s="458"/>
      <c r="DV35" s="458"/>
      <c r="DW35" s="458"/>
      <c r="DX35" s="458"/>
      <c r="DY35" s="458"/>
      <c r="DZ35" s="458"/>
      <c r="EA35" s="458"/>
      <c r="EB35" s="458"/>
      <c r="EC35" s="458"/>
      <c r="ED35" s="458"/>
      <c r="EE35" s="458"/>
      <c r="EF35" s="458"/>
      <c r="EG35" s="458"/>
      <c r="EH35" s="458"/>
      <c r="EI35" s="458"/>
      <c r="EJ35" s="458"/>
      <c r="EK35" s="458"/>
      <c r="EL35" s="458"/>
      <c r="EM35" s="458"/>
      <c r="EN35" s="458"/>
      <c r="EO35" s="458"/>
      <c r="EP35" s="458"/>
      <c r="EQ35" s="458"/>
      <c r="ER35" s="458"/>
      <c r="ES35" s="458"/>
      <c r="ET35" s="458"/>
      <c r="EU35" s="458"/>
      <c r="EV35" s="458"/>
      <c r="EW35" s="458"/>
      <c r="EX35" s="458"/>
      <c r="EY35" s="458"/>
      <c r="EZ35" s="458"/>
      <c r="FA35" s="458"/>
      <c r="FB35" s="458"/>
      <c r="FC35" s="458"/>
      <c r="FD35" s="458"/>
      <c r="FE35" s="458"/>
      <c r="FF35" s="458"/>
      <c r="FG35" s="458"/>
      <c r="FH35" s="458"/>
      <c r="FI35" s="458"/>
      <c r="FJ35" s="458"/>
      <c r="FK35" s="458"/>
      <c r="FL35" s="458"/>
      <c r="FM35" s="458"/>
      <c r="FN35" s="458"/>
      <c r="FO35" s="458"/>
      <c r="FP35" s="458"/>
      <c r="FQ35" s="458"/>
      <c r="FR35" s="458"/>
      <c r="FS35" s="458"/>
      <c r="FT35" s="458"/>
      <c r="FU35" s="458"/>
      <c r="FV35" s="458"/>
      <c r="FW35" s="458"/>
      <c r="FX35" s="406"/>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row>
    <row r="36" spans="1:217" s="157" customFormat="1" ht="14">
      <c r="B36" s="163"/>
      <c r="C36" s="167"/>
      <c r="D36" s="167"/>
      <c r="E36" s="167"/>
      <c r="F36" s="167"/>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8"/>
      <c r="DB36" s="168"/>
      <c r="DC36" s="165"/>
      <c r="DD36" s="165"/>
      <c r="DE36" s="165"/>
      <c r="DF36" s="165"/>
      <c r="DG36" s="165"/>
      <c r="DH36" s="165"/>
      <c r="DI36" s="165"/>
      <c r="DJ36" s="165"/>
      <c r="DK36" s="165"/>
      <c r="DL36" s="165"/>
      <c r="DM36" s="165"/>
      <c r="DN36" s="165"/>
      <c r="DO36" s="165"/>
      <c r="DP36" s="165"/>
      <c r="DQ36" s="165"/>
      <c r="DR36" s="165"/>
      <c r="DS36" s="16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406"/>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row>
    <row r="37" spans="1:217" s="181" customFormat="1" ht="14">
      <c r="A37" s="157"/>
      <c r="B37" s="153"/>
      <c r="C37" s="155"/>
      <c r="D37" s="155"/>
      <c r="E37" s="155"/>
      <c r="F37" s="155"/>
      <c r="G37" s="155"/>
      <c r="H37" s="155"/>
      <c r="I37" s="155"/>
      <c r="J37" s="155"/>
      <c r="K37" s="155"/>
      <c r="L37" s="155"/>
      <c r="M37" s="155"/>
      <c r="N37" s="155"/>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7"/>
      <c r="CE37" s="197"/>
      <c r="CF37" s="197"/>
      <c r="CG37" s="197"/>
      <c r="CH37" s="197"/>
      <c r="CI37" s="197"/>
      <c r="CJ37" s="197"/>
      <c r="CK37" s="197"/>
      <c r="CL37" s="197"/>
      <c r="CM37" s="197"/>
      <c r="CN37" s="197"/>
      <c r="CO37" s="197"/>
      <c r="CP37" s="197"/>
      <c r="CQ37" s="197"/>
      <c r="CR37" s="197"/>
      <c r="CS37" s="197"/>
      <c r="CT37" s="197"/>
      <c r="CU37" s="197"/>
      <c r="CV37" s="197"/>
      <c r="CW37" s="197"/>
      <c r="CX37" s="197"/>
      <c r="CY37" s="197"/>
      <c r="CZ37" s="197"/>
      <c r="DA37" s="197"/>
      <c r="DB37" s="197"/>
      <c r="DC37" s="197"/>
      <c r="DD37" s="197"/>
      <c r="DE37" s="197"/>
      <c r="DF37" s="197"/>
      <c r="DG37" s="197"/>
      <c r="DH37" s="197"/>
      <c r="DI37" s="197"/>
      <c r="DJ37" s="197"/>
      <c r="DK37" s="197"/>
      <c r="DL37" s="197"/>
      <c r="DM37" s="197"/>
      <c r="DN37" s="197"/>
      <c r="DO37" s="197"/>
      <c r="DP37" s="197"/>
      <c r="DQ37" s="197"/>
      <c r="DR37" s="197"/>
      <c r="DS37" s="197"/>
      <c r="DT37" s="197"/>
      <c r="DU37" s="460"/>
      <c r="DV37" s="460"/>
      <c r="DW37" s="460"/>
      <c r="DX37" s="460"/>
      <c r="DY37" s="460"/>
      <c r="DZ37" s="460"/>
      <c r="EA37" s="460"/>
      <c r="EB37" s="460"/>
      <c r="EC37" s="460"/>
      <c r="ED37" s="460"/>
      <c r="EE37" s="460"/>
      <c r="EF37" s="460"/>
      <c r="EG37" s="460"/>
      <c r="EH37" s="460"/>
      <c r="EI37" s="460"/>
      <c r="EJ37" s="460"/>
      <c r="EK37" s="460"/>
      <c r="EL37" s="460"/>
      <c r="EM37" s="460"/>
      <c r="EN37" s="460"/>
      <c r="EO37" s="460"/>
      <c r="EP37" s="460"/>
      <c r="EQ37" s="460"/>
      <c r="ER37" s="460"/>
      <c r="ES37" s="460"/>
      <c r="ET37" s="460"/>
      <c r="EU37" s="460"/>
      <c r="EV37" s="460"/>
      <c r="EW37" s="460"/>
      <c r="EX37" s="460"/>
      <c r="EY37" s="460"/>
      <c r="EZ37" s="460"/>
      <c r="FA37" s="460"/>
      <c r="FB37" s="460"/>
      <c r="FC37" s="460"/>
      <c r="FD37" s="460"/>
      <c r="FE37" s="460"/>
      <c r="FF37" s="460"/>
      <c r="FG37" s="460"/>
      <c r="FH37" s="460"/>
      <c r="FI37" s="460"/>
      <c r="FJ37" s="460"/>
      <c r="FK37" s="460"/>
      <c r="FL37" s="460"/>
      <c r="FM37" s="460"/>
      <c r="FN37" s="460"/>
      <c r="FO37" s="460"/>
      <c r="FP37" s="460"/>
      <c r="FQ37" s="460"/>
      <c r="FR37" s="460"/>
      <c r="FS37" s="460"/>
      <c r="FT37" s="460"/>
      <c r="FU37" s="460"/>
      <c r="FV37" s="460"/>
      <c r="FW37" s="460"/>
      <c r="FX37" s="406"/>
      <c r="FY37" s="461"/>
      <c r="FZ37" s="404"/>
      <c r="GA37" s="404"/>
      <c r="GB37" s="404"/>
      <c r="GC37" s="404"/>
      <c r="GD37" s="404"/>
      <c r="GE37" s="404"/>
      <c r="GF37" s="404"/>
      <c r="GG37" s="404"/>
      <c r="GH37" s="404"/>
      <c r="GI37" s="404"/>
      <c r="GJ37" s="404"/>
      <c r="GK37" s="404"/>
      <c r="GL37" s="404"/>
      <c r="GM37" s="404"/>
      <c r="GN37" s="404"/>
      <c r="GO37" s="404"/>
      <c r="GP37" s="404"/>
      <c r="GQ37" s="404"/>
      <c r="GR37" s="404"/>
      <c r="GS37" s="404"/>
      <c r="GT37" s="404"/>
      <c r="GU37" s="404"/>
      <c r="GV37" s="404"/>
      <c r="GW37" s="404"/>
      <c r="GX37" s="404"/>
      <c r="GY37" s="404"/>
      <c r="GZ37" s="404"/>
      <c r="HA37" s="404"/>
      <c r="HB37" s="404"/>
      <c r="HC37" s="404"/>
      <c r="HD37" s="404"/>
      <c r="HE37" s="404"/>
      <c r="HF37" s="404"/>
      <c r="HG37" s="404"/>
      <c r="HH37" s="404"/>
      <c r="HI37" s="404"/>
    </row>
    <row r="38" spans="1:217" s="181" customFormat="1" ht="14">
      <c r="A38" s="157"/>
      <c r="B38" s="153"/>
      <c r="C38" s="155"/>
      <c r="D38" s="155"/>
      <c r="E38" s="155"/>
      <c r="F38" s="155"/>
      <c r="G38" s="155"/>
      <c r="H38" s="155"/>
      <c r="I38" s="155"/>
      <c r="J38" s="155"/>
      <c r="K38" s="155"/>
      <c r="L38" s="155"/>
      <c r="M38" s="155"/>
      <c r="N38" s="155"/>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460"/>
      <c r="DV38" s="460"/>
      <c r="DW38" s="460"/>
      <c r="DX38" s="460"/>
      <c r="DY38" s="460"/>
      <c r="DZ38" s="460"/>
      <c r="EA38" s="460"/>
      <c r="EB38" s="460"/>
      <c r="EC38" s="460"/>
      <c r="ED38" s="460"/>
      <c r="EE38" s="460"/>
      <c r="EF38" s="460"/>
      <c r="EG38" s="460"/>
      <c r="EH38" s="460"/>
      <c r="EI38" s="460"/>
      <c r="EJ38" s="460"/>
      <c r="EK38" s="460"/>
      <c r="EL38" s="460"/>
      <c r="EM38" s="460"/>
      <c r="EN38" s="460"/>
      <c r="EO38" s="460"/>
      <c r="EP38" s="460"/>
      <c r="EQ38" s="460"/>
      <c r="ER38" s="460"/>
      <c r="ES38" s="460"/>
      <c r="ET38" s="460"/>
      <c r="EU38" s="460"/>
      <c r="EV38" s="460"/>
      <c r="EW38" s="460"/>
      <c r="EX38" s="460"/>
      <c r="EY38" s="460"/>
      <c r="EZ38" s="460"/>
      <c r="FA38" s="460"/>
      <c r="FB38" s="460"/>
      <c r="FC38" s="460"/>
      <c r="FD38" s="460"/>
      <c r="FE38" s="460"/>
      <c r="FF38" s="460"/>
      <c r="FG38" s="460"/>
      <c r="FH38" s="460"/>
      <c r="FI38" s="460"/>
      <c r="FJ38" s="460"/>
      <c r="FK38" s="460"/>
      <c r="FL38" s="460"/>
      <c r="FM38" s="460"/>
      <c r="FN38" s="460"/>
      <c r="FO38" s="460"/>
      <c r="FP38" s="460"/>
      <c r="FQ38" s="460"/>
      <c r="FR38" s="460"/>
      <c r="FS38" s="460"/>
      <c r="FT38" s="460"/>
      <c r="FU38" s="460"/>
      <c r="FV38" s="460"/>
      <c r="FW38" s="460"/>
      <c r="FX38" s="406"/>
      <c r="FY38" s="461"/>
      <c r="FZ38" s="404"/>
      <c r="GA38" s="404"/>
      <c r="GB38" s="404"/>
      <c r="GC38" s="404"/>
      <c r="GD38" s="404"/>
      <c r="GE38" s="404"/>
      <c r="GF38" s="404"/>
      <c r="GG38" s="404"/>
      <c r="GH38" s="404"/>
      <c r="GI38" s="404"/>
      <c r="GJ38" s="404"/>
      <c r="GK38" s="404"/>
      <c r="GL38" s="404"/>
      <c r="GM38" s="404"/>
      <c r="GN38" s="404"/>
      <c r="GO38" s="404"/>
      <c r="GP38" s="404"/>
      <c r="GQ38" s="404"/>
      <c r="GR38" s="404"/>
      <c r="GS38" s="404"/>
      <c r="GT38" s="404"/>
      <c r="GU38" s="404"/>
      <c r="GV38" s="404"/>
      <c r="GW38" s="404"/>
      <c r="GX38" s="404"/>
      <c r="GY38" s="404"/>
      <c r="GZ38" s="404"/>
      <c r="HA38" s="404"/>
      <c r="HB38" s="404"/>
      <c r="HC38" s="404"/>
      <c r="HD38" s="404"/>
      <c r="HE38" s="404"/>
      <c r="HF38" s="404"/>
      <c r="HG38" s="404"/>
      <c r="HH38" s="404"/>
      <c r="HI38" s="404"/>
    </row>
    <row r="39" spans="1:217" s="181" customFormat="1" ht="14">
      <c r="A39" s="157"/>
      <c r="B39" s="153"/>
      <c r="C39" s="155"/>
      <c r="D39" s="155"/>
      <c r="E39" s="155"/>
      <c r="F39" s="155"/>
      <c r="G39" s="155"/>
      <c r="H39" s="155"/>
      <c r="I39" s="155"/>
      <c r="J39" s="155"/>
      <c r="K39" s="155"/>
      <c r="L39" s="155"/>
      <c r="M39" s="155"/>
      <c r="N39" s="155"/>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460"/>
      <c r="DV39" s="460"/>
      <c r="DW39" s="460"/>
      <c r="DX39" s="460"/>
      <c r="DY39" s="460"/>
      <c r="DZ39" s="460"/>
      <c r="EA39" s="460"/>
      <c r="EB39" s="460"/>
      <c r="EC39" s="460"/>
      <c r="ED39" s="460"/>
      <c r="EE39" s="460"/>
      <c r="EF39" s="460"/>
      <c r="EG39" s="460"/>
      <c r="EH39" s="460"/>
      <c r="EI39" s="460"/>
      <c r="EJ39" s="460"/>
      <c r="EK39" s="460"/>
      <c r="EL39" s="460"/>
      <c r="EM39" s="460"/>
      <c r="EN39" s="460"/>
      <c r="EO39" s="460"/>
      <c r="EP39" s="460"/>
      <c r="EQ39" s="460"/>
      <c r="ER39" s="460"/>
      <c r="ES39" s="460"/>
      <c r="ET39" s="460"/>
      <c r="EU39" s="460"/>
      <c r="EV39" s="460"/>
      <c r="EW39" s="460"/>
      <c r="EX39" s="460"/>
      <c r="EY39" s="460"/>
      <c r="EZ39" s="460"/>
      <c r="FA39" s="460"/>
      <c r="FB39" s="460"/>
      <c r="FC39" s="460"/>
      <c r="FD39" s="460"/>
      <c r="FE39" s="460"/>
      <c r="FF39" s="460"/>
      <c r="FG39" s="460"/>
      <c r="FH39" s="460"/>
      <c r="FI39" s="460"/>
      <c r="FJ39" s="460"/>
      <c r="FK39" s="460"/>
      <c r="FL39" s="460"/>
      <c r="FM39" s="460"/>
      <c r="FN39" s="460"/>
      <c r="FO39" s="460"/>
      <c r="FP39" s="460"/>
      <c r="FQ39" s="460"/>
      <c r="FR39" s="460"/>
      <c r="FS39" s="460"/>
      <c r="FT39" s="460"/>
      <c r="FU39" s="460"/>
      <c r="FV39" s="460"/>
      <c r="FW39" s="460"/>
      <c r="FX39" s="406"/>
      <c r="FY39" s="461"/>
      <c r="FZ39" s="404"/>
      <c r="GA39" s="404"/>
      <c r="GB39" s="404"/>
      <c r="GC39" s="404"/>
      <c r="GD39" s="404"/>
      <c r="GE39" s="404"/>
      <c r="GF39" s="404"/>
      <c r="GG39" s="404"/>
      <c r="GH39" s="404"/>
      <c r="GI39" s="404"/>
      <c r="GJ39" s="404"/>
      <c r="GK39" s="404"/>
      <c r="GL39" s="404"/>
      <c r="GM39" s="404"/>
      <c r="GN39" s="404"/>
      <c r="GO39" s="404"/>
      <c r="GP39" s="404"/>
      <c r="GQ39" s="404"/>
      <c r="GR39" s="404"/>
      <c r="GS39" s="404"/>
      <c r="GT39" s="404"/>
      <c r="GU39" s="404"/>
      <c r="GV39" s="404"/>
      <c r="GW39" s="404"/>
      <c r="GX39" s="404"/>
      <c r="GY39" s="404"/>
      <c r="GZ39" s="404"/>
      <c r="HA39" s="404"/>
      <c r="HB39" s="404"/>
      <c r="HC39" s="404"/>
      <c r="HD39" s="404"/>
      <c r="HE39" s="404"/>
      <c r="HF39" s="404"/>
      <c r="HG39" s="404"/>
      <c r="HH39" s="404"/>
      <c r="HI39" s="404"/>
    </row>
    <row r="40" spans="1:217" ht="14">
      <c r="B40" s="164"/>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c r="CS40" s="170"/>
      <c r="CT40" s="170"/>
      <c r="CU40" s="170"/>
      <c r="CV40" s="170"/>
      <c r="CW40" s="170"/>
      <c r="CX40" s="170"/>
      <c r="CY40" s="170"/>
      <c r="CZ40" s="170"/>
      <c r="DA40" s="170"/>
      <c r="DB40" s="170"/>
      <c r="DC40" s="170"/>
      <c r="DD40" s="170"/>
      <c r="DE40" s="170"/>
      <c r="DF40" s="170"/>
      <c r="DG40" s="170"/>
      <c r="DH40" s="170"/>
      <c r="DI40" s="170"/>
      <c r="DJ40" s="170"/>
      <c r="DK40" s="170"/>
      <c r="DL40" s="170"/>
      <c r="DM40" s="170"/>
      <c r="DN40" s="170"/>
      <c r="DO40" s="170"/>
      <c r="DP40" s="170"/>
      <c r="DQ40" s="170"/>
      <c r="DR40" s="170"/>
      <c r="DS40" s="170"/>
      <c r="DT40" s="170"/>
      <c r="DU40" s="463"/>
      <c r="DV40" s="463"/>
      <c r="DW40" s="463"/>
      <c r="DX40" s="463"/>
      <c r="DY40" s="463"/>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c r="FL40" s="463"/>
      <c r="FM40" s="463"/>
      <c r="FN40" s="463"/>
      <c r="FO40" s="463"/>
      <c r="FP40" s="463"/>
      <c r="FQ40" s="463"/>
      <c r="FR40" s="463"/>
      <c r="FS40" s="463"/>
      <c r="FT40" s="463"/>
      <c r="FU40" s="463"/>
      <c r="FV40" s="463"/>
      <c r="FW40" s="463"/>
      <c r="FX40" s="406"/>
    </row>
    <row r="41" spans="1:217" ht="7.5" customHeight="1">
      <c r="B41" s="152"/>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60"/>
      <c r="BT41" s="160"/>
      <c r="BU41" s="160"/>
      <c r="BV41" s="160"/>
      <c r="BW41" s="154"/>
      <c r="BX41" s="154"/>
      <c r="BY41" s="154"/>
      <c r="BZ41" s="154"/>
      <c r="CA41" s="154"/>
      <c r="CB41" s="154"/>
      <c r="CC41" s="154"/>
      <c r="CD41" s="154"/>
      <c r="CE41" s="154"/>
      <c r="CF41" s="154"/>
      <c r="CG41" s="154"/>
      <c r="CH41" s="154"/>
      <c r="CI41" s="154"/>
      <c r="CJ41" s="154"/>
      <c r="CK41" s="154"/>
      <c r="CL41" s="154"/>
      <c r="CM41" s="154"/>
      <c r="CN41" s="154"/>
      <c r="CO41" s="155"/>
      <c r="CP41" s="155"/>
      <c r="CQ41" s="155"/>
      <c r="CR41" s="155"/>
      <c r="CS41" s="155"/>
      <c r="CT41" s="155"/>
      <c r="CU41" s="155"/>
      <c r="CV41" s="155"/>
      <c r="CW41" s="155"/>
      <c r="CX41" s="155"/>
      <c r="CY41" s="155"/>
      <c r="CZ41" s="155"/>
      <c r="DA41" s="155"/>
      <c r="DB41" s="155"/>
      <c r="DC41" s="154"/>
      <c r="DD41" s="154"/>
      <c r="DE41" s="154"/>
      <c r="DF41" s="154"/>
      <c r="DG41" s="155"/>
      <c r="DH41" s="155"/>
      <c r="DI41" s="155"/>
      <c r="DJ41" s="155"/>
      <c r="DK41" s="155"/>
      <c r="DL41" s="155"/>
      <c r="DM41" s="155"/>
      <c r="DN41" s="155"/>
      <c r="DO41" s="155"/>
      <c r="DP41" s="155"/>
      <c r="DQ41" s="155"/>
      <c r="DR41" s="155"/>
      <c r="DS41" s="155"/>
      <c r="DT41" s="155"/>
      <c r="DU41" s="203"/>
      <c r="DV41" s="203"/>
      <c r="DW41" s="203"/>
      <c r="DX41" s="203"/>
      <c r="DY41" s="203"/>
      <c r="DZ41" s="203"/>
      <c r="EA41" s="203"/>
      <c r="EB41" s="203"/>
      <c r="EC41" s="203"/>
      <c r="ED41" s="203"/>
      <c r="EE41" s="203"/>
      <c r="EF41" s="203"/>
      <c r="EG41" s="203"/>
      <c r="EH41" s="203"/>
      <c r="EI41" s="203"/>
      <c r="EJ41" s="203"/>
      <c r="EK41" s="203"/>
      <c r="EL41" s="203"/>
      <c r="EM41" s="203"/>
      <c r="EN41" s="203"/>
      <c r="EO41" s="203"/>
      <c r="EP41" s="203"/>
      <c r="EQ41" s="203"/>
      <c r="ER41" s="203"/>
      <c r="ES41" s="203"/>
      <c r="ET41" s="203"/>
      <c r="EU41" s="203"/>
      <c r="EV41" s="203"/>
      <c r="EW41" s="203"/>
      <c r="EX41" s="203"/>
      <c r="EY41" s="203"/>
      <c r="EZ41" s="203"/>
      <c r="FA41" s="203"/>
      <c r="FB41" s="203"/>
      <c r="FC41" s="203"/>
      <c r="FD41" s="203"/>
      <c r="FE41" s="203"/>
      <c r="FF41" s="203"/>
      <c r="FG41" s="203"/>
      <c r="FH41" s="203"/>
      <c r="FI41" s="203"/>
      <c r="FJ41" s="203"/>
      <c r="FK41" s="203"/>
      <c r="FL41" s="203"/>
      <c r="FM41" s="203"/>
      <c r="FN41" s="203"/>
      <c r="FO41" s="203"/>
      <c r="FP41" s="203"/>
      <c r="FQ41" s="203"/>
      <c r="FR41" s="203"/>
      <c r="FS41" s="203"/>
      <c r="FT41" s="203"/>
      <c r="FU41" s="203"/>
      <c r="FV41" s="203"/>
      <c r="FW41" s="203"/>
      <c r="FX41" s="406"/>
    </row>
    <row r="42" spans="1:217" ht="7.5" customHeight="1">
      <c r="B42" s="161"/>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c r="BK42" s="158"/>
      <c r="BL42" s="158"/>
      <c r="BM42" s="158"/>
      <c r="BN42" s="158"/>
      <c r="BO42" s="158"/>
      <c r="BP42" s="158"/>
      <c r="BQ42" s="158"/>
      <c r="BR42" s="158"/>
      <c r="BS42" s="162"/>
      <c r="BT42" s="162"/>
      <c r="BU42" s="162"/>
      <c r="BV42" s="162"/>
      <c r="BW42" s="158"/>
      <c r="BX42" s="158"/>
      <c r="BY42" s="158"/>
      <c r="BZ42" s="158"/>
      <c r="CA42" s="158"/>
      <c r="CB42" s="158"/>
      <c r="CC42" s="158"/>
      <c r="CD42" s="158"/>
      <c r="CE42" s="158"/>
      <c r="CF42" s="158"/>
      <c r="CG42" s="158"/>
      <c r="CH42" s="158"/>
      <c r="CI42" s="158"/>
      <c r="CJ42" s="158"/>
      <c r="CK42" s="158"/>
      <c r="CL42" s="158"/>
      <c r="CM42" s="158"/>
      <c r="CN42" s="158"/>
      <c r="CO42" s="159"/>
      <c r="CP42" s="159"/>
      <c r="CQ42" s="159"/>
      <c r="CR42" s="159"/>
      <c r="CS42" s="159"/>
      <c r="CT42" s="159"/>
      <c r="CU42" s="159"/>
      <c r="CV42" s="159"/>
      <c r="CW42" s="159"/>
      <c r="CX42" s="159"/>
      <c r="CY42" s="159"/>
      <c r="CZ42" s="159"/>
      <c r="DA42" s="159"/>
      <c r="DB42" s="159"/>
      <c r="DC42" s="158"/>
      <c r="DD42" s="158"/>
      <c r="DE42" s="158"/>
      <c r="DF42" s="158"/>
      <c r="DG42" s="159"/>
      <c r="DH42" s="159"/>
      <c r="DI42" s="159"/>
      <c r="DJ42" s="159"/>
      <c r="DK42" s="159"/>
      <c r="DL42" s="159"/>
      <c r="DM42" s="159"/>
      <c r="DN42" s="159"/>
      <c r="DO42" s="159"/>
      <c r="DP42" s="159"/>
      <c r="DQ42" s="159"/>
      <c r="DR42" s="159"/>
      <c r="DS42" s="159"/>
      <c r="DT42" s="159"/>
      <c r="DU42" s="330"/>
      <c r="DV42" s="330"/>
      <c r="DW42" s="330"/>
      <c r="DX42" s="330"/>
      <c r="DY42" s="330"/>
      <c r="DZ42" s="330"/>
      <c r="EA42" s="330"/>
      <c r="EB42" s="330"/>
      <c r="EC42" s="330"/>
      <c r="ED42" s="330"/>
      <c r="EE42" s="330"/>
      <c r="EF42" s="330"/>
      <c r="EG42" s="330"/>
      <c r="EH42" s="330"/>
      <c r="EI42" s="330"/>
      <c r="EJ42" s="330"/>
      <c r="EK42" s="330"/>
      <c r="EL42" s="330"/>
      <c r="EM42" s="330"/>
      <c r="EN42" s="330"/>
      <c r="EO42" s="330"/>
      <c r="EP42" s="330"/>
      <c r="EQ42" s="330"/>
      <c r="ER42" s="330"/>
      <c r="ES42" s="330"/>
      <c r="ET42" s="330"/>
      <c r="EU42" s="330"/>
      <c r="EV42" s="330"/>
      <c r="EW42" s="330"/>
      <c r="EX42" s="330"/>
      <c r="EY42" s="330"/>
      <c r="EZ42" s="330"/>
      <c r="FA42" s="330"/>
      <c r="FB42" s="330"/>
      <c r="FC42" s="330"/>
      <c r="FD42" s="330"/>
      <c r="FE42" s="330"/>
      <c r="FF42" s="330"/>
      <c r="FG42" s="330"/>
      <c r="FH42" s="330"/>
      <c r="FI42" s="330"/>
      <c r="FJ42" s="330"/>
      <c r="FK42" s="330"/>
      <c r="FL42" s="330"/>
      <c r="FM42" s="330"/>
      <c r="FN42" s="330"/>
      <c r="FO42" s="330"/>
      <c r="FP42" s="330"/>
      <c r="FQ42" s="330"/>
      <c r="FR42" s="330"/>
      <c r="FS42" s="330"/>
      <c r="FT42" s="330"/>
      <c r="FU42" s="330"/>
      <c r="FV42" s="330"/>
      <c r="FW42" s="330"/>
      <c r="FX42" s="406"/>
    </row>
    <row r="43" spans="1:217" s="185" customFormat="1" ht="14">
      <c r="B43" s="163"/>
      <c r="C43" s="216"/>
      <c r="D43" s="216"/>
      <c r="E43" s="216"/>
      <c r="F43" s="216"/>
      <c r="G43" s="216"/>
      <c r="H43" s="216"/>
      <c r="I43" s="216"/>
      <c r="J43" s="216"/>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6"/>
      <c r="AI43" s="216"/>
      <c r="AJ43" s="216"/>
      <c r="AK43" s="216"/>
      <c r="AL43" s="216"/>
      <c r="AM43" s="216"/>
      <c r="AN43" s="216"/>
      <c r="AO43" s="216"/>
      <c r="AP43" s="216"/>
      <c r="AQ43" s="216"/>
      <c r="AR43" s="216"/>
      <c r="AS43" s="216"/>
      <c r="AT43" s="216"/>
      <c r="AU43" s="216"/>
      <c r="AV43" s="216"/>
      <c r="AW43" s="216"/>
      <c r="AX43" s="216"/>
      <c r="AY43" s="216"/>
      <c r="AZ43" s="216"/>
      <c r="BA43" s="216"/>
      <c r="BB43" s="216"/>
      <c r="BC43" s="216"/>
      <c r="BD43" s="216"/>
      <c r="BE43" s="216"/>
      <c r="BF43" s="216"/>
      <c r="BG43" s="216"/>
      <c r="BH43" s="216"/>
      <c r="BI43" s="216"/>
      <c r="BJ43" s="216"/>
      <c r="BK43" s="216"/>
      <c r="BL43" s="216"/>
      <c r="BM43" s="216"/>
      <c r="BN43" s="216"/>
      <c r="BO43" s="216"/>
      <c r="BP43" s="216"/>
      <c r="BQ43" s="216"/>
      <c r="BR43" s="216"/>
      <c r="BS43" s="216"/>
      <c r="BT43" s="216"/>
      <c r="BU43" s="216"/>
      <c r="BV43" s="216"/>
      <c r="BW43" s="216"/>
      <c r="BX43" s="216"/>
      <c r="BY43" s="216"/>
      <c r="BZ43" s="216"/>
      <c r="CA43" s="216"/>
      <c r="CB43" s="216"/>
      <c r="CC43" s="216"/>
      <c r="CD43" s="216"/>
      <c r="CE43" s="216"/>
      <c r="CF43" s="216"/>
      <c r="CG43" s="216"/>
      <c r="CH43" s="216"/>
      <c r="CI43" s="216"/>
      <c r="CJ43" s="216"/>
      <c r="CK43" s="216"/>
      <c r="CL43" s="216"/>
      <c r="CM43" s="216"/>
      <c r="CN43" s="216"/>
      <c r="CO43" s="216"/>
      <c r="CP43" s="216"/>
      <c r="CQ43" s="216"/>
      <c r="CR43" s="216"/>
      <c r="CS43" s="216"/>
      <c r="CT43" s="216"/>
      <c r="CU43" s="216"/>
      <c r="CV43" s="216"/>
      <c r="CW43" s="216"/>
      <c r="CX43" s="216"/>
      <c r="CY43" s="216"/>
      <c r="CZ43" s="216"/>
      <c r="DA43" s="216"/>
      <c r="DB43" s="216"/>
      <c r="DC43" s="216"/>
      <c r="DD43" s="216"/>
      <c r="DE43" s="216"/>
      <c r="DF43" s="216"/>
      <c r="DG43" s="216"/>
      <c r="DH43" s="216"/>
      <c r="DI43" s="216"/>
      <c r="DJ43" s="216"/>
      <c r="DK43" s="216"/>
      <c r="DL43" s="216"/>
      <c r="DM43" s="216"/>
      <c r="DN43" s="216"/>
      <c r="DO43" s="216"/>
      <c r="DP43" s="216"/>
      <c r="DQ43" s="216"/>
      <c r="DR43" s="216"/>
      <c r="DS43" s="216"/>
      <c r="DT43" s="216"/>
      <c r="DU43" s="464"/>
      <c r="DV43" s="464"/>
      <c r="DW43" s="464"/>
      <c r="DX43" s="464"/>
      <c r="DY43" s="464"/>
      <c r="DZ43" s="464"/>
      <c r="EA43" s="464"/>
      <c r="EB43" s="464"/>
      <c r="EC43" s="464"/>
      <c r="ED43" s="464"/>
      <c r="EE43" s="464"/>
      <c r="EF43" s="464"/>
      <c r="EG43" s="464"/>
      <c r="EH43" s="464"/>
      <c r="EI43" s="464"/>
      <c r="EJ43" s="464"/>
      <c r="EK43" s="464"/>
      <c r="EL43" s="464"/>
      <c r="EM43" s="464"/>
      <c r="EN43" s="464"/>
      <c r="EO43" s="464"/>
      <c r="EP43" s="464"/>
      <c r="EQ43" s="464"/>
      <c r="ER43" s="464"/>
      <c r="ES43" s="464"/>
      <c r="ET43" s="464"/>
      <c r="EU43" s="464"/>
      <c r="EV43" s="464"/>
      <c r="EW43" s="464"/>
      <c r="EX43" s="464"/>
      <c r="EY43" s="464"/>
      <c r="EZ43" s="464"/>
      <c r="FA43" s="464"/>
      <c r="FB43" s="464"/>
      <c r="FC43" s="464"/>
      <c r="FD43" s="464"/>
      <c r="FE43" s="464"/>
      <c r="FF43" s="464"/>
      <c r="FG43" s="464"/>
      <c r="FH43" s="464"/>
      <c r="FI43" s="464"/>
      <c r="FJ43" s="464"/>
      <c r="FK43" s="464"/>
      <c r="FL43" s="464"/>
      <c r="FM43" s="464"/>
      <c r="FN43" s="464"/>
      <c r="FO43" s="464"/>
      <c r="FP43" s="464"/>
      <c r="FQ43" s="464"/>
      <c r="FR43" s="464"/>
      <c r="FS43" s="464"/>
      <c r="FT43" s="464"/>
      <c r="FU43" s="464"/>
      <c r="FV43" s="464"/>
      <c r="FW43" s="464"/>
      <c r="FX43" s="406"/>
    </row>
    <row r="44" spans="1:217" s="185" customFormat="1" ht="14">
      <c r="B44" s="163"/>
      <c r="C44" s="216"/>
      <c r="D44" s="216"/>
      <c r="E44" s="216"/>
      <c r="F44" s="216"/>
      <c r="G44" s="216"/>
      <c r="H44" s="216"/>
      <c r="I44" s="216"/>
      <c r="J44" s="216"/>
      <c r="K44" s="216"/>
      <c r="L44" s="216"/>
      <c r="M44" s="216"/>
      <c r="N44" s="216"/>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8"/>
      <c r="CB44" s="228"/>
      <c r="CC44" s="228"/>
      <c r="CD44" s="228"/>
      <c r="CE44" s="228"/>
      <c r="CF44" s="228"/>
      <c r="CG44" s="228"/>
      <c r="CH44" s="228"/>
      <c r="CI44" s="228"/>
      <c r="CJ44" s="228"/>
      <c r="CK44" s="228"/>
      <c r="CL44" s="228"/>
      <c r="CM44" s="228"/>
      <c r="CN44" s="228"/>
      <c r="CO44" s="228"/>
      <c r="CP44" s="228"/>
      <c r="CQ44" s="228"/>
      <c r="CR44" s="228"/>
      <c r="CS44" s="228"/>
      <c r="CT44" s="228"/>
      <c r="CU44" s="228"/>
      <c r="CV44" s="228"/>
      <c r="CW44" s="228"/>
      <c r="CX44" s="228"/>
      <c r="CY44" s="228"/>
      <c r="CZ44" s="228"/>
      <c r="DA44" s="228"/>
      <c r="DB44" s="228"/>
      <c r="DC44" s="228"/>
      <c r="DD44" s="228"/>
      <c r="DE44" s="228"/>
      <c r="DF44" s="228"/>
      <c r="DG44" s="228"/>
      <c r="DH44" s="228"/>
      <c r="DI44" s="228"/>
      <c r="DJ44" s="228"/>
      <c r="DK44" s="228"/>
      <c r="DL44" s="228"/>
      <c r="DM44" s="228"/>
      <c r="DN44" s="228"/>
      <c r="DO44" s="228"/>
      <c r="DP44" s="228"/>
      <c r="DQ44" s="228"/>
      <c r="DR44" s="228"/>
      <c r="DS44" s="228"/>
      <c r="DT44" s="228"/>
      <c r="DU44" s="466"/>
      <c r="DV44" s="466"/>
      <c r="DW44" s="466"/>
      <c r="DX44" s="466"/>
      <c r="DY44" s="466"/>
      <c r="DZ44" s="466"/>
      <c r="EA44" s="466"/>
      <c r="EB44" s="466"/>
      <c r="EC44" s="466"/>
      <c r="ED44" s="466"/>
      <c r="EE44" s="466"/>
      <c r="EF44" s="466"/>
      <c r="EG44" s="466"/>
      <c r="EH44" s="466"/>
      <c r="EI44" s="466"/>
      <c r="EJ44" s="466"/>
      <c r="EK44" s="466"/>
      <c r="EL44" s="466"/>
      <c r="EM44" s="466"/>
      <c r="EN44" s="466"/>
      <c r="EO44" s="466"/>
      <c r="EP44" s="466"/>
      <c r="EQ44" s="466"/>
      <c r="ER44" s="531"/>
      <c r="ES44" s="531"/>
      <c r="ET44" s="531"/>
      <c r="EU44" s="531"/>
      <c r="EV44" s="531"/>
      <c r="EW44" s="531"/>
      <c r="EX44" s="531"/>
      <c r="EY44" s="531"/>
      <c r="EZ44" s="466"/>
      <c r="FA44" s="466"/>
      <c r="FB44" s="466"/>
      <c r="FC44" s="466"/>
      <c r="FD44" s="466"/>
      <c r="FE44" s="466"/>
      <c r="FF44" s="466"/>
      <c r="FG44" s="466"/>
      <c r="FH44" s="466"/>
      <c r="FI44" s="466"/>
      <c r="FJ44" s="466"/>
      <c r="FK44" s="466"/>
      <c r="FL44" s="466"/>
      <c r="FM44" s="466"/>
      <c r="FN44" s="466"/>
      <c r="FO44" s="466"/>
      <c r="FP44" s="466"/>
      <c r="FQ44" s="466"/>
      <c r="FR44" s="466"/>
      <c r="FS44" s="466"/>
      <c r="FT44" s="466"/>
      <c r="FU44" s="466"/>
      <c r="FV44" s="466"/>
      <c r="FW44" s="466"/>
      <c r="FX44" s="406"/>
    </row>
    <row r="45" spans="1:217" s="185" customFormat="1" ht="14">
      <c r="B45" s="163"/>
      <c r="C45" s="216"/>
      <c r="D45" s="216"/>
      <c r="E45" s="216"/>
      <c r="F45" s="216"/>
      <c r="G45" s="216"/>
      <c r="H45" s="216"/>
      <c r="I45" s="216"/>
      <c r="J45" s="216"/>
      <c r="K45" s="216"/>
      <c r="L45" s="216"/>
      <c r="M45" s="216"/>
      <c r="N45" s="216"/>
      <c r="O45" s="227"/>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27"/>
      <c r="AV45" s="227"/>
      <c r="AW45" s="227"/>
      <c r="AX45" s="227"/>
      <c r="AY45" s="227"/>
      <c r="AZ45" s="227"/>
      <c r="BA45" s="227"/>
      <c r="BB45" s="227"/>
      <c r="BC45" s="227"/>
      <c r="BD45" s="227"/>
      <c r="BE45" s="227"/>
      <c r="BF45" s="227"/>
      <c r="BG45" s="227"/>
      <c r="BH45" s="227"/>
      <c r="BI45" s="227"/>
      <c r="BJ45" s="227"/>
      <c r="BK45" s="227"/>
      <c r="BL45" s="227"/>
      <c r="BM45" s="227"/>
      <c r="BN45" s="227"/>
      <c r="BO45" s="227"/>
      <c r="BP45" s="227"/>
      <c r="BQ45" s="227"/>
      <c r="BR45" s="227"/>
      <c r="BS45" s="227"/>
      <c r="BT45" s="227"/>
      <c r="BU45" s="227"/>
      <c r="BV45" s="227"/>
      <c r="BW45" s="227"/>
      <c r="BX45" s="227"/>
      <c r="BY45" s="227"/>
      <c r="BZ45" s="227"/>
      <c r="CA45" s="227"/>
      <c r="CB45" s="227"/>
      <c r="CC45" s="227"/>
      <c r="CD45" s="227"/>
      <c r="CE45" s="227"/>
      <c r="CF45" s="227"/>
      <c r="CG45" s="227"/>
      <c r="CH45" s="227"/>
      <c r="CI45" s="227"/>
      <c r="CJ45" s="227"/>
      <c r="CK45" s="227"/>
      <c r="CL45" s="227"/>
      <c r="CM45" s="227"/>
      <c r="CN45" s="227"/>
      <c r="CO45" s="227"/>
      <c r="CP45" s="227"/>
      <c r="CQ45" s="227"/>
      <c r="CR45" s="227"/>
      <c r="CS45" s="227"/>
      <c r="CT45" s="227"/>
      <c r="CU45" s="227"/>
      <c r="CV45" s="227"/>
      <c r="CW45" s="227"/>
      <c r="CX45" s="227"/>
      <c r="CY45" s="227"/>
      <c r="CZ45" s="227"/>
      <c r="DA45" s="227"/>
      <c r="DB45" s="227"/>
      <c r="DC45" s="227"/>
      <c r="DD45" s="227"/>
      <c r="DE45" s="227"/>
      <c r="DF45" s="227"/>
      <c r="DG45" s="227"/>
      <c r="DH45" s="227"/>
      <c r="DI45" s="227"/>
      <c r="DJ45" s="227"/>
      <c r="DK45" s="227"/>
      <c r="DL45" s="227"/>
      <c r="DM45" s="227"/>
      <c r="DN45" s="227"/>
      <c r="DO45" s="227"/>
      <c r="DP45" s="227"/>
      <c r="DQ45" s="227"/>
      <c r="DR45" s="227"/>
      <c r="DS45" s="227"/>
      <c r="DT45" s="227"/>
      <c r="DU45" s="221"/>
      <c r="DV45" s="221"/>
      <c r="DW45" s="221"/>
      <c r="DX45" s="221"/>
      <c r="DY45" s="221"/>
      <c r="DZ45" s="221"/>
      <c r="EA45" s="221"/>
      <c r="EB45" s="221"/>
      <c r="EC45" s="221"/>
      <c r="ED45" s="221"/>
      <c r="EE45" s="221"/>
      <c r="EF45" s="221"/>
      <c r="EG45" s="221"/>
      <c r="EH45" s="221"/>
      <c r="EI45" s="221"/>
      <c r="EJ45" s="221"/>
      <c r="EK45" s="221"/>
      <c r="EL45" s="221"/>
      <c r="EM45" s="221"/>
      <c r="EN45" s="221"/>
      <c r="EO45" s="221"/>
      <c r="EP45" s="221"/>
      <c r="EQ45" s="221"/>
      <c r="ER45" s="221"/>
      <c r="ES45" s="221"/>
      <c r="ET45" s="221"/>
      <c r="EU45" s="221"/>
      <c r="EV45" s="221"/>
      <c r="EW45" s="221"/>
      <c r="EX45" s="221"/>
      <c r="EY45" s="221"/>
      <c r="EZ45" s="221"/>
      <c r="FA45" s="221"/>
      <c r="FB45" s="221"/>
      <c r="FC45" s="221"/>
      <c r="FD45" s="221"/>
      <c r="FE45" s="221"/>
      <c r="FF45" s="221"/>
      <c r="FG45" s="221"/>
      <c r="FH45" s="221"/>
      <c r="FI45" s="221"/>
      <c r="FJ45" s="221"/>
      <c r="FK45" s="221"/>
      <c r="FL45" s="221"/>
      <c r="FM45" s="221"/>
      <c r="FN45" s="221"/>
      <c r="FO45" s="221"/>
      <c r="FP45" s="221"/>
      <c r="FQ45" s="221"/>
      <c r="FR45" s="221"/>
      <c r="FS45" s="221"/>
      <c r="FT45" s="221"/>
      <c r="FU45" s="221"/>
      <c r="FV45" s="221"/>
      <c r="FW45" s="221"/>
      <c r="FX45" s="406"/>
    </row>
    <row r="46" spans="1:217" s="185" customFormat="1" ht="14">
      <c r="B46" s="163"/>
      <c r="C46" s="216"/>
      <c r="D46" s="216"/>
      <c r="E46" s="216"/>
      <c r="F46" s="216"/>
      <c r="G46" s="216"/>
      <c r="H46" s="216"/>
      <c r="I46" s="216"/>
      <c r="J46" s="216"/>
      <c r="K46" s="216"/>
      <c r="L46" s="216"/>
      <c r="M46" s="216"/>
      <c r="N46" s="216"/>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L46" s="227"/>
      <c r="BM46" s="227"/>
      <c r="BN46" s="227"/>
      <c r="BO46" s="227"/>
      <c r="BP46" s="227"/>
      <c r="BQ46" s="227"/>
      <c r="BR46" s="227"/>
      <c r="BS46" s="227"/>
      <c r="BT46" s="227"/>
      <c r="BU46" s="227"/>
      <c r="BV46" s="227"/>
      <c r="BW46" s="227"/>
      <c r="BX46" s="227"/>
      <c r="BY46" s="227"/>
      <c r="BZ46" s="227"/>
      <c r="CA46" s="227"/>
      <c r="CB46" s="227"/>
      <c r="CC46" s="227"/>
      <c r="CD46" s="227"/>
      <c r="CE46" s="227"/>
      <c r="CF46" s="227"/>
      <c r="CG46" s="227"/>
      <c r="CH46" s="227"/>
      <c r="CI46" s="227"/>
      <c r="CJ46" s="227"/>
      <c r="CK46" s="227"/>
      <c r="CL46" s="227"/>
      <c r="CM46" s="227"/>
      <c r="CN46" s="227"/>
      <c r="CO46" s="227"/>
      <c r="CP46" s="227"/>
      <c r="CQ46" s="227"/>
      <c r="CR46" s="227"/>
      <c r="CS46" s="227"/>
      <c r="CT46" s="227"/>
      <c r="CU46" s="227"/>
      <c r="CV46" s="227"/>
      <c r="CW46" s="227"/>
      <c r="CX46" s="227"/>
      <c r="CY46" s="227"/>
      <c r="CZ46" s="227"/>
      <c r="DA46" s="227"/>
      <c r="DB46" s="227"/>
      <c r="DC46" s="227"/>
      <c r="DD46" s="227"/>
      <c r="DE46" s="227"/>
      <c r="DF46" s="227"/>
      <c r="DG46" s="227"/>
      <c r="DH46" s="227"/>
      <c r="DI46" s="227"/>
      <c r="DJ46" s="227"/>
      <c r="DK46" s="227"/>
      <c r="DL46" s="227"/>
      <c r="DM46" s="227"/>
      <c r="DN46" s="227"/>
      <c r="DO46" s="227"/>
      <c r="DP46" s="227"/>
      <c r="DQ46" s="227"/>
      <c r="DR46" s="227"/>
      <c r="DS46" s="227"/>
      <c r="DT46" s="227"/>
      <c r="DU46" s="221"/>
      <c r="DV46" s="221"/>
      <c r="DW46" s="221"/>
      <c r="DX46" s="221"/>
      <c r="DY46" s="221"/>
      <c r="DZ46" s="221"/>
      <c r="EA46" s="221"/>
      <c r="EB46" s="221"/>
      <c r="EC46" s="221"/>
      <c r="ED46" s="221"/>
      <c r="EE46" s="221"/>
      <c r="EF46" s="221"/>
      <c r="EG46" s="221"/>
      <c r="EH46" s="221"/>
      <c r="EI46" s="221"/>
      <c r="EJ46" s="221"/>
      <c r="EK46" s="221"/>
      <c r="EL46" s="221"/>
      <c r="EM46" s="221"/>
      <c r="EN46" s="221"/>
      <c r="EO46" s="221"/>
      <c r="EP46" s="221"/>
      <c r="EQ46" s="221"/>
      <c r="ER46" s="221"/>
      <c r="ES46" s="221"/>
      <c r="ET46" s="221"/>
      <c r="EU46" s="221"/>
      <c r="EV46" s="221"/>
      <c r="EW46" s="221"/>
      <c r="EX46" s="221"/>
      <c r="EY46" s="221"/>
      <c r="EZ46" s="221"/>
      <c r="FA46" s="221"/>
      <c r="FB46" s="221"/>
      <c r="FC46" s="221"/>
      <c r="FD46" s="221"/>
      <c r="FE46" s="221"/>
      <c r="FF46" s="221"/>
      <c r="FG46" s="221"/>
      <c r="FH46" s="221"/>
      <c r="FI46" s="221"/>
      <c r="FJ46" s="221"/>
      <c r="FK46" s="221"/>
      <c r="FL46" s="221"/>
      <c r="FM46" s="221"/>
      <c r="FN46" s="221"/>
      <c r="FO46" s="221"/>
      <c r="FP46" s="221"/>
      <c r="FQ46" s="221"/>
      <c r="FR46" s="221"/>
      <c r="FS46" s="221"/>
      <c r="FT46" s="221"/>
      <c r="FU46" s="221"/>
      <c r="FV46" s="221"/>
      <c r="FW46" s="221"/>
      <c r="FX46" s="406"/>
    </row>
    <row r="47" spans="1:217" s="157" customFormat="1" ht="7.5" customHeight="1">
      <c r="B47" s="152"/>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60"/>
      <c r="BT47" s="160"/>
      <c r="BU47" s="160"/>
      <c r="BV47" s="160"/>
      <c r="BW47" s="154"/>
      <c r="BX47" s="154"/>
      <c r="BY47" s="154"/>
      <c r="BZ47" s="154"/>
      <c r="CA47" s="154"/>
      <c r="CB47" s="154"/>
      <c r="CC47" s="154"/>
      <c r="CD47" s="154"/>
      <c r="CE47" s="154"/>
      <c r="CF47" s="154"/>
      <c r="CG47" s="154"/>
      <c r="CH47" s="154"/>
      <c r="CI47" s="154"/>
      <c r="CJ47" s="154"/>
      <c r="CK47" s="154"/>
      <c r="CL47" s="154"/>
      <c r="CM47" s="154"/>
      <c r="CN47" s="154"/>
      <c r="CO47" s="155"/>
      <c r="CP47" s="155"/>
      <c r="CQ47" s="155"/>
      <c r="CR47" s="155"/>
      <c r="CS47" s="155"/>
      <c r="CT47" s="155"/>
      <c r="CU47" s="155"/>
      <c r="CV47" s="155"/>
      <c r="CW47" s="155"/>
      <c r="CX47" s="155"/>
      <c r="CY47" s="155"/>
      <c r="CZ47" s="155"/>
      <c r="DA47" s="155"/>
      <c r="DB47" s="155"/>
      <c r="DC47" s="154"/>
      <c r="DD47" s="154"/>
      <c r="DE47" s="154"/>
      <c r="DF47" s="154"/>
      <c r="DG47" s="155"/>
      <c r="DH47" s="155"/>
      <c r="DI47" s="155"/>
      <c r="DJ47" s="155"/>
      <c r="DK47" s="155"/>
      <c r="DL47" s="155"/>
      <c r="DM47" s="155"/>
      <c r="DN47" s="155"/>
      <c r="DO47" s="155"/>
      <c r="DP47" s="155"/>
      <c r="DQ47" s="155"/>
      <c r="DR47" s="155"/>
      <c r="DS47" s="155"/>
      <c r="DT47" s="155"/>
      <c r="DU47" s="220"/>
      <c r="DV47" s="220"/>
      <c r="DW47" s="220"/>
      <c r="DX47" s="220"/>
      <c r="DY47" s="220"/>
      <c r="DZ47" s="220"/>
      <c r="EA47" s="220"/>
      <c r="EB47" s="220"/>
      <c r="EC47" s="220"/>
      <c r="ED47" s="220"/>
      <c r="EE47" s="220"/>
      <c r="EF47" s="220"/>
      <c r="EG47" s="220"/>
      <c r="EH47" s="220"/>
      <c r="EI47" s="220"/>
      <c r="EJ47" s="220"/>
      <c r="EK47" s="220"/>
      <c r="EL47" s="220"/>
      <c r="EM47" s="220"/>
      <c r="EN47" s="220"/>
      <c r="EO47" s="220"/>
      <c r="EP47" s="220"/>
      <c r="EQ47" s="220"/>
      <c r="ER47" s="220"/>
      <c r="ES47" s="220"/>
      <c r="ET47" s="220"/>
      <c r="EU47" s="220"/>
      <c r="EV47" s="220"/>
      <c r="EW47" s="220"/>
      <c r="EX47" s="220"/>
      <c r="EY47" s="220"/>
      <c r="EZ47" s="220"/>
      <c r="FA47" s="220"/>
      <c r="FB47" s="220"/>
      <c r="FC47" s="220"/>
      <c r="FD47" s="220"/>
      <c r="FE47" s="220"/>
      <c r="FF47" s="220"/>
      <c r="FG47" s="220"/>
      <c r="FH47" s="220"/>
      <c r="FI47" s="220"/>
      <c r="FJ47" s="220"/>
      <c r="FK47" s="220"/>
      <c r="FL47" s="220"/>
      <c r="FM47" s="220"/>
      <c r="FN47" s="220"/>
      <c r="FO47" s="220"/>
      <c r="FP47" s="220"/>
      <c r="FQ47" s="220"/>
      <c r="FR47" s="220"/>
      <c r="FS47" s="220"/>
      <c r="FT47" s="220"/>
      <c r="FU47" s="220"/>
      <c r="FV47" s="220"/>
      <c r="FW47" s="220"/>
      <c r="FX47" s="406"/>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row>
    <row r="48" spans="1:217" s="157" customFormat="1" ht="6.75" customHeight="1">
      <c r="B48" s="161"/>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c r="BO48" s="158"/>
      <c r="BP48" s="158"/>
      <c r="BQ48" s="158"/>
      <c r="BR48" s="158"/>
      <c r="BS48" s="162"/>
      <c r="BT48" s="162"/>
      <c r="BU48" s="162"/>
      <c r="BV48" s="162"/>
      <c r="BW48" s="158"/>
      <c r="BX48" s="158"/>
      <c r="BY48" s="158"/>
      <c r="BZ48" s="158"/>
      <c r="CA48" s="158"/>
      <c r="CB48" s="158"/>
      <c r="CC48" s="158"/>
      <c r="CD48" s="158"/>
      <c r="CE48" s="158"/>
      <c r="CF48" s="158"/>
      <c r="CG48" s="158"/>
      <c r="CH48" s="158"/>
      <c r="CI48" s="158"/>
      <c r="CJ48" s="158"/>
      <c r="CK48" s="158"/>
      <c r="CL48" s="158"/>
      <c r="CM48" s="158"/>
      <c r="CN48" s="158"/>
      <c r="CO48" s="159"/>
      <c r="CP48" s="159"/>
      <c r="CQ48" s="159"/>
      <c r="CR48" s="159"/>
      <c r="CS48" s="159"/>
      <c r="CT48" s="159"/>
      <c r="CU48" s="159"/>
      <c r="CV48" s="159"/>
      <c r="CW48" s="159"/>
      <c r="CX48" s="159"/>
      <c r="CY48" s="159"/>
      <c r="CZ48" s="159"/>
      <c r="DA48" s="159"/>
      <c r="DB48" s="159"/>
      <c r="DC48" s="158"/>
      <c r="DD48" s="158"/>
      <c r="DE48" s="158"/>
      <c r="DF48" s="158"/>
      <c r="DG48" s="159"/>
      <c r="DH48" s="159"/>
      <c r="DI48" s="159"/>
      <c r="DJ48" s="159"/>
      <c r="DK48" s="159"/>
      <c r="DL48" s="159"/>
      <c r="DM48" s="159"/>
      <c r="DN48" s="159"/>
      <c r="DO48" s="159"/>
      <c r="DP48" s="159"/>
      <c r="DQ48" s="159"/>
      <c r="DR48" s="159"/>
      <c r="DS48" s="159"/>
      <c r="DT48" s="159"/>
      <c r="DU48" s="458"/>
      <c r="DV48" s="458"/>
      <c r="DW48" s="458"/>
      <c r="DX48" s="458"/>
      <c r="DY48" s="458"/>
      <c r="DZ48" s="458"/>
      <c r="EA48" s="458"/>
      <c r="EB48" s="458"/>
      <c r="EC48" s="458"/>
      <c r="ED48" s="458"/>
      <c r="EE48" s="458"/>
      <c r="EF48" s="458"/>
      <c r="EG48" s="458"/>
      <c r="EH48" s="458"/>
      <c r="EI48" s="458"/>
      <c r="EJ48" s="458"/>
      <c r="EK48" s="458"/>
      <c r="EL48" s="458"/>
      <c r="EM48" s="458"/>
      <c r="EN48" s="458"/>
      <c r="EO48" s="458"/>
      <c r="EP48" s="458"/>
      <c r="EQ48" s="458"/>
      <c r="ER48" s="458"/>
      <c r="ES48" s="458"/>
      <c r="ET48" s="458"/>
      <c r="EU48" s="458"/>
      <c r="EV48" s="458"/>
      <c r="EW48" s="458"/>
      <c r="EX48" s="458"/>
      <c r="EY48" s="458"/>
      <c r="EZ48" s="458"/>
      <c r="FA48" s="458"/>
      <c r="FB48" s="458"/>
      <c r="FC48" s="458"/>
      <c r="FD48" s="458"/>
      <c r="FE48" s="458"/>
      <c r="FF48" s="458"/>
      <c r="FG48" s="458"/>
      <c r="FH48" s="458"/>
      <c r="FI48" s="458"/>
      <c r="FJ48" s="458"/>
      <c r="FK48" s="458"/>
      <c r="FL48" s="458"/>
      <c r="FM48" s="458"/>
      <c r="FN48" s="458"/>
      <c r="FO48" s="458"/>
      <c r="FP48" s="458"/>
      <c r="FQ48" s="458"/>
      <c r="FR48" s="458"/>
      <c r="FS48" s="458"/>
      <c r="FT48" s="458"/>
      <c r="FU48" s="458"/>
      <c r="FV48" s="458"/>
      <c r="FW48" s="458"/>
      <c r="FX48" s="406"/>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row>
    <row r="49" spans="2:217" s="173" customFormat="1" ht="14">
      <c r="B49" s="163"/>
      <c r="C49" s="174"/>
      <c r="D49" s="174"/>
      <c r="E49" s="174"/>
      <c r="F49" s="174"/>
      <c r="G49" s="174"/>
      <c r="H49" s="174"/>
      <c r="I49" s="174"/>
      <c r="J49" s="174"/>
      <c r="K49" s="174"/>
      <c r="L49" s="174"/>
      <c r="M49" s="174"/>
      <c r="N49" s="174"/>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c r="CS49" s="175"/>
      <c r="CT49" s="175"/>
      <c r="CU49" s="175"/>
      <c r="CV49" s="175"/>
      <c r="CW49" s="175"/>
      <c r="CX49" s="175"/>
      <c r="CY49" s="175"/>
      <c r="CZ49" s="175"/>
      <c r="DA49" s="175"/>
      <c r="DB49" s="175"/>
      <c r="DC49" s="175"/>
      <c r="DD49" s="175"/>
      <c r="DE49" s="175"/>
      <c r="DF49" s="175"/>
      <c r="DG49" s="175"/>
      <c r="DH49" s="175"/>
      <c r="DI49" s="175"/>
      <c r="DJ49" s="175"/>
      <c r="DK49" s="175"/>
      <c r="DL49" s="175"/>
      <c r="DM49" s="175"/>
      <c r="DN49" s="175"/>
      <c r="DO49" s="175"/>
      <c r="DP49" s="175"/>
      <c r="DQ49" s="175"/>
      <c r="DR49" s="175"/>
      <c r="DS49" s="175"/>
      <c r="DT49" s="175"/>
      <c r="DU49" s="469"/>
      <c r="DV49" s="469"/>
      <c r="DW49" s="469"/>
      <c r="DX49" s="469"/>
      <c r="DY49" s="469"/>
      <c r="DZ49" s="469"/>
      <c r="EA49" s="469"/>
      <c r="EB49" s="469"/>
      <c r="EC49" s="469"/>
      <c r="ED49" s="469"/>
      <c r="EE49" s="469"/>
      <c r="EF49" s="469"/>
      <c r="EG49" s="469"/>
      <c r="EH49" s="469"/>
      <c r="EI49" s="469"/>
      <c r="EJ49" s="469"/>
      <c r="EK49" s="469"/>
      <c r="EL49" s="469"/>
      <c r="EM49" s="469"/>
      <c r="EN49" s="469"/>
      <c r="EO49" s="469"/>
      <c r="EP49" s="469"/>
      <c r="EQ49" s="469"/>
      <c r="ER49" s="469"/>
      <c r="ES49" s="469"/>
      <c r="ET49" s="469"/>
      <c r="EU49" s="469"/>
      <c r="EV49" s="469"/>
      <c r="EW49" s="469"/>
      <c r="EX49" s="469"/>
      <c r="EY49" s="469"/>
      <c r="EZ49" s="469"/>
      <c r="FA49" s="469"/>
      <c r="FB49" s="469"/>
      <c r="FC49" s="469"/>
      <c r="FD49" s="469"/>
      <c r="FE49" s="469"/>
      <c r="FF49" s="469"/>
      <c r="FG49" s="469"/>
      <c r="FH49" s="469"/>
      <c r="FI49" s="469"/>
      <c r="FJ49" s="469"/>
      <c r="FK49" s="469"/>
      <c r="FL49" s="469"/>
      <c r="FM49" s="469"/>
      <c r="FN49" s="469"/>
      <c r="FO49" s="469"/>
      <c r="FP49" s="469"/>
      <c r="FQ49" s="469"/>
      <c r="FR49" s="469"/>
      <c r="FS49" s="469"/>
      <c r="FT49" s="469"/>
      <c r="FU49" s="469"/>
      <c r="FV49" s="469"/>
      <c r="FW49" s="469"/>
      <c r="FX49" s="406"/>
      <c r="FY49" s="470"/>
      <c r="FZ49" s="470"/>
      <c r="GA49" s="470"/>
      <c r="GB49" s="470"/>
      <c r="GC49" s="470"/>
      <c r="GD49" s="470"/>
      <c r="GE49" s="470"/>
      <c r="GF49" s="470"/>
      <c r="GG49" s="470"/>
      <c r="GH49" s="470"/>
      <c r="GI49" s="470"/>
      <c r="GJ49" s="470"/>
      <c r="GK49" s="470"/>
      <c r="GL49" s="470"/>
      <c r="GM49" s="470"/>
      <c r="GN49" s="470"/>
      <c r="GO49" s="470"/>
      <c r="GP49" s="470"/>
      <c r="GQ49" s="470"/>
      <c r="GR49" s="470"/>
      <c r="GS49" s="470"/>
      <c r="GT49" s="470"/>
      <c r="GU49" s="470"/>
      <c r="GV49" s="470"/>
      <c r="GW49" s="470"/>
      <c r="GX49" s="470"/>
      <c r="GY49" s="470"/>
      <c r="GZ49" s="470"/>
      <c r="HA49" s="470"/>
      <c r="HB49" s="470"/>
      <c r="HC49" s="470"/>
      <c r="HD49" s="470"/>
      <c r="HE49" s="470"/>
      <c r="HF49" s="470"/>
      <c r="HG49" s="470"/>
      <c r="HH49" s="470"/>
      <c r="HI49" s="470"/>
    </row>
    <row r="50" spans="2:217" s="173" customFormat="1" ht="14">
      <c r="B50" s="163"/>
      <c r="C50" s="174"/>
      <c r="D50" s="174"/>
      <c r="E50" s="174"/>
      <c r="F50" s="174"/>
      <c r="G50" s="174"/>
      <c r="H50" s="174"/>
      <c r="I50" s="174"/>
      <c r="J50" s="174"/>
      <c r="K50" s="174"/>
      <c r="L50" s="174"/>
      <c r="M50" s="174"/>
      <c r="N50" s="174"/>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c r="DH50" s="176"/>
      <c r="DI50" s="176"/>
      <c r="DJ50" s="176"/>
      <c r="DK50" s="176"/>
      <c r="DL50" s="176"/>
      <c r="DM50" s="176"/>
      <c r="DN50" s="176"/>
      <c r="DO50" s="176"/>
      <c r="DP50" s="176"/>
      <c r="DQ50" s="176"/>
      <c r="DR50" s="176"/>
      <c r="DS50" s="176"/>
      <c r="DT50" s="176"/>
      <c r="DU50" s="472"/>
      <c r="DV50" s="472"/>
      <c r="DW50" s="472"/>
      <c r="DX50" s="472"/>
      <c r="DY50" s="472"/>
      <c r="DZ50" s="472"/>
      <c r="EA50" s="472"/>
      <c r="EB50" s="472"/>
      <c r="EC50" s="472"/>
      <c r="ED50" s="472"/>
      <c r="EE50" s="472"/>
      <c r="EF50" s="472"/>
      <c r="EG50" s="472"/>
      <c r="EH50" s="472"/>
      <c r="EI50" s="472"/>
      <c r="EJ50" s="472"/>
      <c r="EK50" s="472"/>
      <c r="EL50" s="472"/>
      <c r="EM50" s="472"/>
      <c r="EN50" s="472"/>
      <c r="EO50" s="472"/>
      <c r="EP50" s="472"/>
      <c r="EQ50" s="472"/>
      <c r="ER50" s="472"/>
      <c r="ES50" s="472"/>
      <c r="ET50" s="472"/>
      <c r="EU50" s="472"/>
      <c r="EV50" s="472"/>
      <c r="EW50" s="472"/>
      <c r="EX50" s="472"/>
      <c r="EY50" s="472"/>
      <c r="EZ50" s="472"/>
      <c r="FA50" s="472"/>
      <c r="FB50" s="472"/>
      <c r="FC50" s="472"/>
      <c r="FD50" s="472"/>
      <c r="FE50" s="472"/>
      <c r="FF50" s="472"/>
      <c r="FG50" s="472"/>
      <c r="FH50" s="472"/>
      <c r="FI50" s="472"/>
      <c r="FJ50" s="472"/>
      <c r="FK50" s="472"/>
      <c r="FL50" s="472"/>
      <c r="FM50" s="472"/>
      <c r="FN50" s="472"/>
      <c r="FO50" s="472"/>
      <c r="FP50" s="472"/>
      <c r="FQ50" s="472"/>
      <c r="FR50" s="472"/>
      <c r="FS50" s="472"/>
      <c r="FT50" s="472"/>
      <c r="FU50" s="472"/>
      <c r="FV50" s="472"/>
      <c r="FW50" s="472"/>
      <c r="FX50" s="406"/>
      <c r="FY50" s="470"/>
      <c r="FZ50" s="470"/>
      <c r="GA50" s="470"/>
      <c r="GB50" s="470"/>
      <c r="GC50" s="470"/>
      <c r="GD50" s="470"/>
      <c r="GE50" s="470"/>
      <c r="GF50" s="470"/>
      <c r="GG50" s="470"/>
      <c r="GH50" s="470"/>
      <c r="GI50" s="470"/>
      <c r="GJ50" s="470"/>
      <c r="GK50" s="470"/>
      <c r="GL50" s="470"/>
      <c r="GM50" s="470"/>
      <c r="GN50" s="470"/>
      <c r="GO50" s="470"/>
      <c r="GP50" s="470"/>
      <c r="GQ50" s="470"/>
      <c r="GR50" s="470"/>
      <c r="GS50" s="470"/>
      <c r="GT50" s="470"/>
      <c r="GU50" s="470"/>
      <c r="GV50" s="470"/>
      <c r="GW50" s="470"/>
      <c r="GX50" s="470"/>
      <c r="GY50" s="470"/>
      <c r="GZ50" s="470"/>
      <c r="HA50" s="470"/>
      <c r="HB50" s="470"/>
      <c r="HC50" s="470"/>
      <c r="HD50" s="470"/>
      <c r="HE50" s="470"/>
      <c r="HF50" s="470"/>
      <c r="HG50" s="470"/>
      <c r="HH50" s="470"/>
      <c r="HI50" s="470"/>
    </row>
    <row r="51" spans="2:217" ht="9" customHeight="1">
      <c r="B51" s="152"/>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60"/>
      <c r="BT51" s="160"/>
      <c r="BU51" s="160"/>
      <c r="BV51" s="160"/>
      <c r="BW51" s="154"/>
      <c r="BX51" s="154"/>
      <c r="BY51" s="154"/>
      <c r="BZ51" s="154"/>
      <c r="CA51" s="154"/>
      <c r="CB51" s="154"/>
      <c r="CC51" s="154"/>
      <c r="CD51" s="154"/>
      <c r="CE51" s="154"/>
      <c r="CF51" s="154"/>
      <c r="CG51" s="154"/>
      <c r="CH51" s="154"/>
      <c r="CI51" s="154"/>
      <c r="CJ51" s="154"/>
      <c r="CK51" s="154"/>
      <c r="CL51" s="154"/>
      <c r="CM51" s="154"/>
      <c r="CN51" s="154"/>
      <c r="CO51" s="155"/>
      <c r="CP51" s="155"/>
      <c r="CQ51" s="155"/>
      <c r="CR51" s="155"/>
      <c r="CS51" s="155"/>
      <c r="CT51" s="155"/>
      <c r="CU51" s="155"/>
      <c r="CV51" s="155"/>
      <c r="CW51" s="155"/>
      <c r="CX51" s="155"/>
      <c r="CY51" s="155"/>
      <c r="CZ51" s="155"/>
      <c r="DA51" s="155"/>
      <c r="DB51" s="155"/>
      <c r="DC51" s="154"/>
      <c r="DD51" s="154"/>
      <c r="DE51" s="154"/>
      <c r="DF51" s="154"/>
      <c r="DG51" s="155"/>
      <c r="DH51" s="155"/>
      <c r="DI51" s="155"/>
      <c r="DJ51" s="155"/>
      <c r="DK51" s="155"/>
      <c r="DL51" s="155"/>
      <c r="DM51" s="155"/>
      <c r="DN51" s="155"/>
      <c r="DO51" s="155"/>
      <c r="DP51" s="155"/>
      <c r="DQ51" s="155"/>
      <c r="DR51" s="155"/>
      <c r="DS51" s="155"/>
      <c r="DT51" s="155"/>
      <c r="DU51" s="203"/>
      <c r="DV51" s="203"/>
      <c r="DW51" s="203"/>
      <c r="DX51" s="203"/>
      <c r="DY51" s="203"/>
      <c r="DZ51" s="203"/>
      <c r="EA51" s="203"/>
      <c r="EB51" s="203"/>
      <c r="EC51" s="203"/>
      <c r="ED51" s="203"/>
      <c r="EE51" s="203"/>
      <c r="EF51" s="203"/>
      <c r="EG51" s="203"/>
      <c r="EH51" s="203"/>
      <c r="EI51" s="203"/>
      <c r="EJ51" s="203"/>
      <c r="EK51" s="203"/>
      <c r="EL51" s="203"/>
      <c r="EM51" s="203"/>
      <c r="EN51" s="203"/>
      <c r="EO51" s="203"/>
      <c r="EP51" s="203"/>
      <c r="EQ51" s="203"/>
      <c r="ER51" s="203"/>
      <c r="ES51" s="203"/>
      <c r="ET51" s="203"/>
      <c r="EU51" s="203"/>
      <c r="EV51" s="203"/>
      <c r="EW51" s="203"/>
      <c r="EX51" s="203"/>
      <c r="EY51" s="203"/>
      <c r="EZ51" s="203"/>
      <c r="FA51" s="203"/>
      <c r="FB51" s="203"/>
      <c r="FC51" s="203"/>
      <c r="FD51" s="203"/>
      <c r="FE51" s="203"/>
      <c r="FF51" s="203"/>
      <c r="FG51" s="203"/>
      <c r="FH51" s="203"/>
      <c r="FI51" s="203"/>
      <c r="FJ51" s="203"/>
      <c r="FK51" s="203"/>
      <c r="FL51" s="203"/>
      <c r="FM51" s="203"/>
      <c r="FN51" s="203"/>
      <c r="FO51" s="203"/>
      <c r="FP51" s="203"/>
      <c r="FQ51" s="203"/>
      <c r="FR51" s="203"/>
      <c r="FS51" s="203"/>
      <c r="FT51" s="203"/>
      <c r="FU51" s="203"/>
      <c r="FV51" s="203"/>
      <c r="FW51" s="203"/>
      <c r="FX51" s="406"/>
    </row>
    <row r="52" spans="2:217" ht="9" customHeight="1">
      <c r="B52" s="161"/>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62"/>
      <c r="BT52" s="162"/>
      <c r="BU52" s="162"/>
      <c r="BV52" s="162"/>
      <c r="BW52" s="158"/>
      <c r="BX52" s="158"/>
      <c r="BY52" s="158"/>
      <c r="BZ52" s="158"/>
      <c r="CA52" s="158"/>
      <c r="CB52" s="158"/>
      <c r="CC52" s="158"/>
      <c r="CD52" s="158"/>
      <c r="CE52" s="158"/>
      <c r="CF52" s="158"/>
      <c r="CG52" s="158"/>
      <c r="CH52" s="158"/>
      <c r="CI52" s="158"/>
      <c r="CJ52" s="158"/>
      <c r="CK52" s="158"/>
      <c r="CL52" s="158"/>
      <c r="CM52" s="158"/>
      <c r="CN52" s="158"/>
      <c r="CO52" s="159"/>
      <c r="CP52" s="159"/>
      <c r="CQ52" s="159"/>
      <c r="CR52" s="159"/>
      <c r="CS52" s="159"/>
      <c r="CT52" s="159"/>
      <c r="CU52" s="159"/>
      <c r="CV52" s="159"/>
      <c r="CW52" s="159"/>
      <c r="CX52" s="159"/>
      <c r="CY52" s="159"/>
      <c r="CZ52" s="159"/>
      <c r="DA52" s="159"/>
      <c r="DB52" s="159"/>
      <c r="DC52" s="158"/>
      <c r="DD52" s="158"/>
      <c r="DE52" s="158"/>
      <c r="DF52" s="158"/>
      <c r="DG52" s="159"/>
      <c r="DH52" s="159"/>
      <c r="DI52" s="159"/>
      <c r="DJ52" s="159"/>
      <c r="DK52" s="159"/>
      <c r="DL52" s="159"/>
      <c r="DM52" s="159"/>
      <c r="DN52" s="159"/>
      <c r="DO52" s="159"/>
      <c r="DP52" s="159"/>
      <c r="DQ52" s="159"/>
      <c r="DR52" s="159"/>
      <c r="DS52" s="159"/>
      <c r="DT52" s="159"/>
      <c r="DU52" s="330"/>
      <c r="DV52" s="330"/>
      <c r="DW52" s="330"/>
      <c r="DX52" s="330"/>
      <c r="DY52" s="330"/>
      <c r="DZ52" s="330"/>
      <c r="EA52" s="330"/>
      <c r="EB52" s="330"/>
      <c r="EC52" s="330"/>
      <c r="ED52" s="330"/>
      <c r="EE52" s="330"/>
      <c r="EF52" s="330"/>
      <c r="EG52" s="330"/>
      <c r="EH52" s="330"/>
      <c r="EI52" s="330"/>
      <c r="EJ52" s="330"/>
      <c r="EK52" s="330"/>
      <c r="EL52" s="330"/>
      <c r="EM52" s="330"/>
      <c r="EN52" s="330"/>
      <c r="EO52" s="330"/>
      <c r="EP52" s="330"/>
      <c r="EQ52" s="330"/>
      <c r="ER52" s="330"/>
      <c r="ES52" s="330"/>
      <c r="ET52" s="330"/>
      <c r="EU52" s="330"/>
      <c r="EV52" s="330"/>
      <c r="EW52" s="330"/>
      <c r="EX52" s="330"/>
      <c r="EY52" s="330"/>
      <c r="EZ52" s="330"/>
      <c r="FA52" s="330"/>
      <c r="FB52" s="330"/>
      <c r="FC52" s="330"/>
      <c r="FD52" s="330"/>
      <c r="FE52" s="330"/>
      <c r="FF52" s="330"/>
      <c r="FG52" s="330"/>
      <c r="FH52" s="330"/>
      <c r="FI52" s="330"/>
      <c r="FJ52" s="330"/>
      <c r="FK52" s="330"/>
      <c r="FL52" s="330"/>
      <c r="FM52" s="330"/>
      <c r="FN52" s="330"/>
      <c r="FO52" s="330"/>
      <c r="FP52" s="330"/>
      <c r="FQ52" s="330"/>
      <c r="FR52" s="330"/>
      <c r="FS52" s="330"/>
      <c r="FT52" s="330"/>
      <c r="FU52" s="330"/>
      <c r="FV52" s="330"/>
      <c r="FW52" s="330"/>
      <c r="FX52" s="406"/>
    </row>
    <row r="53" spans="2:217" s="185" customFormat="1" ht="14">
      <c r="B53" s="163"/>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c r="AV53" s="216"/>
      <c r="AW53" s="216"/>
      <c r="AX53" s="216"/>
      <c r="AY53" s="216"/>
      <c r="AZ53" s="216"/>
      <c r="BA53" s="216"/>
      <c r="BB53" s="216"/>
      <c r="BC53" s="216"/>
      <c r="BD53" s="216"/>
      <c r="BE53" s="216"/>
      <c r="BF53" s="216"/>
      <c r="BG53" s="216"/>
      <c r="BH53" s="216"/>
      <c r="BI53" s="216"/>
      <c r="BJ53" s="216"/>
      <c r="BK53" s="216"/>
      <c r="BL53" s="216"/>
      <c r="BM53" s="216"/>
      <c r="BN53" s="216"/>
      <c r="BO53" s="216"/>
      <c r="BP53" s="216"/>
      <c r="BQ53" s="216"/>
      <c r="BR53" s="216"/>
      <c r="BS53" s="216"/>
      <c r="BT53" s="216"/>
      <c r="BU53" s="216"/>
      <c r="BV53" s="216"/>
      <c r="BW53" s="216"/>
      <c r="BX53" s="216"/>
      <c r="BY53" s="216"/>
      <c r="BZ53" s="216"/>
      <c r="CA53" s="216"/>
      <c r="CB53" s="216"/>
      <c r="CC53" s="216"/>
      <c r="CD53" s="216"/>
      <c r="CE53" s="216"/>
      <c r="CF53" s="216"/>
      <c r="CG53" s="216"/>
      <c r="CH53" s="216"/>
      <c r="CI53" s="216"/>
      <c r="CJ53" s="216"/>
      <c r="CK53" s="216"/>
      <c r="CL53" s="216"/>
      <c r="CM53" s="216"/>
      <c r="CN53" s="216"/>
      <c r="CO53" s="216"/>
      <c r="CP53" s="216"/>
      <c r="CQ53" s="216"/>
      <c r="CR53" s="216"/>
      <c r="CS53" s="216"/>
      <c r="CT53" s="216"/>
      <c r="CU53" s="216"/>
      <c r="CV53" s="216"/>
      <c r="CW53" s="216"/>
      <c r="CX53" s="216"/>
      <c r="CY53" s="216"/>
      <c r="CZ53" s="216"/>
      <c r="DA53" s="216"/>
      <c r="DB53" s="216"/>
      <c r="DC53" s="216"/>
      <c r="DD53" s="216"/>
      <c r="DE53" s="216"/>
      <c r="DF53" s="216"/>
      <c r="DG53" s="216"/>
      <c r="DH53" s="216"/>
      <c r="DI53" s="216"/>
      <c r="DJ53" s="216"/>
      <c r="DK53" s="216"/>
      <c r="DL53" s="216"/>
      <c r="DM53" s="216"/>
      <c r="DN53" s="216"/>
      <c r="DO53" s="216"/>
      <c r="DP53" s="216"/>
      <c r="DQ53" s="216"/>
      <c r="DR53" s="216"/>
      <c r="DS53" s="216"/>
      <c r="DT53" s="216"/>
      <c r="DU53" s="464"/>
      <c r="DV53" s="464"/>
      <c r="DW53" s="464"/>
      <c r="DX53" s="464"/>
      <c r="DY53" s="464"/>
      <c r="DZ53" s="464"/>
      <c r="EA53" s="464"/>
      <c r="EB53" s="464"/>
      <c r="EC53" s="464"/>
      <c r="ED53" s="464"/>
      <c r="EE53" s="464"/>
      <c r="EF53" s="464"/>
      <c r="EG53" s="464"/>
      <c r="EH53" s="464"/>
      <c r="EI53" s="464"/>
      <c r="EJ53" s="464"/>
      <c r="EK53" s="464"/>
      <c r="EL53" s="464"/>
      <c r="EM53" s="464"/>
      <c r="EN53" s="464"/>
      <c r="EO53" s="464"/>
      <c r="EP53" s="464"/>
      <c r="EQ53" s="464"/>
      <c r="ER53" s="464"/>
      <c r="ES53" s="464"/>
      <c r="ET53" s="464"/>
      <c r="EU53" s="464"/>
      <c r="EV53" s="464"/>
      <c r="EW53" s="464"/>
      <c r="EX53" s="464"/>
      <c r="EY53" s="464"/>
      <c r="EZ53" s="464"/>
      <c r="FA53" s="464"/>
      <c r="FB53" s="464"/>
      <c r="FC53" s="464"/>
      <c r="FD53" s="464"/>
      <c r="FE53" s="464"/>
      <c r="FF53" s="464"/>
      <c r="FG53" s="464"/>
      <c r="FH53" s="464"/>
      <c r="FI53" s="464"/>
      <c r="FJ53" s="464"/>
      <c r="FK53" s="464"/>
      <c r="FL53" s="464"/>
      <c r="FM53" s="464"/>
      <c r="FN53" s="464"/>
      <c r="FO53" s="464"/>
      <c r="FP53" s="464"/>
      <c r="FQ53" s="464"/>
      <c r="FR53" s="464"/>
      <c r="FS53" s="464"/>
      <c r="FT53" s="464"/>
      <c r="FU53" s="464"/>
      <c r="FV53" s="464"/>
      <c r="FW53" s="464"/>
      <c r="FX53" s="406"/>
    </row>
    <row r="54" spans="2:217" s="185" customFormat="1" ht="14">
      <c r="B54" s="163"/>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c r="AV54" s="216"/>
      <c r="AW54" s="216"/>
      <c r="AX54" s="216"/>
      <c r="AY54" s="216"/>
      <c r="AZ54" s="216"/>
      <c r="BA54" s="216"/>
      <c r="BB54" s="216"/>
      <c r="BC54" s="216"/>
      <c r="BD54" s="216"/>
      <c r="BE54" s="216"/>
      <c r="BF54" s="216"/>
      <c r="BG54" s="216"/>
      <c r="BH54" s="216"/>
      <c r="BI54" s="216"/>
      <c r="BJ54" s="216"/>
      <c r="BK54" s="216"/>
      <c r="BL54" s="216"/>
      <c r="BM54" s="216"/>
      <c r="BN54" s="216"/>
      <c r="BO54" s="216"/>
      <c r="BP54" s="216"/>
      <c r="BQ54" s="216"/>
      <c r="BR54" s="216"/>
      <c r="BS54" s="216"/>
      <c r="BT54" s="216"/>
      <c r="BU54" s="216"/>
      <c r="BV54" s="216"/>
      <c r="BW54" s="216"/>
      <c r="BX54" s="216"/>
      <c r="BY54" s="216"/>
      <c r="BZ54" s="216"/>
      <c r="CA54" s="216"/>
      <c r="CB54" s="216"/>
      <c r="CC54" s="216"/>
      <c r="CD54" s="216"/>
      <c r="CE54" s="216"/>
      <c r="CF54" s="216"/>
      <c r="CG54" s="216"/>
      <c r="CH54" s="216"/>
      <c r="CI54" s="216"/>
      <c r="CJ54" s="216"/>
      <c r="CK54" s="216"/>
      <c r="CL54" s="216"/>
      <c r="CM54" s="216"/>
      <c r="CN54" s="216"/>
      <c r="CO54" s="216"/>
      <c r="CP54" s="216"/>
      <c r="CQ54" s="216"/>
      <c r="CR54" s="216"/>
      <c r="CS54" s="216"/>
      <c r="CT54" s="216"/>
      <c r="CU54" s="216"/>
      <c r="CV54" s="216"/>
      <c r="CW54" s="216"/>
      <c r="CX54" s="216"/>
      <c r="CY54" s="216"/>
      <c r="CZ54" s="216"/>
      <c r="DA54" s="216"/>
      <c r="DB54" s="216"/>
      <c r="DC54" s="216"/>
      <c r="DD54" s="216"/>
      <c r="DE54" s="216"/>
      <c r="DF54" s="216"/>
      <c r="DG54" s="216"/>
      <c r="DH54" s="216"/>
      <c r="DI54" s="216"/>
      <c r="DJ54" s="216"/>
      <c r="DK54" s="216"/>
      <c r="DL54" s="216"/>
      <c r="DM54" s="216"/>
      <c r="DN54" s="216"/>
      <c r="DO54" s="216"/>
      <c r="DP54" s="216"/>
      <c r="DQ54" s="216"/>
      <c r="DR54" s="216"/>
      <c r="DS54" s="216"/>
      <c r="DT54" s="216"/>
      <c r="DU54" s="464"/>
      <c r="DV54" s="464"/>
      <c r="DW54" s="464"/>
      <c r="DX54" s="464"/>
      <c r="DY54" s="464"/>
      <c r="DZ54" s="464"/>
      <c r="EA54" s="464"/>
      <c r="EB54" s="464"/>
      <c r="EC54" s="464"/>
      <c r="ED54" s="464"/>
      <c r="EE54" s="464"/>
      <c r="EF54" s="464"/>
      <c r="EG54" s="464"/>
      <c r="EH54" s="464"/>
      <c r="EI54" s="464"/>
      <c r="EJ54" s="464"/>
      <c r="EK54" s="464"/>
      <c r="EL54" s="464"/>
      <c r="EM54" s="464"/>
      <c r="EN54" s="464"/>
      <c r="EO54" s="464"/>
      <c r="EP54" s="464"/>
      <c r="EQ54" s="464"/>
      <c r="ER54" s="464"/>
      <c r="ES54" s="464"/>
      <c r="ET54" s="464"/>
      <c r="EU54" s="464"/>
      <c r="EV54" s="464"/>
      <c r="EW54" s="464"/>
      <c r="EX54" s="464"/>
      <c r="EY54" s="464"/>
      <c r="EZ54" s="464"/>
      <c r="FA54" s="464"/>
      <c r="FB54" s="464"/>
      <c r="FC54" s="464"/>
      <c r="FD54" s="464"/>
      <c r="FE54" s="464"/>
      <c r="FF54" s="464"/>
      <c r="FG54" s="464"/>
      <c r="FH54" s="464"/>
      <c r="FI54" s="464"/>
      <c r="FJ54" s="464"/>
      <c r="FK54" s="464"/>
      <c r="FL54" s="464"/>
      <c r="FM54" s="464"/>
      <c r="FN54" s="464"/>
      <c r="FO54" s="464"/>
      <c r="FP54" s="464"/>
      <c r="FQ54" s="464"/>
      <c r="FR54" s="464"/>
      <c r="FS54" s="464"/>
      <c r="FT54" s="464"/>
      <c r="FU54" s="464"/>
      <c r="FV54" s="464"/>
      <c r="FW54" s="464"/>
      <c r="FX54" s="406"/>
    </row>
    <row r="55" spans="2:217" s="185" customFormat="1" ht="14">
      <c r="B55" s="164"/>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c r="BY55" s="217"/>
      <c r="BZ55" s="217"/>
      <c r="CA55" s="217"/>
      <c r="CB55" s="217"/>
      <c r="CC55" s="217"/>
      <c r="CD55" s="217"/>
      <c r="CE55" s="217"/>
      <c r="CF55" s="217"/>
      <c r="CG55" s="217"/>
      <c r="CH55" s="217"/>
      <c r="CI55" s="217"/>
      <c r="CJ55" s="217"/>
      <c r="CK55" s="217"/>
      <c r="CL55" s="217"/>
      <c r="CM55" s="217"/>
      <c r="CN55" s="217"/>
      <c r="CO55" s="217"/>
      <c r="CP55" s="217"/>
      <c r="CQ55" s="217"/>
      <c r="CR55" s="217"/>
      <c r="CS55" s="217"/>
      <c r="CT55" s="217"/>
      <c r="CU55" s="217"/>
      <c r="CV55" s="217"/>
      <c r="CW55" s="217"/>
      <c r="CX55" s="217"/>
      <c r="CY55" s="217"/>
      <c r="CZ55" s="217"/>
      <c r="DA55" s="217"/>
      <c r="DB55" s="217"/>
      <c r="DC55" s="217"/>
      <c r="DD55" s="217"/>
      <c r="DE55" s="217"/>
      <c r="DF55" s="217"/>
      <c r="DG55" s="217"/>
      <c r="DH55" s="217"/>
      <c r="DI55" s="217"/>
      <c r="DJ55" s="217"/>
      <c r="DK55" s="217"/>
      <c r="DL55" s="217"/>
      <c r="DM55" s="217"/>
      <c r="DN55" s="217"/>
      <c r="DO55" s="217"/>
      <c r="DP55" s="217"/>
      <c r="DQ55" s="217"/>
      <c r="DR55" s="217"/>
      <c r="DS55" s="217"/>
      <c r="DT55" s="217"/>
      <c r="DU55" s="474"/>
      <c r="DV55" s="474"/>
      <c r="DW55" s="474"/>
      <c r="DX55" s="474"/>
      <c r="DY55" s="474"/>
      <c r="DZ55" s="474"/>
      <c r="EA55" s="474"/>
      <c r="EB55" s="474"/>
      <c r="EC55" s="474"/>
      <c r="ED55" s="474"/>
      <c r="EE55" s="474"/>
      <c r="EF55" s="474"/>
      <c r="EG55" s="474"/>
      <c r="EH55" s="474"/>
      <c r="EI55" s="474"/>
      <c r="EJ55" s="474"/>
      <c r="EK55" s="474"/>
      <c r="EL55" s="474"/>
      <c r="EM55" s="474"/>
      <c r="EN55" s="474"/>
      <c r="EO55" s="474"/>
      <c r="EP55" s="474"/>
      <c r="EQ55" s="474"/>
      <c r="ER55" s="474"/>
      <c r="ES55" s="474"/>
      <c r="ET55" s="474"/>
      <c r="EU55" s="474"/>
      <c r="EV55" s="474"/>
      <c r="EW55" s="474"/>
      <c r="EX55" s="474"/>
      <c r="EY55" s="474"/>
      <c r="EZ55" s="474"/>
      <c r="FA55" s="474"/>
      <c r="FB55" s="474"/>
      <c r="FC55" s="474"/>
      <c r="FD55" s="474"/>
      <c r="FE55" s="474"/>
      <c r="FF55" s="474"/>
      <c r="FG55" s="474"/>
      <c r="FH55" s="474"/>
      <c r="FI55" s="474"/>
      <c r="FJ55" s="474"/>
      <c r="FK55" s="474"/>
      <c r="FL55" s="474"/>
      <c r="FM55" s="474"/>
      <c r="FN55" s="474"/>
      <c r="FO55" s="474"/>
      <c r="FP55" s="474"/>
      <c r="FQ55" s="474"/>
      <c r="FR55" s="474"/>
      <c r="FS55" s="474"/>
      <c r="FT55" s="474"/>
      <c r="FU55" s="474"/>
      <c r="FV55" s="474"/>
      <c r="FW55" s="474"/>
      <c r="FX55" s="406"/>
    </row>
    <row r="56" spans="2:217" ht="14" thickBot="1">
      <c r="FX56" s="406"/>
    </row>
    <row r="57" spans="2:217" ht="14" thickBot="1">
      <c r="B57" s="206"/>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476"/>
      <c r="FX57" s="406"/>
    </row>
    <row r="58" spans="2:217" s="185" customFormat="1">
      <c r="B58" s="144"/>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c r="BD58" s="218"/>
      <c r="BE58" s="218"/>
      <c r="BF58" s="218"/>
      <c r="BG58" s="218"/>
      <c r="BH58" s="218"/>
      <c r="BI58" s="218"/>
      <c r="BJ58" s="218"/>
      <c r="BK58" s="218"/>
      <c r="BL58" s="218"/>
      <c r="BM58" s="218"/>
      <c r="BN58" s="218"/>
      <c r="BO58" s="218"/>
      <c r="BP58" s="218"/>
      <c r="BQ58" s="218"/>
      <c r="BR58" s="218"/>
      <c r="BS58" s="218"/>
      <c r="BT58" s="218"/>
      <c r="BU58" s="218"/>
      <c r="BV58" s="218"/>
      <c r="BW58" s="218"/>
      <c r="BX58" s="218"/>
      <c r="BY58" s="218"/>
      <c r="BZ58" s="218"/>
      <c r="CA58" s="218"/>
      <c r="CB58" s="218"/>
      <c r="CC58" s="218"/>
      <c r="CD58" s="218"/>
      <c r="CE58" s="218"/>
      <c r="CF58" s="218"/>
      <c r="CG58" s="218"/>
      <c r="CH58" s="218"/>
      <c r="CI58" s="218"/>
      <c r="CJ58" s="218"/>
      <c r="CK58" s="218"/>
      <c r="CL58" s="218"/>
      <c r="CM58" s="218"/>
      <c r="CN58" s="218"/>
      <c r="CO58" s="218"/>
      <c r="CP58" s="218"/>
      <c r="CQ58" s="218"/>
      <c r="CR58" s="218"/>
      <c r="CS58" s="218"/>
      <c r="CT58" s="218"/>
      <c r="CU58" s="218"/>
      <c r="CV58" s="218"/>
      <c r="CW58" s="218"/>
      <c r="CX58" s="218"/>
      <c r="CY58" s="218"/>
      <c r="CZ58" s="218"/>
      <c r="DA58" s="218"/>
      <c r="DB58" s="218"/>
      <c r="DC58" s="218"/>
      <c r="DD58" s="218"/>
      <c r="DE58" s="218"/>
      <c r="DF58" s="218"/>
      <c r="DG58" s="218"/>
      <c r="DH58" s="218"/>
      <c r="DI58" s="218"/>
      <c r="DJ58" s="218"/>
      <c r="DK58" s="218"/>
      <c r="DL58" s="218"/>
      <c r="DM58" s="218"/>
      <c r="DN58" s="218"/>
      <c r="DO58" s="218"/>
      <c r="DP58" s="218"/>
      <c r="DQ58" s="218"/>
      <c r="DR58" s="218"/>
      <c r="DS58" s="218"/>
      <c r="DT58" s="218"/>
      <c r="DU58" s="221"/>
      <c r="DV58" s="221"/>
      <c r="DW58" s="221"/>
      <c r="DX58" s="221"/>
      <c r="DY58" s="221"/>
      <c r="DZ58" s="221"/>
      <c r="EA58" s="221"/>
      <c r="EB58" s="221"/>
      <c r="EC58" s="221"/>
      <c r="ED58" s="221"/>
      <c r="EE58" s="221"/>
      <c r="EF58" s="221"/>
      <c r="EG58" s="221"/>
      <c r="EH58" s="221"/>
      <c r="EI58" s="221"/>
      <c r="EJ58" s="221"/>
      <c r="EK58" s="221"/>
      <c r="EL58" s="221"/>
      <c r="EM58" s="221"/>
      <c r="EN58" s="221"/>
      <c r="EO58" s="221"/>
      <c r="EP58" s="221"/>
      <c r="EQ58" s="221"/>
      <c r="ER58" s="221"/>
      <c r="ES58" s="221"/>
      <c r="ET58" s="221"/>
      <c r="EU58" s="221"/>
      <c r="EV58" s="221"/>
      <c r="EW58" s="221"/>
      <c r="EX58" s="221"/>
      <c r="EY58" s="221"/>
      <c r="EZ58" s="221"/>
      <c r="FA58" s="221"/>
      <c r="FB58" s="221"/>
      <c r="FC58" s="221"/>
      <c r="FD58" s="221"/>
      <c r="FE58" s="221"/>
      <c r="FF58" s="221"/>
      <c r="FG58" s="221"/>
      <c r="FH58" s="221"/>
      <c r="FI58" s="221"/>
      <c r="FJ58" s="221"/>
      <c r="FK58" s="221"/>
      <c r="FL58" s="221"/>
      <c r="FM58" s="221"/>
      <c r="FN58" s="221"/>
      <c r="FO58" s="221"/>
      <c r="FP58" s="221"/>
      <c r="FQ58" s="221"/>
      <c r="FR58" s="221"/>
      <c r="FS58" s="221"/>
      <c r="FT58" s="221"/>
      <c r="FU58" s="221"/>
      <c r="FV58" s="221"/>
      <c r="FW58" s="221"/>
      <c r="FX58" s="489"/>
      <c r="FY58" s="489"/>
    </row>
    <row r="59" spans="2:217" s="185" customFormat="1">
      <c r="B59" s="144"/>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c r="BD59" s="218"/>
      <c r="BE59" s="218"/>
      <c r="BF59" s="218"/>
      <c r="BG59" s="218"/>
      <c r="BH59" s="218"/>
      <c r="BI59" s="218"/>
      <c r="BJ59" s="218"/>
      <c r="BK59" s="218"/>
      <c r="BL59" s="218"/>
      <c r="BM59" s="218"/>
      <c r="BN59" s="218"/>
      <c r="BO59" s="218"/>
      <c r="BP59" s="218"/>
      <c r="BQ59" s="218"/>
      <c r="BR59" s="218"/>
      <c r="BS59" s="218"/>
      <c r="BT59" s="218"/>
      <c r="BU59" s="218"/>
      <c r="BV59" s="218"/>
      <c r="BW59" s="218"/>
      <c r="BX59" s="218"/>
      <c r="BY59" s="218"/>
      <c r="BZ59" s="218"/>
      <c r="CA59" s="218"/>
      <c r="CB59" s="218"/>
      <c r="CC59" s="218"/>
      <c r="CD59" s="218"/>
      <c r="CE59" s="218"/>
      <c r="CF59" s="218"/>
      <c r="CG59" s="218"/>
      <c r="CH59" s="218"/>
      <c r="CI59" s="218"/>
      <c r="CJ59" s="218"/>
      <c r="CK59" s="218"/>
      <c r="CL59" s="218"/>
      <c r="CM59" s="218"/>
      <c r="CN59" s="218"/>
      <c r="CO59" s="218"/>
      <c r="CP59" s="218"/>
      <c r="CQ59" s="218"/>
      <c r="CR59" s="218"/>
      <c r="CS59" s="218"/>
      <c r="CT59" s="218"/>
      <c r="CU59" s="218"/>
      <c r="CV59" s="218"/>
      <c r="CW59" s="218"/>
      <c r="CX59" s="218"/>
      <c r="CY59" s="218"/>
      <c r="CZ59" s="218"/>
      <c r="DA59" s="218"/>
      <c r="DB59" s="218"/>
      <c r="DC59" s="218"/>
      <c r="DD59" s="218"/>
      <c r="DE59" s="218"/>
      <c r="DF59" s="218"/>
      <c r="DG59" s="218"/>
      <c r="DH59" s="218"/>
      <c r="DI59" s="218"/>
      <c r="DJ59" s="218"/>
      <c r="DK59" s="218"/>
      <c r="DL59" s="218"/>
      <c r="DM59" s="218"/>
      <c r="DN59" s="218"/>
      <c r="DO59" s="218"/>
      <c r="DP59" s="218"/>
      <c r="DQ59" s="218"/>
      <c r="DR59" s="218"/>
      <c r="DS59" s="218"/>
      <c r="DT59" s="218"/>
      <c r="DU59" s="221"/>
      <c r="DV59" s="221"/>
      <c r="DW59" s="221"/>
      <c r="DX59" s="221"/>
      <c r="DY59" s="221"/>
      <c r="DZ59" s="221"/>
      <c r="EA59" s="221"/>
      <c r="EB59" s="221"/>
      <c r="EC59" s="221"/>
      <c r="ED59" s="221"/>
      <c r="EE59" s="221"/>
      <c r="EF59" s="221"/>
      <c r="EG59" s="221"/>
      <c r="EH59" s="221"/>
      <c r="EI59" s="221"/>
      <c r="EJ59" s="221"/>
      <c r="EK59" s="221"/>
      <c r="EL59" s="221"/>
      <c r="EM59" s="221"/>
      <c r="EN59" s="221"/>
      <c r="EO59" s="221"/>
      <c r="EP59" s="221"/>
      <c r="EQ59" s="221"/>
      <c r="ER59" s="221"/>
      <c r="ES59" s="221"/>
      <c r="ET59" s="221"/>
      <c r="EU59" s="221"/>
      <c r="EV59" s="221"/>
      <c r="EW59" s="221"/>
      <c r="EX59" s="221"/>
      <c r="EY59" s="221"/>
      <c r="EZ59" s="221"/>
      <c r="FA59" s="221"/>
      <c r="FB59" s="221"/>
      <c r="FC59" s="221"/>
      <c r="FD59" s="221"/>
      <c r="FE59" s="221"/>
      <c r="FF59" s="221"/>
      <c r="FG59" s="221"/>
      <c r="FH59" s="221"/>
      <c r="FI59" s="221"/>
      <c r="FJ59" s="221"/>
      <c r="FK59" s="221"/>
      <c r="FL59" s="221"/>
      <c r="FM59" s="221"/>
      <c r="FN59" s="221"/>
      <c r="FO59" s="221"/>
      <c r="FP59" s="221"/>
      <c r="FQ59" s="221"/>
      <c r="FR59" s="221"/>
      <c r="FS59" s="221"/>
      <c r="FT59" s="221"/>
      <c r="FU59" s="221"/>
      <c r="FV59" s="221"/>
      <c r="FW59" s="221"/>
      <c r="FX59" s="489"/>
      <c r="FY59" s="489"/>
    </row>
    <row r="60" spans="2:217" s="185" customFormat="1" ht="14" thickBot="1">
      <c r="B60" s="150"/>
      <c r="C60" s="219"/>
      <c r="D60" s="219"/>
      <c r="E60" s="219"/>
      <c r="F60" s="219"/>
      <c r="G60" s="219"/>
      <c r="H60" s="219"/>
      <c r="I60" s="219"/>
      <c r="J60" s="219"/>
      <c r="K60" s="219"/>
      <c r="L60" s="219"/>
      <c r="M60" s="219"/>
      <c r="N60" s="219"/>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M60" s="218"/>
      <c r="BN60" s="218"/>
      <c r="BO60" s="218"/>
      <c r="BP60" s="218"/>
      <c r="BQ60" s="218"/>
      <c r="BR60" s="218"/>
      <c r="BS60" s="218"/>
      <c r="BT60" s="218"/>
      <c r="BU60" s="218"/>
      <c r="BV60" s="218"/>
      <c r="BW60" s="218"/>
      <c r="BX60" s="218"/>
      <c r="BY60" s="218"/>
      <c r="BZ60" s="218"/>
      <c r="CA60" s="218"/>
      <c r="CB60" s="218"/>
      <c r="CC60" s="218"/>
      <c r="CD60" s="218"/>
      <c r="CE60" s="218"/>
      <c r="CF60" s="218"/>
      <c r="CG60" s="218"/>
      <c r="CH60" s="218"/>
      <c r="CI60" s="218"/>
      <c r="CJ60" s="218"/>
      <c r="CK60" s="218"/>
      <c r="CL60" s="218"/>
      <c r="CM60" s="218"/>
      <c r="CN60" s="218"/>
      <c r="CO60" s="218"/>
      <c r="CP60" s="218"/>
      <c r="CQ60" s="218"/>
      <c r="CR60" s="218"/>
      <c r="CS60" s="218"/>
      <c r="CT60" s="218"/>
      <c r="CU60" s="218"/>
      <c r="CV60" s="218"/>
      <c r="CW60" s="218"/>
      <c r="CX60" s="218"/>
      <c r="CY60" s="218"/>
      <c r="CZ60" s="218"/>
      <c r="DA60" s="218"/>
      <c r="DB60" s="218"/>
      <c r="DC60" s="218"/>
      <c r="DD60" s="218"/>
      <c r="DE60" s="218"/>
      <c r="DF60" s="218"/>
      <c r="DG60" s="218"/>
      <c r="DH60" s="218"/>
      <c r="DI60" s="218"/>
      <c r="DJ60" s="218"/>
      <c r="DK60" s="218"/>
      <c r="DL60" s="218"/>
      <c r="DM60" s="218"/>
      <c r="DN60" s="218"/>
      <c r="DO60" s="218"/>
      <c r="DP60" s="218"/>
      <c r="DQ60" s="218"/>
      <c r="DR60" s="218"/>
      <c r="DS60" s="218"/>
      <c r="DT60" s="218"/>
      <c r="DU60" s="223"/>
      <c r="DV60" s="223"/>
      <c r="DW60" s="223"/>
      <c r="DX60" s="223"/>
      <c r="DY60" s="223"/>
      <c r="DZ60" s="223"/>
      <c r="EA60" s="223"/>
      <c r="EB60" s="223"/>
      <c r="EC60" s="223"/>
      <c r="ED60" s="223"/>
      <c r="EE60" s="223"/>
      <c r="EF60" s="223"/>
      <c r="EG60" s="223"/>
      <c r="EH60" s="223"/>
      <c r="EI60" s="223"/>
      <c r="EJ60" s="223"/>
      <c r="EK60" s="223"/>
      <c r="EL60" s="223"/>
      <c r="EM60" s="223"/>
      <c r="EN60" s="223"/>
      <c r="EO60" s="223"/>
      <c r="EP60" s="223"/>
      <c r="EQ60" s="223"/>
      <c r="ER60" s="223"/>
      <c r="ES60" s="223"/>
      <c r="ET60" s="223"/>
      <c r="EU60" s="223"/>
      <c r="EV60" s="223"/>
      <c r="EW60" s="223"/>
      <c r="EX60" s="223"/>
      <c r="EY60" s="223"/>
      <c r="EZ60" s="223"/>
      <c r="FA60" s="223"/>
      <c r="FB60" s="223"/>
      <c r="FC60" s="223"/>
      <c r="FD60" s="223"/>
      <c r="FE60" s="223"/>
      <c r="FF60" s="223"/>
      <c r="FG60" s="223"/>
      <c r="FH60" s="223"/>
      <c r="FI60" s="223"/>
      <c r="FJ60" s="223"/>
      <c r="FK60" s="223"/>
      <c r="FL60" s="223"/>
      <c r="FM60" s="223"/>
      <c r="FN60" s="223"/>
      <c r="FO60" s="223"/>
      <c r="FP60" s="223"/>
      <c r="FQ60" s="223"/>
      <c r="FR60" s="223"/>
      <c r="FS60" s="223"/>
      <c r="FT60" s="223"/>
      <c r="FU60" s="223"/>
      <c r="FV60" s="223"/>
      <c r="FW60" s="223"/>
      <c r="FX60" s="489"/>
      <c r="FY60" s="489"/>
    </row>
    <row r="61" spans="2:217" s="185" customFormat="1">
      <c r="B61" s="144"/>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220"/>
      <c r="BI61" s="220"/>
      <c r="BJ61" s="220"/>
      <c r="BK61" s="220"/>
      <c r="BL61" s="220"/>
      <c r="BM61" s="220"/>
      <c r="BN61" s="220"/>
      <c r="BO61" s="220"/>
      <c r="BP61" s="220"/>
      <c r="BQ61" s="220"/>
      <c r="BR61" s="220"/>
      <c r="BS61" s="220"/>
      <c r="BT61" s="220"/>
      <c r="BU61" s="220"/>
      <c r="BV61" s="220"/>
      <c r="BW61" s="220"/>
      <c r="BX61" s="220"/>
      <c r="BY61" s="220"/>
      <c r="BZ61" s="220"/>
      <c r="CA61" s="220"/>
      <c r="CB61" s="220"/>
      <c r="CC61" s="220"/>
      <c r="CD61" s="220"/>
      <c r="CE61" s="220"/>
      <c r="CF61" s="220"/>
      <c r="CG61" s="220"/>
      <c r="CH61" s="220"/>
      <c r="CI61" s="220"/>
      <c r="CJ61" s="221"/>
      <c r="CK61" s="221"/>
      <c r="CL61" s="221"/>
      <c r="CM61" s="221"/>
      <c r="CN61" s="221"/>
      <c r="CO61" s="221"/>
      <c r="CP61" s="221"/>
      <c r="CQ61" s="221"/>
      <c r="CR61" s="221"/>
      <c r="CS61" s="221"/>
      <c r="CT61" s="221"/>
      <c r="CU61" s="221"/>
      <c r="CV61" s="221"/>
      <c r="CW61" s="221"/>
      <c r="CX61" s="221"/>
      <c r="CY61" s="221"/>
      <c r="CZ61" s="221"/>
      <c r="DA61" s="221"/>
      <c r="DB61" s="221"/>
      <c r="DC61" s="221"/>
      <c r="DD61" s="221"/>
      <c r="DE61" s="221"/>
      <c r="DF61" s="221"/>
      <c r="DG61" s="221"/>
      <c r="DH61" s="221"/>
      <c r="DI61" s="221"/>
      <c r="DJ61" s="221"/>
      <c r="DK61" s="221"/>
      <c r="DL61" s="221"/>
      <c r="DM61" s="221"/>
      <c r="DN61" s="221"/>
      <c r="DO61" s="220"/>
      <c r="DP61" s="220"/>
      <c r="DQ61" s="220"/>
      <c r="DR61" s="220"/>
      <c r="DS61" s="220"/>
      <c r="DT61" s="220"/>
      <c r="DU61" s="220"/>
      <c r="DV61" s="220"/>
      <c r="DW61" s="220"/>
      <c r="DX61" s="220"/>
      <c r="DY61" s="220"/>
      <c r="DZ61" s="220"/>
      <c r="EA61" s="220"/>
      <c r="EB61" s="220"/>
      <c r="EC61" s="220"/>
      <c r="ED61" s="220"/>
      <c r="EE61" s="220"/>
      <c r="EF61" s="220"/>
      <c r="EG61" s="220"/>
      <c r="EH61" s="220"/>
      <c r="EI61" s="220"/>
      <c r="EJ61" s="220"/>
      <c r="EK61" s="220"/>
      <c r="EL61" s="220"/>
      <c r="EM61" s="220"/>
      <c r="EN61" s="220"/>
      <c r="EO61" s="220"/>
      <c r="EP61" s="220"/>
      <c r="EQ61" s="220"/>
      <c r="ER61" s="220"/>
      <c r="ES61" s="220"/>
      <c r="ET61" s="220"/>
      <c r="EU61" s="220"/>
      <c r="EV61" s="220"/>
      <c r="EW61" s="220"/>
      <c r="EX61" s="220"/>
      <c r="EY61" s="220"/>
      <c r="EZ61" s="220"/>
      <c r="FA61" s="220"/>
      <c r="FB61" s="220"/>
      <c r="FC61" s="220"/>
      <c r="FD61" s="220"/>
      <c r="FE61" s="220"/>
      <c r="FF61" s="220"/>
      <c r="FG61" s="220"/>
      <c r="FH61" s="220"/>
      <c r="FI61" s="220"/>
      <c r="FJ61" s="220"/>
      <c r="FK61" s="220"/>
      <c r="FL61" s="220"/>
      <c r="FM61" s="220"/>
      <c r="FN61" s="220"/>
      <c r="FO61" s="220"/>
      <c r="FP61" s="220"/>
      <c r="FQ61" s="220"/>
      <c r="FR61" s="220"/>
      <c r="FS61" s="220"/>
      <c r="FT61" s="220"/>
      <c r="FU61" s="220"/>
      <c r="FV61" s="220"/>
      <c r="FW61" s="220"/>
      <c r="FX61" s="489"/>
      <c r="FY61" s="489"/>
    </row>
    <row r="62" spans="2:217" s="185" customFormat="1">
      <c r="B62" s="144"/>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220"/>
      <c r="BK62" s="220"/>
      <c r="BL62" s="220"/>
      <c r="BM62" s="220"/>
      <c r="BN62" s="220"/>
      <c r="BO62" s="220"/>
      <c r="BP62" s="220"/>
      <c r="BQ62" s="220"/>
      <c r="BR62" s="220"/>
      <c r="BS62" s="220"/>
      <c r="BT62" s="220"/>
      <c r="BU62" s="220"/>
      <c r="BV62" s="220"/>
      <c r="BW62" s="220"/>
      <c r="BX62" s="220"/>
      <c r="BY62" s="220"/>
      <c r="BZ62" s="220"/>
      <c r="CA62" s="220"/>
      <c r="CB62" s="220"/>
      <c r="CC62" s="220"/>
      <c r="CD62" s="220"/>
      <c r="CE62" s="220"/>
      <c r="CF62" s="220"/>
      <c r="CG62" s="220"/>
      <c r="CH62" s="220"/>
      <c r="CI62" s="220"/>
      <c r="CJ62" s="221"/>
      <c r="CK62" s="221"/>
      <c r="CL62" s="221"/>
      <c r="CM62" s="221"/>
      <c r="CN62" s="221"/>
      <c r="CO62" s="221"/>
      <c r="CP62" s="221"/>
      <c r="CQ62" s="221"/>
      <c r="CR62" s="221"/>
      <c r="CS62" s="221"/>
      <c r="CT62" s="221"/>
      <c r="CU62" s="221"/>
      <c r="CV62" s="221"/>
      <c r="CW62" s="221"/>
      <c r="CX62" s="221"/>
      <c r="CY62" s="221"/>
      <c r="CZ62" s="221"/>
      <c r="DA62" s="221"/>
      <c r="DB62" s="221"/>
      <c r="DC62" s="221"/>
      <c r="DD62" s="221"/>
      <c r="DE62" s="221"/>
      <c r="DF62" s="221"/>
      <c r="DG62" s="221"/>
      <c r="DH62" s="221"/>
      <c r="DI62" s="221"/>
      <c r="DJ62" s="221"/>
      <c r="DK62" s="221"/>
      <c r="DL62" s="221"/>
      <c r="DM62" s="221"/>
      <c r="DN62" s="221"/>
      <c r="DO62" s="220"/>
      <c r="DP62" s="220"/>
      <c r="DQ62" s="220"/>
      <c r="DR62" s="220"/>
      <c r="DS62" s="220"/>
      <c r="DT62" s="220"/>
      <c r="DU62" s="220"/>
      <c r="DV62" s="220"/>
      <c r="DW62" s="220"/>
      <c r="DX62" s="220"/>
      <c r="DY62" s="220"/>
      <c r="DZ62" s="220"/>
      <c r="EA62" s="220"/>
      <c r="EB62" s="220"/>
      <c r="EC62" s="220"/>
      <c r="ED62" s="220"/>
      <c r="EE62" s="220"/>
      <c r="EF62" s="220"/>
      <c r="EG62" s="220"/>
      <c r="EH62" s="220"/>
      <c r="EI62" s="220"/>
      <c r="EJ62" s="220"/>
      <c r="EK62" s="220"/>
      <c r="EL62" s="220"/>
      <c r="EM62" s="220"/>
      <c r="EN62" s="220"/>
      <c r="EO62" s="220"/>
      <c r="EP62" s="220"/>
      <c r="EQ62" s="220"/>
      <c r="ER62" s="220"/>
      <c r="ES62" s="220"/>
      <c r="ET62" s="220"/>
      <c r="EU62" s="220"/>
      <c r="EV62" s="220"/>
      <c r="EW62" s="220"/>
      <c r="EX62" s="220"/>
      <c r="EY62" s="220"/>
      <c r="EZ62" s="220"/>
      <c r="FA62" s="220"/>
      <c r="FB62" s="220"/>
      <c r="FC62" s="220"/>
      <c r="FD62" s="220"/>
      <c r="FE62" s="220"/>
      <c r="FF62" s="220"/>
      <c r="FG62" s="220"/>
      <c r="FH62" s="220"/>
      <c r="FI62" s="220"/>
      <c r="FJ62" s="220"/>
      <c r="FK62" s="220"/>
      <c r="FL62" s="220"/>
      <c r="FM62" s="220"/>
      <c r="FN62" s="220"/>
      <c r="FO62" s="220"/>
      <c r="FP62" s="220"/>
      <c r="FQ62" s="220"/>
      <c r="FR62" s="220"/>
      <c r="FS62" s="220"/>
      <c r="FT62" s="220"/>
      <c r="FU62" s="220"/>
      <c r="FV62" s="220"/>
      <c r="FW62" s="220"/>
      <c r="FX62" s="489"/>
      <c r="FY62" s="489"/>
    </row>
    <row r="63" spans="2:217" s="185" customFormat="1">
      <c r="B63" s="144"/>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U63" s="220"/>
      <c r="AV63" s="220"/>
      <c r="AW63" s="220"/>
      <c r="AX63" s="220"/>
      <c r="AY63" s="220"/>
      <c r="AZ63" s="220"/>
      <c r="BA63" s="220"/>
      <c r="BB63" s="220"/>
      <c r="BC63" s="220"/>
      <c r="BD63" s="220"/>
      <c r="BE63" s="220"/>
      <c r="BF63" s="220"/>
      <c r="BG63" s="220"/>
      <c r="BH63" s="220"/>
      <c r="BI63" s="220"/>
      <c r="BJ63" s="220"/>
      <c r="BK63" s="220"/>
      <c r="BL63" s="220"/>
      <c r="BM63" s="220"/>
      <c r="BN63" s="220"/>
      <c r="BO63" s="220"/>
      <c r="BP63" s="220"/>
      <c r="BQ63" s="220"/>
      <c r="BR63" s="220"/>
      <c r="BS63" s="220"/>
      <c r="BT63" s="220"/>
      <c r="BU63" s="220"/>
      <c r="BV63" s="220"/>
      <c r="BW63" s="220"/>
      <c r="BX63" s="220"/>
      <c r="BY63" s="220"/>
      <c r="BZ63" s="220"/>
      <c r="CA63" s="220"/>
      <c r="CB63" s="220"/>
      <c r="CC63" s="220"/>
      <c r="CD63" s="220"/>
      <c r="CE63" s="220"/>
      <c r="CF63" s="220"/>
      <c r="CG63" s="220"/>
      <c r="CH63" s="220"/>
      <c r="CI63" s="220"/>
      <c r="CJ63" s="221"/>
      <c r="CK63" s="221"/>
      <c r="CL63" s="221"/>
      <c r="CM63" s="221"/>
      <c r="CN63" s="221"/>
      <c r="CO63" s="221"/>
      <c r="CP63" s="221"/>
      <c r="CQ63" s="221"/>
      <c r="CR63" s="221"/>
      <c r="CS63" s="221"/>
      <c r="CT63" s="221"/>
      <c r="CU63" s="221"/>
      <c r="CV63" s="221"/>
      <c r="CW63" s="221"/>
      <c r="CX63" s="221"/>
      <c r="CY63" s="221"/>
      <c r="CZ63" s="221"/>
      <c r="DA63" s="221"/>
      <c r="DB63" s="221"/>
      <c r="DC63" s="221"/>
      <c r="DD63" s="221"/>
      <c r="DE63" s="221"/>
      <c r="DF63" s="221"/>
      <c r="DG63" s="221"/>
      <c r="DH63" s="221"/>
      <c r="DI63" s="221"/>
      <c r="DJ63" s="221"/>
      <c r="DK63" s="221"/>
      <c r="DL63" s="221"/>
      <c r="DM63" s="221"/>
      <c r="DN63" s="221"/>
      <c r="DO63" s="220"/>
      <c r="DP63" s="220"/>
      <c r="DQ63" s="220"/>
      <c r="DR63" s="220"/>
      <c r="DS63" s="220"/>
      <c r="DT63" s="220"/>
      <c r="DU63" s="220"/>
      <c r="DV63" s="220"/>
      <c r="DW63" s="220"/>
      <c r="DX63" s="220"/>
      <c r="DY63" s="220"/>
      <c r="DZ63" s="220"/>
      <c r="EA63" s="220"/>
      <c r="EB63" s="220"/>
      <c r="EC63" s="220"/>
      <c r="ED63" s="220"/>
      <c r="EE63" s="220"/>
      <c r="EF63" s="220"/>
      <c r="EG63" s="220"/>
      <c r="EH63" s="220"/>
      <c r="EI63" s="220"/>
      <c r="EJ63" s="220"/>
      <c r="EK63" s="220"/>
      <c r="EL63" s="220"/>
      <c r="EM63" s="220"/>
      <c r="EN63" s="220"/>
      <c r="EO63" s="220"/>
      <c r="EP63" s="220"/>
      <c r="EQ63" s="220"/>
      <c r="ER63" s="220"/>
      <c r="ES63" s="220"/>
      <c r="ET63" s="220"/>
      <c r="EU63" s="220"/>
      <c r="EV63" s="220"/>
      <c r="EW63" s="220"/>
      <c r="EX63" s="220"/>
      <c r="EY63" s="220"/>
      <c r="EZ63" s="220"/>
      <c r="FA63" s="220"/>
      <c r="FB63" s="220"/>
      <c r="FC63" s="220"/>
      <c r="FD63" s="220"/>
      <c r="FE63" s="220"/>
      <c r="FF63" s="220"/>
      <c r="FG63" s="220"/>
      <c r="FH63" s="220"/>
      <c r="FI63" s="220"/>
      <c r="FJ63" s="220"/>
      <c r="FK63" s="220"/>
      <c r="FL63" s="220"/>
      <c r="FM63" s="220"/>
      <c r="FN63" s="220"/>
      <c r="FO63" s="220"/>
      <c r="FP63" s="220"/>
      <c r="FQ63" s="220"/>
      <c r="FR63" s="220"/>
      <c r="FS63" s="220"/>
      <c r="FT63" s="220"/>
      <c r="FU63" s="220"/>
      <c r="FV63" s="220"/>
      <c r="FW63" s="220"/>
      <c r="FX63" s="489"/>
      <c r="FY63" s="489"/>
    </row>
    <row r="64" spans="2:217" s="185" customFormat="1">
      <c r="B64" s="144"/>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220"/>
      <c r="BH64" s="220"/>
      <c r="BI64" s="220"/>
      <c r="BJ64" s="220"/>
      <c r="BK64" s="220"/>
      <c r="BL64" s="220"/>
      <c r="BM64" s="220"/>
      <c r="BN64" s="220"/>
      <c r="BO64" s="220"/>
      <c r="BP64" s="220"/>
      <c r="BQ64" s="220"/>
      <c r="BR64" s="220"/>
      <c r="BS64" s="220"/>
      <c r="BT64" s="220"/>
      <c r="BU64" s="220"/>
      <c r="BV64" s="220"/>
      <c r="BW64" s="220"/>
      <c r="BX64" s="220"/>
      <c r="BY64" s="220"/>
      <c r="BZ64" s="220"/>
      <c r="CA64" s="220"/>
      <c r="CB64" s="220"/>
      <c r="CC64" s="220"/>
      <c r="CD64" s="220"/>
      <c r="CE64" s="220"/>
      <c r="CF64" s="220"/>
      <c r="CG64" s="220"/>
      <c r="CH64" s="220"/>
      <c r="CI64" s="220"/>
      <c r="CJ64" s="221"/>
      <c r="CK64" s="221"/>
      <c r="CL64" s="221"/>
      <c r="CM64" s="221"/>
      <c r="CN64" s="221"/>
      <c r="CO64" s="221"/>
      <c r="CP64" s="221"/>
      <c r="CQ64" s="221"/>
      <c r="CR64" s="221"/>
      <c r="CS64" s="221"/>
      <c r="CT64" s="221"/>
      <c r="CU64" s="221"/>
      <c r="CV64" s="221"/>
      <c r="CW64" s="221"/>
      <c r="CX64" s="221"/>
      <c r="CY64" s="221"/>
      <c r="CZ64" s="221"/>
      <c r="DA64" s="221"/>
      <c r="DB64" s="221"/>
      <c r="DC64" s="221"/>
      <c r="DD64" s="221"/>
      <c r="DE64" s="221"/>
      <c r="DF64" s="221"/>
      <c r="DG64" s="221"/>
      <c r="DH64" s="221"/>
      <c r="DI64" s="221"/>
      <c r="DJ64" s="221"/>
      <c r="DK64" s="221"/>
      <c r="DL64" s="221"/>
      <c r="DM64" s="221"/>
      <c r="DN64" s="221"/>
      <c r="DO64" s="220"/>
      <c r="DP64" s="220"/>
      <c r="DQ64" s="220"/>
      <c r="DR64" s="220"/>
      <c r="DS64" s="220"/>
      <c r="DT64" s="220"/>
      <c r="DU64" s="220"/>
      <c r="DV64" s="220"/>
      <c r="DW64" s="220"/>
      <c r="DX64" s="220"/>
      <c r="DY64" s="220"/>
      <c r="DZ64" s="220"/>
      <c r="EA64" s="220"/>
      <c r="EB64" s="220"/>
      <c r="EC64" s="220"/>
      <c r="ED64" s="220"/>
      <c r="EE64" s="220"/>
      <c r="EF64" s="220"/>
      <c r="EG64" s="220"/>
      <c r="EH64" s="220"/>
      <c r="EI64" s="220"/>
      <c r="EJ64" s="220"/>
      <c r="EK64" s="220"/>
      <c r="EL64" s="220"/>
      <c r="EM64" s="220"/>
      <c r="EN64" s="220"/>
      <c r="EO64" s="220"/>
      <c r="EP64" s="220"/>
      <c r="EQ64" s="220"/>
      <c r="ER64" s="220"/>
      <c r="ES64" s="220"/>
      <c r="ET64" s="220"/>
      <c r="EU64" s="220"/>
      <c r="EV64" s="220"/>
      <c r="EW64" s="220"/>
      <c r="EX64" s="220"/>
      <c r="EY64" s="220"/>
      <c r="EZ64" s="220"/>
      <c r="FA64" s="220"/>
      <c r="FB64" s="220"/>
      <c r="FC64" s="220"/>
      <c r="FD64" s="220"/>
      <c r="FE64" s="220"/>
      <c r="FF64" s="220"/>
      <c r="FG64" s="220"/>
      <c r="FH64" s="220"/>
      <c r="FI64" s="220"/>
      <c r="FJ64" s="220"/>
      <c r="FK64" s="220"/>
      <c r="FL64" s="220"/>
      <c r="FM64" s="220"/>
      <c r="FN64" s="220"/>
      <c r="FO64" s="220"/>
      <c r="FP64" s="220"/>
      <c r="FQ64" s="220"/>
      <c r="FR64" s="220"/>
      <c r="FS64" s="220"/>
      <c r="FT64" s="220"/>
      <c r="FU64" s="220"/>
      <c r="FV64" s="220"/>
      <c r="FW64" s="220"/>
      <c r="FX64" s="489"/>
      <c r="FY64" s="489"/>
    </row>
    <row r="65" spans="2:182" s="185" customFormat="1" ht="14" thickBot="1">
      <c r="B65" s="150"/>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c r="BT65" s="222"/>
      <c r="BU65" s="222"/>
      <c r="BV65" s="222"/>
      <c r="BW65" s="222"/>
      <c r="BX65" s="222"/>
      <c r="BY65" s="222"/>
      <c r="BZ65" s="222"/>
      <c r="CA65" s="222"/>
      <c r="CB65" s="222"/>
      <c r="CC65" s="222"/>
      <c r="CD65" s="222"/>
      <c r="CE65" s="222"/>
      <c r="CF65" s="222"/>
      <c r="CG65" s="222"/>
      <c r="CH65" s="222"/>
      <c r="CI65" s="222"/>
      <c r="CJ65" s="223"/>
      <c r="CK65" s="223"/>
      <c r="CL65" s="223"/>
      <c r="CM65" s="223"/>
      <c r="CN65" s="223"/>
      <c r="CO65" s="223"/>
      <c r="CP65" s="223"/>
      <c r="CQ65" s="223"/>
      <c r="CR65" s="223"/>
      <c r="CS65" s="223"/>
      <c r="CT65" s="223"/>
      <c r="CU65" s="223"/>
      <c r="CV65" s="223"/>
      <c r="CW65" s="223"/>
      <c r="CX65" s="223"/>
      <c r="CY65" s="223"/>
      <c r="CZ65" s="223"/>
      <c r="DA65" s="223"/>
      <c r="DB65" s="223"/>
      <c r="DC65" s="223"/>
      <c r="DD65" s="223"/>
      <c r="DE65" s="223"/>
      <c r="DF65" s="223"/>
      <c r="DG65" s="223"/>
      <c r="DH65" s="223"/>
      <c r="DI65" s="223"/>
      <c r="DJ65" s="223"/>
      <c r="DK65" s="223"/>
      <c r="DL65" s="223"/>
      <c r="DM65" s="223"/>
      <c r="DN65" s="223"/>
      <c r="DO65" s="222"/>
      <c r="DP65" s="222"/>
      <c r="DQ65" s="222"/>
      <c r="DR65" s="222"/>
      <c r="DS65" s="222"/>
      <c r="DT65" s="222"/>
      <c r="DU65" s="222"/>
      <c r="DV65" s="222"/>
      <c r="DW65" s="222"/>
      <c r="DX65" s="222"/>
      <c r="DY65" s="222"/>
      <c r="DZ65" s="222"/>
      <c r="EA65" s="222"/>
      <c r="EB65" s="222"/>
      <c r="EC65" s="222"/>
      <c r="ED65" s="222"/>
      <c r="EE65" s="222"/>
      <c r="EF65" s="222"/>
      <c r="EG65" s="222"/>
      <c r="EH65" s="222"/>
      <c r="EI65" s="222"/>
      <c r="EJ65" s="222"/>
      <c r="EK65" s="222"/>
      <c r="EL65" s="222"/>
      <c r="EM65" s="222"/>
      <c r="EN65" s="222"/>
      <c r="EO65" s="222"/>
      <c r="EP65" s="222"/>
      <c r="EQ65" s="222"/>
      <c r="ER65" s="222"/>
      <c r="ES65" s="222"/>
      <c r="ET65" s="222"/>
      <c r="EU65" s="222"/>
      <c r="EV65" s="222"/>
      <c r="EW65" s="222"/>
      <c r="EX65" s="222"/>
      <c r="EY65" s="222"/>
      <c r="EZ65" s="222"/>
      <c r="FA65" s="222"/>
      <c r="FB65" s="222"/>
      <c r="FC65" s="222"/>
      <c r="FD65" s="222"/>
      <c r="FE65" s="222"/>
      <c r="FF65" s="222"/>
      <c r="FG65" s="222"/>
      <c r="FH65" s="222"/>
      <c r="FI65" s="222"/>
      <c r="FJ65" s="222"/>
      <c r="FK65" s="222"/>
      <c r="FL65" s="222"/>
      <c r="FM65" s="222"/>
      <c r="FN65" s="222"/>
      <c r="FO65" s="222"/>
      <c r="FP65" s="222"/>
      <c r="FQ65" s="222"/>
      <c r="FR65" s="222"/>
      <c r="FS65" s="222"/>
      <c r="FT65" s="222"/>
      <c r="FU65" s="222"/>
      <c r="FV65" s="222"/>
      <c r="FW65" s="222"/>
      <c r="FX65" s="489"/>
      <c r="FY65" s="489"/>
    </row>
    <row r="66" spans="2:182" s="185" customFormat="1" ht="14" thickBot="1">
      <c r="B66" s="224"/>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480"/>
      <c r="FX66" s="489"/>
      <c r="FY66" s="489"/>
    </row>
    <row r="67" spans="2:182" s="185" customFormat="1">
      <c r="B67" s="144"/>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c r="AV67" s="218"/>
      <c r="AW67" s="218"/>
      <c r="AX67" s="218"/>
      <c r="AY67" s="218"/>
      <c r="AZ67" s="218"/>
      <c r="BA67" s="218"/>
      <c r="BB67" s="218"/>
      <c r="BC67" s="218"/>
      <c r="BD67" s="218"/>
      <c r="BE67" s="218"/>
      <c r="BF67" s="218"/>
      <c r="BG67" s="218"/>
      <c r="BH67" s="218"/>
      <c r="BI67" s="218"/>
      <c r="BJ67" s="218"/>
      <c r="BK67" s="218"/>
      <c r="BL67" s="218"/>
      <c r="BM67" s="218"/>
      <c r="BN67" s="218"/>
      <c r="BO67" s="218"/>
      <c r="BP67" s="218"/>
      <c r="BQ67" s="218"/>
      <c r="BR67" s="218"/>
      <c r="BS67" s="218"/>
      <c r="BT67" s="218"/>
      <c r="BU67" s="218"/>
      <c r="BV67" s="218"/>
      <c r="BW67" s="218"/>
      <c r="BX67" s="218"/>
      <c r="BY67" s="218"/>
      <c r="BZ67" s="218"/>
      <c r="CA67" s="218"/>
      <c r="CB67" s="218"/>
      <c r="CC67" s="218"/>
      <c r="CD67" s="218"/>
      <c r="CE67" s="218"/>
      <c r="CF67" s="218"/>
      <c r="CG67" s="218"/>
      <c r="CH67" s="218"/>
      <c r="CI67" s="218"/>
      <c r="CJ67" s="218"/>
      <c r="CK67" s="218"/>
      <c r="CL67" s="218"/>
      <c r="CM67" s="218"/>
      <c r="CN67" s="218"/>
      <c r="CO67" s="218"/>
      <c r="CP67" s="218"/>
      <c r="CQ67" s="218"/>
      <c r="CR67" s="218"/>
      <c r="CS67" s="218"/>
      <c r="CT67" s="218"/>
      <c r="CU67" s="218"/>
      <c r="CV67" s="218"/>
      <c r="CW67" s="218"/>
      <c r="CX67" s="218"/>
      <c r="CY67" s="218"/>
      <c r="CZ67" s="218"/>
      <c r="DA67" s="218"/>
      <c r="DB67" s="218"/>
      <c r="DC67" s="218"/>
      <c r="DD67" s="218"/>
      <c r="DE67" s="218"/>
      <c r="DF67" s="218"/>
      <c r="DG67" s="218"/>
      <c r="DH67" s="218"/>
      <c r="DI67" s="218"/>
      <c r="DJ67" s="218"/>
      <c r="DK67" s="218"/>
      <c r="DL67" s="218"/>
      <c r="DM67" s="218"/>
      <c r="DN67" s="218"/>
      <c r="DO67" s="218"/>
      <c r="DP67" s="218"/>
      <c r="DQ67" s="218"/>
      <c r="DR67" s="218"/>
      <c r="DS67" s="218"/>
      <c r="DT67" s="218"/>
      <c r="DU67" s="221"/>
      <c r="DV67" s="221"/>
      <c r="DW67" s="221"/>
      <c r="DX67" s="221"/>
      <c r="DY67" s="221"/>
      <c r="DZ67" s="221"/>
      <c r="EA67" s="221"/>
      <c r="EB67" s="221"/>
      <c r="EC67" s="221"/>
      <c r="ED67" s="221"/>
      <c r="EE67" s="221"/>
      <c r="EF67" s="221"/>
      <c r="EG67" s="221"/>
      <c r="EH67" s="221"/>
      <c r="EI67" s="221"/>
      <c r="EJ67" s="221"/>
      <c r="EK67" s="221"/>
      <c r="EL67" s="221"/>
      <c r="EM67" s="221"/>
      <c r="EN67" s="221"/>
      <c r="EO67" s="221"/>
      <c r="EP67" s="221"/>
      <c r="EQ67" s="221"/>
      <c r="ER67" s="221"/>
      <c r="ES67" s="221"/>
      <c r="ET67" s="221"/>
      <c r="EU67" s="221"/>
      <c r="EV67" s="221"/>
      <c r="EW67" s="221"/>
      <c r="EX67" s="221"/>
      <c r="EY67" s="221"/>
      <c r="EZ67" s="221"/>
      <c r="FA67" s="221"/>
      <c r="FB67" s="221"/>
      <c r="FC67" s="221"/>
      <c r="FD67" s="221"/>
      <c r="FE67" s="221"/>
      <c r="FF67" s="221"/>
      <c r="FG67" s="221"/>
      <c r="FH67" s="221"/>
      <c r="FI67" s="221"/>
      <c r="FJ67" s="221"/>
      <c r="FK67" s="221"/>
      <c r="FL67" s="221"/>
      <c r="FM67" s="221"/>
      <c r="FN67" s="221"/>
      <c r="FO67" s="221"/>
      <c r="FP67" s="221"/>
      <c r="FQ67" s="221"/>
      <c r="FR67" s="221"/>
      <c r="FS67" s="221"/>
      <c r="FT67" s="221"/>
      <c r="FU67" s="221"/>
      <c r="FV67" s="221"/>
      <c r="FW67" s="481"/>
      <c r="FX67" s="489"/>
      <c r="FY67" s="489"/>
    </row>
    <row r="68" spans="2:182" s="185" customFormat="1">
      <c r="B68" s="144"/>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218"/>
      <c r="BJ68" s="218"/>
      <c r="BK68" s="218"/>
      <c r="BL68" s="218"/>
      <c r="BM68" s="218"/>
      <c r="BN68" s="218"/>
      <c r="BO68" s="218"/>
      <c r="BP68" s="218"/>
      <c r="BQ68" s="218"/>
      <c r="BR68" s="218"/>
      <c r="BS68" s="218"/>
      <c r="BT68" s="218"/>
      <c r="BU68" s="218"/>
      <c r="BV68" s="218"/>
      <c r="BW68" s="218"/>
      <c r="BX68" s="218"/>
      <c r="BY68" s="218"/>
      <c r="BZ68" s="218"/>
      <c r="CA68" s="218"/>
      <c r="CB68" s="218"/>
      <c r="CC68" s="218"/>
      <c r="CD68" s="218"/>
      <c r="CE68" s="218"/>
      <c r="CF68" s="218"/>
      <c r="CG68" s="218"/>
      <c r="CH68" s="218"/>
      <c r="CI68" s="218"/>
      <c r="CJ68" s="218"/>
      <c r="CK68" s="218"/>
      <c r="CL68" s="218"/>
      <c r="CM68" s="218"/>
      <c r="CN68" s="218"/>
      <c r="CO68" s="218"/>
      <c r="CP68" s="218"/>
      <c r="CQ68" s="218"/>
      <c r="CR68" s="218"/>
      <c r="CS68" s="218"/>
      <c r="CT68" s="218"/>
      <c r="CU68" s="218"/>
      <c r="CV68" s="218"/>
      <c r="CW68" s="218"/>
      <c r="CX68" s="218"/>
      <c r="CY68" s="218"/>
      <c r="CZ68" s="218"/>
      <c r="DA68" s="218"/>
      <c r="DB68" s="218"/>
      <c r="DC68" s="218"/>
      <c r="DD68" s="218"/>
      <c r="DE68" s="218"/>
      <c r="DF68" s="218"/>
      <c r="DG68" s="218"/>
      <c r="DH68" s="218"/>
      <c r="DI68" s="218"/>
      <c r="DJ68" s="218"/>
      <c r="DK68" s="218"/>
      <c r="DL68" s="218"/>
      <c r="DM68" s="218"/>
      <c r="DN68" s="218"/>
      <c r="DO68" s="218"/>
      <c r="DP68" s="218"/>
      <c r="DQ68" s="218"/>
      <c r="DR68" s="218"/>
      <c r="DS68" s="218"/>
      <c r="DT68" s="218"/>
      <c r="DU68" s="221"/>
      <c r="DV68" s="221"/>
      <c r="DW68" s="221"/>
      <c r="DX68" s="221"/>
      <c r="DY68" s="221"/>
      <c r="DZ68" s="221"/>
      <c r="EA68" s="221"/>
      <c r="EB68" s="221"/>
      <c r="EC68" s="221"/>
      <c r="ED68" s="221"/>
      <c r="EE68" s="221"/>
      <c r="EF68" s="221"/>
      <c r="EG68" s="221"/>
      <c r="EH68" s="221"/>
      <c r="EI68" s="221"/>
      <c r="EJ68" s="221"/>
      <c r="EK68" s="221"/>
      <c r="EL68" s="221"/>
      <c r="EM68" s="221"/>
      <c r="EN68" s="221"/>
      <c r="EO68" s="221"/>
      <c r="EP68" s="221"/>
      <c r="EQ68" s="221"/>
      <c r="ER68" s="221"/>
      <c r="ES68" s="221"/>
      <c r="ET68" s="221"/>
      <c r="EU68" s="221"/>
      <c r="EV68" s="221"/>
      <c r="EW68" s="221"/>
      <c r="EX68" s="221"/>
      <c r="EY68" s="221"/>
      <c r="EZ68" s="221"/>
      <c r="FA68" s="221"/>
      <c r="FB68" s="221"/>
      <c r="FC68" s="221"/>
      <c r="FD68" s="221"/>
      <c r="FE68" s="221"/>
      <c r="FF68" s="221"/>
      <c r="FG68" s="221"/>
      <c r="FH68" s="221"/>
      <c r="FI68" s="221"/>
      <c r="FJ68" s="221"/>
      <c r="FK68" s="221"/>
      <c r="FL68" s="221"/>
      <c r="FM68" s="221"/>
      <c r="FN68" s="221"/>
      <c r="FO68" s="221"/>
      <c r="FP68" s="221"/>
      <c r="FQ68" s="221"/>
      <c r="FR68" s="221"/>
      <c r="FS68" s="221"/>
      <c r="FT68" s="221"/>
      <c r="FU68" s="221"/>
      <c r="FV68" s="221"/>
      <c r="FW68" s="481"/>
      <c r="FX68" s="489"/>
      <c r="FY68" s="489"/>
    </row>
    <row r="69" spans="2:182" s="185" customFormat="1" ht="14" thickBot="1">
      <c r="B69" s="150"/>
      <c r="C69" s="219"/>
      <c r="D69" s="219"/>
      <c r="E69" s="219"/>
      <c r="F69" s="219"/>
      <c r="G69" s="219"/>
      <c r="H69" s="219"/>
      <c r="I69" s="219"/>
      <c r="J69" s="219"/>
      <c r="K69" s="219"/>
      <c r="L69" s="219"/>
      <c r="M69" s="219"/>
      <c r="N69" s="219"/>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c r="BD69" s="218"/>
      <c r="BE69" s="218"/>
      <c r="BF69" s="218"/>
      <c r="BG69" s="218"/>
      <c r="BH69" s="218"/>
      <c r="BI69" s="218"/>
      <c r="BJ69" s="218"/>
      <c r="BK69" s="218"/>
      <c r="BL69" s="218"/>
      <c r="BM69" s="218"/>
      <c r="BN69" s="218"/>
      <c r="BO69" s="218"/>
      <c r="BP69" s="218"/>
      <c r="BQ69" s="218"/>
      <c r="BR69" s="218"/>
      <c r="BS69" s="218"/>
      <c r="BT69" s="218"/>
      <c r="BU69" s="218"/>
      <c r="BV69" s="218"/>
      <c r="BW69" s="218"/>
      <c r="BX69" s="218"/>
      <c r="BY69" s="218"/>
      <c r="BZ69" s="218"/>
      <c r="CA69" s="218"/>
      <c r="CB69" s="218"/>
      <c r="CC69" s="218"/>
      <c r="CD69" s="218"/>
      <c r="CE69" s="218"/>
      <c r="CF69" s="218"/>
      <c r="CG69" s="218"/>
      <c r="CH69" s="218"/>
      <c r="CI69" s="218"/>
      <c r="CJ69" s="218"/>
      <c r="CK69" s="218"/>
      <c r="CL69" s="218"/>
      <c r="CM69" s="218"/>
      <c r="CN69" s="218"/>
      <c r="CO69" s="218"/>
      <c r="CP69" s="218"/>
      <c r="CQ69" s="218"/>
      <c r="CR69" s="218"/>
      <c r="CS69" s="218"/>
      <c r="CT69" s="218"/>
      <c r="CU69" s="218"/>
      <c r="CV69" s="218"/>
      <c r="CW69" s="218"/>
      <c r="CX69" s="218"/>
      <c r="CY69" s="218"/>
      <c r="CZ69" s="218"/>
      <c r="DA69" s="218"/>
      <c r="DB69" s="218"/>
      <c r="DC69" s="218"/>
      <c r="DD69" s="218"/>
      <c r="DE69" s="218"/>
      <c r="DF69" s="218"/>
      <c r="DG69" s="218"/>
      <c r="DH69" s="218"/>
      <c r="DI69" s="218"/>
      <c r="DJ69" s="218"/>
      <c r="DK69" s="218"/>
      <c r="DL69" s="218"/>
      <c r="DM69" s="218"/>
      <c r="DN69" s="218"/>
      <c r="DO69" s="218"/>
      <c r="DP69" s="218"/>
      <c r="DQ69" s="218"/>
      <c r="DR69" s="218"/>
      <c r="DS69" s="218"/>
      <c r="DT69" s="218"/>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3"/>
      <c r="FO69" s="223"/>
      <c r="FP69" s="223"/>
      <c r="FQ69" s="223"/>
      <c r="FR69" s="223"/>
      <c r="FS69" s="223"/>
      <c r="FT69" s="223"/>
      <c r="FU69" s="223"/>
      <c r="FV69" s="223"/>
      <c r="FW69" s="482"/>
      <c r="FX69" s="489"/>
      <c r="FY69" s="489"/>
    </row>
    <row r="70" spans="2:182" s="185" customFormat="1">
      <c r="B70" s="144"/>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U70" s="220"/>
      <c r="AV70" s="220"/>
      <c r="AW70" s="220"/>
      <c r="AX70" s="220"/>
      <c r="AY70" s="220"/>
      <c r="AZ70" s="220"/>
      <c r="BA70" s="220"/>
      <c r="BB70" s="220"/>
      <c r="BC70" s="220"/>
      <c r="BD70" s="220"/>
      <c r="BE70" s="220"/>
      <c r="BF70" s="220"/>
      <c r="BG70" s="220"/>
      <c r="BH70" s="220"/>
      <c r="BI70" s="220"/>
      <c r="BJ70" s="220"/>
      <c r="BK70" s="220"/>
      <c r="BL70" s="220"/>
      <c r="BM70" s="220"/>
      <c r="BN70" s="220"/>
      <c r="BO70" s="220"/>
      <c r="BP70" s="220"/>
      <c r="BQ70" s="220"/>
      <c r="BR70" s="220"/>
      <c r="BS70" s="220"/>
      <c r="BT70" s="220"/>
      <c r="BU70" s="220"/>
      <c r="BV70" s="220"/>
      <c r="BW70" s="220"/>
      <c r="BX70" s="220"/>
      <c r="BY70" s="220"/>
      <c r="BZ70" s="220"/>
      <c r="CA70" s="220"/>
      <c r="CB70" s="220"/>
      <c r="CC70" s="220"/>
      <c r="CD70" s="220"/>
      <c r="CE70" s="220"/>
      <c r="CF70" s="220"/>
      <c r="CG70" s="220"/>
      <c r="CH70" s="220"/>
      <c r="CI70" s="220"/>
      <c r="CJ70" s="220"/>
      <c r="CK70" s="220"/>
      <c r="CL70" s="220"/>
      <c r="CM70" s="220"/>
      <c r="CN70" s="220"/>
      <c r="CO70" s="220"/>
      <c r="CP70" s="220"/>
      <c r="CQ70" s="220"/>
      <c r="CR70" s="220"/>
      <c r="CS70" s="220"/>
      <c r="CT70" s="220"/>
      <c r="CU70" s="220"/>
      <c r="CV70" s="220"/>
      <c r="CW70" s="220"/>
      <c r="CX70" s="220"/>
      <c r="CY70" s="220"/>
      <c r="CZ70" s="220"/>
      <c r="DA70" s="220"/>
      <c r="DB70" s="220"/>
      <c r="DC70" s="220"/>
      <c r="DD70" s="220"/>
      <c r="DE70" s="220"/>
      <c r="DF70" s="220"/>
      <c r="DG70" s="220"/>
      <c r="DH70" s="220"/>
      <c r="DI70" s="220"/>
      <c r="DJ70" s="220"/>
      <c r="DK70" s="220"/>
      <c r="DL70" s="220"/>
      <c r="DM70" s="220"/>
      <c r="DN70" s="220"/>
      <c r="DO70" s="220"/>
      <c r="DP70" s="220"/>
      <c r="DQ70" s="220"/>
      <c r="DR70" s="220"/>
      <c r="DS70" s="220"/>
      <c r="DT70" s="220"/>
      <c r="DU70" s="220"/>
      <c r="DV70" s="220"/>
      <c r="DW70" s="220"/>
      <c r="DX70" s="220"/>
      <c r="DY70" s="220"/>
      <c r="DZ70" s="220"/>
      <c r="EA70" s="220"/>
      <c r="EB70" s="220"/>
      <c r="EC70" s="220"/>
      <c r="ED70" s="220"/>
      <c r="EE70" s="220"/>
      <c r="EF70" s="220"/>
      <c r="EG70" s="220"/>
      <c r="EH70" s="220"/>
      <c r="EI70" s="220"/>
      <c r="EJ70" s="220"/>
      <c r="EK70" s="220"/>
      <c r="EL70" s="220"/>
      <c r="EM70" s="220"/>
      <c r="EN70" s="220"/>
      <c r="EO70" s="220"/>
      <c r="EP70" s="220"/>
      <c r="EQ70" s="220"/>
      <c r="ER70" s="220"/>
      <c r="ES70" s="220"/>
      <c r="ET70" s="220"/>
      <c r="EU70" s="220"/>
      <c r="EV70" s="220"/>
      <c r="EW70" s="220"/>
      <c r="EX70" s="220"/>
      <c r="EY70" s="220"/>
      <c r="EZ70" s="220"/>
      <c r="FA70" s="220"/>
      <c r="FB70" s="220"/>
      <c r="FC70" s="220"/>
      <c r="FD70" s="220"/>
      <c r="FE70" s="220"/>
      <c r="FF70" s="220"/>
      <c r="FG70" s="220"/>
      <c r="FH70" s="220"/>
      <c r="FI70" s="220"/>
      <c r="FJ70" s="220"/>
      <c r="FK70" s="220"/>
      <c r="FL70" s="220"/>
      <c r="FM70" s="220"/>
      <c r="FN70" s="220"/>
      <c r="FO70" s="220"/>
      <c r="FP70" s="220"/>
      <c r="FQ70" s="220"/>
      <c r="FR70" s="220"/>
      <c r="FS70" s="220"/>
      <c r="FT70" s="220"/>
      <c r="FU70" s="220"/>
      <c r="FV70" s="220"/>
      <c r="FW70" s="220"/>
      <c r="FX70" s="489"/>
      <c r="FY70" s="489"/>
    </row>
    <row r="71" spans="2:182" s="185" customFormat="1">
      <c r="B71" s="144"/>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U71" s="220"/>
      <c r="AV71" s="220"/>
      <c r="AW71" s="220"/>
      <c r="AX71" s="220"/>
      <c r="AY71" s="220"/>
      <c r="AZ71" s="220"/>
      <c r="BA71" s="220"/>
      <c r="BB71" s="220"/>
      <c r="BC71" s="220"/>
      <c r="BD71" s="220"/>
      <c r="BE71" s="220"/>
      <c r="BF71" s="220"/>
      <c r="BG71" s="220"/>
      <c r="BH71" s="220"/>
      <c r="BI71" s="220"/>
      <c r="BJ71" s="220"/>
      <c r="BK71" s="220"/>
      <c r="BL71" s="220"/>
      <c r="BM71" s="220"/>
      <c r="BN71" s="220"/>
      <c r="BO71" s="220"/>
      <c r="BP71" s="220"/>
      <c r="BQ71" s="220"/>
      <c r="BR71" s="220"/>
      <c r="BS71" s="220"/>
      <c r="BT71" s="220"/>
      <c r="BU71" s="220"/>
      <c r="BV71" s="220"/>
      <c r="BW71" s="220"/>
      <c r="BX71" s="220"/>
      <c r="BY71" s="220"/>
      <c r="BZ71" s="220"/>
      <c r="CA71" s="220"/>
      <c r="CB71" s="220"/>
      <c r="CC71" s="220"/>
      <c r="CD71" s="220"/>
      <c r="CE71" s="220"/>
      <c r="CF71" s="220"/>
      <c r="CG71" s="220"/>
      <c r="CH71" s="220"/>
      <c r="CI71" s="220"/>
      <c r="CJ71" s="220"/>
      <c r="CK71" s="220"/>
      <c r="CL71" s="220"/>
      <c r="CM71" s="220"/>
      <c r="CN71" s="220"/>
      <c r="CO71" s="220"/>
      <c r="CP71" s="220"/>
      <c r="CQ71" s="220"/>
      <c r="CR71" s="220"/>
      <c r="CS71" s="220"/>
      <c r="CT71" s="220"/>
      <c r="CU71" s="220"/>
      <c r="CV71" s="220"/>
      <c r="CW71" s="220"/>
      <c r="CX71" s="220"/>
      <c r="CY71" s="220"/>
      <c r="CZ71" s="220"/>
      <c r="DA71" s="220"/>
      <c r="DB71" s="220"/>
      <c r="DC71" s="220"/>
      <c r="DD71" s="220"/>
      <c r="DE71" s="220"/>
      <c r="DF71" s="220"/>
      <c r="DG71" s="220"/>
      <c r="DH71" s="220"/>
      <c r="DI71" s="220"/>
      <c r="DJ71" s="220"/>
      <c r="DK71" s="220"/>
      <c r="DL71" s="220"/>
      <c r="DM71" s="220"/>
      <c r="DN71" s="220"/>
      <c r="DO71" s="220"/>
      <c r="DP71" s="220"/>
      <c r="DQ71" s="220"/>
      <c r="DR71" s="220"/>
      <c r="DS71" s="220"/>
      <c r="DT71" s="220"/>
      <c r="DU71" s="220"/>
      <c r="DV71" s="220"/>
      <c r="DW71" s="220"/>
      <c r="DX71" s="220"/>
      <c r="DY71" s="220"/>
      <c r="DZ71" s="220"/>
      <c r="EA71" s="220"/>
      <c r="EB71" s="220"/>
      <c r="EC71" s="220"/>
      <c r="ED71" s="220"/>
      <c r="EE71" s="220"/>
      <c r="EF71" s="220"/>
      <c r="EG71" s="220"/>
      <c r="EH71" s="220"/>
      <c r="EI71" s="220"/>
      <c r="EJ71" s="220"/>
      <c r="EK71" s="220"/>
      <c r="EL71" s="220"/>
      <c r="EM71" s="220"/>
      <c r="EN71" s="220"/>
      <c r="EO71" s="220"/>
      <c r="EP71" s="220"/>
      <c r="EQ71" s="220"/>
      <c r="ER71" s="220"/>
      <c r="ES71" s="220"/>
      <c r="ET71" s="220"/>
      <c r="EU71" s="220"/>
      <c r="EV71" s="220"/>
      <c r="EW71" s="220"/>
      <c r="EX71" s="220"/>
      <c r="EY71" s="220"/>
      <c r="EZ71" s="220"/>
      <c r="FA71" s="220"/>
      <c r="FB71" s="220"/>
      <c r="FC71" s="220"/>
      <c r="FD71" s="220"/>
      <c r="FE71" s="220"/>
      <c r="FF71" s="220"/>
      <c r="FG71" s="220"/>
      <c r="FH71" s="220"/>
      <c r="FI71" s="220"/>
      <c r="FJ71" s="220"/>
      <c r="FK71" s="220"/>
      <c r="FL71" s="220"/>
      <c r="FM71" s="220"/>
      <c r="FN71" s="220"/>
      <c r="FO71" s="220"/>
      <c r="FP71" s="220"/>
      <c r="FQ71" s="220"/>
      <c r="FR71" s="220"/>
      <c r="FS71" s="220"/>
      <c r="FT71" s="220"/>
      <c r="FU71" s="220"/>
      <c r="FV71" s="220"/>
      <c r="FW71" s="220"/>
      <c r="FX71" s="489"/>
      <c r="FY71" s="489"/>
    </row>
    <row r="72" spans="2:182" s="185" customFormat="1" ht="14" thickBot="1">
      <c r="B72" s="150"/>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2"/>
      <c r="BN72" s="222"/>
      <c r="BO72" s="222"/>
      <c r="BP72" s="222"/>
      <c r="BQ72" s="222"/>
      <c r="BR72" s="222"/>
      <c r="BS72" s="222"/>
      <c r="BT72" s="222"/>
      <c r="BU72" s="222"/>
      <c r="BV72" s="222"/>
      <c r="BW72" s="222"/>
      <c r="BX72" s="222"/>
      <c r="BY72" s="222"/>
      <c r="BZ72" s="222"/>
      <c r="CA72" s="222"/>
      <c r="CB72" s="222"/>
      <c r="CC72" s="222"/>
      <c r="CD72" s="222"/>
      <c r="CE72" s="222"/>
      <c r="CF72" s="222"/>
      <c r="CG72" s="222"/>
      <c r="CH72" s="222"/>
      <c r="CI72" s="222"/>
      <c r="CJ72" s="222"/>
      <c r="CK72" s="222"/>
      <c r="CL72" s="222"/>
      <c r="CM72" s="222"/>
      <c r="CN72" s="222"/>
      <c r="CO72" s="222"/>
      <c r="CP72" s="222"/>
      <c r="CQ72" s="222"/>
      <c r="CR72" s="222"/>
      <c r="CS72" s="222"/>
      <c r="CT72" s="222"/>
      <c r="CU72" s="222"/>
      <c r="CV72" s="222"/>
      <c r="CW72" s="222"/>
      <c r="CX72" s="222"/>
      <c r="CY72" s="222"/>
      <c r="CZ72" s="222"/>
      <c r="DA72" s="222"/>
      <c r="DB72" s="222"/>
      <c r="DC72" s="222"/>
      <c r="DD72" s="222"/>
      <c r="DE72" s="222"/>
      <c r="DF72" s="222"/>
      <c r="DG72" s="222"/>
      <c r="DH72" s="222"/>
      <c r="DI72" s="222"/>
      <c r="DJ72" s="222"/>
      <c r="DK72" s="222"/>
      <c r="DL72" s="222"/>
      <c r="DM72" s="222"/>
      <c r="DN72" s="222"/>
      <c r="DO72" s="222"/>
      <c r="DP72" s="222"/>
      <c r="DQ72" s="222"/>
      <c r="DR72" s="222"/>
      <c r="DS72" s="222"/>
      <c r="DT72" s="222"/>
      <c r="DU72" s="222"/>
      <c r="DV72" s="222"/>
      <c r="DW72" s="222"/>
      <c r="DX72" s="222"/>
      <c r="DY72" s="222"/>
      <c r="DZ72" s="222"/>
      <c r="EA72" s="222"/>
      <c r="EB72" s="222"/>
      <c r="EC72" s="222"/>
      <c r="ED72" s="222"/>
      <c r="EE72" s="222"/>
      <c r="EF72" s="222"/>
      <c r="EG72" s="222"/>
      <c r="EH72" s="222"/>
      <c r="EI72" s="222"/>
      <c r="EJ72" s="222"/>
      <c r="EK72" s="222"/>
      <c r="EL72" s="222"/>
      <c r="EM72" s="222"/>
      <c r="EN72" s="222"/>
      <c r="EO72" s="222"/>
      <c r="EP72" s="222"/>
      <c r="EQ72" s="222"/>
      <c r="ER72" s="222"/>
      <c r="ES72" s="222"/>
      <c r="ET72" s="222"/>
      <c r="EU72" s="222"/>
      <c r="EV72" s="222"/>
      <c r="EW72" s="222"/>
      <c r="EX72" s="222"/>
      <c r="EY72" s="222"/>
      <c r="EZ72" s="222"/>
      <c r="FA72" s="222"/>
      <c r="FB72" s="222"/>
      <c r="FC72" s="222"/>
      <c r="FD72" s="222"/>
      <c r="FE72" s="222"/>
      <c r="FF72" s="222"/>
      <c r="FG72" s="222"/>
      <c r="FH72" s="222"/>
      <c r="FI72" s="222"/>
      <c r="FJ72" s="222"/>
      <c r="FK72" s="222"/>
      <c r="FL72" s="222"/>
      <c r="FM72" s="222"/>
      <c r="FN72" s="222"/>
      <c r="FO72" s="222"/>
      <c r="FP72" s="222"/>
      <c r="FQ72" s="222"/>
      <c r="FR72" s="222"/>
      <c r="FS72" s="222"/>
      <c r="FT72" s="222"/>
      <c r="FU72" s="222"/>
      <c r="FV72" s="222"/>
      <c r="FW72" s="222"/>
      <c r="FX72" s="489"/>
      <c r="FY72" s="489"/>
    </row>
    <row r="73" spans="2:182">
      <c r="FX73" s="406"/>
    </row>
    <row r="74" spans="2:182">
      <c r="FX74" s="406"/>
    </row>
    <row r="75" spans="2:182" ht="18">
      <c r="B75" s="199"/>
      <c r="FX75" s="406"/>
    </row>
    <row r="76" spans="2:182" ht="18">
      <c r="B76" s="199"/>
      <c r="EC76" s="148"/>
      <c r="ED76" s="148"/>
      <c r="EF76" s="148"/>
      <c r="EG76" s="148"/>
      <c r="EK76" s="148"/>
      <c r="EL76" s="148"/>
      <c r="EO76" s="148"/>
      <c r="EP76" s="148"/>
      <c r="ER76" s="148"/>
      <c r="ES76" s="148"/>
      <c r="EW76" s="148"/>
      <c r="EX76" s="148"/>
      <c r="FA76" s="148"/>
      <c r="FB76" s="148"/>
      <c r="FD76" s="148"/>
      <c r="FE76" s="148"/>
      <c r="FI76" s="148"/>
      <c r="FJ76" s="148"/>
      <c r="FM76" s="148"/>
      <c r="FN76" s="148"/>
      <c r="FP76" s="148"/>
      <c r="FQ76" s="148"/>
      <c r="FU76" s="148"/>
      <c r="FV76" s="148"/>
      <c r="FX76" s="406"/>
      <c r="FY76" s="148"/>
      <c r="FZ76" s="148"/>
    </row>
    <row r="77" spans="2:182" ht="30.75" customHeight="1">
      <c r="B77" s="156"/>
      <c r="DP77" s="149"/>
      <c r="DS77" s="149"/>
      <c r="DU77" s="149"/>
      <c r="DV77" s="149"/>
      <c r="DW77" s="149"/>
      <c r="DX77" s="149"/>
      <c r="DY77" s="149"/>
      <c r="EB77" s="149"/>
      <c r="EC77" s="635"/>
      <c r="ED77" s="635"/>
      <c r="EE77" s="149"/>
      <c r="EF77" s="635"/>
      <c r="EG77" s="635"/>
      <c r="EJ77" s="149"/>
      <c r="EK77" s="635"/>
      <c r="EL77" s="635"/>
      <c r="EN77" s="149"/>
      <c r="EO77" s="635"/>
      <c r="EP77" s="635"/>
      <c r="EQ77" s="149"/>
      <c r="ER77" s="635"/>
      <c r="ES77" s="635"/>
      <c r="EW77" s="635"/>
      <c r="EX77" s="635"/>
      <c r="EZ77" s="149"/>
      <c r="FA77" s="635"/>
      <c r="FB77" s="635"/>
      <c r="FC77" s="149"/>
      <c r="FD77" s="635"/>
      <c r="FE77" s="635"/>
      <c r="FH77" s="149"/>
      <c r="FI77" s="635"/>
      <c r="FJ77" s="635"/>
      <c r="FL77" s="149"/>
      <c r="FM77" s="635"/>
      <c r="FN77" s="635"/>
      <c r="FO77" s="149"/>
      <c r="FP77" s="635"/>
      <c r="FQ77" s="635"/>
      <c r="FT77" s="149"/>
      <c r="FU77" s="635"/>
      <c r="FV77" s="635"/>
      <c r="FX77" s="406"/>
      <c r="FY77" s="148"/>
      <c r="FZ77" s="148"/>
    </row>
    <row r="78" spans="2:182" ht="14">
      <c r="B78" s="198"/>
      <c r="DP78" s="200"/>
      <c r="DS78" s="200"/>
      <c r="DU78" s="200"/>
      <c r="DV78" s="200"/>
      <c r="DW78" s="200"/>
      <c r="DX78" s="200"/>
      <c r="DY78" s="200"/>
      <c r="EB78" s="200"/>
      <c r="EC78" s="171"/>
      <c r="ED78" s="171"/>
      <c r="EE78" s="200"/>
      <c r="EF78" s="171"/>
      <c r="EG78" s="171"/>
      <c r="EJ78" s="200"/>
      <c r="EK78" s="171"/>
      <c r="EL78" s="171"/>
      <c r="EN78" s="200"/>
      <c r="EO78" s="171"/>
      <c r="EP78" s="171"/>
      <c r="EQ78" s="200"/>
      <c r="ER78" s="171"/>
      <c r="ES78" s="171"/>
      <c r="ET78" s="171"/>
      <c r="EW78" s="171"/>
      <c r="EX78" s="171"/>
      <c r="EZ78" s="200"/>
      <c r="FA78" s="171"/>
      <c r="FB78" s="171"/>
      <c r="FC78" s="200"/>
      <c r="FD78" s="171"/>
      <c r="FE78" s="171"/>
      <c r="FH78" s="200"/>
      <c r="FI78" s="171"/>
      <c r="FJ78" s="171"/>
      <c r="FL78" s="200"/>
      <c r="FM78" s="171"/>
      <c r="FN78" s="171"/>
      <c r="FO78" s="200"/>
      <c r="FP78" s="171"/>
      <c r="FQ78" s="171"/>
      <c r="FT78" s="200"/>
      <c r="FU78" s="171"/>
      <c r="FV78" s="171"/>
      <c r="FX78" s="406"/>
      <c r="FY78" s="148"/>
      <c r="FZ78" s="148"/>
    </row>
    <row r="79" spans="2:182" ht="14">
      <c r="B79" s="138"/>
      <c r="DP79" s="169"/>
      <c r="DS79" s="169"/>
      <c r="FX79" s="406"/>
      <c r="FY79" s="148"/>
      <c r="FZ79" s="148"/>
    </row>
    <row r="80" spans="2:182" ht="14">
      <c r="B80" s="164"/>
      <c r="DP80" s="169"/>
      <c r="DS80" s="169"/>
      <c r="DU80" s="483"/>
      <c r="DV80" s="483"/>
      <c r="DW80" s="483"/>
      <c r="DX80" s="483"/>
      <c r="DY80" s="483"/>
      <c r="EB80" s="483"/>
      <c r="EC80" s="169"/>
      <c r="ED80" s="169"/>
      <c r="EE80" s="483"/>
      <c r="EF80" s="169"/>
      <c r="EG80" s="169"/>
      <c r="EH80" s="169"/>
      <c r="EI80" s="169"/>
      <c r="EJ80" s="483"/>
      <c r="EK80" s="169"/>
      <c r="EL80" s="169"/>
      <c r="EM80" s="169"/>
      <c r="EN80" s="483"/>
      <c r="EO80" s="169"/>
      <c r="EP80" s="169"/>
      <c r="EQ80" s="483"/>
      <c r="ER80" s="169"/>
      <c r="ES80" s="169"/>
      <c r="ET80" s="169"/>
      <c r="EW80" s="169"/>
      <c r="EX80" s="169"/>
      <c r="EY80" s="169"/>
      <c r="EZ80" s="483"/>
      <c r="FA80" s="169"/>
      <c r="FB80" s="169"/>
      <c r="FC80" s="483"/>
      <c r="FD80" s="169"/>
      <c r="FE80" s="169"/>
      <c r="FH80" s="483"/>
      <c r="FI80" s="169"/>
      <c r="FJ80" s="169"/>
      <c r="FK80" s="169"/>
      <c r="FL80" s="483"/>
      <c r="FM80" s="169"/>
      <c r="FN80" s="169"/>
      <c r="FO80" s="483"/>
      <c r="FP80" s="169"/>
      <c r="FQ80" s="169"/>
      <c r="FT80" s="483"/>
      <c r="FU80" s="169"/>
      <c r="FV80" s="169"/>
      <c r="FW80" s="169"/>
      <c r="FX80" s="406"/>
      <c r="FY80" s="169"/>
      <c r="FZ80" s="169"/>
    </row>
    <row r="81" spans="2:182" ht="14">
      <c r="B81" s="164"/>
      <c r="DP81" s="169"/>
      <c r="DS81" s="169"/>
      <c r="DU81" s="483"/>
      <c r="DV81" s="483"/>
      <c r="DW81" s="483"/>
      <c r="DX81" s="483"/>
      <c r="DY81" s="483"/>
      <c r="EB81" s="483"/>
      <c r="EC81" s="169"/>
      <c r="ED81" s="169"/>
      <c r="EE81" s="483"/>
      <c r="EF81" s="169"/>
      <c r="EG81" s="169"/>
      <c r="EH81" s="169"/>
      <c r="EI81" s="169"/>
      <c r="EJ81" s="483"/>
      <c r="EK81" s="169"/>
      <c r="EL81" s="169"/>
      <c r="EM81" s="169"/>
      <c r="EN81" s="483"/>
      <c r="EO81" s="169"/>
      <c r="EP81" s="169"/>
      <c r="EQ81" s="483"/>
      <c r="ER81" s="169"/>
      <c r="ES81" s="169"/>
      <c r="ET81" s="169"/>
      <c r="EW81" s="169"/>
      <c r="EX81" s="169"/>
      <c r="EY81" s="169"/>
      <c r="EZ81" s="483"/>
      <c r="FA81" s="169"/>
      <c r="FB81" s="169"/>
      <c r="FC81" s="483"/>
      <c r="FD81" s="169"/>
      <c r="FE81" s="169"/>
      <c r="FH81" s="483"/>
      <c r="FI81" s="169"/>
      <c r="FJ81" s="169"/>
      <c r="FK81" s="169"/>
      <c r="FL81" s="483"/>
      <c r="FM81" s="169"/>
      <c r="FN81" s="169"/>
      <c r="FO81" s="483"/>
      <c r="FP81" s="169"/>
      <c r="FQ81" s="169"/>
      <c r="FT81" s="483"/>
      <c r="FU81" s="169"/>
      <c r="FV81" s="169"/>
      <c r="FW81" s="169"/>
      <c r="FX81" s="406"/>
      <c r="FY81" s="169"/>
      <c r="FZ81" s="169"/>
    </row>
    <row r="82" spans="2:182" ht="14">
      <c r="B82" s="164"/>
      <c r="DP82" s="169"/>
      <c r="DS82" s="169"/>
      <c r="DU82" s="483"/>
      <c r="DV82" s="483"/>
      <c r="DW82" s="483"/>
      <c r="DX82" s="483"/>
      <c r="DY82" s="483"/>
      <c r="EB82" s="483"/>
      <c r="EC82" s="169"/>
      <c r="ED82" s="169"/>
      <c r="EE82" s="483"/>
      <c r="EF82" s="169"/>
      <c r="EG82" s="169"/>
      <c r="EH82" s="169"/>
      <c r="EI82" s="169"/>
      <c r="EJ82" s="483"/>
      <c r="EK82" s="169"/>
      <c r="EL82" s="169"/>
      <c r="EM82" s="169"/>
      <c r="EN82" s="483"/>
      <c r="EO82" s="169"/>
      <c r="EP82" s="169"/>
      <c r="EQ82" s="483"/>
      <c r="ER82" s="169"/>
      <c r="ES82" s="169"/>
      <c r="ET82" s="169"/>
      <c r="EW82" s="169"/>
      <c r="EX82" s="169"/>
      <c r="EY82" s="169"/>
      <c r="EZ82" s="483"/>
      <c r="FA82" s="169"/>
      <c r="FB82" s="169"/>
      <c r="FC82" s="483"/>
      <c r="FD82" s="169"/>
      <c r="FE82" s="169"/>
      <c r="FH82" s="483"/>
      <c r="FI82" s="169"/>
      <c r="FJ82" s="169"/>
      <c r="FK82" s="169"/>
      <c r="FL82" s="483"/>
      <c r="FM82" s="169"/>
      <c r="FN82" s="169"/>
      <c r="FO82" s="483"/>
      <c r="FP82" s="169"/>
      <c r="FQ82" s="169"/>
      <c r="FT82" s="483"/>
      <c r="FU82" s="169"/>
      <c r="FV82" s="169"/>
      <c r="FW82" s="169"/>
      <c r="FX82" s="406"/>
      <c r="FY82" s="169"/>
      <c r="FZ82" s="169"/>
    </row>
    <row r="83" spans="2:182" ht="14">
      <c r="B83" s="138"/>
      <c r="DS83" s="169"/>
      <c r="DU83" s="169"/>
      <c r="DV83" s="169"/>
      <c r="DW83" s="169"/>
      <c r="DX83" s="169"/>
      <c r="DY83" s="169"/>
      <c r="EB83" s="169"/>
      <c r="EC83" s="169"/>
      <c r="ED83" s="169"/>
      <c r="EE83" s="169"/>
      <c r="EF83" s="169"/>
      <c r="EG83" s="169"/>
      <c r="EH83" s="169"/>
      <c r="EI83" s="169"/>
      <c r="EJ83" s="169"/>
      <c r="EK83" s="169"/>
      <c r="EL83" s="169"/>
      <c r="EM83" s="169"/>
      <c r="EN83" s="169"/>
      <c r="EO83" s="169"/>
      <c r="EP83" s="169"/>
      <c r="EQ83" s="169"/>
      <c r="ER83" s="169"/>
      <c r="ES83" s="169"/>
      <c r="ET83" s="169"/>
      <c r="EW83" s="169"/>
      <c r="EX83" s="169"/>
      <c r="EY83" s="169"/>
      <c r="EZ83" s="169"/>
      <c r="FA83" s="169"/>
      <c r="FB83" s="169"/>
      <c r="FC83" s="169"/>
      <c r="FD83" s="169"/>
      <c r="FE83" s="169"/>
      <c r="FH83" s="169"/>
      <c r="FI83" s="169"/>
      <c r="FJ83" s="169"/>
      <c r="FK83" s="169"/>
      <c r="FL83" s="169"/>
      <c r="FM83" s="169"/>
      <c r="FN83" s="169"/>
      <c r="FO83" s="169"/>
      <c r="FP83" s="169"/>
      <c r="FQ83" s="169"/>
      <c r="FT83" s="169"/>
      <c r="FU83" s="169"/>
      <c r="FV83" s="169"/>
      <c r="FW83" s="169"/>
      <c r="FX83" s="406"/>
      <c r="FY83" s="169"/>
      <c r="FZ83" s="169"/>
    </row>
    <row r="84" spans="2:182" ht="14">
      <c r="B84" s="164"/>
      <c r="DP84" s="201"/>
      <c r="DS84" s="203"/>
      <c r="DU84" s="203"/>
      <c r="DV84" s="203"/>
      <c r="DW84" s="203"/>
      <c r="DX84" s="203"/>
      <c r="DY84" s="203"/>
      <c r="EB84" s="203"/>
      <c r="EC84" s="203"/>
      <c r="ED84" s="202"/>
      <c r="EE84" s="203"/>
      <c r="EF84" s="203"/>
      <c r="EG84" s="202"/>
      <c r="EH84" s="169"/>
      <c r="EI84" s="169"/>
      <c r="EJ84" s="203"/>
      <c r="EK84" s="203"/>
      <c r="EL84" s="202"/>
      <c r="EM84" s="169"/>
      <c r="EN84" s="203"/>
      <c r="EO84" s="203"/>
      <c r="EP84" s="202"/>
      <c r="EQ84" s="203"/>
      <c r="ER84" s="203"/>
      <c r="ES84" s="172"/>
      <c r="ET84" s="172"/>
      <c r="EW84" s="203"/>
      <c r="EX84" s="172"/>
      <c r="EY84" s="169"/>
      <c r="EZ84" s="203"/>
      <c r="FA84" s="203"/>
      <c r="FB84" s="202"/>
      <c r="FC84" s="203"/>
      <c r="FD84" s="203"/>
      <c r="FE84" s="202"/>
      <c r="FH84" s="203"/>
      <c r="FI84" s="203"/>
      <c r="FJ84" s="202"/>
      <c r="FK84" s="169"/>
      <c r="FL84" s="203"/>
      <c r="FM84" s="203"/>
      <c r="FN84" s="202"/>
      <c r="FO84" s="203"/>
      <c r="FP84" s="203"/>
      <c r="FQ84" s="202"/>
      <c r="FT84" s="203"/>
      <c r="FU84" s="203"/>
      <c r="FV84" s="202"/>
      <c r="FW84" s="169"/>
      <c r="FX84" s="406"/>
      <c r="FY84" s="203"/>
      <c r="FZ84" s="202"/>
    </row>
    <row r="85" spans="2:182" ht="14">
      <c r="B85" s="164"/>
      <c r="DP85" s="201"/>
      <c r="DS85" s="203"/>
      <c r="DU85" s="203"/>
      <c r="DV85" s="203"/>
      <c r="DW85" s="203"/>
      <c r="DX85" s="203"/>
      <c r="DY85" s="203"/>
      <c r="EB85" s="203"/>
      <c r="EC85" s="203"/>
      <c r="ED85" s="202"/>
      <c r="EE85" s="203"/>
      <c r="EF85" s="203"/>
      <c r="EG85" s="202"/>
      <c r="EH85" s="169"/>
      <c r="EI85" s="169"/>
      <c r="EJ85" s="203"/>
      <c r="EK85" s="203"/>
      <c r="EL85" s="202"/>
      <c r="EM85" s="169"/>
      <c r="EN85" s="203"/>
      <c r="EO85" s="203"/>
      <c r="EP85" s="202"/>
      <c r="EQ85" s="203"/>
      <c r="ER85" s="203"/>
      <c r="ES85" s="172"/>
      <c r="ET85" s="172"/>
      <c r="EW85" s="203"/>
      <c r="EX85" s="172"/>
      <c r="EY85" s="169"/>
      <c r="EZ85" s="203"/>
      <c r="FA85" s="203"/>
      <c r="FB85" s="202"/>
      <c r="FC85" s="203"/>
      <c r="FD85" s="203"/>
      <c r="FE85" s="202"/>
      <c r="FH85" s="203"/>
      <c r="FI85" s="203"/>
      <c r="FJ85" s="202"/>
      <c r="FK85" s="169"/>
      <c r="FL85" s="203"/>
      <c r="FM85" s="203"/>
      <c r="FN85" s="202"/>
      <c r="FO85" s="203"/>
      <c r="FP85" s="203"/>
      <c r="FQ85" s="202"/>
      <c r="FT85" s="203"/>
      <c r="FU85" s="203"/>
      <c r="FV85" s="202"/>
      <c r="FW85" s="169"/>
      <c r="FX85" s="406"/>
      <c r="FY85" s="203"/>
      <c r="FZ85" s="202"/>
    </row>
    <row r="86" spans="2:182" ht="14">
      <c r="B86" s="164"/>
      <c r="DP86" s="201"/>
      <c r="DS86" s="203"/>
      <c r="DU86" s="203"/>
      <c r="DV86" s="203"/>
      <c r="DW86" s="203"/>
      <c r="DX86" s="203"/>
      <c r="DY86" s="203"/>
      <c r="EB86" s="203"/>
      <c r="EC86" s="203"/>
      <c r="ED86" s="202"/>
      <c r="EE86" s="203"/>
      <c r="EF86" s="203"/>
      <c r="EG86" s="202"/>
      <c r="EH86" s="169"/>
      <c r="EI86" s="169"/>
      <c r="EJ86" s="203"/>
      <c r="EK86" s="203"/>
      <c r="EL86" s="202"/>
      <c r="EM86" s="169"/>
      <c r="EN86" s="203"/>
      <c r="EO86" s="203"/>
      <c r="EP86" s="202"/>
      <c r="EQ86" s="203"/>
      <c r="ER86" s="203"/>
      <c r="ES86" s="172"/>
      <c r="ET86" s="172"/>
      <c r="EW86" s="203"/>
      <c r="EX86" s="172"/>
      <c r="EY86" s="169"/>
      <c r="EZ86" s="203"/>
      <c r="FA86" s="203"/>
      <c r="FB86" s="202"/>
      <c r="FC86" s="203"/>
      <c r="FD86" s="203"/>
      <c r="FE86" s="202"/>
      <c r="FH86" s="203"/>
      <c r="FI86" s="203"/>
      <c r="FJ86" s="202"/>
      <c r="FK86" s="169"/>
      <c r="FL86" s="203"/>
      <c r="FM86" s="203"/>
      <c r="FN86" s="202"/>
      <c r="FO86" s="203"/>
      <c r="FP86" s="203"/>
      <c r="FQ86" s="202"/>
      <c r="FT86" s="203"/>
      <c r="FU86" s="203"/>
      <c r="FV86" s="202"/>
      <c r="FW86" s="169"/>
      <c r="FX86" s="406"/>
      <c r="FY86" s="203"/>
      <c r="FZ86" s="202"/>
    </row>
    <row r="87" spans="2:182" ht="14">
      <c r="B87" s="164"/>
      <c r="DP87" s="201"/>
      <c r="DS87" s="203"/>
      <c r="DU87" s="203"/>
      <c r="DV87" s="203"/>
      <c r="DW87" s="203"/>
      <c r="DX87" s="203"/>
      <c r="DY87" s="203"/>
      <c r="EB87" s="203"/>
      <c r="EC87" s="203"/>
      <c r="ED87" s="202"/>
      <c r="EE87" s="203"/>
      <c r="EF87" s="203"/>
      <c r="EG87" s="202"/>
      <c r="EH87" s="169"/>
      <c r="EI87" s="169"/>
      <c r="EJ87" s="203"/>
      <c r="EK87" s="203"/>
      <c r="EL87" s="202"/>
      <c r="EM87" s="169"/>
      <c r="EN87" s="203"/>
      <c r="EO87" s="203"/>
      <c r="EP87" s="202"/>
      <c r="EQ87" s="203"/>
      <c r="ER87" s="203"/>
      <c r="ES87" s="172"/>
      <c r="ET87" s="172"/>
      <c r="EW87" s="203"/>
      <c r="EX87" s="172"/>
      <c r="EY87" s="169"/>
      <c r="EZ87" s="203"/>
      <c r="FA87" s="203"/>
      <c r="FB87" s="202"/>
      <c r="FC87" s="203"/>
      <c r="FD87" s="203"/>
      <c r="FE87" s="202"/>
      <c r="FH87" s="203"/>
      <c r="FI87" s="203"/>
      <c r="FJ87" s="202"/>
      <c r="FK87" s="169"/>
      <c r="FL87" s="203"/>
      <c r="FM87" s="203"/>
      <c r="FN87" s="202"/>
      <c r="FO87" s="203"/>
      <c r="FP87" s="203"/>
      <c r="FQ87" s="202"/>
      <c r="FT87" s="203"/>
      <c r="FU87" s="203"/>
      <c r="FV87" s="202"/>
      <c r="FW87" s="169"/>
      <c r="FX87" s="406"/>
      <c r="FY87" s="203"/>
      <c r="FZ87" s="202"/>
    </row>
    <row r="88" spans="2:182" ht="14">
      <c r="B88" s="163"/>
      <c r="O88" s="225"/>
      <c r="P88" s="225"/>
      <c r="Q88" s="225"/>
      <c r="R88" s="225"/>
      <c r="S88" s="225"/>
      <c r="T88" s="225"/>
      <c r="U88" s="225"/>
      <c r="V88" s="225"/>
      <c r="W88" s="225"/>
      <c r="X88" s="225"/>
      <c r="Y88" s="225"/>
      <c r="Z88" s="225"/>
      <c r="AA88" s="225"/>
      <c r="AB88" s="225"/>
      <c r="AC88" s="225"/>
      <c r="AD88" s="225"/>
      <c r="AE88" s="225"/>
      <c r="AF88" s="225"/>
      <c r="AG88" s="225"/>
      <c r="AH88" s="225"/>
      <c r="AI88" s="225"/>
      <c r="AJ88" s="225"/>
      <c r="AK88" s="225"/>
      <c r="AL88" s="225"/>
      <c r="AM88" s="225"/>
      <c r="AN88" s="225"/>
      <c r="AO88" s="225"/>
      <c r="AP88" s="225"/>
      <c r="AQ88" s="225"/>
      <c r="AR88" s="225"/>
      <c r="AS88" s="225"/>
      <c r="AT88" s="225"/>
      <c r="AU88" s="225"/>
      <c r="AV88" s="225"/>
      <c r="AW88" s="225"/>
      <c r="AX88" s="225"/>
      <c r="AY88" s="225"/>
      <c r="AZ88" s="225"/>
      <c r="BA88" s="225"/>
      <c r="BB88" s="225"/>
      <c r="BC88" s="225"/>
      <c r="BD88" s="225"/>
      <c r="BE88" s="225"/>
      <c r="BF88" s="225"/>
      <c r="BG88" s="225"/>
      <c r="BH88" s="225"/>
      <c r="BI88" s="225"/>
      <c r="BJ88" s="225"/>
      <c r="BK88" s="225"/>
      <c r="BL88" s="225"/>
      <c r="BM88" s="225"/>
      <c r="BN88" s="225"/>
      <c r="BO88" s="225"/>
      <c r="BP88" s="225"/>
      <c r="BQ88" s="225"/>
      <c r="BR88" s="225"/>
      <c r="BS88" s="225"/>
      <c r="BT88" s="225"/>
      <c r="BU88" s="225"/>
      <c r="BV88" s="225"/>
      <c r="BW88" s="225"/>
      <c r="BX88" s="225"/>
      <c r="BY88" s="225"/>
      <c r="BZ88" s="225"/>
      <c r="CA88" s="225"/>
      <c r="CB88" s="225"/>
      <c r="CC88" s="225"/>
      <c r="CD88" s="225"/>
      <c r="CE88" s="225"/>
      <c r="CF88" s="225"/>
      <c r="CG88" s="225"/>
      <c r="CH88" s="225"/>
      <c r="CI88" s="225"/>
      <c r="CJ88" s="225"/>
      <c r="CK88" s="225"/>
      <c r="CL88" s="225"/>
      <c r="CM88" s="225"/>
      <c r="CN88" s="225"/>
      <c r="CO88" s="225"/>
      <c r="CP88" s="225"/>
      <c r="CQ88" s="225"/>
      <c r="CR88" s="225"/>
      <c r="CS88" s="225"/>
      <c r="CT88" s="225"/>
      <c r="CU88" s="225"/>
      <c r="CV88" s="225"/>
      <c r="CW88" s="225"/>
      <c r="CX88" s="225"/>
      <c r="CY88" s="225"/>
      <c r="CZ88" s="225"/>
      <c r="DA88" s="225"/>
      <c r="DB88" s="225"/>
      <c r="DC88" s="225"/>
      <c r="DD88" s="225"/>
      <c r="DE88" s="225"/>
      <c r="DF88" s="225"/>
      <c r="DG88" s="225"/>
      <c r="DH88" s="225"/>
      <c r="DI88" s="225"/>
      <c r="DJ88" s="225"/>
      <c r="DK88" s="225"/>
      <c r="DL88" s="225"/>
      <c r="DM88" s="225"/>
      <c r="DN88" s="225"/>
      <c r="DO88" s="311"/>
      <c r="DP88" s="311"/>
      <c r="DQ88" s="311"/>
      <c r="DR88" s="311"/>
      <c r="DS88" s="311"/>
      <c r="DT88" s="311"/>
      <c r="DU88" s="311"/>
      <c r="DV88" s="311"/>
      <c r="DW88" s="311"/>
      <c r="DX88" s="311"/>
      <c r="DY88" s="311"/>
      <c r="DZ88" s="311"/>
      <c r="EA88" s="311"/>
      <c r="EB88" s="311"/>
      <c r="EC88" s="311"/>
      <c r="ED88" s="311"/>
      <c r="EE88" s="311"/>
      <c r="EF88" s="311"/>
      <c r="EG88" s="311"/>
      <c r="EH88" s="311"/>
      <c r="EI88" s="311"/>
      <c r="EJ88" s="311"/>
      <c r="EK88" s="311"/>
      <c r="EL88" s="311"/>
      <c r="EM88" s="311"/>
      <c r="EN88" s="311"/>
      <c r="EO88" s="311"/>
      <c r="EP88" s="311"/>
      <c r="EQ88" s="311"/>
      <c r="ER88" s="311"/>
      <c r="ES88" s="311"/>
      <c r="ET88" s="311"/>
      <c r="EU88" s="311"/>
      <c r="EV88" s="311"/>
      <c r="EW88" s="311"/>
      <c r="EX88" s="311"/>
      <c r="EY88" s="311"/>
      <c r="EZ88" s="311"/>
      <c r="FA88" s="311"/>
      <c r="FB88" s="311"/>
      <c r="FC88" s="311"/>
      <c r="FD88" s="311"/>
      <c r="FE88" s="311"/>
      <c r="FF88" s="311"/>
      <c r="FG88" s="311"/>
      <c r="FH88" s="311"/>
      <c r="FI88" s="311"/>
      <c r="FJ88" s="311"/>
      <c r="FK88" s="311"/>
      <c r="FL88" s="311"/>
      <c r="FM88" s="311"/>
      <c r="FN88" s="311"/>
      <c r="FO88" s="311"/>
      <c r="FP88" s="311"/>
      <c r="FQ88" s="311"/>
      <c r="FR88" s="311"/>
      <c r="FS88" s="311"/>
      <c r="FT88" s="311"/>
      <c r="FU88" s="311"/>
      <c r="FV88" s="311"/>
      <c r="FW88" s="311"/>
      <c r="FX88" s="406"/>
    </row>
    <row r="89" spans="2:182" ht="14">
      <c r="B89" s="163"/>
      <c r="O89" s="225"/>
      <c r="P89" s="225"/>
      <c r="Q89" s="225"/>
      <c r="R89" s="225"/>
      <c r="S89" s="225"/>
      <c r="T89" s="225"/>
      <c r="U89" s="225"/>
      <c r="V89" s="225"/>
      <c r="W89" s="225"/>
      <c r="X89" s="225"/>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c r="AV89" s="225"/>
      <c r="AW89" s="225"/>
      <c r="AX89" s="225"/>
      <c r="AY89" s="225"/>
      <c r="AZ89" s="225"/>
      <c r="BA89" s="225"/>
      <c r="BB89" s="225"/>
      <c r="BC89" s="225"/>
      <c r="BD89" s="225"/>
      <c r="BE89" s="225"/>
      <c r="BF89" s="225"/>
      <c r="BG89" s="225"/>
      <c r="BH89" s="225"/>
      <c r="BI89" s="225"/>
      <c r="BJ89" s="225"/>
      <c r="BK89" s="225"/>
      <c r="BL89" s="225"/>
      <c r="BM89" s="225"/>
      <c r="BN89" s="225"/>
      <c r="BO89" s="225"/>
      <c r="BP89" s="225"/>
      <c r="BQ89" s="225"/>
      <c r="BR89" s="225"/>
      <c r="BS89" s="225"/>
      <c r="BT89" s="225"/>
      <c r="BU89" s="225"/>
      <c r="BV89" s="225"/>
      <c r="BW89" s="225"/>
      <c r="BX89" s="225"/>
      <c r="BY89" s="225"/>
      <c r="BZ89" s="225"/>
      <c r="CA89" s="225"/>
      <c r="CB89" s="225"/>
      <c r="CC89" s="225"/>
      <c r="CD89" s="225"/>
      <c r="CE89" s="225"/>
      <c r="CF89" s="225"/>
      <c r="CG89" s="225"/>
      <c r="CH89" s="225"/>
      <c r="CI89" s="225"/>
      <c r="CJ89" s="225"/>
      <c r="CK89" s="225"/>
      <c r="CL89" s="225"/>
      <c r="CM89" s="225"/>
      <c r="CN89" s="225"/>
      <c r="CO89" s="225"/>
      <c r="CP89" s="225"/>
      <c r="CQ89" s="225"/>
      <c r="CR89" s="225"/>
      <c r="CS89" s="225"/>
      <c r="CT89" s="225"/>
      <c r="CU89" s="225"/>
      <c r="CV89" s="225"/>
      <c r="CW89" s="225"/>
      <c r="CX89" s="225"/>
      <c r="CY89" s="225"/>
      <c r="CZ89" s="225"/>
      <c r="DA89" s="225"/>
      <c r="DB89" s="225"/>
      <c r="DC89" s="225"/>
      <c r="DD89" s="225"/>
      <c r="DE89" s="225"/>
      <c r="DF89" s="225"/>
      <c r="DG89" s="225"/>
      <c r="DH89" s="225"/>
      <c r="DI89" s="225"/>
      <c r="DJ89" s="225"/>
      <c r="DK89" s="225"/>
      <c r="DL89" s="225"/>
      <c r="DM89" s="225"/>
      <c r="DN89" s="225"/>
      <c r="DO89" s="311"/>
      <c r="DP89" s="311"/>
      <c r="DQ89" s="311"/>
      <c r="DR89" s="311"/>
      <c r="DS89" s="311"/>
      <c r="DT89" s="311"/>
      <c r="DU89" s="311"/>
      <c r="DV89" s="311"/>
      <c r="DW89" s="311"/>
      <c r="DX89" s="311"/>
      <c r="DY89" s="311"/>
      <c r="DZ89" s="311"/>
      <c r="EA89" s="311"/>
      <c r="EB89" s="311"/>
      <c r="EC89" s="311"/>
      <c r="ED89" s="311"/>
      <c r="EE89" s="311"/>
      <c r="EF89" s="311"/>
      <c r="EG89" s="311"/>
      <c r="EH89" s="311"/>
      <c r="EI89" s="311"/>
      <c r="EJ89" s="311"/>
      <c r="EK89" s="311"/>
      <c r="EL89" s="311"/>
      <c r="EM89" s="311"/>
      <c r="EN89" s="311"/>
      <c r="EO89" s="311"/>
      <c r="EP89" s="311"/>
      <c r="EQ89" s="311"/>
      <c r="ER89" s="311"/>
      <c r="ES89" s="311"/>
      <c r="ET89" s="311"/>
      <c r="EU89" s="311"/>
      <c r="EV89" s="311"/>
      <c r="EW89" s="311"/>
      <c r="EX89" s="311"/>
      <c r="EY89" s="311"/>
      <c r="EZ89" s="311"/>
      <c r="FA89" s="311"/>
      <c r="FB89" s="311"/>
      <c r="FC89" s="311"/>
      <c r="FD89" s="311"/>
      <c r="FE89" s="311"/>
      <c r="FF89" s="311"/>
      <c r="FG89" s="311"/>
      <c r="FH89" s="311"/>
      <c r="FI89" s="311"/>
      <c r="FJ89" s="311"/>
      <c r="FK89" s="311"/>
      <c r="FL89" s="311"/>
      <c r="FM89" s="311"/>
      <c r="FN89" s="311"/>
      <c r="FO89" s="311"/>
      <c r="FP89" s="311"/>
      <c r="FQ89" s="311"/>
      <c r="FR89" s="311"/>
      <c r="FS89" s="311"/>
      <c r="FT89" s="311"/>
      <c r="FU89" s="311"/>
      <c r="FV89" s="311"/>
      <c r="FW89" s="311"/>
      <c r="FX89" s="406"/>
    </row>
    <row r="90" spans="2:182" ht="14">
      <c r="B90" s="163"/>
      <c r="O90" s="225"/>
      <c r="P90" s="225"/>
      <c r="Q90" s="225"/>
      <c r="R90" s="225"/>
      <c r="S90" s="225"/>
      <c r="T90" s="225"/>
      <c r="U90" s="225"/>
      <c r="V90" s="225"/>
      <c r="W90" s="225"/>
      <c r="X90" s="225"/>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5"/>
      <c r="BA90" s="225"/>
      <c r="BB90" s="225"/>
      <c r="BC90" s="225"/>
      <c r="BD90" s="225"/>
      <c r="BE90" s="225"/>
      <c r="BF90" s="225"/>
      <c r="BG90" s="225"/>
      <c r="BH90" s="225"/>
      <c r="BI90" s="225"/>
      <c r="BJ90" s="225"/>
      <c r="BK90" s="225"/>
      <c r="BL90" s="225"/>
      <c r="BM90" s="225"/>
      <c r="BN90" s="225"/>
      <c r="BO90" s="225"/>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c r="DA90" s="225"/>
      <c r="DB90" s="225"/>
      <c r="DC90" s="225"/>
      <c r="DD90" s="225"/>
      <c r="DE90" s="225"/>
      <c r="DF90" s="225"/>
      <c r="DG90" s="225"/>
      <c r="DH90" s="225"/>
      <c r="DI90" s="225"/>
      <c r="DJ90" s="225"/>
      <c r="DK90" s="225"/>
      <c r="DL90" s="225"/>
      <c r="DM90" s="225"/>
      <c r="DN90" s="225"/>
      <c r="DO90" s="311"/>
      <c r="DP90" s="311"/>
      <c r="DQ90" s="311"/>
      <c r="DR90" s="311"/>
      <c r="DS90" s="311"/>
      <c r="DT90" s="311"/>
      <c r="DU90" s="311"/>
      <c r="DV90" s="311"/>
      <c r="DW90" s="311"/>
      <c r="DX90" s="311"/>
      <c r="DY90" s="311"/>
      <c r="DZ90" s="311"/>
      <c r="EA90" s="311"/>
      <c r="EB90" s="311"/>
      <c r="EC90" s="311"/>
      <c r="ED90" s="311"/>
      <c r="EE90" s="311"/>
      <c r="EF90" s="311"/>
      <c r="EG90" s="311"/>
      <c r="EH90" s="311"/>
      <c r="EI90" s="311"/>
      <c r="EJ90" s="311"/>
      <c r="EK90" s="311"/>
      <c r="EL90" s="311"/>
      <c r="EM90" s="311"/>
      <c r="EN90" s="311"/>
      <c r="EO90" s="311"/>
      <c r="EP90" s="311"/>
      <c r="EQ90" s="311"/>
      <c r="ER90" s="311"/>
      <c r="ES90" s="311"/>
      <c r="ET90" s="311"/>
      <c r="EU90" s="311"/>
      <c r="EV90" s="311"/>
      <c r="EW90" s="311"/>
      <c r="EX90" s="311"/>
      <c r="EY90" s="311"/>
      <c r="EZ90" s="311"/>
      <c r="FA90" s="311"/>
      <c r="FB90" s="311"/>
      <c r="FC90" s="311"/>
      <c r="FD90" s="311"/>
      <c r="FE90" s="311"/>
      <c r="FF90" s="311"/>
      <c r="FG90" s="311"/>
      <c r="FH90" s="311"/>
      <c r="FI90" s="311"/>
      <c r="FJ90" s="311"/>
      <c r="FK90" s="311"/>
      <c r="FL90" s="311"/>
      <c r="FM90" s="311"/>
      <c r="FN90" s="311"/>
      <c r="FO90" s="311"/>
      <c r="FP90" s="311"/>
      <c r="FQ90" s="311"/>
      <c r="FR90" s="311"/>
      <c r="FS90" s="311"/>
      <c r="FT90" s="311"/>
      <c r="FU90" s="311"/>
      <c r="FV90" s="311"/>
      <c r="FW90" s="311"/>
      <c r="FX90" s="406"/>
    </row>
    <row r="91" spans="2:182" ht="17.25" customHeight="1">
      <c r="B91" s="156"/>
      <c r="FX91" s="406"/>
    </row>
    <row r="92" spans="2:182" ht="17.25" customHeight="1">
      <c r="B92" s="156"/>
      <c r="FW92" s="140"/>
      <c r="FX92" s="406"/>
    </row>
    <row r="93" spans="2:182" ht="17.25" customHeight="1">
      <c r="B93" s="156"/>
      <c r="FV93" s="185"/>
      <c r="FW93" s="140"/>
      <c r="FX93" s="406"/>
    </row>
    <row r="94" spans="2:182" ht="17.25" customHeight="1">
      <c r="B94" s="156"/>
      <c r="FX94" s="406"/>
    </row>
    <row r="95" spans="2:182">
      <c r="EE95" s="169"/>
      <c r="FX95" s="406"/>
    </row>
    <row r="96" spans="2:182">
      <c r="FR96" s="485"/>
      <c r="FS96" s="312"/>
      <c r="FT96" s="312"/>
      <c r="FU96" s="312"/>
      <c r="FV96" s="312"/>
      <c r="FW96" s="312"/>
      <c r="FX96" s="406"/>
    </row>
    <row r="97" spans="2:217">
      <c r="FR97" s="485"/>
      <c r="FS97" s="312"/>
      <c r="FT97" s="312"/>
      <c r="FU97" s="312"/>
      <c r="FV97" s="312"/>
      <c r="FW97" s="312"/>
      <c r="FX97" s="406"/>
    </row>
    <row r="98" spans="2:217">
      <c r="FV98" s="201"/>
      <c r="FX98" s="406"/>
    </row>
    <row r="99" spans="2:217">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1"/>
      <c r="AF99" s="521"/>
      <c r="AG99" s="521"/>
      <c r="AH99" s="521"/>
      <c r="AI99" s="521"/>
      <c r="AJ99" s="521"/>
      <c r="AK99" s="521"/>
      <c r="AL99" s="521"/>
      <c r="AM99" s="521"/>
      <c r="AN99" s="521"/>
      <c r="AO99" s="521"/>
      <c r="AP99" s="521"/>
      <c r="AQ99" s="521"/>
      <c r="AR99" s="521"/>
      <c r="AS99" s="521"/>
      <c r="AT99" s="521"/>
      <c r="AU99" s="521"/>
      <c r="AV99" s="521"/>
      <c r="AW99" s="521"/>
      <c r="AX99" s="521"/>
      <c r="AY99" s="521"/>
      <c r="AZ99" s="521"/>
      <c r="BA99" s="521"/>
      <c r="BB99" s="521"/>
      <c r="BC99" s="521"/>
      <c r="BD99" s="521"/>
      <c r="BE99" s="521"/>
      <c r="BF99" s="521"/>
      <c r="BG99" s="521"/>
      <c r="BH99" s="521"/>
      <c r="BI99" s="521"/>
      <c r="BJ99" s="521"/>
      <c r="BK99" s="521"/>
      <c r="BL99" s="521"/>
      <c r="BM99" s="521"/>
      <c r="BN99" s="521"/>
      <c r="BO99" s="521"/>
      <c r="BP99" s="521"/>
      <c r="BQ99" s="521"/>
      <c r="BR99" s="521"/>
      <c r="BS99" s="521"/>
      <c r="BT99" s="521"/>
      <c r="BU99" s="521"/>
      <c r="BV99" s="521"/>
      <c r="BW99" s="521"/>
      <c r="BX99" s="521"/>
      <c r="BY99" s="521"/>
      <c r="BZ99" s="521"/>
      <c r="CA99" s="521"/>
      <c r="CB99" s="521"/>
      <c r="CC99" s="521"/>
      <c r="CD99" s="521"/>
      <c r="CE99" s="521"/>
      <c r="CF99" s="521"/>
      <c r="CG99" s="521"/>
      <c r="CH99" s="521"/>
      <c r="CI99" s="521"/>
      <c r="CJ99" s="521"/>
      <c r="CK99" s="521"/>
      <c r="CL99" s="521"/>
      <c r="CM99" s="521"/>
      <c r="CN99" s="521"/>
      <c r="CO99" s="521"/>
      <c r="CP99" s="521"/>
      <c r="CQ99" s="521"/>
      <c r="CR99" s="521"/>
      <c r="CS99" s="521"/>
      <c r="CT99" s="521"/>
      <c r="CU99" s="521"/>
      <c r="CV99" s="521"/>
      <c r="CW99" s="521"/>
      <c r="CX99" s="521"/>
      <c r="CY99" s="521"/>
      <c r="CZ99" s="521"/>
      <c r="DA99" s="521"/>
      <c r="DB99" s="521"/>
      <c r="DC99" s="521"/>
      <c r="DD99" s="521"/>
      <c r="DE99" s="521"/>
      <c r="DF99" s="521"/>
      <c r="DG99" s="521"/>
      <c r="DH99" s="521"/>
      <c r="DI99" s="521"/>
      <c r="DJ99" s="521"/>
      <c r="DK99" s="521"/>
      <c r="DL99" s="521"/>
      <c r="DM99" s="521"/>
      <c r="DN99" s="521"/>
      <c r="DO99" s="521"/>
      <c r="DP99" s="521"/>
      <c r="DQ99" s="521"/>
      <c r="DR99" s="521"/>
      <c r="DS99" s="521"/>
      <c r="DT99" s="521"/>
      <c r="DU99" s="521"/>
      <c r="DV99" s="521"/>
      <c r="DW99" s="521"/>
      <c r="DX99" s="521"/>
      <c r="DY99" s="521"/>
      <c r="DZ99" s="521"/>
      <c r="EA99" s="521"/>
      <c r="EB99" s="521"/>
      <c r="EC99" s="521"/>
      <c r="ED99" s="521"/>
      <c r="EE99" s="521"/>
      <c r="EF99" s="521"/>
      <c r="EG99" s="521"/>
      <c r="EH99" s="521"/>
      <c r="EI99" s="521"/>
      <c r="EJ99" s="521"/>
      <c r="EK99" s="521"/>
      <c r="EL99" s="521"/>
      <c r="EM99" s="521"/>
      <c r="EN99" s="521"/>
      <c r="EO99" s="521"/>
      <c r="EP99" s="521"/>
      <c r="EQ99" s="521"/>
      <c r="ER99" s="521"/>
      <c r="ES99" s="521"/>
      <c r="ET99" s="521"/>
      <c r="EU99" s="521"/>
      <c r="EV99" s="521"/>
      <c r="EW99" s="521"/>
      <c r="EX99" s="521"/>
      <c r="EY99" s="521"/>
      <c r="EZ99" s="521"/>
      <c r="FA99" s="521"/>
      <c r="FB99" s="521"/>
      <c r="FC99" s="521"/>
      <c r="FD99" s="521"/>
      <c r="FE99" s="521"/>
      <c r="FF99" s="521"/>
      <c r="FG99" s="521"/>
      <c r="FH99" s="521"/>
      <c r="FI99" s="521"/>
      <c r="FJ99" s="521"/>
      <c r="FK99" s="521"/>
      <c r="FL99" s="521"/>
      <c r="FM99" s="521"/>
      <c r="FN99" s="521"/>
      <c r="FO99" s="521"/>
      <c r="FP99" s="521"/>
      <c r="FQ99" s="521"/>
      <c r="FR99" s="521"/>
      <c r="FS99" s="521"/>
      <c r="FT99" s="521"/>
      <c r="FU99" s="521"/>
      <c r="FV99" s="521"/>
      <c r="FW99" s="521"/>
      <c r="FX99" s="406"/>
    </row>
    <row r="100" spans="2:217" s="157" customFormat="1" ht="24.75" customHeight="1">
      <c r="B100" s="163"/>
      <c r="C100" s="167"/>
      <c r="D100" s="167"/>
      <c r="E100" s="167"/>
      <c r="F100" s="167"/>
      <c r="BN100" s="165"/>
      <c r="BO100" s="165"/>
      <c r="BP100" s="165"/>
      <c r="BQ100" s="165"/>
      <c r="BR100" s="165"/>
      <c r="BS100" s="165"/>
      <c r="BT100" s="165"/>
      <c r="BU100" s="165"/>
      <c r="BV100" s="165"/>
      <c r="BW100" s="165"/>
      <c r="BX100" s="165"/>
      <c r="BY100" s="165"/>
      <c r="BZ100" s="165"/>
      <c r="CA100" s="165"/>
      <c r="CB100" s="165"/>
      <c r="CC100" s="165"/>
      <c r="CD100" s="165"/>
      <c r="CE100" s="165"/>
      <c r="CF100" s="165"/>
      <c r="CG100" s="165"/>
      <c r="CH100" s="165"/>
      <c r="CI100" s="165"/>
      <c r="CJ100" s="165"/>
      <c r="CK100" s="165"/>
      <c r="CL100" s="165"/>
      <c r="CM100" s="165"/>
      <c r="CN100" s="165"/>
      <c r="CO100" s="165"/>
      <c r="CP100" s="165"/>
      <c r="CQ100" s="165"/>
      <c r="CR100" s="165"/>
      <c r="CS100" s="165"/>
      <c r="CT100" s="165"/>
      <c r="CU100" s="165"/>
      <c r="CV100" s="165"/>
      <c r="CW100" s="165"/>
      <c r="CX100" s="165"/>
      <c r="CY100" s="165"/>
      <c r="CZ100" s="165"/>
      <c r="DA100" s="168"/>
      <c r="DB100" s="168"/>
      <c r="DC100" s="165"/>
      <c r="DD100" s="165"/>
      <c r="DE100" s="165"/>
      <c r="DF100" s="165"/>
      <c r="DG100" s="165"/>
      <c r="DH100" s="165"/>
      <c r="DI100" s="165"/>
      <c r="DJ100" s="165"/>
      <c r="DK100" s="165"/>
      <c r="DL100" s="165"/>
      <c r="DM100" s="165"/>
      <c r="DN100" s="165"/>
      <c r="DO100" s="165"/>
      <c r="DP100" s="165"/>
      <c r="DQ100" s="165"/>
      <c r="DR100" s="165"/>
      <c r="DS100" s="165"/>
      <c r="DU100" s="185"/>
      <c r="DV100" s="185"/>
      <c r="DW100" s="185"/>
      <c r="DX100" s="185"/>
      <c r="DY100" s="185"/>
      <c r="DZ100" s="185"/>
      <c r="EA100" s="340"/>
      <c r="EB100" s="185"/>
      <c r="EC100" s="185"/>
      <c r="ED100" s="185"/>
      <c r="EE100" s="185"/>
      <c r="EF100" s="185"/>
      <c r="EG100" s="185"/>
      <c r="EH100" s="185"/>
      <c r="EI100" s="185"/>
      <c r="EJ100" s="492"/>
      <c r="EK100" s="492"/>
      <c r="EL100" s="185"/>
      <c r="EM100" s="185"/>
      <c r="EN100" s="185"/>
      <c r="EO100" s="185"/>
      <c r="EP100" s="185"/>
      <c r="EQ100" s="185"/>
      <c r="ER100" s="185"/>
      <c r="ES100" s="185"/>
      <c r="ET100" s="185"/>
      <c r="EU100" s="185"/>
      <c r="EV100" s="185"/>
      <c r="EW100" s="185"/>
      <c r="EX100" s="185"/>
      <c r="EY100" s="185"/>
      <c r="EZ100" s="185"/>
      <c r="FA100" s="185"/>
      <c r="FB100" s="185"/>
      <c r="FC100" s="185"/>
      <c r="FD100" s="185"/>
      <c r="FE100" s="185"/>
      <c r="FF100" s="185"/>
      <c r="FG100" s="185"/>
      <c r="FH100" s="185"/>
      <c r="FI100" s="185"/>
      <c r="FJ100" s="185"/>
      <c r="FK100" s="185"/>
      <c r="FL100" s="185"/>
      <c r="FM100" s="185"/>
      <c r="FN100" s="185"/>
      <c r="FO100" s="185"/>
      <c r="FP100" s="185"/>
      <c r="FQ100" s="185"/>
      <c r="FR100" s="185"/>
      <c r="FS100" s="185"/>
      <c r="FT100" s="185"/>
      <c r="FU100" s="185"/>
      <c r="FV100" s="185"/>
      <c r="FW100" s="185"/>
      <c r="FX100" s="406"/>
      <c r="FY100" s="143"/>
      <c r="FZ100" s="143"/>
      <c r="GA100" s="143"/>
      <c r="GB100" s="143"/>
      <c r="GC100" s="143"/>
      <c r="GD100" s="143"/>
      <c r="GE100" s="143"/>
      <c r="GF100" s="143"/>
      <c r="GG100" s="143"/>
      <c r="GH100" s="143"/>
      <c r="GI100" s="143"/>
      <c r="GJ100" s="143"/>
      <c r="GK100" s="143"/>
      <c r="GL100" s="143"/>
      <c r="GM100" s="143"/>
      <c r="GN100" s="143"/>
      <c r="GO100" s="143"/>
      <c r="GP100" s="143"/>
      <c r="GQ100" s="143"/>
      <c r="GR100" s="143"/>
      <c r="GS100" s="143"/>
      <c r="GT100" s="143"/>
      <c r="GU100" s="143"/>
      <c r="GV100" s="143"/>
      <c r="GW100" s="143"/>
      <c r="GX100" s="143"/>
      <c r="GY100" s="143"/>
      <c r="GZ100" s="143"/>
      <c r="HA100" s="143"/>
      <c r="HB100" s="143"/>
      <c r="HC100" s="143"/>
      <c r="HD100" s="143"/>
      <c r="HE100" s="143"/>
      <c r="HF100" s="143"/>
      <c r="HG100" s="143"/>
      <c r="HH100" s="143"/>
      <c r="HI100" s="143"/>
    </row>
    <row r="101" spans="2:217" s="157" customFormat="1" ht="14">
      <c r="B101" s="153"/>
      <c r="C101" s="155"/>
      <c r="D101" s="155"/>
      <c r="E101" s="155"/>
      <c r="F101" s="155"/>
      <c r="G101" s="155"/>
      <c r="H101" s="155"/>
      <c r="I101" s="155"/>
      <c r="J101" s="155"/>
      <c r="K101" s="155"/>
      <c r="L101" s="155"/>
      <c r="M101" s="155"/>
      <c r="N101" s="155"/>
      <c r="O101" s="189"/>
      <c r="P101" s="189"/>
      <c r="Q101" s="189"/>
      <c r="R101" s="189"/>
      <c r="S101" s="189"/>
      <c r="T101" s="189"/>
      <c r="U101" s="189"/>
      <c r="V101" s="189"/>
      <c r="W101" s="189"/>
      <c r="X101" s="189"/>
      <c r="Y101" s="189"/>
      <c r="Z101" s="189"/>
      <c r="AA101" s="189"/>
      <c r="AB101" s="189"/>
      <c r="AC101" s="189"/>
      <c r="AD101" s="189"/>
      <c r="AE101" s="189"/>
      <c r="AF101" s="189"/>
      <c r="AG101" s="189"/>
      <c r="AH101" s="189"/>
      <c r="AI101" s="189"/>
      <c r="AJ101" s="189"/>
      <c r="AK101" s="189"/>
      <c r="AL101" s="189"/>
      <c r="AM101" s="189"/>
      <c r="AN101" s="189"/>
      <c r="AO101" s="189"/>
      <c r="AP101" s="189"/>
      <c r="AQ101" s="189"/>
      <c r="AR101" s="189"/>
      <c r="AS101" s="189"/>
      <c r="AT101" s="189"/>
      <c r="AU101" s="189"/>
      <c r="AV101" s="189"/>
      <c r="AW101" s="189"/>
      <c r="AX101" s="189"/>
      <c r="AY101" s="189"/>
      <c r="AZ101" s="189"/>
      <c r="BA101" s="189"/>
      <c r="BB101" s="497"/>
      <c r="BC101" s="497"/>
      <c r="BD101" s="497"/>
      <c r="BE101" s="497"/>
      <c r="BF101" s="497"/>
      <c r="BG101" s="497"/>
      <c r="BH101" s="497"/>
      <c r="BI101" s="497"/>
      <c r="BJ101" s="497"/>
      <c r="BK101" s="497"/>
      <c r="BL101" s="497"/>
      <c r="BM101" s="497"/>
      <c r="BN101" s="497"/>
      <c r="BO101" s="497"/>
      <c r="BP101" s="497"/>
      <c r="BQ101" s="497"/>
      <c r="BR101" s="497"/>
      <c r="BS101" s="497"/>
      <c r="BT101" s="497"/>
      <c r="BU101" s="497"/>
      <c r="BV101" s="497"/>
      <c r="BW101" s="497"/>
      <c r="BX101" s="497"/>
      <c r="BY101" s="497"/>
      <c r="BZ101" s="497"/>
      <c r="CA101" s="497"/>
      <c r="CB101" s="497"/>
      <c r="CC101" s="497"/>
      <c r="CD101" s="497"/>
      <c r="CE101" s="497"/>
      <c r="CF101" s="497"/>
      <c r="CG101" s="497"/>
      <c r="CH101" s="497"/>
      <c r="CI101" s="497"/>
      <c r="CJ101" s="497"/>
      <c r="CK101" s="497"/>
      <c r="CL101" s="497"/>
      <c r="CM101" s="497"/>
      <c r="CN101" s="497"/>
      <c r="CO101" s="497"/>
      <c r="CP101" s="497"/>
      <c r="CQ101" s="497"/>
      <c r="CR101" s="497"/>
      <c r="CS101" s="497"/>
      <c r="CT101" s="497"/>
      <c r="CU101" s="497"/>
      <c r="CV101" s="497"/>
      <c r="CW101" s="497"/>
      <c r="CX101" s="497"/>
      <c r="CY101" s="497"/>
      <c r="CZ101" s="497"/>
      <c r="DA101" s="497"/>
      <c r="DB101" s="497"/>
      <c r="DC101" s="497"/>
      <c r="DD101" s="497"/>
      <c r="DE101" s="497"/>
      <c r="DF101" s="497"/>
      <c r="DG101" s="497"/>
      <c r="DH101" s="497"/>
      <c r="DI101" s="497"/>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c r="EW101" s="220"/>
      <c r="EX101" s="220"/>
      <c r="EY101" s="220"/>
      <c r="EZ101" s="220"/>
      <c r="FA101" s="220"/>
      <c r="FB101" s="220"/>
      <c r="FC101" s="220"/>
      <c r="FD101" s="220"/>
      <c r="FE101" s="220"/>
      <c r="FF101" s="220"/>
      <c r="FG101" s="220"/>
      <c r="FH101" s="220"/>
      <c r="FI101" s="220"/>
      <c r="FJ101" s="220"/>
      <c r="FK101" s="220"/>
      <c r="FL101" s="220"/>
      <c r="FM101" s="220"/>
      <c r="FN101" s="220"/>
      <c r="FO101" s="220"/>
      <c r="FP101" s="220"/>
      <c r="FQ101" s="220"/>
      <c r="FR101" s="220"/>
      <c r="FS101" s="220"/>
      <c r="FT101" s="220"/>
      <c r="FU101" s="220"/>
      <c r="FV101" s="220"/>
      <c r="FW101" s="220"/>
      <c r="FX101" s="522"/>
      <c r="FY101" s="143"/>
      <c r="FZ101" s="143"/>
      <c r="GA101" s="143"/>
      <c r="GB101" s="143"/>
      <c r="GC101" s="143"/>
      <c r="GD101" s="143"/>
      <c r="GE101" s="143"/>
      <c r="GF101" s="143"/>
      <c r="GG101" s="143"/>
      <c r="GH101" s="143"/>
      <c r="GI101" s="143"/>
      <c r="GJ101" s="143"/>
      <c r="GK101" s="143"/>
      <c r="GL101" s="143"/>
      <c r="GM101" s="143"/>
      <c r="GN101" s="143"/>
      <c r="GO101" s="143"/>
      <c r="GP101" s="143"/>
      <c r="GQ101" s="143"/>
      <c r="GR101" s="143"/>
      <c r="GS101" s="143"/>
      <c r="GT101" s="143"/>
      <c r="GU101" s="143"/>
      <c r="GV101" s="143"/>
      <c r="GW101" s="143"/>
      <c r="GX101" s="143"/>
      <c r="GY101" s="143"/>
      <c r="GZ101" s="143"/>
      <c r="HA101" s="143"/>
      <c r="HB101" s="143"/>
      <c r="HC101" s="143"/>
      <c r="HD101" s="143"/>
      <c r="HE101" s="143"/>
      <c r="HF101" s="143"/>
      <c r="HG101" s="143"/>
      <c r="HH101" s="143"/>
      <c r="HI101" s="143"/>
    </row>
    <row r="102" spans="2:217" s="157" customFormat="1" ht="14">
      <c r="B102" s="153"/>
      <c r="C102" s="155"/>
      <c r="D102" s="155"/>
      <c r="E102" s="155"/>
      <c r="F102" s="155"/>
      <c r="G102" s="155"/>
      <c r="H102" s="155"/>
      <c r="I102" s="155"/>
      <c r="J102" s="155"/>
      <c r="K102" s="155"/>
      <c r="L102" s="155"/>
      <c r="M102" s="155"/>
      <c r="N102" s="155"/>
      <c r="O102" s="189"/>
      <c r="P102" s="189"/>
      <c r="Q102" s="189"/>
      <c r="R102" s="189"/>
      <c r="S102" s="189"/>
      <c r="T102" s="189"/>
      <c r="U102" s="189"/>
      <c r="V102" s="189"/>
      <c r="W102" s="189"/>
      <c r="X102" s="189"/>
      <c r="Y102" s="189"/>
      <c r="Z102" s="189"/>
      <c r="AA102" s="189"/>
      <c r="AB102" s="189"/>
      <c r="AC102" s="189"/>
      <c r="AD102" s="189"/>
      <c r="AE102" s="189"/>
      <c r="AF102" s="189"/>
      <c r="AG102" s="189"/>
      <c r="AH102" s="189"/>
      <c r="AI102" s="189"/>
      <c r="AJ102" s="189"/>
      <c r="AK102" s="189"/>
      <c r="AL102" s="189"/>
      <c r="AM102" s="189"/>
      <c r="AN102" s="189"/>
      <c r="AO102" s="189"/>
      <c r="AP102" s="189"/>
      <c r="AQ102" s="189"/>
      <c r="AR102" s="189"/>
      <c r="AS102" s="189"/>
      <c r="AT102" s="189"/>
      <c r="AU102" s="189"/>
      <c r="AV102" s="189"/>
      <c r="AW102" s="189"/>
      <c r="AX102" s="189"/>
      <c r="AY102" s="189"/>
      <c r="AZ102" s="189"/>
      <c r="BA102" s="189"/>
      <c r="BB102" s="497"/>
      <c r="BC102" s="497"/>
      <c r="BD102" s="497"/>
      <c r="BE102" s="497"/>
      <c r="BF102" s="497"/>
      <c r="BG102" s="497"/>
      <c r="BH102" s="497"/>
      <c r="BI102" s="497"/>
      <c r="BJ102" s="497"/>
      <c r="BK102" s="497"/>
      <c r="BL102" s="497"/>
      <c r="BM102" s="497"/>
      <c r="BN102" s="497"/>
      <c r="BO102" s="497"/>
      <c r="BP102" s="497"/>
      <c r="BQ102" s="497"/>
      <c r="BR102" s="497"/>
      <c r="BS102" s="497"/>
      <c r="BT102" s="497"/>
      <c r="BU102" s="497"/>
      <c r="BV102" s="497"/>
      <c r="BW102" s="497"/>
      <c r="BX102" s="497"/>
      <c r="BY102" s="497"/>
      <c r="BZ102" s="497"/>
      <c r="CA102" s="497"/>
      <c r="CB102" s="497"/>
      <c r="CC102" s="497"/>
      <c r="CD102" s="497"/>
      <c r="CE102" s="497"/>
      <c r="CF102" s="497"/>
      <c r="CG102" s="497"/>
      <c r="CH102" s="497"/>
      <c r="CI102" s="497"/>
      <c r="CJ102" s="497"/>
      <c r="CK102" s="497"/>
      <c r="CL102" s="497"/>
      <c r="CM102" s="497"/>
      <c r="CN102" s="497"/>
      <c r="CO102" s="497"/>
      <c r="CP102" s="497"/>
      <c r="CQ102" s="497"/>
      <c r="CR102" s="497"/>
      <c r="CS102" s="497"/>
      <c r="CT102" s="497"/>
      <c r="CU102" s="497"/>
      <c r="CV102" s="497"/>
      <c r="CW102" s="497"/>
      <c r="CX102" s="497"/>
      <c r="CY102" s="497"/>
      <c r="CZ102" s="497"/>
      <c r="DA102" s="497"/>
      <c r="DB102" s="497"/>
      <c r="DC102" s="497"/>
      <c r="DD102" s="497"/>
      <c r="DE102" s="497"/>
      <c r="DF102" s="497"/>
      <c r="DG102" s="497"/>
      <c r="DH102" s="497"/>
      <c r="DI102" s="497"/>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c r="EW102" s="220"/>
      <c r="EX102" s="220"/>
      <c r="EY102" s="220"/>
      <c r="EZ102" s="220"/>
      <c r="FA102" s="220"/>
      <c r="FB102" s="220"/>
      <c r="FC102" s="220"/>
      <c r="FD102" s="220"/>
      <c r="FE102" s="220"/>
      <c r="FF102" s="220"/>
      <c r="FG102" s="220"/>
      <c r="FH102" s="220"/>
      <c r="FI102" s="220"/>
      <c r="FJ102" s="220"/>
      <c r="FK102" s="220"/>
      <c r="FL102" s="220"/>
      <c r="FM102" s="220"/>
      <c r="FN102" s="220"/>
      <c r="FO102" s="220"/>
      <c r="FP102" s="220"/>
      <c r="FQ102" s="220"/>
      <c r="FR102" s="220"/>
      <c r="FS102" s="220"/>
      <c r="FT102" s="220"/>
      <c r="FU102" s="220"/>
      <c r="FV102" s="220"/>
      <c r="FW102" s="220"/>
      <c r="FX102" s="522"/>
      <c r="FY102" s="143"/>
      <c r="FZ102" s="143"/>
      <c r="GA102" s="143"/>
      <c r="GB102" s="143"/>
      <c r="GC102" s="143"/>
      <c r="GD102" s="143"/>
      <c r="GE102" s="143"/>
      <c r="GF102" s="143"/>
      <c r="GG102" s="143"/>
      <c r="GH102" s="143"/>
      <c r="GI102" s="143"/>
      <c r="GJ102" s="143"/>
      <c r="GK102" s="143"/>
      <c r="GL102" s="143"/>
      <c r="GM102" s="143"/>
      <c r="GN102" s="143"/>
      <c r="GO102" s="143"/>
      <c r="GP102" s="143"/>
      <c r="GQ102" s="143"/>
      <c r="GR102" s="143"/>
      <c r="GS102" s="143"/>
      <c r="GT102" s="143"/>
      <c r="GU102" s="143"/>
      <c r="GV102" s="143"/>
      <c r="GW102" s="143"/>
      <c r="GX102" s="143"/>
      <c r="GY102" s="143"/>
      <c r="GZ102" s="143"/>
      <c r="HA102" s="143"/>
      <c r="HB102" s="143"/>
      <c r="HC102" s="143"/>
      <c r="HD102" s="143"/>
      <c r="HE102" s="143"/>
      <c r="HF102" s="143"/>
      <c r="HG102" s="143"/>
      <c r="HH102" s="143"/>
      <c r="HI102" s="143"/>
    </row>
    <row r="103" spans="2:217" s="157" customFormat="1" ht="14">
      <c r="B103" s="153"/>
      <c r="C103" s="155"/>
      <c r="D103" s="155"/>
      <c r="E103" s="155"/>
      <c r="F103" s="155"/>
      <c r="G103" s="155"/>
      <c r="H103" s="155"/>
      <c r="I103" s="155"/>
      <c r="J103" s="155"/>
      <c r="K103" s="155"/>
      <c r="L103" s="155"/>
      <c r="M103" s="155"/>
      <c r="N103" s="155"/>
      <c r="O103" s="189"/>
      <c r="P103" s="189"/>
      <c r="Q103" s="189"/>
      <c r="R103" s="189"/>
      <c r="S103" s="189"/>
      <c r="T103" s="189"/>
      <c r="U103" s="189"/>
      <c r="V103" s="189"/>
      <c r="W103" s="189"/>
      <c r="X103" s="189"/>
      <c r="Y103" s="189"/>
      <c r="Z103" s="189"/>
      <c r="AA103" s="189"/>
      <c r="AB103" s="189"/>
      <c r="AC103" s="189"/>
      <c r="AD103" s="189"/>
      <c r="AE103" s="189"/>
      <c r="AF103" s="189"/>
      <c r="AG103" s="189"/>
      <c r="AH103" s="189"/>
      <c r="AI103" s="189"/>
      <c r="AJ103" s="189"/>
      <c r="AK103" s="189"/>
      <c r="AL103" s="189"/>
      <c r="AM103" s="189"/>
      <c r="AN103" s="189"/>
      <c r="AO103" s="189"/>
      <c r="AP103" s="189"/>
      <c r="AQ103" s="189"/>
      <c r="AR103" s="189"/>
      <c r="AS103" s="189"/>
      <c r="AT103" s="189"/>
      <c r="AU103" s="189"/>
      <c r="AV103" s="189"/>
      <c r="AW103" s="189"/>
      <c r="AX103" s="189"/>
      <c r="AY103" s="189"/>
      <c r="AZ103" s="189"/>
      <c r="BA103" s="189"/>
      <c r="BB103" s="497"/>
      <c r="BC103" s="497"/>
      <c r="BD103" s="497"/>
      <c r="BE103" s="497"/>
      <c r="BF103" s="497"/>
      <c r="BG103" s="497"/>
      <c r="BH103" s="497"/>
      <c r="BI103" s="497"/>
      <c r="BJ103" s="497"/>
      <c r="BK103" s="497"/>
      <c r="BL103" s="497"/>
      <c r="BM103" s="497"/>
      <c r="BN103" s="497"/>
      <c r="BO103" s="497"/>
      <c r="BP103" s="497"/>
      <c r="BQ103" s="497"/>
      <c r="BR103" s="497"/>
      <c r="BS103" s="497"/>
      <c r="BT103" s="497"/>
      <c r="BU103" s="497"/>
      <c r="BV103" s="497"/>
      <c r="BW103" s="497"/>
      <c r="BX103" s="497"/>
      <c r="BY103" s="497"/>
      <c r="BZ103" s="497"/>
      <c r="CA103" s="497"/>
      <c r="CB103" s="497"/>
      <c r="CC103" s="497"/>
      <c r="CD103" s="497"/>
      <c r="CE103" s="497"/>
      <c r="CF103" s="497"/>
      <c r="CG103" s="497"/>
      <c r="CH103" s="497"/>
      <c r="CI103" s="497"/>
      <c r="CJ103" s="497"/>
      <c r="CK103" s="497"/>
      <c r="CL103" s="497"/>
      <c r="CM103" s="497"/>
      <c r="CN103" s="497"/>
      <c r="CO103" s="497"/>
      <c r="CP103" s="497"/>
      <c r="CQ103" s="497"/>
      <c r="CR103" s="497"/>
      <c r="CS103" s="497"/>
      <c r="CT103" s="497"/>
      <c r="CU103" s="497"/>
      <c r="CV103" s="497"/>
      <c r="CW103" s="497"/>
      <c r="CX103" s="497"/>
      <c r="CY103" s="497"/>
      <c r="CZ103" s="497"/>
      <c r="DA103" s="497"/>
      <c r="DB103" s="497"/>
      <c r="DC103" s="497"/>
      <c r="DD103" s="497"/>
      <c r="DE103" s="497"/>
      <c r="DF103" s="497"/>
      <c r="DG103" s="497"/>
      <c r="DH103" s="497"/>
      <c r="DI103" s="497"/>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c r="EW103" s="220"/>
      <c r="EX103" s="220"/>
      <c r="EY103" s="220"/>
      <c r="EZ103" s="220"/>
      <c r="FA103" s="220"/>
      <c r="FB103" s="220"/>
      <c r="FC103" s="220"/>
      <c r="FD103" s="220"/>
      <c r="FE103" s="220"/>
      <c r="FF103" s="220"/>
      <c r="FG103" s="220"/>
      <c r="FH103" s="220"/>
      <c r="FI103" s="220"/>
      <c r="FJ103" s="220"/>
      <c r="FK103" s="220"/>
      <c r="FL103" s="220"/>
      <c r="FM103" s="220"/>
      <c r="FN103" s="220"/>
      <c r="FO103" s="220"/>
      <c r="FP103" s="220"/>
      <c r="FQ103" s="220"/>
      <c r="FR103" s="220"/>
      <c r="FS103" s="220"/>
      <c r="FT103" s="220"/>
      <c r="FU103" s="220"/>
      <c r="FV103" s="220"/>
      <c r="FW103" s="220"/>
      <c r="FX103" s="522"/>
      <c r="FY103" s="143"/>
      <c r="FZ103" s="143"/>
      <c r="GA103" s="143"/>
      <c r="GB103" s="143"/>
      <c r="GC103" s="143"/>
      <c r="GD103" s="143"/>
      <c r="GE103" s="143"/>
      <c r="GF103" s="143"/>
      <c r="GG103" s="143"/>
      <c r="GH103" s="143"/>
      <c r="GI103" s="143"/>
      <c r="GJ103" s="143"/>
      <c r="GK103" s="143"/>
      <c r="GL103" s="143"/>
      <c r="GM103" s="143"/>
      <c r="GN103" s="143"/>
      <c r="GO103" s="143"/>
      <c r="GP103" s="143"/>
      <c r="GQ103" s="143"/>
      <c r="GR103" s="143"/>
      <c r="GS103" s="143"/>
      <c r="GT103" s="143"/>
      <c r="GU103" s="143"/>
      <c r="GV103" s="143"/>
      <c r="GW103" s="143"/>
      <c r="GX103" s="143"/>
      <c r="GY103" s="143"/>
      <c r="GZ103" s="143"/>
      <c r="HA103" s="143"/>
      <c r="HB103" s="143"/>
      <c r="HC103" s="143"/>
      <c r="HD103" s="143"/>
      <c r="HE103" s="143"/>
      <c r="HF103" s="143"/>
      <c r="HG103" s="143"/>
      <c r="HH103" s="143"/>
      <c r="HI103" s="143"/>
    </row>
    <row r="104" spans="2:217" s="157" customFormat="1" ht="14">
      <c r="B104" s="153"/>
      <c r="C104" s="155"/>
      <c r="D104" s="155"/>
      <c r="E104" s="155"/>
      <c r="F104" s="155"/>
      <c r="G104" s="155"/>
      <c r="H104" s="155"/>
      <c r="I104" s="155"/>
      <c r="J104" s="155"/>
      <c r="K104" s="155"/>
      <c r="L104" s="155"/>
      <c r="M104" s="155"/>
      <c r="N104" s="155"/>
      <c r="O104" s="189"/>
      <c r="P104" s="189"/>
      <c r="Q104" s="189"/>
      <c r="R104" s="189"/>
      <c r="S104" s="189"/>
      <c r="T104" s="189"/>
      <c r="U104" s="189"/>
      <c r="V104" s="189"/>
      <c r="W104" s="189"/>
      <c r="X104" s="189"/>
      <c r="Y104" s="189"/>
      <c r="Z104" s="189"/>
      <c r="AA104" s="189"/>
      <c r="AB104" s="189"/>
      <c r="AC104" s="189"/>
      <c r="AD104" s="189"/>
      <c r="AE104" s="189"/>
      <c r="AF104" s="189"/>
      <c r="AG104" s="189"/>
      <c r="AH104" s="189"/>
      <c r="AI104" s="189"/>
      <c r="AJ104" s="189"/>
      <c r="AK104" s="189"/>
      <c r="AL104" s="189"/>
      <c r="AM104" s="189"/>
      <c r="AN104" s="189"/>
      <c r="AO104" s="189"/>
      <c r="AP104" s="189"/>
      <c r="AQ104" s="189"/>
      <c r="AR104" s="189"/>
      <c r="AS104" s="189"/>
      <c r="AT104" s="189"/>
      <c r="AU104" s="189"/>
      <c r="AV104" s="189"/>
      <c r="AW104" s="189"/>
      <c r="AX104" s="189"/>
      <c r="AY104" s="189"/>
      <c r="AZ104" s="189"/>
      <c r="BA104" s="189"/>
      <c r="BB104" s="496"/>
      <c r="BC104" s="496"/>
      <c r="BD104" s="496"/>
      <c r="BE104" s="496"/>
      <c r="BF104" s="496"/>
      <c r="BG104" s="496"/>
      <c r="BH104" s="496"/>
      <c r="BI104" s="496"/>
      <c r="BJ104" s="496"/>
      <c r="BK104" s="496"/>
      <c r="BL104" s="496"/>
      <c r="BM104" s="496"/>
      <c r="BN104" s="496"/>
      <c r="BO104" s="496"/>
      <c r="BP104" s="496"/>
      <c r="BQ104" s="496"/>
      <c r="BR104" s="496"/>
      <c r="BS104" s="496"/>
      <c r="BT104" s="496"/>
      <c r="BU104" s="496"/>
      <c r="BV104" s="496"/>
      <c r="BW104" s="496"/>
      <c r="BX104" s="496"/>
      <c r="BY104" s="496"/>
      <c r="BZ104" s="496"/>
      <c r="CA104" s="496"/>
      <c r="CB104" s="496"/>
      <c r="CC104" s="496"/>
      <c r="CD104" s="496"/>
      <c r="CE104" s="496"/>
      <c r="CF104" s="496"/>
      <c r="CG104" s="496"/>
      <c r="CH104" s="496"/>
      <c r="CI104" s="496"/>
      <c r="CJ104" s="496"/>
      <c r="CK104" s="496"/>
      <c r="CL104" s="496"/>
      <c r="CM104" s="496"/>
      <c r="CN104" s="496"/>
      <c r="CO104" s="496"/>
      <c r="CP104" s="496"/>
      <c r="CQ104" s="496"/>
      <c r="CR104" s="496"/>
      <c r="CS104" s="496"/>
      <c r="CT104" s="496"/>
      <c r="CU104" s="496"/>
      <c r="CV104" s="496"/>
      <c r="CW104" s="496"/>
      <c r="CX104" s="496"/>
      <c r="CY104" s="496"/>
      <c r="CZ104" s="496"/>
      <c r="DA104" s="496"/>
      <c r="DB104" s="496"/>
      <c r="DC104" s="496"/>
      <c r="DD104" s="496"/>
      <c r="DE104" s="496"/>
      <c r="DF104" s="496"/>
      <c r="DG104" s="496"/>
      <c r="DH104" s="496"/>
      <c r="DI104" s="496"/>
      <c r="DJ104" s="496"/>
      <c r="DK104" s="496"/>
      <c r="DL104" s="496"/>
      <c r="DM104" s="496"/>
      <c r="DN104" s="496"/>
      <c r="DO104" s="496"/>
      <c r="DP104" s="496"/>
      <c r="DQ104" s="496"/>
      <c r="DR104" s="496"/>
      <c r="DS104" s="496"/>
      <c r="DT104" s="496"/>
      <c r="DU104" s="497"/>
      <c r="DV104" s="497"/>
      <c r="DW104" s="497"/>
      <c r="DX104" s="497"/>
      <c r="DY104" s="497"/>
      <c r="DZ104" s="497"/>
      <c r="EA104" s="497"/>
      <c r="EB104" s="497"/>
      <c r="EC104" s="497"/>
      <c r="ED104" s="497"/>
      <c r="EE104" s="497"/>
      <c r="EF104" s="497"/>
      <c r="EG104" s="497"/>
      <c r="EH104" s="497"/>
      <c r="EI104" s="497"/>
      <c r="EJ104" s="497"/>
      <c r="EK104" s="497"/>
      <c r="EL104" s="497"/>
      <c r="EM104" s="497"/>
      <c r="EN104" s="497"/>
      <c r="EO104" s="497"/>
      <c r="EP104" s="497"/>
      <c r="EQ104" s="497"/>
      <c r="ER104" s="497"/>
      <c r="ES104" s="497"/>
      <c r="ET104" s="497"/>
      <c r="EU104" s="497"/>
      <c r="EV104" s="497"/>
      <c r="EW104" s="497"/>
      <c r="EX104" s="497"/>
      <c r="EY104" s="497"/>
      <c r="EZ104" s="497"/>
      <c r="FA104" s="497"/>
      <c r="FB104" s="497"/>
      <c r="FC104" s="497"/>
      <c r="FD104" s="497"/>
      <c r="FE104" s="497"/>
      <c r="FF104" s="497"/>
      <c r="FG104" s="497"/>
      <c r="FH104" s="497"/>
      <c r="FI104" s="497"/>
      <c r="FJ104" s="497"/>
      <c r="FK104" s="497"/>
      <c r="FL104" s="497"/>
      <c r="FM104" s="497"/>
      <c r="FN104" s="497"/>
      <c r="FO104" s="497"/>
      <c r="FP104" s="497"/>
      <c r="FQ104" s="497"/>
      <c r="FR104" s="497"/>
      <c r="FS104" s="497"/>
      <c r="FT104" s="497"/>
      <c r="FU104" s="497"/>
      <c r="FV104" s="497"/>
      <c r="FW104" s="497"/>
      <c r="FX104" s="406"/>
      <c r="FY104" s="143"/>
      <c r="FZ104" s="143"/>
      <c r="GA104" s="143"/>
      <c r="GB104" s="143"/>
      <c r="GC104" s="143"/>
      <c r="GD104" s="143"/>
      <c r="GE104" s="143"/>
      <c r="GF104" s="143"/>
      <c r="GG104" s="143"/>
      <c r="GH104" s="143"/>
      <c r="GI104" s="143"/>
      <c r="GJ104" s="143"/>
      <c r="GK104" s="143"/>
      <c r="GL104" s="143"/>
      <c r="GM104" s="143"/>
      <c r="GN104" s="143"/>
      <c r="GO104" s="143"/>
      <c r="GP104" s="143"/>
      <c r="GQ104" s="143"/>
      <c r="GR104" s="143"/>
      <c r="GS104" s="143"/>
      <c r="GT104" s="143"/>
      <c r="GU104" s="143"/>
      <c r="GV104" s="143"/>
      <c r="GW104" s="143"/>
      <c r="GX104" s="143"/>
      <c r="GY104" s="143"/>
      <c r="GZ104" s="143"/>
      <c r="HA104" s="143"/>
      <c r="HB104" s="143"/>
      <c r="HC104" s="143"/>
      <c r="HD104" s="143"/>
      <c r="HE104" s="143"/>
      <c r="HF104" s="143"/>
      <c r="HG104" s="143"/>
      <c r="HH104" s="143"/>
      <c r="HI104" s="143"/>
    </row>
    <row r="105" spans="2:217" s="157" customFormat="1" ht="14">
      <c r="B105" s="153"/>
      <c r="C105" s="155"/>
      <c r="D105" s="155"/>
      <c r="E105" s="155"/>
      <c r="F105" s="155"/>
      <c r="G105" s="155"/>
      <c r="H105" s="155"/>
      <c r="I105" s="155"/>
      <c r="J105" s="155"/>
      <c r="K105" s="155"/>
      <c r="L105" s="155"/>
      <c r="M105" s="155"/>
      <c r="N105" s="155"/>
      <c r="O105" s="189"/>
      <c r="P105" s="189"/>
      <c r="Q105" s="189"/>
      <c r="R105" s="189"/>
      <c r="S105" s="189"/>
      <c r="T105" s="189"/>
      <c r="U105" s="189"/>
      <c r="V105" s="189"/>
      <c r="W105" s="189"/>
      <c r="X105" s="189"/>
      <c r="Y105" s="189"/>
      <c r="Z105" s="189"/>
      <c r="AA105" s="189"/>
      <c r="AB105" s="189"/>
      <c r="AC105" s="189"/>
      <c r="AD105" s="189"/>
      <c r="AE105" s="189"/>
      <c r="AF105" s="189"/>
      <c r="AG105" s="189"/>
      <c r="AH105" s="189"/>
      <c r="AI105" s="189"/>
      <c r="AJ105" s="189"/>
      <c r="AK105" s="189"/>
      <c r="AL105" s="189"/>
      <c r="AM105" s="189"/>
      <c r="AN105" s="189"/>
      <c r="AO105" s="189"/>
      <c r="AP105" s="189"/>
      <c r="AQ105" s="189"/>
      <c r="AR105" s="189"/>
      <c r="AS105" s="189"/>
      <c r="AT105" s="189"/>
      <c r="AU105" s="189"/>
      <c r="AV105" s="189"/>
      <c r="AW105" s="189"/>
      <c r="AX105" s="189"/>
      <c r="AY105" s="189"/>
      <c r="AZ105" s="189"/>
      <c r="BA105" s="189"/>
      <c r="BB105" s="496"/>
      <c r="BC105" s="496"/>
      <c r="BD105" s="496"/>
      <c r="BE105" s="496"/>
      <c r="BF105" s="496"/>
      <c r="BG105" s="496"/>
      <c r="BH105" s="496"/>
      <c r="BI105" s="496"/>
      <c r="BJ105" s="496"/>
      <c r="BK105" s="496"/>
      <c r="BL105" s="496"/>
      <c r="BM105" s="496"/>
      <c r="BN105" s="496"/>
      <c r="BO105" s="496"/>
      <c r="BP105" s="496"/>
      <c r="BQ105" s="496"/>
      <c r="BR105" s="496"/>
      <c r="BS105" s="496"/>
      <c r="BT105" s="496"/>
      <c r="BU105" s="496"/>
      <c r="BV105" s="496"/>
      <c r="BW105" s="496"/>
      <c r="BX105" s="496"/>
      <c r="BY105" s="496"/>
      <c r="BZ105" s="496"/>
      <c r="CA105" s="496"/>
      <c r="CB105" s="496"/>
      <c r="CC105" s="496"/>
      <c r="CD105" s="496"/>
      <c r="CE105" s="496"/>
      <c r="CF105" s="496"/>
      <c r="CG105" s="496"/>
      <c r="CH105" s="496"/>
      <c r="CI105" s="496"/>
      <c r="CJ105" s="496"/>
      <c r="CK105" s="496"/>
      <c r="CL105" s="496"/>
      <c r="CM105" s="496"/>
      <c r="CN105" s="496"/>
      <c r="CO105" s="496"/>
      <c r="CP105" s="496"/>
      <c r="CQ105" s="496"/>
      <c r="CR105" s="496"/>
      <c r="CS105" s="496"/>
      <c r="CT105" s="496"/>
      <c r="CU105" s="496"/>
      <c r="CV105" s="496"/>
      <c r="CW105" s="496"/>
      <c r="CX105" s="496"/>
      <c r="CY105" s="496"/>
      <c r="CZ105" s="496"/>
      <c r="DA105" s="496"/>
      <c r="DB105" s="496"/>
      <c r="DC105" s="496"/>
      <c r="DD105" s="496"/>
      <c r="DE105" s="496"/>
      <c r="DF105" s="496"/>
      <c r="DG105" s="496"/>
      <c r="DH105" s="496"/>
      <c r="DI105" s="496"/>
      <c r="DJ105" s="496"/>
      <c r="DK105" s="496"/>
      <c r="DL105" s="496"/>
      <c r="DM105" s="496"/>
      <c r="DN105" s="496"/>
      <c r="DO105" s="496"/>
      <c r="DP105" s="496"/>
      <c r="DQ105" s="496"/>
      <c r="DR105" s="496"/>
      <c r="DS105" s="496"/>
      <c r="DT105" s="496"/>
      <c r="DU105" s="497"/>
      <c r="DV105" s="497"/>
      <c r="DW105" s="497"/>
      <c r="DX105" s="497"/>
      <c r="DY105" s="497"/>
      <c r="DZ105" s="497"/>
      <c r="EA105" s="497"/>
      <c r="EB105" s="497"/>
      <c r="EC105" s="497"/>
      <c r="ED105" s="497"/>
      <c r="EE105" s="497"/>
      <c r="EF105" s="497"/>
      <c r="EG105" s="497"/>
      <c r="EH105" s="497"/>
      <c r="EI105" s="497"/>
      <c r="EJ105" s="497"/>
      <c r="EK105" s="497"/>
      <c r="EL105" s="497"/>
      <c r="EM105" s="497"/>
      <c r="EN105" s="497"/>
      <c r="EO105" s="497"/>
      <c r="EP105" s="497"/>
      <c r="EQ105" s="497"/>
      <c r="ER105" s="497"/>
      <c r="ES105" s="497"/>
      <c r="ET105" s="497"/>
      <c r="EU105" s="497"/>
      <c r="EV105" s="497"/>
      <c r="EW105" s="497"/>
      <c r="EX105" s="497"/>
      <c r="EY105" s="497"/>
      <c r="EZ105" s="497"/>
      <c r="FA105" s="497"/>
      <c r="FB105" s="497"/>
      <c r="FC105" s="497"/>
      <c r="FD105" s="497"/>
      <c r="FE105" s="497"/>
      <c r="FF105" s="497"/>
      <c r="FG105" s="497"/>
      <c r="FH105" s="497"/>
      <c r="FI105" s="497"/>
      <c r="FJ105" s="497"/>
      <c r="FK105" s="497"/>
      <c r="FL105" s="497"/>
      <c r="FM105" s="497"/>
      <c r="FN105" s="497"/>
      <c r="FO105" s="497"/>
      <c r="FP105" s="497"/>
      <c r="FQ105" s="497"/>
      <c r="FR105" s="497"/>
      <c r="FS105" s="497"/>
      <c r="FT105" s="497"/>
      <c r="FU105" s="497"/>
      <c r="FV105" s="497"/>
      <c r="FW105" s="497"/>
      <c r="FX105" s="406"/>
      <c r="FY105" s="143"/>
      <c r="FZ105" s="143"/>
      <c r="GA105" s="143"/>
      <c r="GB105" s="143"/>
      <c r="GC105" s="143"/>
      <c r="GD105" s="143"/>
      <c r="GE105" s="143"/>
      <c r="GF105" s="143"/>
      <c r="GG105" s="143"/>
      <c r="GH105" s="143"/>
      <c r="GI105" s="143"/>
      <c r="GJ105" s="143"/>
      <c r="GK105" s="143"/>
      <c r="GL105" s="143"/>
      <c r="GM105" s="143"/>
      <c r="GN105" s="143"/>
      <c r="GO105" s="143"/>
      <c r="GP105" s="143"/>
      <c r="GQ105" s="143"/>
      <c r="GR105" s="143"/>
      <c r="GS105" s="143"/>
      <c r="GT105" s="143"/>
      <c r="GU105" s="143"/>
      <c r="GV105" s="143"/>
      <c r="GW105" s="143"/>
      <c r="GX105" s="143"/>
      <c r="GY105" s="143"/>
      <c r="GZ105" s="143"/>
      <c r="HA105" s="143"/>
      <c r="HB105" s="143"/>
      <c r="HC105" s="143"/>
      <c r="HD105" s="143"/>
      <c r="HE105" s="143"/>
      <c r="HF105" s="143"/>
      <c r="HG105" s="143"/>
      <c r="HH105" s="143"/>
      <c r="HI105" s="143"/>
    </row>
    <row r="106" spans="2:217" s="157" customFormat="1" ht="14">
      <c r="B106" s="153"/>
      <c r="C106" s="155"/>
      <c r="D106" s="155"/>
      <c r="E106" s="155"/>
      <c r="F106" s="155"/>
      <c r="G106" s="155"/>
      <c r="H106" s="155"/>
      <c r="I106" s="155"/>
      <c r="J106" s="155"/>
      <c r="K106" s="155"/>
      <c r="L106" s="155"/>
      <c r="M106" s="155"/>
      <c r="N106" s="155"/>
      <c r="O106" s="189"/>
      <c r="P106" s="189"/>
      <c r="Q106" s="189"/>
      <c r="R106" s="189"/>
      <c r="S106" s="189"/>
      <c r="T106" s="189"/>
      <c r="U106" s="189"/>
      <c r="V106" s="189"/>
      <c r="W106" s="189"/>
      <c r="X106" s="189"/>
      <c r="Y106" s="189"/>
      <c r="Z106" s="189"/>
      <c r="AA106" s="189"/>
      <c r="AB106" s="189"/>
      <c r="AC106" s="189"/>
      <c r="AD106" s="189"/>
      <c r="AE106" s="189"/>
      <c r="AF106" s="189"/>
      <c r="AG106" s="189"/>
      <c r="AH106" s="189"/>
      <c r="AI106" s="189"/>
      <c r="AJ106" s="189"/>
      <c r="AK106" s="189"/>
      <c r="AL106" s="189"/>
      <c r="AM106" s="189"/>
      <c r="AN106" s="189"/>
      <c r="AO106" s="189"/>
      <c r="AP106" s="189"/>
      <c r="AQ106" s="189"/>
      <c r="AR106" s="189"/>
      <c r="AS106" s="189"/>
      <c r="AT106" s="189"/>
      <c r="AU106" s="189"/>
      <c r="AV106" s="189"/>
      <c r="AW106" s="189"/>
      <c r="AX106" s="189"/>
      <c r="AY106" s="189"/>
      <c r="AZ106" s="189"/>
      <c r="BA106" s="189"/>
      <c r="BB106" s="189"/>
      <c r="BC106" s="189"/>
      <c r="BD106" s="189"/>
      <c r="BE106" s="189"/>
      <c r="BF106" s="189"/>
      <c r="BG106" s="189"/>
      <c r="BH106" s="189"/>
      <c r="BI106" s="189"/>
      <c r="BJ106" s="189"/>
      <c r="BK106" s="189"/>
      <c r="BL106" s="189"/>
      <c r="BM106" s="189"/>
      <c r="BN106" s="189"/>
      <c r="BO106" s="189"/>
      <c r="BP106" s="189"/>
      <c r="BQ106" s="189"/>
      <c r="BR106" s="189"/>
      <c r="BS106" s="189"/>
      <c r="BT106" s="189"/>
      <c r="BU106" s="189"/>
      <c r="BV106" s="189"/>
      <c r="BW106" s="189"/>
      <c r="BX106" s="189"/>
      <c r="BY106" s="189"/>
      <c r="BZ106" s="189"/>
      <c r="CA106" s="189"/>
      <c r="CB106" s="189"/>
      <c r="CC106" s="189"/>
      <c r="CD106" s="189"/>
      <c r="CE106" s="189"/>
      <c r="CF106" s="189"/>
      <c r="CG106" s="189"/>
      <c r="CH106" s="189"/>
      <c r="CI106" s="189"/>
      <c r="CJ106" s="189"/>
      <c r="CK106" s="189"/>
      <c r="CL106" s="189"/>
      <c r="CM106" s="189"/>
      <c r="CN106" s="189"/>
      <c r="CO106" s="189"/>
      <c r="CP106" s="189"/>
      <c r="CQ106" s="189"/>
      <c r="CR106" s="189"/>
      <c r="CS106" s="189"/>
      <c r="CT106" s="189"/>
      <c r="CU106" s="189"/>
      <c r="CV106" s="189"/>
      <c r="CW106" s="189"/>
      <c r="CX106" s="189"/>
      <c r="CY106" s="189"/>
      <c r="CZ106" s="189"/>
      <c r="DA106" s="189"/>
      <c r="DB106" s="189"/>
      <c r="DC106" s="189"/>
      <c r="DD106" s="189"/>
      <c r="DE106" s="189"/>
      <c r="DF106" s="189"/>
      <c r="DG106" s="189"/>
      <c r="DH106" s="189"/>
      <c r="DI106" s="189"/>
      <c r="DJ106" s="189"/>
      <c r="DK106" s="189"/>
      <c r="DL106" s="189"/>
      <c r="DM106" s="189"/>
      <c r="DN106" s="189"/>
      <c r="DO106" s="189"/>
      <c r="DP106" s="189"/>
      <c r="DQ106" s="189"/>
      <c r="DR106" s="189"/>
      <c r="DS106" s="189"/>
      <c r="DT106" s="189"/>
      <c r="DU106" s="189"/>
      <c r="DV106" s="189"/>
      <c r="DW106" s="189"/>
      <c r="DX106" s="189"/>
      <c r="DY106" s="189"/>
      <c r="DZ106" s="189"/>
      <c r="EA106" s="189"/>
      <c r="EB106" s="189"/>
      <c r="EC106" s="189"/>
      <c r="ED106" s="189"/>
      <c r="EE106" s="189"/>
      <c r="EF106" s="189"/>
      <c r="EG106" s="189"/>
      <c r="EH106" s="189"/>
      <c r="EI106" s="189"/>
      <c r="EJ106" s="189"/>
      <c r="EK106" s="189"/>
      <c r="EL106" s="189"/>
      <c r="EM106" s="189"/>
      <c r="EN106" s="189"/>
      <c r="EO106" s="189"/>
      <c r="EP106" s="189"/>
      <c r="EQ106" s="189"/>
      <c r="ER106" s="189"/>
      <c r="ES106" s="189"/>
      <c r="ET106" s="189"/>
      <c r="EU106" s="189"/>
      <c r="EV106" s="189"/>
      <c r="EW106" s="189"/>
      <c r="EX106" s="189"/>
      <c r="EY106" s="189"/>
      <c r="EZ106" s="189"/>
      <c r="FA106" s="189"/>
      <c r="FB106" s="189"/>
      <c r="FC106" s="189"/>
      <c r="FD106" s="189"/>
      <c r="FE106" s="189"/>
      <c r="FF106" s="189"/>
      <c r="FG106" s="189"/>
      <c r="FH106" s="189"/>
      <c r="FI106" s="189"/>
      <c r="FJ106" s="189"/>
      <c r="FK106" s="189"/>
      <c r="FL106" s="189"/>
      <c r="FM106" s="189"/>
      <c r="FN106" s="189"/>
      <c r="FO106" s="189"/>
      <c r="FP106" s="189"/>
      <c r="FQ106" s="189"/>
      <c r="FR106" s="189"/>
      <c r="FS106" s="189"/>
      <c r="FT106" s="189"/>
      <c r="FU106" s="189"/>
      <c r="FV106" s="189"/>
      <c r="FW106" s="189"/>
      <c r="FX106" s="406"/>
      <c r="FY106" s="143"/>
      <c r="FZ106" s="143"/>
      <c r="GA106" s="143"/>
      <c r="GB106" s="143"/>
      <c r="GC106" s="143"/>
      <c r="GD106" s="143"/>
      <c r="GE106" s="143"/>
      <c r="GF106" s="143"/>
      <c r="GG106" s="143"/>
      <c r="GH106" s="143"/>
      <c r="GI106" s="143"/>
      <c r="GJ106" s="143"/>
      <c r="GK106" s="143"/>
      <c r="GL106" s="143"/>
      <c r="GM106" s="143"/>
      <c r="GN106" s="143"/>
      <c r="GO106" s="143"/>
      <c r="GP106" s="143"/>
      <c r="GQ106" s="143"/>
      <c r="GR106" s="143"/>
      <c r="GS106" s="143"/>
      <c r="GT106" s="143"/>
      <c r="GU106" s="143"/>
      <c r="GV106" s="143"/>
      <c r="GW106" s="143"/>
      <c r="GX106" s="143"/>
      <c r="GY106" s="143"/>
      <c r="GZ106" s="143"/>
      <c r="HA106" s="143"/>
      <c r="HB106" s="143"/>
      <c r="HC106" s="143"/>
      <c r="HD106" s="143"/>
      <c r="HE106" s="143"/>
      <c r="HF106" s="143"/>
      <c r="HG106" s="143"/>
      <c r="HH106" s="143"/>
      <c r="HI106" s="143"/>
    </row>
    <row r="107" spans="2:217" s="157" customFormat="1" ht="14">
      <c r="B107" s="153"/>
      <c r="C107" s="155"/>
      <c r="D107" s="155"/>
      <c r="E107" s="155"/>
      <c r="F107" s="155"/>
      <c r="G107" s="155"/>
      <c r="H107" s="155"/>
      <c r="I107" s="155"/>
      <c r="J107" s="155"/>
      <c r="K107" s="155"/>
      <c r="L107" s="155"/>
      <c r="M107" s="155"/>
      <c r="N107" s="155"/>
      <c r="O107" s="189"/>
      <c r="P107" s="189"/>
      <c r="Q107" s="189"/>
      <c r="R107" s="189"/>
      <c r="S107" s="189"/>
      <c r="T107" s="189"/>
      <c r="U107" s="189"/>
      <c r="V107" s="189"/>
      <c r="W107" s="189"/>
      <c r="X107" s="189"/>
      <c r="Y107" s="189"/>
      <c r="Z107" s="189"/>
      <c r="AA107" s="189"/>
      <c r="AB107" s="189"/>
      <c r="AC107" s="189"/>
      <c r="AD107" s="189"/>
      <c r="AE107" s="189"/>
      <c r="AF107" s="189"/>
      <c r="AG107" s="189"/>
      <c r="AH107" s="189"/>
      <c r="AI107" s="189"/>
      <c r="AJ107" s="189"/>
      <c r="AK107" s="189"/>
      <c r="AL107" s="189"/>
      <c r="AM107" s="189"/>
      <c r="AN107" s="189"/>
      <c r="AO107" s="189"/>
      <c r="AP107" s="189"/>
      <c r="AQ107" s="189"/>
      <c r="AR107" s="189"/>
      <c r="AS107" s="189"/>
      <c r="AT107" s="189"/>
      <c r="AU107" s="189"/>
      <c r="AV107" s="189"/>
      <c r="AW107" s="189"/>
      <c r="AX107" s="189"/>
      <c r="AY107" s="189"/>
      <c r="AZ107" s="189"/>
      <c r="BA107" s="189"/>
      <c r="BB107" s="189"/>
      <c r="BC107" s="189"/>
      <c r="BD107" s="189"/>
      <c r="BE107" s="189"/>
      <c r="BF107" s="189"/>
      <c r="BG107" s="189"/>
      <c r="BH107" s="189"/>
      <c r="BI107" s="189"/>
      <c r="BJ107" s="189"/>
      <c r="BK107" s="189"/>
      <c r="BL107" s="189"/>
      <c r="BM107" s="189"/>
      <c r="BN107" s="189"/>
      <c r="BO107" s="189"/>
      <c r="BP107" s="189"/>
      <c r="BQ107" s="189"/>
      <c r="BR107" s="189"/>
      <c r="BS107" s="189"/>
      <c r="BT107" s="189"/>
      <c r="BU107" s="189"/>
      <c r="BV107" s="189"/>
      <c r="BW107" s="189"/>
      <c r="BX107" s="189"/>
      <c r="BY107" s="189"/>
      <c r="BZ107" s="189"/>
      <c r="CA107" s="189"/>
      <c r="CB107" s="189"/>
      <c r="CC107" s="189"/>
      <c r="CD107" s="189"/>
      <c r="CE107" s="189"/>
      <c r="CF107" s="189"/>
      <c r="CG107" s="189"/>
      <c r="CH107" s="189"/>
      <c r="CI107" s="189"/>
      <c r="CJ107" s="189"/>
      <c r="CK107" s="189"/>
      <c r="CL107" s="189"/>
      <c r="CM107" s="189"/>
      <c r="CN107" s="189"/>
      <c r="CO107" s="189"/>
      <c r="CP107" s="189"/>
      <c r="CQ107" s="189"/>
      <c r="CR107" s="189"/>
      <c r="CS107" s="189"/>
      <c r="CT107" s="189"/>
      <c r="CU107" s="189"/>
      <c r="CV107" s="189"/>
      <c r="CW107" s="189"/>
      <c r="CX107" s="189"/>
      <c r="CY107" s="189"/>
      <c r="CZ107" s="189"/>
      <c r="DA107" s="189"/>
      <c r="DB107" s="189"/>
      <c r="DC107" s="189"/>
      <c r="DD107" s="189"/>
      <c r="DE107" s="189"/>
      <c r="DF107" s="189"/>
      <c r="DG107" s="189"/>
      <c r="DH107" s="189"/>
      <c r="DI107" s="189"/>
      <c r="DJ107" s="189"/>
      <c r="DK107" s="189"/>
      <c r="DL107" s="189"/>
      <c r="DM107" s="189"/>
      <c r="DN107" s="189"/>
      <c r="DO107" s="189"/>
      <c r="DP107" s="189"/>
      <c r="DQ107" s="189"/>
      <c r="DR107" s="189"/>
      <c r="DS107" s="189"/>
      <c r="DT107" s="189"/>
      <c r="DU107" s="189"/>
      <c r="DV107" s="189"/>
      <c r="DW107" s="189"/>
      <c r="DX107" s="189"/>
      <c r="DY107" s="189"/>
      <c r="DZ107" s="189"/>
      <c r="EA107" s="189"/>
      <c r="EB107" s="189"/>
      <c r="EC107" s="189"/>
      <c r="ED107" s="189"/>
      <c r="EE107" s="189"/>
      <c r="EF107" s="189"/>
      <c r="EG107" s="189"/>
      <c r="EH107" s="189"/>
      <c r="EI107" s="189"/>
      <c r="EJ107" s="189"/>
      <c r="EK107" s="189"/>
      <c r="EL107" s="189"/>
      <c r="EM107" s="189"/>
      <c r="EN107" s="189"/>
      <c r="EO107" s="189"/>
      <c r="EP107" s="189"/>
      <c r="EQ107" s="189"/>
      <c r="ER107" s="189"/>
      <c r="ES107" s="189"/>
      <c r="ET107" s="189"/>
      <c r="EU107" s="189"/>
      <c r="EV107" s="189"/>
      <c r="EW107" s="189"/>
      <c r="EX107" s="189"/>
      <c r="EY107" s="189"/>
      <c r="EZ107" s="189"/>
      <c r="FA107" s="189"/>
      <c r="FB107" s="189"/>
      <c r="FC107" s="189"/>
      <c r="FD107" s="189"/>
      <c r="FE107" s="189"/>
      <c r="FF107" s="189"/>
      <c r="FG107" s="189"/>
      <c r="FH107" s="189"/>
      <c r="FI107" s="189"/>
      <c r="FJ107" s="189"/>
      <c r="FK107" s="189"/>
      <c r="FL107" s="189"/>
      <c r="FM107" s="189"/>
      <c r="FN107" s="189"/>
      <c r="FO107" s="189"/>
      <c r="FP107" s="189"/>
      <c r="FQ107" s="189"/>
      <c r="FR107" s="189"/>
      <c r="FS107" s="189"/>
      <c r="FT107" s="189"/>
      <c r="FU107" s="189"/>
      <c r="FV107" s="189"/>
      <c r="FW107" s="189"/>
      <c r="FX107" s="406"/>
      <c r="FY107" s="143"/>
      <c r="FZ107" s="143"/>
      <c r="GA107" s="143"/>
      <c r="GB107" s="143"/>
      <c r="GC107" s="143"/>
      <c r="GD107" s="143"/>
      <c r="GE107" s="143"/>
      <c r="GF107" s="143"/>
      <c r="GG107" s="143"/>
      <c r="GH107" s="143"/>
      <c r="GI107" s="143"/>
      <c r="GJ107" s="143"/>
      <c r="GK107" s="143"/>
      <c r="GL107" s="143"/>
      <c r="GM107" s="143"/>
      <c r="GN107" s="143"/>
      <c r="GO107" s="143"/>
      <c r="GP107" s="143"/>
      <c r="GQ107" s="143"/>
      <c r="GR107" s="143"/>
      <c r="GS107" s="143"/>
      <c r="GT107" s="143"/>
      <c r="GU107" s="143"/>
      <c r="GV107" s="143"/>
      <c r="GW107" s="143"/>
      <c r="GX107" s="143"/>
      <c r="GY107" s="143"/>
      <c r="GZ107" s="143"/>
      <c r="HA107" s="143"/>
      <c r="HB107" s="143"/>
      <c r="HC107" s="143"/>
      <c r="HD107" s="143"/>
      <c r="HE107" s="143"/>
      <c r="HF107" s="143"/>
      <c r="HG107" s="143"/>
      <c r="HH107" s="143"/>
      <c r="HI107" s="143"/>
    </row>
    <row r="108" spans="2:217" s="157" customFormat="1" ht="14">
      <c r="B108" s="153"/>
      <c r="C108" s="155"/>
      <c r="D108" s="155"/>
      <c r="E108" s="155"/>
      <c r="F108" s="155"/>
      <c r="G108" s="155"/>
      <c r="H108" s="155"/>
      <c r="I108" s="155"/>
      <c r="J108" s="155"/>
      <c r="K108" s="155"/>
      <c r="L108" s="155"/>
      <c r="M108" s="155"/>
      <c r="N108" s="155"/>
      <c r="O108" s="189"/>
      <c r="P108" s="189"/>
      <c r="Q108" s="189"/>
      <c r="R108" s="189"/>
      <c r="S108" s="189"/>
      <c r="T108" s="189"/>
      <c r="U108" s="189"/>
      <c r="V108" s="189"/>
      <c r="W108" s="189"/>
      <c r="X108" s="189"/>
      <c r="Y108" s="189"/>
      <c r="Z108" s="189"/>
      <c r="AA108" s="189"/>
      <c r="AB108" s="189"/>
      <c r="AC108" s="189"/>
      <c r="AD108" s="189"/>
      <c r="AE108" s="189"/>
      <c r="AF108" s="189"/>
      <c r="AG108" s="189"/>
      <c r="AH108" s="189"/>
      <c r="AI108" s="189"/>
      <c r="AJ108" s="189"/>
      <c r="AK108" s="189"/>
      <c r="AL108" s="189"/>
      <c r="AM108" s="189"/>
      <c r="AN108" s="189"/>
      <c r="AO108" s="189"/>
      <c r="AP108" s="189"/>
      <c r="AQ108" s="189"/>
      <c r="AR108" s="189"/>
      <c r="AS108" s="189"/>
      <c r="AT108" s="189"/>
      <c r="AU108" s="189"/>
      <c r="AV108" s="189"/>
      <c r="AW108" s="189"/>
      <c r="AX108" s="189"/>
      <c r="AY108" s="189"/>
      <c r="AZ108" s="189"/>
      <c r="BA108" s="189"/>
      <c r="BB108" s="189"/>
      <c r="BC108" s="189"/>
      <c r="BD108" s="189"/>
      <c r="BE108" s="189"/>
      <c r="BF108" s="189"/>
      <c r="BG108" s="189"/>
      <c r="BH108" s="189"/>
      <c r="BI108" s="189"/>
      <c r="BJ108" s="189"/>
      <c r="BK108" s="189"/>
      <c r="BL108" s="189"/>
      <c r="BM108" s="189"/>
      <c r="BN108" s="189"/>
      <c r="BO108" s="189"/>
      <c r="BP108" s="189"/>
      <c r="BQ108" s="189"/>
      <c r="BR108" s="189"/>
      <c r="BS108" s="189"/>
      <c r="BT108" s="189"/>
      <c r="BU108" s="189"/>
      <c r="BV108" s="189"/>
      <c r="BW108" s="189"/>
      <c r="BX108" s="189"/>
      <c r="BY108" s="189"/>
      <c r="BZ108" s="189"/>
      <c r="CA108" s="189"/>
      <c r="CB108" s="189"/>
      <c r="CC108" s="189"/>
      <c r="CD108" s="189"/>
      <c r="CE108" s="189"/>
      <c r="CF108" s="189"/>
      <c r="CG108" s="189"/>
      <c r="CH108" s="189"/>
      <c r="CI108" s="189"/>
      <c r="CJ108" s="189"/>
      <c r="CK108" s="189"/>
      <c r="CL108" s="189"/>
      <c r="CM108" s="189"/>
      <c r="CN108" s="189"/>
      <c r="CO108" s="189"/>
      <c r="CP108" s="189"/>
      <c r="CQ108" s="189"/>
      <c r="CR108" s="189"/>
      <c r="CS108" s="189"/>
      <c r="CT108" s="189"/>
      <c r="CU108" s="189"/>
      <c r="CV108" s="189"/>
      <c r="CW108" s="189"/>
      <c r="CX108" s="189"/>
      <c r="CY108" s="189"/>
      <c r="CZ108" s="189"/>
      <c r="DA108" s="189"/>
      <c r="DB108" s="189"/>
      <c r="DC108" s="189"/>
      <c r="DD108" s="189"/>
      <c r="DE108" s="189"/>
      <c r="DF108" s="189"/>
      <c r="DG108" s="189"/>
      <c r="DH108" s="189"/>
      <c r="DI108" s="189"/>
      <c r="DJ108" s="189"/>
      <c r="DK108" s="189"/>
      <c r="DL108" s="189"/>
      <c r="DM108" s="189"/>
      <c r="DN108" s="189"/>
      <c r="DO108" s="189"/>
      <c r="DP108" s="189"/>
      <c r="DQ108" s="189"/>
      <c r="DR108" s="189"/>
      <c r="DS108" s="189"/>
      <c r="DT108" s="189"/>
      <c r="DU108" s="189"/>
      <c r="DV108" s="189"/>
      <c r="DW108" s="189"/>
      <c r="DX108" s="189"/>
      <c r="DY108" s="189"/>
      <c r="DZ108" s="189"/>
      <c r="EA108" s="189"/>
      <c r="EB108" s="189"/>
      <c r="EC108" s="189"/>
      <c r="ED108" s="189"/>
      <c r="EE108" s="189"/>
      <c r="EF108" s="189"/>
      <c r="EG108" s="189"/>
      <c r="EH108" s="189"/>
      <c r="EI108" s="189"/>
      <c r="EJ108" s="189"/>
      <c r="EK108" s="189"/>
      <c r="EL108" s="189"/>
      <c r="EM108" s="189"/>
      <c r="EN108" s="189"/>
      <c r="EO108" s="189"/>
      <c r="EP108" s="189"/>
      <c r="EQ108" s="189"/>
      <c r="ER108" s="189"/>
      <c r="ES108" s="189"/>
      <c r="ET108" s="189"/>
      <c r="EU108" s="189"/>
      <c r="EV108" s="189"/>
      <c r="EW108" s="189"/>
      <c r="EX108" s="189"/>
      <c r="EY108" s="189"/>
      <c r="EZ108" s="189"/>
      <c r="FA108" s="189"/>
      <c r="FB108" s="189"/>
      <c r="FC108" s="189"/>
      <c r="FD108" s="189"/>
      <c r="FE108" s="189"/>
      <c r="FF108" s="189"/>
      <c r="FG108" s="189"/>
      <c r="FH108" s="189"/>
      <c r="FI108" s="189"/>
      <c r="FJ108" s="189"/>
      <c r="FK108" s="189"/>
      <c r="FL108" s="189"/>
      <c r="FM108" s="189"/>
      <c r="FN108" s="189"/>
      <c r="FO108" s="189"/>
      <c r="FP108" s="189"/>
      <c r="FQ108" s="189"/>
      <c r="FR108" s="189"/>
      <c r="FS108" s="189"/>
      <c r="FT108" s="189"/>
      <c r="FU108" s="189"/>
      <c r="FV108" s="189"/>
      <c r="FW108" s="189"/>
      <c r="FX108" s="406"/>
      <c r="FY108" s="143"/>
      <c r="FZ108" s="143"/>
      <c r="GA108" s="143"/>
      <c r="GB108" s="143"/>
      <c r="GC108" s="143"/>
      <c r="GD108" s="143"/>
      <c r="GE108" s="143"/>
      <c r="GF108" s="143"/>
      <c r="GG108" s="143"/>
      <c r="GH108" s="143"/>
      <c r="GI108" s="143"/>
      <c r="GJ108" s="143"/>
      <c r="GK108" s="143"/>
      <c r="GL108" s="143"/>
      <c r="GM108" s="143"/>
      <c r="GN108" s="143"/>
      <c r="GO108" s="143"/>
      <c r="GP108" s="143"/>
      <c r="GQ108" s="143"/>
      <c r="GR108" s="143"/>
      <c r="GS108" s="143"/>
      <c r="GT108" s="143"/>
      <c r="GU108" s="143"/>
      <c r="GV108" s="143"/>
      <c r="GW108" s="143"/>
      <c r="GX108" s="143"/>
      <c r="GY108" s="143"/>
      <c r="GZ108" s="143"/>
      <c r="HA108" s="143"/>
      <c r="HB108" s="143"/>
      <c r="HC108" s="143"/>
      <c r="HD108" s="143"/>
      <c r="HE108" s="143"/>
      <c r="HF108" s="143"/>
      <c r="HG108" s="143"/>
      <c r="HH108" s="143"/>
      <c r="HI108" s="143"/>
    </row>
    <row r="109" spans="2:217" s="157" customFormat="1" ht="14">
      <c r="B109" s="153"/>
      <c r="C109" s="155"/>
      <c r="D109" s="155"/>
      <c r="E109" s="155"/>
      <c r="F109" s="155"/>
      <c r="G109" s="155"/>
      <c r="H109" s="155"/>
      <c r="I109" s="155"/>
      <c r="J109" s="155"/>
      <c r="K109" s="155"/>
      <c r="L109" s="155"/>
      <c r="M109" s="155"/>
      <c r="N109" s="155"/>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89"/>
      <c r="AS109" s="189"/>
      <c r="AT109" s="189"/>
      <c r="AU109" s="189"/>
      <c r="AV109" s="189"/>
      <c r="AW109" s="189"/>
      <c r="AX109" s="189"/>
      <c r="AY109" s="189"/>
      <c r="AZ109" s="189"/>
      <c r="BA109" s="189"/>
      <c r="BB109" s="496"/>
      <c r="BC109" s="496"/>
      <c r="BD109" s="496"/>
      <c r="BE109" s="496"/>
      <c r="BF109" s="496"/>
      <c r="BG109" s="496"/>
      <c r="BH109" s="496"/>
      <c r="BI109" s="496"/>
      <c r="BJ109" s="496"/>
      <c r="BK109" s="496"/>
      <c r="BL109" s="496"/>
      <c r="BM109" s="496"/>
      <c r="BN109" s="496"/>
      <c r="BO109" s="496"/>
      <c r="BP109" s="496"/>
      <c r="BQ109" s="496"/>
      <c r="BR109" s="496"/>
      <c r="BS109" s="496"/>
      <c r="BT109" s="496"/>
      <c r="BU109" s="496"/>
      <c r="BV109" s="496"/>
      <c r="BW109" s="496"/>
      <c r="BX109" s="496"/>
      <c r="BY109" s="496"/>
      <c r="BZ109" s="496"/>
      <c r="CA109" s="496"/>
      <c r="CB109" s="496"/>
      <c r="CC109" s="496"/>
      <c r="CD109" s="496"/>
      <c r="CE109" s="496"/>
      <c r="CF109" s="496"/>
      <c r="CG109" s="496"/>
      <c r="CH109" s="496"/>
      <c r="CI109" s="496"/>
      <c r="CJ109" s="496"/>
      <c r="CK109" s="496"/>
      <c r="CL109" s="496"/>
      <c r="CM109" s="496"/>
      <c r="CN109" s="496"/>
      <c r="CO109" s="496"/>
      <c r="CP109" s="496"/>
      <c r="CQ109" s="496"/>
      <c r="CR109" s="496"/>
      <c r="CS109" s="496"/>
      <c r="CT109" s="496"/>
      <c r="CU109" s="496"/>
      <c r="CV109" s="496"/>
      <c r="CW109" s="496"/>
      <c r="CX109" s="496"/>
      <c r="CY109" s="496"/>
      <c r="CZ109" s="496"/>
      <c r="DA109" s="496"/>
      <c r="DB109" s="496"/>
      <c r="DC109" s="496"/>
      <c r="DD109" s="496"/>
      <c r="DE109" s="496"/>
      <c r="DF109" s="496"/>
      <c r="DG109" s="496"/>
      <c r="DH109" s="496"/>
      <c r="DI109" s="496"/>
      <c r="DJ109" s="496"/>
      <c r="DK109" s="496"/>
      <c r="DL109" s="496"/>
      <c r="DM109" s="496"/>
      <c r="DN109" s="496"/>
      <c r="DO109" s="496"/>
      <c r="DP109" s="496"/>
      <c r="DQ109" s="496"/>
      <c r="DR109" s="496"/>
      <c r="DS109" s="496"/>
      <c r="DT109" s="496"/>
      <c r="DU109" s="497"/>
      <c r="DV109" s="497"/>
      <c r="DW109" s="497"/>
      <c r="DX109" s="497"/>
      <c r="DY109" s="497"/>
      <c r="DZ109" s="497"/>
      <c r="EA109" s="497"/>
      <c r="EB109" s="497"/>
      <c r="EC109" s="497"/>
      <c r="ED109" s="497"/>
      <c r="EE109" s="497"/>
      <c r="EF109" s="497"/>
      <c r="EG109" s="497"/>
      <c r="EH109" s="497"/>
      <c r="EI109" s="497"/>
      <c r="EJ109" s="497"/>
      <c r="EK109" s="497"/>
      <c r="EL109" s="497"/>
      <c r="EM109" s="497"/>
      <c r="EN109" s="497"/>
      <c r="EO109" s="497"/>
      <c r="EP109" s="497"/>
      <c r="EQ109" s="497"/>
      <c r="ER109" s="497"/>
      <c r="ES109" s="497"/>
      <c r="ET109" s="497"/>
      <c r="EU109" s="497"/>
      <c r="EV109" s="497"/>
      <c r="EW109" s="497"/>
      <c r="EX109" s="497"/>
      <c r="EY109" s="497"/>
      <c r="EZ109" s="497"/>
      <c r="FA109" s="497"/>
      <c r="FB109" s="497"/>
      <c r="FC109" s="497"/>
      <c r="FD109" s="497"/>
      <c r="FE109" s="497"/>
      <c r="FF109" s="497"/>
      <c r="FG109" s="497"/>
      <c r="FH109" s="497"/>
      <c r="FI109" s="497"/>
      <c r="FJ109" s="497"/>
      <c r="FK109" s="497"/>
      <c r="FL109" s="497"/>
      <c r="FM109" s="497"/>
      <c r="FN109" s="497"/>
      <c r="FO109" s="497"/>
      <c r="FP109" s="497"/>
      <c r="FQ109" s="497"/>
      <c r="FR109" s="497"/>
      <c r="FS109" s="497"/>
      <c r="FT109" s="497"/>
      <c r="FU109" s="497"/>
      <c r="FV109" s="497"/>
      <c r="FW109" s="497"/>
      <c r="FX109" s="406"/>
      <c r="FY109" s="143"/>
      <c r="FZ109" s="143"/>
      <c r="GA109" s="143"/>
      <c r="GB109" s="143"/>
      <c r="GC109" s="143"/>
      <c r="GD109" s="143"/>
      <c r="GE109" s="143"/>
      <c r="GF109" s="143"/>
      <c r="GG109" s="143"/>
      <c r="GH109" s="143"/>
      <c r="GI109" s="143"/>
      <c r="GJ109" s="143"/>
      <c r="GK109" s="143"/>
      <c r="GL109" s="143"/>
      <c r="GM109" s="143"/>
      <c r="GN109" s="143"/>
      <c r="GO109" s="143"/>
      <c r="GP109" s="143"/>
      <c r="GQ109" s="143"/>
      <c r="GR109" s="143"/>
      <c r="GS109" s="143"/>
      <c r="GT109" s="143"/>
      <c r="GU109" s="143"/>
      <c r="GV109" s="143"/>
      <c r="GW109" s="143"/>
      <c r="GX109" s="143"/>
      <c r="GY109" s="143"/>
      <c r="GZ109" s="143"/>
      <c r="HA109" s="143"/>
      <c r="HB109" s="143"/>
      <c r="HC109" s="143"/>
      <c r="HD109" s="143"/>
      <c r="HE109" s="143"/>
      <c r="HF109" s="143"/>
      <c r="HG109" s="143"/>
      <c r="HH109" s="143"/>
      <c r="HI109" s="143"/>
    </row>
    <row r="110" spans="2:217" s="157" customFormat="1" ht="10.5" customHeight="1">
      <c r="B110" s="152"/>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498"/>
      <c r="BC110" s="498"/>
      <c r="BD110" s="498"/>
      <c r="BE110" s="498"/>
      <c r="BF110" s="498"/>
      <c r="BG110" s="498"/>
      <c r="BH110" s="498"/>
      <c r="BI110" s="498"/>
      <c r="BJ110" s="498"/>
      <c r="BK110" s="498"/>
      <c r="BL110" s="498"/>
      <c r="BM110" s="498"/>
      <c r="BN110" s="498"/>
      <c r="BO110" s="498"/>
      <c r="BP110" s="498"/>
      <c r="BQ110" s="498"/>
      <c r="BR110" s="498"/>
      <c r="BS110" s="499"/>
      <c r="BT110" s="499"/>
      <c r="BU110" s="499"/>
      <c r="BV110" s="499"/>
      <c r="BW110" s="498"/>
      <c r="BX110" s="498"/>
      <c r="BY110" s="498"/>
      <c r="BZ110" s="498"/>
      <c r="CA110" s="498"/>
      <c r="CB110" s="498"/>
      <c r="CC110" s="498"/>
      <c r="CD110" s="498"/>
      <c r="CE110" s="498"/>
      <c r="CF110" s="498"/>
      <c r="CG110" s="498"/>
      <c r="CH110" s="498"/>
      <c r="CI110" s="498"/>
      <c r="CJ110" s="498"/>
      <c r="CK110" s="498"/>
      <c r="CL110" s="498"/>
      <c r="CM110" s="498"/>
      <c r="CN110" s="498"/>
      <c r="CO110" s="498"/>
      <c r="CP110" s="498"/>
      <c r="CQ110" s="498"/>
      <c r="CR110" s="498"/>
      <c r="CS110" s="498"/>
      <c r="CT110" s="498"/>
      <c r="CU110" s="498"/>
      <c r="CV110" s="498"/>
      <c r="CW110" s="498"/>
      <c r="CX110" s="498"/>
      <c r="CY110" s="498"/>
      <c r="CZ110" s="498"/>
      <c r="DA110" s="498"/>
      <c r="DB110" s="498"/>
      <c r="DC110" s="498"/>
      <c r="DD110" s="498"/>
      <c r="DE110" s="498"/>
      <c r="DF110" s="498"/>
      <c r="DG110" s="498"/>
      <c r="DH110" s="498"/>
      <c r="DI110" s="498"/>
      <c r="DJ110" s="498"/>
      <c r="DK110" s="498"/>
      <c r="DL110" s="498"/>
      <c r="DM110" s="498"/>
      <c r="DN110" s="498"/>
      <c r="DO110" s="498"/>
      <c r="DP110" s="498"/>
      <c r="DQ110" s="498"/>
      <c r="DR110" s="498"/>
      <c r="DS110" s="498"/>
      <c r="DT110" s="498"/>
      <c r="DU110" s="497"/>
      <c r="DV110" s="497"/>
      <c r="DW110" s="497"/>
      <c r="DX110" s="497"/>
      <c r="DY110" s="497"/>
      <c r="DZ110" s="497"/>
      <c r="EA110" s="497"/>
      <c r="EB110" s="497"/>
      <c r="EC110" s="497"/>
      <c r="ED110" s="497"/>
      <c r="EE110" s="497"/>
      <c r="EF110" s="497"/>
      <c r="EG110" s="497"/>
      <c r="EH110" s="497"/>
      <c r="EI110" s="497"/>
      <c r="EJ110" s="497"/>
      <c r="EK110" s="497"/>
      <c r="EL110" s="497"/>
      <c r="EM110" s="497"/>
      <c r="EN110" s="497"/>
      <c r="EO110" s="497"/>
      <c r="EP110" s="497"/>
      <c r="EQ110" s="497"/>
      <c r="ER110" s="497"/>
      <c r="ES110" s="497"/>
      <c r="ET110" s="497"/>
      <c r="EU110" s="497"/>
      <c r="EV110" s="497"/>
      <c r="EW110" s="497"/>
      <c r="EX110" s="497"/>
      <c r="EY110" s="497"/>
      <c r="EZ110" s="497"/>
      <c r="FA110" s="497"/>
      <c r="FB110" s="497"/>
      <c r="FC110" s="497"/>
      <c r="FD110" s="497"/>
      <c r="FE110" s="497"/>
      <c r="FF110" s="497"/>
      <c r="FG110" s="497"/>
      <c r="FH110" s="497"/>
      <c r="FI110" s="497"/>
      <c r="FJ110" s="497"/>
      <c r="FK110" s="497"/>
      <c r="FL110" s="497"/>
      <c r="FM110" s="497"/>
      <c r="FN110" s="497"/>
      <c r="FO110" s="497"/>
      <c r="FP110" s="497"/>
      <c r="FQ110" s="497"/>
      <c r="FR110" s="497"/>
      <c r="FS110" s="497"/>
      <c r="FT110" s="497"/>
      <c r="FU110" s="497"/>
      <c r="FV110" s="497"/>
      <c r="FW110" s="497"/>
      <c r="FX110" s="406"/>
      <c r="FY110" s="143"/>
      <c r="FZ110" s="143"/>
      <c r="GA110" s="143"/>
      <c r="GB110" s="143"/>
      <c r="GC110" s="143"/>
      <c r="GD110" s="143"/>
      <c r="GE110" s="143"/>
      <c r="GF110" s="143"/>
      <c r="GG110" s="143"/>
      <c r="GH110" s="143"/>
      <c r="GI110" s="143"/>
      <c r="GJ110" s="143"/>
      <c r="GK110" s="143"/>
      <c r="GL110" s="143"/>
      <c r="GM110" s="143"/>
      <c r="GN110" s="143"/>
      <c r="GO110" s="143"/>
      <c r="GP110" s="143"/>
      <c r="GQ110" s="143"/>
      <c r="GR110" s="143"/>
      <c r="GS110" s="143"/>
      <c r="GT110" s="143"/>
      <c r="GU110" s="143"/>
      <c r="GV110" s="143"/>
      <c r="GW110" s="143"/>
      <c r="GX110" s="143"/>
      <c r="GY110" s="143"/>
      <c r="GZ110" s="143"/>
      <c r="HA110" s="143"/>
      <c r="HB110" s="143"/>
      <c r="HC110" s="143"/>
      <c r="HD110" s="143"/>
      <c r="HE110" s="143"/>
      <c r="HF110" s="143"/>
      <c r="HG110" s="143"/>
      <c r="HH110" s="143"/>
      <c r="HI110" s="143"/>
    </row>
    <row r="111" spans="2:217" s="157" customFormat="1" ht="4.5" customHeight="1">
      <c r="B111" s="161"/>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500"/>
      <c r="BC111" s="500"/>
      <c r="BD111" s="500"/>
      <c r="BE111" s="500"/>
      <c r="BF111" s="500"/>
      <c r="BG111" s="500"/>
      <c r="BH111" s="500"/>
      <c r="BI111" s="500"/>
      <c r="BJ111" s="500"/>
      <c r="BK111" s="500"/>
      <c r="BL111" s="500"/>
      <c r="BM111" s="500"/>
      <c r="BN111" s="500"/>
      <c r="BO111" s="500"/>
      <c r="BP111" s="500"/>
      <c r="BQ111" s="500"/>
      <c r="BR111" s="500"/>
      <c r="BS111" s="501"/>
      <c r="BT111" s="501"/>
      <c r="BU111" s="501"/>
      <c r="BV111" s="501"/>
      <c r="BW111" s="500"/>
      <c r="BX111" s="500"/>
      <c r="BY111" s="500"/>
      <c r="BZ111" s="500"/>
      <c r="CA111" s="500"/>
      <c r="CB111" s="500"/>
      <c r="CC111" s="500"/>
      <c r="CD111" s="500"/>
      <c r="CE111" s="500"/>
      <c r="CF111" s="500"/>
      <c r="CG111" s="500"/>
      <c r="CH111" s="500"/>
      <c r="CI111" s="500"/>
      <c r="CJ111" s="500"/>
      <c r="CK111" s="500"/>
      <c r="CL111" s="500"/>
      <c r="CM111" s="500"/>
      <c r="CN111" s="500"/>
      <c r="CO111" s="500"/>
      <c r="CP111" s="500"/>
      <c r="CQ111" s="500"/>
      <c r="CR111" s="500"/>
      <c r="CS111" s="500"/>
      <c r="CT111" s="500"/>
      <c r="CU111" s="500"/>
      <c r="CV111" s="500"/>
      <c r="CW111" s="500"/>
      <c r="CX111" s="500"/>
      <c r="CY111" s="500"/>
      <c r="CZ111" s="500"/>
      <c r="DA111" s="500"/>
      <c r="DB111" s="500"/>
      <c r="DC111" s="500"/>
      <c r="DD111" s="500"/>
      <c r="DE111" s="500"/>
      <c r="DF111" s="500"/>
      <c r="DG111" s="500"/>
      <c r="DH111" s="500"/>
      <c r="DI111" s="500"/>
      <c r="DJ111" s="500"/>
      <c r="DK111" s="500"/>
      <c r="DL111" s="500"/>
      <c r="DM111" s="500"/>
      <c r="DN111" s="500"/>
      <c r="DO111" s="500"/>
      <c r="DP111" s="500"/>
      <c r="DQ111" s="500"/>
      <c r="DR111" s="500"/>
      <c r="DS111" s="500"/>
      <c r="DT111" s="500"/>
      <c r="DU111" s="502"/>
      <c r="DV111" s="502"/>
      <c r="DW111" s="502"/>
      <c r="DX111" s="502"/>
      <c r="DY111" s="502"/>
      <c r="DZ111" s="502"/>
      <c r="EA111" s="502"/>
      <c r="EB111" s="502"/>
      <c r="EC111" s="502"/>
      <c r="ED111" s="502"/>
      <c r="EE111" s="502"/>
      <c r="EF111" s="502"/>
      <c r="EG111" s="502"/>
      <c r="EH111" s="502"/>
      <c r="EI111" s="502"/>
      <c r="EJ111" s="502"/>
      <c r="EK111" s="502"/>
      <c r="EL111" s="502"/>
      <c r="EM111" s="502"/>
      <c r="EN111" s="502"/>
      <c r="EO111" s="502"/>
      <c r="EP111" s="502"/>
      <c r="EQ111" s="502"/>
      <c r="ER111" s="502"/>
      <c r="ES111" s="502"/>
      <c r="ET111" s="502"/>
      <c r="EU111" s="502"/>
      <c r="EV111" s="502"/>
      <c r="EW111" s="502"/>
      <c r="EX111" s="502"/>
      <c r="EY111" s="502"/>
      <c r="EZ111" s="502"/>
      <c r="FA111" s="502"/>
      <c r="FB111" s="502"/>
      <c r="FC111" s="502"/>
      <c r="FD111" s="502"/>
      <c r="FE111" s="502"/>
      <c r="FF111" s="502"/>
      <c r="FG111" s="502"/>
      <c r="FH111" s="502"/>
      <c r="FI111" s="502"/>
      <c r="FJ111" s="502"/>
      <c r="FK111" s="502"/>
      <c r="FL111" s="502"/>
      <c r="FM111" s="502"/>
      <c r="FN111" s="502"/>
      <c r="FO111" s="502"/>
      <c r="FP111" s="502"/>
      <c r="FQ111" s="502"/>
      <c r="FR111" s="502"/>
      <c r="FS111" s="502"/>
      <c r="FT111" s="502"/>
      <c r="FU111" s="502"/>
      <c r="FV111" s="502"/>
      <c r="FW111" s="502"/>
      <c r="FX111" s="406"/>
      <c r="FY111" s="143"/>
      <c r="FZ111" s="143"/>
      <c r="GA111" s="143"/>
      <c r="GB111" s="143"/>
      <c r="GC111" s="143"/>
      <c r="GD111" s="143"/>
      <c r="GE111" s="143"/>
      <c r="GF111" s="143"/>
      <c r="GG111" s="143"/>
      <c r="GH111" s="143"/>
      <c r="GI111" s="143"/>
      <c r="GJ111" s="143"/>
      <c r="GK111" s="143"/>
      <c r="GL111" s="143"/>
      <c r="GM111" s="143"/>
      <c r="GN111" s="143"/>
      <c r="GO111" s="143"/>
      <c r="GP111" s="143"/>
      <c r="GQ111" s="143"/>
      <c r="GR111" s="143"/>
      <c r="GS111" s="143"/>
      <c r="GT111" s="143"/>
      <c r="GU111" s="143"/>
      <c r="GV111" s="143"/>
      <c r="GW111" s="143"/>
      <c r="GX111" s="143"/>
      <c r="GY111" s="143"/>
      <c r="GZ111" s="143"/>
      <c r="HA111" s="143"/>
      <c r="HB111" s="143"/>
      <c r="HC111" s="143"/>
      <c r="HD111" s="143"/>
      <c r="HE111" s="143"/>
      <c r="HF111" s="143"/>
      <c r="HG111" s="143"/>
      <c r="HH111" s="143"/>
      <c r="HI111" s="143"/>
    </row>
    <row r="112" spans="2:217" s="157" customFormat="1" ht="14">
      <c r="B112" s="163"/>
      <c r="C112" s="167"/>
      <c r="D112" s="167"/>
      <c r="E112" s="167"/>
      <c r="F112" s="167"/>
      <c r="BB112" s="503"/>
      <c r="BC112" s="503"/>
      <c r="BD112" s="503"/>
      <c r="BE112" s="503"/>
      <c r="BF112" s="503"/>
      <c r="BG112" s="503"/>
      <c r="BH112" s="503"/>
      <c r="BI112" s="503"/>
      <c r="BJ112" s="503"/>
      <c r="BK112" s="503"/>
      <c r="BL112" s="503"/>
      <c r="BM112" s="503"/>
      <c r="BN112" s="504"/>
      <c r="BO112" s="504"/>
      <c r="BP112" s="504"/>
      <c r="BQ112" s="504"/>
      <c r="BR112" s="504"/>
      <c r="BS112" s="504"/>
      <c r="BT112" s="504"/>
      <c r="BU112" s="504"/>
      <c r="BV112" s="504"/>
      <c r="BW112" s="504"/>
      <c r="BX112" s="504"/>
      <c r="BY112" s="504"/>
      <c r="BZ112" s="504"/>
      <c r="CA112" s="504"/>
      <c r="CB112" s="504"/>
      <c r="CC112" s="504"/>
      <c r="CD112" s="504"/>
      <c r="CE112" s="504"/>
      <c r="CF112" s="504"/>
      <c r="CG112" s="504"/>
      <c r="CH112" s="504"/>
      <c r="CI112" s="504"/>
      <c r="CJ112" s="504"/>
      <c r="CK112" s="504"/>
      <c r="CL112" s="504"/>
      <c r="CM112" s="504"/>
      <c r="CN112" s="504"/>
      <c r="CO112" s="504"/>
      <c r="CP112" s="504"/>
      <c r="CQ112" s="504"/>
      <c r="CR112" s="504"/>
      <c r="CS112" s="504"/>
      <c r="CT112" s="504"/>
      <c r="CU112" s="504"/>
      <c r="CV112" s="504"/>
      <c r="CW112" s="504"/>
      <c r="CX112" s="504"/>
      <c r="CY112" s="504"/>
      <c r="CZ112" s="504"/>
      <c r="DA112" s="498"/>
      <c r="DB112" s="498"/>
      <c r="DC112" s="504"/>
      <c r="DD112" s="504"/>
      <c r="DE112" s="504"/>
      <c r="DF112" s="504"/>
      <c r="DG112" s="504"/>
      <c r="DH112" s="504"/>
      <c r="DI112" s="504"/>
      <c r="DJ112" s="504"/>
      <c r="DK112" s="504"/>
      <c r="DL112" s="504"/>
      <c r="DM112" s="504"/>
      <c r="DN112" s="504"/>
      <c r="DO112" s="504"/>
      <c r="DP112" s="504"/>
      <c r="DQ112" s="504"/>
      <c r="DR112" s="504"/>
      <c r="DS112" s="504"/>
      <c r="DT112" s="503"/>
      <c r="DU112" s="505"/>
      <c r="DV112" s="505"/>
      <c r="DW112" s="505"/>
      <c r="DX112" s="505"/>
      <c r="DY112" s="505"/>
      <c r="DZ112" s="505"/>
      <c r="EA112" s="505"/>
      <c r="EB112" s="505"/>
      <c r="EC112" s="505"/>
      <c r="ED112" s="505"/>
      <c r="EE112" s="505"/>
      <c r="EF112" s="505"/>
      <c r="EG112" s="505"/>
      <c r="EH112" s="505"/>
      <c r="EI112" s="505"/>
      <c r="EJ112" s="505"/>
      <c r="EK112" s="505"/>
      <c r="EL112" s="505"/>
      <c r="EM112" s="505"/>
      <c r="EN112" s="505"/>
      <c r="EO112" s="505"/>
      <c r="EP112" s="505"/>
      <c r="EQ112" s="505"/>
      <c r="ER112" s="505"/>
      <c r="ES112" s="505"/>
      <c r="ET112" s="505"/>
      <c r="EU112" s="505"/>
      <c r="EV112" s="505"/>
      <c r="EW112" s="505"/>
      <c r="EX112" s="505"/>
      <c r="EY112" s="505"/>
      <c r="EZ112" s="505"/>
      <c r="FA112" s="505"/>
      <c r="FB112" s="505"/>
      <c r="FC112" s="505"/>
      <c r="FD112" s="505"/>
      <c r="FE112" s="505"/>
      <c r="FF112" s="505"/>
      <c r="FG112" s="505"/>
      <c r="FH112" s="505"/>
      <c r="FI112" s="505"/>
      <c r="FJ112" s="505"/>
      <c r="FK112" s="505"/>
      <c r="FL112" s="505"/>
      <c r="FM112" s="505"/>
      <c r="FN112" s="505"/>
      <c r="FO112" s="505"/>
      <c r="FP112" s="505"/>
      <c r="FQ112" s="505"/>
      <c r="FR112" s="505"/>
      <c r="FS112" s="505"/>
      <c r="FT112" s="505"/>
      <c r="FU112" s="505"/>
      <c r="FV112" s="505"/>
      <c r="FW112" s="505"/>
      <c r="FX112" s="406"/>
      <c r="FY112" s="143"/>
      <c r="FZ112" s="143"/>
      <c r="GA112" s="143"/>
      <c r="GB112" s="143"/>
      <c r="GC112" s="143"/>
      <c r="GD112" s="143"/>
      <c r="GE112" s="143"/>
      <c r="GF112" s="143"/>
      <c r="GG112" s="143"/>
      <c r="GH112" s="143"/>
      <c r="GI112" s="143"/>
      <c r="GJ112" s="143"/>
      <c r="GK112" s="143"/>
      <c r="GL112" s="143"/>
      <c r="GM112" s="143"/>
      <c r="GN112" s="143"/>
      <c r="GO112" s="143"/>
      <c r="GP112" s="143"/>
      <c r="GQ112" s="143"/>
      <c r="GR112" s="143"/>
      <c r="GS112" s="143"/>
      <c r="GT112" s="143"/>
      <c r="GU112" s="143"/>
      <c r="GV112" s="143"/>
      <c r="GW112" s="143"/>
      <c r="GX112" s="143"/>
      <c r="GY112" s="143"/>
      <c r="GZ112" s="143"/>
      <c r="HA112" s="143"/>
      <c r="HB112" s="143"/>
      <c r="HC112" s="143"/>
      <c r="HD112" s="143"/>
      <c r="HE112" s="143"/>
      <c r="HF112" s="143"/>
      <c r="HG112" s="143"/>
      <c r="HH112" s="143"/>
      <c r="HI112" s="143"/>
    </row>
    <row r="113" spans="1:217" s="181" customFormat="1" ht="14">
      <c r="A113" s="157"/>
      <c r="B113" s="153"/>
      <c r="C113" s="155"/>
      <c r="D113" s="155"/>
      <c r="E113" s="155"/>
      <c r="F113" s="155"/>
      <c r="G113" s="155"/>
      <c r="H113" s="155"/>
      <c r="I113" s="155"/>
      <c r="J113" s="155"/>
      <c r="K113" s="155"/>
      <c r="L113" s="155"/>
      <c r="M113" s="155"/>
      <c r="N113" s="155"/>
      <c r="O113" s="197"/>
      <c r="P113" s="197"/>
      <c r="Q113" s="197"/>
      <c r="R113" s="197"/>
      <c r="S113" s="197"/>
      <c r="T113" s="197"/>
      <c r="U113" s="197"/>
      <c r="V113" s="197"/>
      <c r="W113" s="197"/>
      <c r="X113" s="197"/>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506"/>
      <c r="BC113" s="506"/>
      <c r="BD113" s="506"/>
      <c r="BE113" s="506"/>
      <c r="BF113" s="506"/>
      <c r="BG113" s="506"/>
      <c r="BH113" s="506"/>
      <c r="BI113" s="506"/>
      <c r="BJ113" s="506"/>
      <c r="BK113" s="506"/>
      <c r="BL113" s="506"/>
      <c r="BM113" s="506"/>
      <c r="BN113" s="506"/>
      <c r="BO113" s="506"/>
      <c r="BP113" s="506"/>
      <c r="BQ113" s="506"/>
      <c r="BR113" s="506"/>
      <c r="BS113" s="506"/>
      <c r="BT113" s="506"/>
      <c r="BU113" s="506"/>
      <c r="BV113" s="506"/>
      <c r="BW113" s="506"/>
      <c r="BX113" s="506"/>
      <c r="BY113" s="506"/>
      <c r="BZ113" s="506"/>
      <c r="CA113" s="506"/>
      <c r="CB113" s="506"/>
      <c r="CC113" s="506"/>
      <c r="CD113" s="506"/>
      <c r="CE113" s="506"/>
      <c r="CF113" s="506"/>
      <c r="CG113" s="506"/>
      <c r="CH113" s="506"/>
      <c r="CI113" s="506"/>
      <c r="CJ113" s="506"/>
      <c r="CK113" s="506"/>
      <c r="CL113" s="506"/>
      <c r="CM113" s="506"/>
      <c r="CN113" s="506"/>
      <c r="CO113" s="506"/>
      <c r="CP113" s="506"/>
      <c r="CQ113" s="506"/>
      <c r="CR113" s="506"/>
      <c r="CS113" s="506"/>
      <c r="CT113" s="506"/>
      <c r="CU113" s="506"/>
      <c r="CV113" s="506"/>
      <c r="CW113" s="506"/>
      <c r="CX113" s="506"/>
      <c r="CY113" s="506"/>
      <c r="CZ113" s="506"/>
      <c r="DA113" s="506"/>
      <c r="DB113" s="506"/>
      <c r="DC113" s="506"/>
      <c r="DD113" s="506"/>
      <c r="DE113" s="506"/>
      <c r="DF113" s="506"/>
      <c r="DG113" s="506"/>
      <c r="DH113" s="506"/>
      <c r="DI113" s="506"/>
      <c r="DJ113" s="506"/>
      <c r="DK113" s="506"/>
      <c r="DL113" s="506"/>
      <c r="DM113" s="506"/>
      <c r="DN113" s="506"/>
      <c r="DO113" s="506"/>
      <c r="DP113" s="506"/>
      <c r="DQ113" s="506"/>
      <c r="DR113" s="506"/>
      <c r="DS113" s="506"/>
      <c r="DT113" s="506"/>
      <c r="DU113" s="507"/>
      <c r="DV113" s="507"/>
      <c r="DW113" s="507"/>
      <c r="DX113" s="507"/>
      <c r="DY113" s="507"/>
      <c r="DZ113" s="507"/>
      <c r="EA113" s="507"/>
      <c r="EB113" s="507"/>
      <c r="EC113" s="507"/>
      <c r="ED113" s="507"/>
      <c r="EE113" s="507"/>
      <c r="EF113" s="507"/>
      <c r="EG113" s="507"/>
      <c r="EH113" s="507"/>
      <c r="EI113" s="507"/>
      <c r="EJ113" s="507"/>
      <c r="EK113" s="507"/>
      <c r="EL113" s="507"/>
      <c r="EM113" s="507"/>
      <c r="EN113" s="507"/>
      <c r="EO113" s="507"/>
      <c r="EP113" s="507"/>
      <c r="EQ113" s="507"/>
      <c r="ER113" s="507"/>
      <c r="ES113" s="507"/>
      <c r="ET113" s="507"/>
      <c r="EU113" s="507"/>
      <c r="EV113" s="507"/>
      <c r="EW113" s="507"/>
      <c r="EX113" s="507"/>
      <c r="EY113" s="507"/>
      <c r="EZ113" s="507"/>
      <c r="FA113" s="507"/>
      <c r="FB113" s="507"/>
      <c r="FC113" s="507"/>
      <c r="FD113" s="507"/>
      <c r="FE113" s="507"/>
      <c r="FF113" s="507"/>
      <c r="FG113" s="507"/>
      <c r="FH113" s="507"/>
      <c r="FI113" s="507"/>
      <c r="FJ113" s="507"/>
      <c r="FK113" s="507"/>
      <c r="FL113" s="507"/>
      <c r="FM113" s="507"/>
      <c r="FN113" s="507"/>
      <c r="FO113" s="507"/>
      <c r="FP113" s="507"/>
      <c r="FQ113" s="507"/>
      <c r="FR113" s="507"/>
      <c r="FS113" s="507"/>
      <c r="FT113" s="507"/>
      <c r="FU113" s="507"/>
      <c r="FV113" s="507"/>
      <c r="FW113" s="507"/>
      <c r="FX113" s="406"/>
      <c r="FY113" s="461"/>
      <c r="FZ113" s="404"/>
      <c r="GA113" s="404"/>
      <c r="GB113" s="404"/>
      <c r="GC113" s="404"/>
      <c r="GD113" s="404"/>
      <c r="GE113" s="404"/>
      <c r="GF113" s="404"/>
      <c r="GG113" s="404"/>
      <c r="GH113" s="404"/>
      <c r="GI113" s="404"/>
      <c r="GJ113" s="404"/>
      <c r="GK113" s="404"/>
      <c r="GL113" s="404"/>
      <c r="GM113" s="404"/>
      <c r="GN113" s="404"/>
      <c r="GO113" s="404"/>
      <c r="GP113" s="404"/>
      <c r="GQ113" s="404"/>
      <c r="GR113" s="404"/>
      <c r="GS113" s="404"/>
      <c r="GT113" s="404"/>
      <c r="GU113" s="404"/>
      <c r="GV113" s="404"/>
      <c r="GW113" s="404"/>
      <c r="GX113" s="404"/>
      <c r="GY113" s="404"/>
      <c r="GZ113" s="404"/>
      <c r="HA113" s="404"/>
      <c r="HB113" s="404"/>
      <c r="HC113" s="404"/>
      <c r="HD113" s="404"/>
      <c r="HE113" s="404"/>
      <c r="HF113" s="404"/>
      <c r="HG113" s="404"/>
      <c r="HH113" s="404"/>
      <c r="HI113" s="404"/>
    </row>
    <row r="114" spans="1:217" s="181" customFormat="1" ht="14">
      <c r="A114" s="157"/>
      <c r="B114" s="153"/>
      <c r="C114" s="155"/>
      <c r="D114" s="155"/>
      <c r="E114" s="155"/>
      <c r="F114" s="155"/>
      <c r="G114" s="155"/>
      <c r="H114" s="155"/>
      <c r="I114" s="155"/>
      <c r="J114" s="155"/>
      <c r="K114" s="155"/>
      <c r="L114" s="155"/>
      <c r="M114" s="155"/>
      <c r="N114" s="155"/>
      <c r="O114" s="197"/>
      <c r="P114" s="197"/>
      <c r="Q114" s="197"/>
      <c r="R114" s="197"/>
      <c r="S114" s="197"/>
      <c r="T114" s="197"/>
      <c r="U114" s="197"/>
      <c r="V114" s="197"/>
      <c r="W114" s="197"/>
      <c r="X114" s="197"/>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506"/>
      <c r="BC114" s="506"/>
      <c r="BD114" s="506"/>
      <c r="BE114" s="506"/>
      <c r="BF114" s="506"/>
      <c r="BG114" s="506"/>
      <c r="BH114" s="506"/>
      <c r="BI114" s="506"/>
      <c r="BJ114" s="506"/>
      <c r="BK114" s="506"/>
      <c r="BL114" s="506"/>
      <c r="BM114" s="506"/>
      <c r="BN114" s="506"/>
      <c r="BO114" s="506"/>
      <c r="BP114" s="506"/>
      <c r="BQ114" s="506"/>
      <c r="BR114" s="506"/>
      <c r="BS114" s="506"/>
      <c r="BT114" s="506"/>
      <c r="BU114" s="506"/>
      <c r="BV114" s="506"/>
      <c r="BW114" s="506"/>
      <c r="BX114" s="506"/>
      <c r="BY114" s="506"/>
      <c r="BZ114" s="506"/>
      <c r="CA114" s="506"/>
      <c r="CB114" s="506"/>
      <c r="CC114" s="506"/>
      <c r="CD114" s="506"/>
      <c r="CE114" s="506"/>
      <c r="CF114" s="506"/>
      <c r="CG114" s="506"/>
      <c r="CH114" s="506"/>
      <c r="CI114" s="506"/>
      <c r="CJ114" s="506"/>
      <c r="CK114" s="506"/>
      <c r="CL114" s="506"/>
      <c r="CM114" s="506"/>
      <c r="CN114" s="506"/>
      <c r="CO114" s="506"/>
      <c r="CP114" s="506"/>
      <c r="CQ114" s="506"/>
      <c r="CR114" s="506"/>
      <c r="CS114" s="506"/>
      <c r="CT114" s="506"/>
      <c r="CU114" s="506"/>
      <c r="CV114" s="506"/>
      <c r="CW114" s="506"/>
      <c r="CX114" s="506"/>
      <c r="CY114" s="506"/>
      <c r="CZ114" s="506"/>
      <c r="DA114" s="506"/>
      <c r="DB114" s="506"/>
      <c r="DC114" s="506"/>
      <c r="DD114" s="506"/>
      <c r="DE114" s="506"/>
      <c r="DF114" s="506"/>
      <c r="DG114" s="506"/>
      <c r="DH114" s="506"/>
      <c r="DI114" s="506"/>
      <c r="DJ114" s="506"/>
      <c r="DK114" s="506"/>
      <c r="DL114" s="506"/>
      <c r="DM114" s="506"/>
      <c r="DN114" s="506"/>
      <c r="DO114" s="506"/>
      <c r="DP114" s="506"/>
      <c r="DQ114" s="506"/>
      <c r="DR114" s="506"/>
      <c r="DS114" s="506"/>
      <c r="DT114" s="506"/>
      <c r="DU114" s="507"/>
      <c r="DV114" s="507"/>
      <c r="DW114" s="507"/>
      <c r="DX114" s="507"/>
      <c r="DY114" s="507"/>
      <c r="DZ114" s="507"/>
      <c r="EA114" s="507"/>
      <c r="EB114" s="507"/>
      <c r="EC114" s="507"/>
      <c r="ED114" s="507"/>
      <c r="EE114" s="507"/>
      <c r="EF114" s="507"/>
      <c r="EG114" s="507"/>
      <c r="EH114" s="507"/>
      <c r="EI114" s="507"/>
      <c r="EJ114" s="507"/>
      <c r="EK114" s="507"/>
      <c r="EL114" s="507"/>
      <c r="EM114" s="507"/>
      <c r="EN114" s="507"/>
      <c r="EO114" s="507"/>
      <c r="EP114" s="507"/>
      <c r="EQ114" s="507"/>
      <c r="ER114" s="507"/>
      <c r="ES114" s="507"/>
      <c r="ET114" s="507"/>
      <c r="EU114" s="507"/>
      <c r="EV114" s="507"/>
      <c r="EW114" s="507"/>
      <c r="EX114" s="507"/>
      <c r="EY114" s="507"/>
      <c r="EZ114" s="507"/>
      <c r="FA114" s="507"/>
      <c r="FB114" s="507"/>
      <c r="FC114" s="507"/>
      <c r="FD114" s="507"/>
      <c r="FE114" s="507"/>
      <c r="FF114" s="507"/>
      <c r="FG114" s="507"/>
      <c r="FH114" s="507"/>
      <c r="FI114" s="507"/>
      <c r="FJ114" s="507"/>
      <c r="FK114" s="507"/>
      <c r="FL114" s="507"/>
      <c r="FM114" s="507"/>
      <c r="FN114" s="507"/>
      <c r="FO114" s="507"/>
      <c r="FP114" s="507"/>
      <c r="FQ114" s="507"/>
      <c r="FR114" s="507"/>
      <c r="FS114" s="507"/>
      <c r="FT114" s="507"/>
      <c r="FU114" s="507"/>
      <c r="FV114" s="507"/>
      <c r="FW114" s="507"/>
      <c r="FX114" s="406"/>
      <c r="FY114" s="461"/>
      <c r="FZ114" s="404"/>
      <c r="GA114" s="404"/>
      <c r="GB114" s="404"/>
      <c r="GC114" s="404"/>
      <c r="GD114" s="404"/>
      <c r="GE114" s="404"/>
      <c r="GF114" s="404"/>
      <c r="GG114" s="404"/>
      <c r="GH114" s="404"/>
      <c r="GI114" s="404"/>
      <c r="GJ114" s="404"/>
      <c r="GK114" s="404"/>
      <c r="GL114" s="404"/>
      <c r="GM114" s="404"/>
      <c r="GN114" s="404"/>
      <c r="GO114" s="404"/>
      <c r="GP114" s="404"/>
      <c r="GQ114" s="404"/>
      <c r="GR114" s="404"/>
      <c r="GS114" s="404"/>
      <c r="GT114" s="404"/>
      <c r="GU114" s="404"/>
      <c r="GV114" s="404"/>
      <c r="GW114" s="404"/>
      <c r="GX114" s="404"/>
      <c r="GY114" s="404"/>
      <c r="GZ114" s="404"/>
      <c r="HA114" s="404"/>
      <c r="HB114" s="404"/>
      <c r="HC114" s="404"/>
      <c r="HD114" s="404"/>
      <c r="HE114" s="404"/>
      <c r="HF114" s="404"/>
      <c r="HG114" s="404"/>
      <c r="HH114" s="404"/>
      <c r="HI114" s="404"/>
    </row>
    <row r="115" spans="1:217" s="181" customFormat="1" ht="14">
      <c r="A115" s="157"/>
      <c r="B115" s="153"/>
      <c r="C115" s="155"/>
      <c r="D115" s="155"/>
      <c r="E115" s="155"/>
      <c r="F115" s="155"/>
      <c r="G115" s="155"/>
      <c r="H115" s="155"/>
      <c r="I115" s="155"/>
      <c r="J115" s="155"/>
      <c r="K115" s="155"/>
      <c r="L115" s="155"/>
      <c r="M115" s="155"/>
      <c r="N115" s="155"/>
      <c r="O115" s="197"/>
      <c r="P115" s="197"/>
      <c r="Q115" s="197"/>
      <c r="R115" s="197"/>
      <c r="S115" s="197"/>
      <c r="T115" s="197"/>
      <c r="U115" s="197"/>
      <c r="V115" s="197"/>
      <c r="W115" s="197"/>
      <c r="X115" s="197"/>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506"/>
      <c r="BC115" s="506"/>
      <c r="BD115" s="506"/>
      <c r="BE115" s="506"/>
      <c r="BF115" s="506"/>
      <c r="BG115" s="506"/>
      <c r="BH115" s="506"/>
      <c r="BI115" s="506"/>
      <c r="BJ115" s="506"/>
      <c r="BK115" s="506"/>
      <c r="BL115" s="506"/>
      <c r="BM115" s="506"/>
      <c r="BN115" s="506"/>
      <c r="BO115" s="506"/>
      <c r="BP115" s="506"/>
      <c r="BQ115" s="506"/>
      <c r="BR115" s="506"/>
      <c r="BS115" s="506"/>
      <c r="BT115" s="506"/>
      <c r="BU115" s="506"/>
      <c r="BV115" s="506"/>
      <c r="BW115" s="506"/>
      <c r="BX115" s="506"/>
      <c r="BY115" s="506"/>
      <c r="BZ115" s="506"/>
      <c r="CA115" s="506"/>
      <c r="CB115" s="506"/>
      <c r="CC115" s="506"/>
      <c r="CD115" s="506"/>
      <c r="CE115" s="506"/>
      <c r="CF115" s="506"/>
      <c r="CG115" s="506"/>
      <c r="CH115" s="506"/>
      <c r="CI115" s="506"/>
      <c r="CJ115" s="506"/>
      <c r="CK115" s="506"/>
      <c r="CL115" s="506"/>
      <c r="CM115" s="506"/>
      <c r="CN115" s="506"/>
      <c r="CO115" s="506"/>
      <c r="CP115" s="506"/>
      <c r="CQ115" s="506"/>
      <c r="CR115" s="506"/>
      <c r="CS115" s="506"/>
      <c r="CT115" s="506"/>
      <c r="CU115" s="506"/>
      <c r="CV115" s="506"/>
      <c r="CW115" s="506"/>
      <c r="CX115" s="506"/>
      <c r="CY115" s="506"/>
      <c r="CZ115" s="506"/>
      <c r="DA115" s="506"/>
      <c r="DB115" s="506"/>
      <c r="DC115" s="506"/>
      <c r="DD115" s="506"/>
      <c r="DE115" s="506"/>
      <c r="DF115" s="506"/>
      <c r="DG115" s="506"/>
      <c r="DH115" s="506"/>
      <c r="DI115" s="506"/>
      <c r="DJ115" s="506"/>
      <c r="DK115" s="506"/>
      <c r="DL115" s="506"/>
      <c r="DM115" s="506"/>
      <c r="DN115" s="506"/>
      <c r="DO115" s="506"/>
      <c r="DP115" s="506"/>
      <c r="DQ115" s="506"/>
      <c r="DR115" s="506"/>
      <c r="DS115" s="506"/>
      <c r="DT115" s="506"/>
      <c r="DU115" s="507"/>
      <c r="DV115" s="507"/>
      <c r="DW115" s="507"/>
      <c r="DX115" s="507"/>
      <c r="DY115" s="507"/>
      <c r="DZ115" s="507"/>
      <c r="EA115" s="507"/>
      <c r="EB115" s="507"/>
      <c r="EC115" s="507"/>
      <c r="ED115" s="507"/>
      <c r="EE115" s="507"/>
      <c r="EF115" s="507"/>
      <c r="EG115" s="507"/>
      <c r="EH115" s="507"/>
      <c r="EI115" s="507"/>
      <c r="EJ115" s="507"/>
      <c r="EK115" s="507"/>
      <c r="EL115" s="507"/>
      <c r="EM115" s="507"/>
      <c r="EN115" s="507"/>
      <c r="EO115" s="507"/>
      <c r="EP115" s="507"/>
      <c r="EQ115" s="507"/>
      <c r="ER115" s="507"/>
      <c r="ES115" s="507"/>
      <c r="ET115" s="507"/>
      <c r="EU115" s="507"/>
      <c r="EV115" s="507"/>
      <c r="EW115" s="507"/>
      <c r="EX115" s="507"/>
      <c r="EY115" s="507"/>
      <c r="EZ115" s="507"/>
      <c r="FA115" s="507"/>
      <c r="FB115" s="507"/>
      <c r="FC115" s="507"/>
      <c r="FD115" s="507"/>
      <c r="FE115" s="507"/>
      <c r="FF115" s="507"/>
      <c r="FG115" s="507"/>
      <c r="FH115" s="507"/>
      <c r="FI115" s="507"/>
      <c r="FJ115" s="507"/>
      <c r="FK115" s="507"/>
      <c r="FL115" s="507"/>
      <c r="FM115" s="507"/>
      <c r="FN115" s="507"/>
      <c r="FO115" s="507"/>
      <c r="FP115" s="507"/>
      <c r="FQ115" s="507"/>
      <c r="FR115" s="507"/>
      <c r="FS115" s="507"/>
      <c r="FT115" s="507"/>
      <c r="FU115" s="507"/>
      <c r="FV115" s="507"/>
      <c r="FW115" s="507"/>
      <c r="FX115" s="406"/>
      <c r="FY115" s="461"/>
      <c r="FZ115" s="404"/>
      <c r="GA115" s="404"/>
      <c r="GB115" s="404"/>
      <c r="GC115" s="404"/>
      <c r="GD115" s="404"/>
      <c r="GE115" s="404"/>
      <c r="GF115" s="404"/>
      <c r="GG115" s="404"/>
      <c r="GH115" s="404"/>
      <c r="GI115" s="404"/>
      <c r="GJ115" s="404"/>
      <c r="GK115" s="404"/>
      <c r="GL115" s="404"/>
      <c r="GM115" s="404"/>
      <c r="GN115" s="404"/>
      <c r="GO115" s="404"/>
      <c r="GP115" s="404"/>
      <c r="GQ115" s="404"/>
      <c r="GR115" s="404"/>
      <c r="GS115" s="404"/>
      <c r="GT115" s="404"/>
      <c r="GU115" s="404"/>
      <c r="GV115" s="404"/>
      <c r="GW115" s="404"/>
      <c r="GX115" s="404"/>
      <c r="GY115" s="404"/>
      <c r="GZ115" s="404"/>
      <c r="HA115" s="404"/>
      <c r="HB115" s="404"/>
      <c r="HC115" s="404"/>
      <c r="HD115" s="404"/>
      <c r="HE115" s="404"/>
      <c r="HF115" s="404"/>
      <c r="HG115" s="404"/>
      <c r="HH115" s="404"/>
      <c r="HI115" s="404"/>
    </row>
    <row r="116" spans="1:217" ht="14">
      <c r="B116" s="164"/>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506"/>
      <c r="BC116" s="506"/>
      <c r="BD116" s="506"/>
      <c r="BE116" s="506"/>
      <c r="BF116" s="506"/>
      <c r="BG116" s="506"/>
      <c r="BH116" s="506"/>
      <c r="BI116" s="506"/>
      <c r="BJ116" s="506"/>
      <c r="BK116" s="506"/>
      <c r="BL116" s="506"/>
      <c r="BM116" s="506"/>
      <c r="BN116" s="506"/>
      <c r="BO116" s="506"/>
      <c r="BP116" s="506"/>
      <c r="BQ116" s="506"/>
      <c r="BR116" s="506"/>
      <c r="BS116" s="506"/>
      <c r="BT116" s="506"/>
      <c r="BU116" s="506"/>
      <c r="BV116" s="506"/>
      <c r="BW116" s="506"/>
      <c r="BX116" s="506"/>
      <c r="BY116" s="506"/>
      <c r="BZ116" s="506"/>
      <c r="CA116" s="506"/>
      <c r="CB116" s="506"/>
      <c r="CC116" s="506"/>
      <c r="CD116" s="506"/>
      <c r="CE116" s="506"/>
      <c r="CF116" s="506"/>
      <c r="CG116" s="506"/>
      <c r="CH116" s="506"/>
      <c r="CI116" s="506"/>
      <c r="CJ116" s="506"/>
      <c r="CK116" s="506"/>
      <c r="CL116" s="506"/>
      <c r="CM116" s="506"/>
      <c r="CN116" s="506"/>
      <c r="CO116" s="506"/>
      <c r="CP116" s="506"/>
      <c r="CQ116" s="506"/>
      <c r="CR116" s="506"/>
      <c r="CS116" s="506"/>
      <c r="CT116" s="506"/>
      <c r="CU116" s="506"/>
      <c r="CV116" s="506"/>
      <c r="CW116" s="506"/>
      <c r="CX116" s="506"/>
      <c r="CY116" s="506"/>
      <c r="CZ116" s="506"/>
      <c r="DA116" s="506"/>
      <c r="DB116" s="506"/>
      <c r="DC116" s="506"/>
      <c r="DD116" s="506"/>
      <c r="DE116" s="506"/>
      <c r="DF116" s="506"/>
      <c r="DG116" s="506"/>
      <c r="DH116" s="506"/>
      <c r="DI116" s="506"/>
      <c r="DJ116" s="506"/>
      <c r="DK116" s="506"/>
      <c r="DL116" s="506"/>
      <c r="DM116" s="506"/>
      <c r="DN116" s="506"/>
      <c r="DO116" s="506"/>
      <c r="DP116" s="506"/>
      <c r="DQ116" s="506"/>
      <c r="DR116" s="506"/>
      <c r="DS116" s="506"/>
      <c r="DT116" s="506"/>
      <c r="DU116" s="508"/>
      <c r="DV116" s="508"/>
      <c r="DW116" s="508"/>
      <c r="DX116" s="508"/>
      <c r="DY116" s="508"/>
      <c r="DZ116" s="508"/>
      <c r="EA116" s="508"/>
      <c r="EB116" s="508"/>
      <c r="EC116" s="508"/>
      <c r="ED116" s="508"/>
      <c r="EE116" s="508"/>
      <c r="EF116" s="508"/>
      <c r="EG116" s="508"/>
      <c r="EH116" s="508"/>
      <c r="EI116" s="508"/>
      <c r="EJ116" s="508"/>
      <c r="EK116" s="508"/>
      <c r="EL116" s="508"/>
      <c r="EM116" s="508"/>
      <c r="EN116" s="508"/>
      <c r="EO116" s="508"/>
      <c r="EP116" s="508"/>
      <c r="EQ116" s="508"/>
      <c r="ER116" s="508"/>
      <c r="ES116" s="508"/>
      <c r="ET116" s="508"/>
      <c r="EU116" s="508"/>
      <c r="EV116" s="508"/>
      <c r="EW116" s="508"/>
      <c r="EX116" s="508"/>
      <c r="EY116" s="508"/>
      <c r="EZ116" s="508"/>
      <c r="FA116" s="508"/>
      <c r="FB116" s="508"/>
      <c r="FC116" s="508"/>
      <c r="FD116" s="508"/>
      <c r="FE116" s="508"/>
      <c r="FF116" s="508"/>
      <c r="FG116" s="508"/>
      <c r="FH116" s="508"/>
      <c r="FI116" s="508"/>
      <c r="FJ116" s="508"/>
      <c r="FK116" s="508"/>
      <c r="FL116" s="508"/>
      <c r="FM116" s="508"/>
      <c r="FN116" s="508"/>
      <c r="FO116" s="508"/>
      <c r="FP116" s="508"/>
      <c r="FQ116" s="508"/>
      <c r="FR116" s="508"/>
      <c r="FS116" s="508"/>
      <c r="FT116" s="508"/>
      <c r="FU116" s="508"/>
      <c r="FV116" s="508"/>
      <c r="FW116" s="508"/>
      <c r="FX116" s="406"/>
    </row>
    <row r="117" spans="1:217" ht="7.5" customHeight="1">
      <c r="B117" s="152"/>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498"/>
      <c r="BC117" s="498"/>
      <c r="BD117" s="498"/>
      <c r="BE117" s="498"/>
      <c r="BF117" s="498"/>
      <c r="BG117" s="498"/>
      <c r="BH117" s="498"/>
      <c r="BI117" s="498"/>
      <c r="BJ117" s="498"/>
      <c r="BK117" s="498"/>
      <c r="BL117" s="498"/>
      <c r="BM117" s="498"/>
      <c r="BN117" s="498"/>
      <c r="BO117" s="498"/>
      <c r="BP117" s="498"/>
      <c r="BQ117" s="498"/>
      <c r="BR117" s="498"/>
      <c r="BS117" s="499"/>
      <c r="BT117" s="499"/>
      <c r="BU117" s="499"/>
      <c r="BV117" s="499"/>
      <c r="BW117" s="498"/>
      <c r="BX117" s="498"/>
      <c r="BY117" s="498"/>
      <c r="BZ117" s="498"/>
      <c r="CA117" s="498"/>
      <c r="CB117" s="498"/>
      <c r="CC117" s="498"/>
      <c r="CD117" s="498"/>
      <c r="CE117" s="498"/>
      <c r="CF117" s="498"/>
      <c r="CG117" s="498"/>
      <c r="CH117" s="498"/>
      <c r="CI117" s="498"/>
      <c r="CJ117" s="498"/>
      <c r="CK117" s="498"/>
      <c r="CL117" s="498"/>
      <c r="CM117" s="498"/>
      <c r="CN117" s="498"/>
      <c r="CO117" s="498"/>
      <c r="CP117" s="498"/>
      <c r="CQ117" s="498"/>
      <c r="CR117" s="498"/>
      <c r="CS117" s="498"/>
      <c r="CT117" s="498"/>
      <c r="CU117" s="498"/>
      <c r="CV117" s="498"/>
      <c r="CW117" s="498"/>
      <c r="CX117" s="498"/>
      <c r="CY117" s="498"/>
      <c r="CZ117" s="498"/>
      <c r="DA117" s="498"/>
      <c r="DB117" s="498"/>
      <c r="DC117" s="498"/>
      <c r="DD117" s="498"/>
      <c r="DE117" s="498"/>
      <c r="DF117" s="498"/>
      <c r="DG117" s="498"/>
      <c r="DH117" s="498"/>
      <c r="DI117" s="498"/>
      <c r="DJ117" s="498"/>
      <c r="DK117" s="498"/>
      <c r="DL117" s="498"/>
      <c r="DM117" s="498"/>
      <c r="DN117" s="498"/>
      <c r="DO117" s="498"/>
      <c r="DP117" s="498"/>
      <c r="DQ117" s="498"/>
      <c r="DR117" s="498"/>
      <c r="DS117" s="498"/>
      <c r="DT117" s="498"/>
      <c r="DU117" s="509"/>
      <c r="DV117" s="509"/>
      <c r="DW117" s="509"/>
      <c r="DX117" s="509"/>
      <c r="DY117" s="509"/>
      <c r="DZ117" s="509"/>
      <c r="EA117" s="509"/>
      <c r="EB117" s="509"/>
      <c r="EC117" s="509"/>
      <c r="ED117" s="509"/>
      <c r="EE117" s="509"/>
      <c r="EF117" s="509"/>
      <c r="EG117" s="509"/>
      <c r="EH117" s="509"/>
      <c r="EI117" s="509"/>
      <c r="EJ117" s="509"/>
      <c r="EK117" s="509"/>
      <c r="EL117" s="509"/>
      <c r="EM117" s="509"/>
      <c r="EN117" s="509"/>
      <c r="EO117" s="509"/>
      <c r="EP117" s="509"/>
      <c r="EQ117" s="509"/>
      <c r="ER117" s="509"/>
      <c r="ES117" s="509"/>
      <c r="ET117" s="509"/>
      <c r="EU117" s="509"/>
      <c r="EV117" s="509"/>
      <c r="EW117" s="509"/>
      <c r="EX117" s="509"/>
      <c r="EY117" s="509"/>
      <c r="EZ117" s="509"/>
      <c r="FA117" s="509"/>
      <c r="FB117" s="509"/>
      <c r="FC117" s="509"/>
      <c r="FD117" s="509"/>
      <c r="FE117" s="509"/>
      <c r="FF117" s="509"/>
      <c r="FG117" s="509"/>
      <c r="FH117" s="509"/>
      <c r="FI117" s="509"/>
      <c r="FJ117" s="509"/>
      <c r="FK117" s="509"/>
      <c r="FL117" s="509"/>
      <c r="FM117" s="509"/>
      <c r="FN117" s="509"/>
      <c r="FO117" s="509"/>
      <c r="FP117" s="509"/>
      <c r="FQ117" s="509"/>
      <c r="FR117" s="509"/>
      <c r="FS117" s="509"/>
      <c r="FT117" s="509"/>
      <c r="FU117" s="509"/>
      <c r="FV117" s="509"/>
      <c r="FW117" s="509"/>
      <c r="FX117" s="406"/>
    </row>
    <row r="118" spans="1:217" ht="7.5" customHeight="1">
      <c r="B118" s="161"/>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500"/>
      <c r="BC118" s="500"/>
      <c r="BD118" s="500"/>
      <c r="BE118" s="500"/>
      <c r="BF118" s="500"/>
      <c r="BG118" s="500"/>
      <c r="BH118" s="500"/>
      <c r="BI118" s="500"/>
      <c r="BJ118" s="500"/>
      <c r="BK118" s="500"/>
      <c r="BL118" s="500"/>
      <c r="BM118" s="500"/>
      <c r="BN118" s="500"/>
      <c r="BO118" s="500"/>
      <c r="BP118" s="500"/>
      <c r="BQ118" s="500"/>
      <c r="BR118" s="500"/>
      <c r="BS118" s="501"/>
      <c r="BT118" s="501"/>
      <c r="BU118" s="501"/>
      <c r="BV118" s="501"/>
      <c r="BW118" s="500"/>
      <c r="BX118" s="500"/>
      <c r="BY118" s="500"/>
      <c r="BZ118" s="500"/>
      <c r="CA118" s="500"/>
      <c r="CB118" s="500"/>
      <c r="CC118" s="500"/>
      <c r="CD118" s="500"/>
      <c r="CE118" s="500"/>
      <c r="CF118" s="500"/>
      <c r="CG118" s="500"/>
      <c r="CH118" s="500"/>
      <c r="CI118" s="500"/>
      <c r="CJ118" s="500"/>
      <c r="CK118" s="500"/>
      <c r="CL118" s="500"/>
      <c r="CM118" s="500"/>
      <c r="CN118" s="500"/>
      <c r="CO118" s="500"/>
      <c r="CP118" s="500"/>
      <c r="CQ118" s="500"/>
      <c r="CR118" s="500"/>
      <c r="CS118" s="500"/>
      <c r="CT118" s="500"/>
      <c r="CU118" s="500"/>
      <c r="CV118" s="500"/>
      <c r="CW118" s="500"/>
      <c r="CX118" s="500"/>
      <c r="CY118" s="500"/>
      <c r="CZ118" s="500"/>
      <c r="DA118" s="500"/>
      <c r="DB118" s="500"/>
      <c r="DC118" s="500"/>
      <c r="DD118" s="500"/>
      <c r="DE118" s="500"/>
      <c r="DF118" s="500"/>
      <c r="DG118" s="500"/>
      <c r="DH118" s="500"/>
      <c r="DI118" s="500"/>
      <c r="DJ118" s="500"/>
      <c r="DK118" s="500"/>
      <c r="DL118" s="500"/>
      <c r="DM118" s="500"/>
      <c r="DN118" s="500"/>
      <c r="DO118" s="500"/>
      <c r="DP118" s="500"/>
      <c r="DQ118" s="500"/>
      <c r="DR118" s="500"/>
      <c r="DS118" s="500"/>
      <c r="DT118" s="500"/>
      <c r="DU118" s="510"/>
      <c r="DV118" s="510"/>
      <c r="DW118" s="510"/>
      <c r="DX118" s="510"/>
      <c r="DY118" s="510"/>
      <c r="DZ118" s="510"/>
      <c r="EA118" s="510"/>
      <c r="EB118" s="510"/>
      <c r="EC118" s="510"/>
      <c r="ED118" s="510"/>
      <c r="EE118" s="510"/>
      <c r="EF118" s="510"/>
      <c r="EG118" s="510"/>
      <c r="EH118" s="510"/>
      <c r="EI118" s="510"/>
      <c r="EJ118" s="510"/>
      <c r="EK118" s="510"/>
      <c r="EL118" s="510"/>
      <c r="EM118" s="510"/>
      <c r="EN118" s="510"/>
      <c r="EO118" s="510"/>
      <c r="EP118" s="510"/>
      <c r="EQ118" s="510"/>
      <c r="ER118" s="510"/>
      <c r="ES118" s="510"/>
      <c r="ET118" s="510"/>
      <c r="EU118" s="510"/>
      <c r="EV118" s="510"/>
      <c r="EW118" s="510"/>
      <c r="EX118" s="510"/>
      <c r="EY118" s="510"/>
      <c r="EZ118" s="510"/>
      <c r="FA118" s="510"/>
      <c r="FB118" s="510"/>
      <c r="FC118" s="510"/>
      <c r="FD118" s="510"/>
      <c r="FE118" s="510"/>
      <c r="FF118" s="510"/>
      <c r="FG118" s="510"/>
      <c r="FH118" s="510"/>
      <c r="FI118" s="510"/>
      <c r="FJ118" s="510"/>
      <c r="FK118" s="510"/>
      <c r="FL118" s="510"/>
      <c r="FM118" s="510"/>
      <c r="FN118" s="510"/>
      <c r="FO118" s="510"/>
      <c r="FP118" s="510"/>
      <c r="FQ118" s="510"/>
      <c r="FR118" s="510"/>
      <c r="FS118" s="510"/>
      <c r="FT118" s="510"/>
      <c r="FU118" s="510"/>
      <c r="FV118" s="510"/>
      <c r="FW118" s="510"/>
      <c r="FX118" s="406"/>
    </row>
    <row r="119" spans="1:217" s="185" customFormat="1" ht="14">
      <c r="B119" s="163"/>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216"/>
      <c r="AA119" s="216"/>
      <c r="AB119" s="216"/>
      <c r="AC119" s="216"/>
      <c r="AD119" s="216"/>
      <c r="AE119" s="216"/>
      <c r="AF119" s="216"/>
      <c r="AG119" s="216"/>
      <c r="AH119" s="216"/>
      <c r="AI119" s="216"/>
      <c r="AJ119" s="216"/>
      <c r="AK119" s="216"/>
      <c r="AL119" s="216"/>
      <c r="AM119" s="216"/>
      <c r="AN119" s="216"/>
      <c r="AO119" s="216"/>
      <c r="AP119" s="216"/>
      <c r="AQ119" s="216"/>
      <c r="AR119" s="216"/>
      <c r="AS119" s="216"/>
      <c r="AT119" s="216"/>
      <c r="AU119" s="216"/>
      <c r="AV119" s="216"/>
      <c r="AW119" s="216"/>
      <c r="AX119" s="216"/>
      <c r="AY119" s="216"/>
      <c r="AZ119" s="216"/>
      <c r="BA119" s="216"/>
      <c r="BB119" s="511"/>
      <c r="BC119" s="511"/>
      <c r="BD119" s="511"/>
      <c r="BE119" s="511"/>
      <c r="BF119" s="511"/>
      <c r="BG119" s="511"/>
      <c r="BH119" s="511"/>
      <c r="BI119" s="511"/>
      <c r="BJ119" s="511"/>
      <c r="BK119" s="511"/>
      <c r="BL119" s="511"/>
      <c r="BM119" s="511"/>
      <c r="BN119" s="511"/>
      <c r="BO119" s="511"/>
      <c r="BP119" s="511"/>
      <c r="BQ119" s="511"/>
      <c r="BR119" s="511"/>
      <c r="BS119" s="511"/>
      <c r="BT119" s="511"/>
      <c r="BU119" s="511"/>
      <c r="BV119" s="511"/>
      <c r="BW119" s="511"/>
      <c r="BX119" s="511"/>
      <c r="BY119" s="511"/>
      <c r="BZ119" s="511"/>
      <c r="CA119" s="511"/>
      <c r="CB119" s="511"/>
      <c r="CC119" s="511"/>
      <c r="CD119" s="511"/>
      <c r="CE119" s="511"/>
      <c r="CF119" s="511"/>
      <c r="CG119" s="511"/>
      <c r="CH119" s="511"/>
      <c r="CI119" s="511"/>
      <c r="CJ119" s="511"/>
      <c r="CK119" s="511"/>
      <c r="CL119" s="511"/>
      <c r="CM119" s="511"/>
      <c r="CN119" s="511"/>
      <c r="CO119" s="511"/>
      <c r="CP119" s="511"/>
      <c r="CQ119" s="511"/>
      <c r="CR119" s="511"/>
      <c r="CS119" s="511"/>
      <c r="CT119" s="511"/>
      <c r="CU119" s="511"/>
      <c r="CV119" s="511"/>
      <c r="CW119" s="511"/>
      <c r="CX119" s="511"/>
      <c r="CY119" s="511"/>
      <c r="CZ119" s="511"/>
      <c r="DA119" s="511"/>
      <c r="DB119" s="511"/>
      <c r="DC119" s="511"/>
      <c r="DD119" s="511"/>
      <c r="DE119" s="511"/>
      <c r="DF119" s="511"/>
      <c r="DG119" s="511"/>
      <c r="DH119" s="511"/>
      <c r="DI119" s="511"/>
      <c r="DJ119" s="511"/>
      <c r="DK119" s="511"/>
      <c r="DL119" s="511"/>
      <c r="DM119" s="511"/>
      <c r="DN119" s="511"/>
      <c r="DO119" s="511"/>
      <c r="DP119" s="511"/>
      <c r="DQ119" s="511"/>
      <c r="DR119" s="511"/>
      <c r="DS119" s="511"/>
      <c r="DT119" s="511"/>
      <c r="DU119" s="507"/>
      <c r="DV119" s="507"/>
      <c r="DW119" s="507"/>
      <c r="DX119" s="507"/>
      <c r="DY119" s="507"/>
      <c r="DZ119" s="507"/>
      <c r="EA119" s="507"/>
      <c r="EB119" s="507"/>
      <c r="EC119" s="507"/>
      <c r="ED119" s="507"/>
      <c r="EE119" s="507"/>
      <c r="EF119" s="507"/>
      <c r="EG119" s="507"/>
      <c r="EH119" s="507"/>
      <c r="EI119" s="507"/>
      <c r="EJ119" s="507"/>
      <c r="EK119" s="507"/>
      <c r="EL119" s="507"/>
      <c r="EM119" s="507"/>
      <c r="EN119" s="507"/>
      <c r="EO119" s="507"/>
      <c r="EP119" s="507"/>
      <c r="EQ119" s="507"/>
      <c r="ER119" s="507"/>
      <c r="ES119" s="507"/>
      <c r="ET119" s="507"/>
      <c r="EU119" s="507"/>
      <c r="EV119" s="507"/>
      <c r="EW119" s="507"/>
      <c r="EX119" s="507"/>
      <c r="EY119" s="507"/>
      <c r="EZ119" s="507"/>
      <c r="FA119" s="507"/>
      <c r="FB119" s="507"/>
      <c r="FC119" s="507"/>
      <c r="FD119" s="507"/>
      <c r="FE119" s="507"/>
      <c r="FF119" s="507"/>
      <c r="FG119" s="507"/>
      <c r="FH119" s="507"/>
      <c r="FI119" s="507"/>
      <c r="FJ119" s="507"/>
      <c r="FK119" s="507"/>
      <c r="FL119" s="507"/>
      <c r="FM119" s="507"/>
      <c r="FN119" s="507"/>
      <c r="FO119" s="507"/>
      <c r="FP119" s="507"/>
      <c r="FQ119" s="507"/>
      <c r="FR119" s="507"/>
      <c r="FS119" s="507"/>
      <c r="FT119" s="507"/>
      <c r="FU119" s="507"/>
      <c r="FV119" s="507"/>
      <c r="FW119" s="507"/>
      <c r="FX119" s="406"/>
    </row>
    <row r="120" spans="1:217" s="185" customFormat="1" ht="14">
      <c r="B120" s="163"/>
      <c r="C120" s="216"/>
      <c r="D120" s="216"/>
      <c r="E120" s="216"/>
      <c r="F120" s="216"/>
      <c r="G120" s="216"/>
      <c r="H120" s="216"/>
      <c r="I120" s="216"/>
      <c r="J120" s="216"/>
      <c r="K120" s="216"/>
      <c r="L120" s="216"/>
      <c r="M120" s="216"/>
      <c r="N120" s="216"/>
      <c r="O120" s="228"/>
      <c r="P120" s="228"/>
      <c r="Q120" s="228"/>
      <c r="R120" s="228"/>
      <c r="S120" s="228"/>
      <c r="T120" s="228"/>
      <c r="U120" s="228"/>
      <c r="V120" s="228"/>
      <c r="W120" s="228"/>
      <c r="X120" s="228"/>
      <c r="Y120" s="228"/>
      <c r="Z120" s="228"/>
      <c r="AA120" s="228"/>
      <c r="AB120" s="228"/>
      <c r="AC120" s="228"/>
      <c r="AD120" s="228"/>
      <c r="AE120" s="228"/>
      <c r="AF120" s="228"/>
      <c r="AG120" s="228"/>
      <c r="AH120" s="228"/>
      <c r="AI120" s="228"/>
      <c r="AJ120" s="228"/>
      <c r="AK120" s="228"/>
      <c r="AL120" s="228"/>
      <c r="AM120" s="228"/>
      <c r="AN120" s="228"/>
      <c r="AO120" s="228"/>
      <c r="AP120" s="228"/>
      <c r="AQ120" s="228"/>
      <c r="AR120" s="228"/>
      <c r="AS120" s="228"/>
      <c r="AT120" s="228"/>
      <c r="AU120" s="228"/>
      <c r="AV120" s="228"/>
      <c r="AW120" s="228"/>
      <c r="AX120" s="228"/>
      <c r="AY120" s="228"/>
      <c r="AZ120" s="228"/>
      <c r="BA120" s="228"/>
      <c r="BB120" s="512"/>
      <c r="BC120" s="512"/>
      <c r="BD120" s="512"/>
      <c r="BE120" s="512"/>
      <c r="BF120" s="512"/>
      <c r="BG120" s="512"/>
      <c r="BH120" s="512"/>
      <c r="BI120" s="512"/>
      <c r="BJ120" s="512"/>
      <c r="BK120" s="512"/>
      <c r="BL120" s="512"/>
      <c r="BM120" s="512"/>
      <c r="BN120" s="512"/>
      <c r="BO120" s="512"/>
      <c r="BP120" s="512"/>
      <c r="BQ120" s="512"/>
      <c r="BR120" s="512"/>
      <c r="BS120" s="512"/>
      <c r="BT120" s="512"/>
      <c r="BU120" s="512"/>
      <c r="BV120" s="512"/>
      <c r="BW120" s="512"/>
      <c r="BX120" s="512"/>
      <c r="BY120" s="512"/>
      <c r="BZ120" s="512"/>
      <c r="CA120" s="512"/>
      <c r="CB120" s="512"/>
      <c r="CC120" s="512"/>
      <c r="CD120" s="512"/>
      <c r="CE120" s="512"/>
      <c r="CF120" s="512"/>
      <c r="CG120" s="512"/>
      <c r="CH120" s="512"/>
      <c r="CI120" s="512"/>
      <c r="CJ120" s="512"/>
      <c r="CK120" s="512"/>
      <c r="CL120" s="512"/>
      <c r="CM120" s="512"/>
      <c r="CN120" s="512"/>
      <c r="CO120" s="512"/>
      <c r="CP120" s="512"/>
      <c r="CQ120" s="512"/>
      <c r="CR120" s="512"/>
      <c r="CS120" s="512"/>
      <c r="CT120" s="512"/>
      <c r="CU120" s="512"/>
      <c r="CV120" s="512"/>
      <c r="CW120" s="512"/>
      <c r="CX120" s="512"/>
      <c r="CY120" s="512"/>
      <c r="CZ120" s="512"/>
      <c r="DA120" s="512"/>
      <c r="DB120" s="512"/>
      <c r="DC120" s="512"/>
      <c r="DD120" s="512"/>
      <c r="DE120" s="512"/>
      <c r="DF120" s="512"/>
      <c r="DG120" s="512"/>
      <c r="DH120" s="512"/>
      <c r="DI120" s="512"/>
      <c r="DJ120" s="512"/>
      <c r="DK120" s="512"/>
      <c r="DL120" s="512"/>
      <c r="DM120" s="512"/>
      <c r="DN120" s="512"/>
      <c r="DO120" s="512"/>
      <c r="DP120" s="512"/>
      <c r="DQ120" s="512"/>
      <c r="DR120" s="512"/>
      <c r="DS120" s="512"/>
      <c r="DT120" s="512"/>
      <c r="DU120" s="513"/>
      <c r="DV120" s="513"/>
      <c r="DW120" s="513"/>
      <c r="DX120" s="513"/>
      <c r="DY120" s="513"/>
      <c r="DZ120" s="513"/>
      <c r="EA120" s="513"/>
      <c r="EB120" s="513"/>
      <c r="EC120" s="513"/>
      <c r="ED120" s="513"/>
      <c r="EE120" s="513"/>
      <c r="EF120" s="513"/>
      <c r="EG120" s="513"/>
      <c r="EH120" s="513"/>
      <c r="EI120" s="513"/>
      <c r="EJ120" s="513"/>
      <c r="EK120" s="513"/>
      <c r="EL120" s="513"/>
      <c r="EM120" s="513"/>
      <c r="EN120" s="513"/>
      <c r="EO120" s="513"/>
      <c r="EP120" s="513"/>
      <c r="EQ120" s="513"/>
      <c r="ER120" s="532"/>
      <c r="ES120" s="532"/>
      <c r="ET120" s="532"/>
      <c r="EU120" s="532"/>
      <c r="EV120" s="532"/>
      <c r="EW120" s="532"/>
      <c r="EX120" s="532"/>
      <c r="EY120" s="532"/>
      <c r="EZ120" s="513"/>
      <c r="FA120" s="513"/>
      <c r="FB120" s="513"/>
      <c r="FC120" s="513"/>
      <c r="FD120" s="513"/>
      <c r="FE120" s="513"/>
      <c r="FF120" s="513"/>
      <c r="FG120" s="513"/>
      <c r="FH120" s="513"/>
      <c r="FI120" s="513"/>
      <c r="FJ120" s="513"/>
      <c r="FK120" s="513"/>
      <c r="FL120" s="513"/>
      <c r="FM120" s="513"/>
      <c r="FN120" s="513"/>
      <c r="FO120" s="513"/>
      <c r="FP120" s="513"/>
      <c r="FQ120" s="513"/>
      <c r="FR120" s="513"/>
      <c r="FS120" s="513"/>
      <c r="FT120" s="513"/>
      <c r="FU120" s="513"/>
      <c r="FV120" s="513"/>
      <c r="FW120" s="513"/>
      <c r="FX120" s="406"/>
    </row>
    <row r="121" spans="1:217" s="185" customFormat="1" ht="14">
      <c r="B121" s="163"/>
      <c r="C121" s="216"/>
      <c r="D121" s="216"/>
      <c r="E121" s="216"/>
      <c r="F121" s="216"/>
      <c r="G121" s="216"/>
      <c r="H121" s="216"/>
      <c r="I121" s="216"/>
      <c r="J121" s="216"/>
      <c r="K121" s="216"/>
      <c r="L121" s="216"/>
      <c r="M121" s="216"/>
      <c r="N121" s="216"/>
      <c r="O121" s="227"/>
      <c r="P121" s="227"/>
      <c r="Q121" s="227"/>
      <c r="R121" s="227"/>
      <c r="S121" s="227"/>
      <c r="T121" s="227"/>
      <c r="U121" s="227"/>
      <c r="V121" s="227"/>
      <c r="W121" s="227"/>
      <c r="X121" s="227"/>
      <c r="Y121" s="227"/>
      <c r="Z121" s="227"/>
      <c r="AA121" s="227"/>
      <c r="AB121" s="227"/>
      <c r="AC121" s="227"/>
      <c r="AD121" s="227"/>
      <c r="AE121" s="227"/>
      <c r="AF121" s="227"/>
      <c r="AG121" s="227"/>
      <c r="AH121" s="227"/>
      <c r="AI121" s="227"/>
      <c r="AJ121" s="227"/>
      <c r="AK121" s="227"/>
      <c r="AL121" s="227"/>
      <c r="AM121" s="227"/>
      <c r="AN121" s="227"/>
      <c r="AO121" s="227"/>
      <c r="AP121" s="227"/>
      <c r="AQ121" s="227"/>
      <c r="AR121" s="227"/>
      <c r="AS121" s="227"/>
      <c r="AT121" s="227"/>
      <c r="AU121" s="227"/>
      <c r="AV121" s="227"/>
      <c r="AW121" s="227"/>
      <c r="AX121" s="227"/>
      <c r="AY121" s="227"/>
      <c r="AZ121" s="227"/>
      <c r="BA121" s="227"/>
      <c r="BB121" s="511"/>
      <c r="BC121" s="511"/>
      <c r="BD121" s="511"/>
      <c r="BE121" s="511"/>
      <c r="BF121" s="511"/>
      <c r="BG121" s="511"/>
      <c r="BH121" s="511"/>
      <c r="BI121" s="511"/>
      <c r="BJ121" s="511"/>
      <c r="BK121" s="511"/>
      <c r="BL121" s="511"/>
      <c r="BM121" s="511"/>
      <c r="BN121" s="511"/>
      <c r="BO121" s="511"/>
      <c r="BP121" s="511"/>
      <c r="BQ121" s="511"/>
      <c r="BR121" s="511"/>
      <c r="BS121" s="511"/>
      <c r="BT121" s="511"/>
      <c r="BU121" s="511"/>
      <c r="BV121" s="511"/>
      <c r="BW121" s="511"/>
      <c r="BX121" s="511"/>
      <c r="BY121" s="511"/>
      <c r="BZ121" s="511"/>
      <c r="CA121" s="511"/>
      <c r="CB121" s="511"/>
      <c r="CC121" s="511"/>
      <c r="CD121" s="511"/>
      <c r="CE121" s="511"/>
      <c r="CF121" s="511"/>
      <c r="CG121" s="511"/>
      <c r="CH121" s="511"/>
      <c r="CI121" s="511"/>
      <c r="CJ121" s="511"/>
      <c r="CK121" s="511"/>
      <c r="CL121" s="511"/>
      <c r="CM121" s="511"/>
      <c r="CN121" s="511"/>
      <c r="CO121" s="511"/>
      <c r="CP121" s="511"/>
      <c r="CQ121" s="511"/>
      <c r="CR121" s="511"/>
      <c r="CS121" s="511"/>
      <c r="CT121" s="511"/>
      <c r="CU121" s="511"/>
      <c r="CV121" s="511"/>
      <c r="CW121" s="511"/>
      <c r="CX121" s="511"/>
      <c r="CY121" s="511"/>
      <c r="CZ121" s="511"/>
      <c r="DA121" s="511"/>
      <c r="DB121" s="511"/>
      <c r="DC121" s="511"/>
      <c r="DD121" s="511"/>
      <c r="DE121" s="511"/>
      <c r="DF121" s="511"/>
      <c r="DG121" s="511"/>
      <c r="DH121" s="511"/>
      <c r="DI121" s="511"/>
      <c r="DJ121" s="511"/>
      <c r="DK121" s="511"/>
      <c r="DL121" s="511"/>
      <c r="DM121" s="511"/>
      <c r="DN121" s="511"/>
      <c r="DO121" s="511"/>
      <c r="DP121" s="511"/>
      <c r="DQ121" s="511"/>
      <c r="DR121" s="511"/>
      <c r="DS121" s="511"/>
      <c r="DT121" s="511"/>
      <c r="DU121" s="507"/>
      <c r="DV121" s="507"/>
      <c r="DW121" s="507"/>
      <c r="DX121" s="507"/>
      <c r="DY121" s="507"/>
      <c r="DZ121" s="507"/>
      <c r="EA121" s="507"/>
      <c r="EB121" s="507"/>
      <c r="EC121" s="507"/>
      <c r="ED121" s="507"/>
      <c r="EE121" s="507"/>
      <c r="EF121" s="507"/>
      <c r="EG121" s="507"/>
      <c r="EH121" s="507"/>
      <c r="EI121" s="507"/>
      <c r="EJ121" s="507"/>
      <c r="EK121" s="507"/>
      <c r="EL121" s="507"/>
      <c r="EM121" s="507"/>
      <c r="EN121" s="507"/>
      <c r="EO121" s="507"/>
      <c r="EP121" s="507"/>
      <c r="EQ121" s="507"/>
      <c r="ER121" s="507"/>
      <c r="ES121" s="507"/>
      <c r="ET121" s="507"/>
      <c r="EU121" s="507"/>
      <c r="EV121" s="507"/>
      <c r="EW121" s="507"/>
      <c r="EX121" s="507"/>
      <c r="EY121" s="507"/>
      <c r="EZ121" s="507"/>
      <c r="FA121" s="507"/>
      <c r="FB121" s="507"/>
      <c r="FC121" s="507"/>
      <c r="FD121" s="507"/>
      <c r="FE121" s="507"/>
      <c r="FF121" s="507"/>
      <c r="FG121" s="507"/>
      <c r="FH121" s="507"/>
      <c r="FI121" s="507"/>
      <c r="FJ121" s="507"/>
      <c r="FK121" s="507"/>
      <c r="FL121" s="507"/>
      <c r="FM121" s="507"/>
      <c r="FN121" s="507"/>
      <c r="FO121" s="507"/>
      <c r="FP121" s="507"/>
      <c r="FQ121" s="507"/>
      <c r="FR121" s="507"/>
      <c r="FS121" s="507"/>
      <c r="FT121" s="507"/>
      <c r="FU121" s="507"/>
      <c r="FV121" s="507"/>
      <c r="FW121" s="507"/>
      <c r="FX121" s="406"/>
    </row>
    <row r="122" spans="1:217" s="185" customFormat="1" ht="14">
      <c r="B122" s="163"/>
      <c r="C122" s="216"/>
      <c r="D122" s="216"/>
      <c r="E122" s="216"/>
      <c r="F122" s="216"/>
      <c r="G122" s="216"/>
      <c r="H122" s="216"/>
      <c r="I122" s="216"/>
      <c r="J122" s="216"/>
      <c r="K122" s="216"/>
      <c r="L122" s="216"/>
      <c r="M122" s="216"/>
      <c r="N122" s="216"/>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7"/>
      <c r="AJ122" s="227"/>
      <c r="AK122" s="227"/>
      <c r="AL122" s="227"/>
      <c r="AM122" s="227"/>
      <c r="AN122" s="227"/>
      <c r="AO122" s="227"/>
      <c r="AP122" s="227"/>
      <c r="AQ122" s="227"/>
      <c r="AR122" s="227"/>
      <c r="AS122" s="227"/>
      <c r="AT122" s="227"/>
      <c r="AU122" s="227"/>
      <c r="AV122" s="227"/>
      <c r="AW122" s="227"/>
      <c r="AX122" s="227"/>
      <c r="AY122" s="227"/>
      <c r="AZ122" s="227"/>
      <c r="BA122" s="227"/>
      <c r="BB122" s="511"/>
      <c r="BC122" s="511"/>
      <c r="BD122" s="511"/>
      <c r="BE122" s="511"/>
      <c r="BF122" s="511"/>
      <c r="BG122" s="511"/>
      <c r="BH122" s="511"/>
      <c r="BI122" s="511"/>
      <c r="BJ122" s="511"/>
      <c r="BK122" s="511"/>
      <c r="BL122" s="511"/>
      <c r="BM122" s="511"/>
      <c r="BN122" s="511"/>
      <c r="BO122" s="511"/>
      <c r="BP122" s="511"/>
      <c r="BQ122" s="511"/>
      <c r="BR122" s="511"/>
      <c r="BS122" s="511"/>
      <c r="BT122" s="511"/>
      <c r="BU122" s="511"/>
      <c r="BV122" s="511"/>
      <c r="BW122" s="511"/>
      <c r="BX122" s="511"/>
      <c r="BY122" s="511"/>
      <c r="BZ122" s="511"/>
      <c r="CA122" s="511"/>
      <c r="CB122" s="511"/>
      <c r="CC122" s="511"/>
      <c r="CD122" s="511"/>
      <c r="CE122" s="511"/>
      <c r="CF122" s="511"/>
      <c r="CG122" s="511"/>
      <c r="CH122" s="511"/>
      <c r="CI122" s="511"/>
      <c r="CJ122" s="511"/>
      <c r="CK122" s="511"/>
      <c r="CL122" s="511"/>
      <c r="CM122" s="511"/>
      <c r="CN122" s="511"/>
      <c r="CO122" s="511"/>
      <c r="CP122" s="511"/>
      <c r="CQ122" s="511"/>
      <c r="CR122" s="511"/>
      <c r="CS122" s="511"/>
      <c r="CT122" s="511"/>
      <c r="CU122" s="511"/>
      <c r="CV122" s="511"/>
      <c r="CW122" s="511"/>
      <c r="CX122" s="511"/>
      <c r="CY122" s="511"/>
      <c r="CZ122" s="511"/>
      <c r="DA122" s="511"/>
      <c r="DB122" s="511"/>
      <c r="DC122" s="511"/>
      <c r="DD122" s="511"/>
      <c r="DE122" s="511"/>
      <c r="DF122" s="511"/>
      <c r="DG122" s="511"/>
      <c r="DH122" s="511"/>
      <c r="DI122" s="511"/>
      <c r="DJ122" s="511"/>
      <c r="DK122" s="511"/>
      <c r="DL122" s="511"/>
      <c r="DM122" s="511"/>
      <c r="DN122" s="511"/>
      <c r="DO122" s="511"/>
      <c r="DP122" s="511"/>
      <c r="DQ122" s="511"/>
      <c r="DR122" s="511"/>
      <c r="DS122" s="511"/>
      <c r="DT122" s="511"/>
      <c r="DU122" s="507"/>
      <c r="DV122" s="507"/>
      <c r="DW122" s="507"/>
      <c r="DX122" s="507"/>
      <c r="DY122" s="507"/>
      <c r="DZ122" s="507"/>
      <c r="EA122" s="507"/>
      <c r="EB122" s="507"/>
      <c r="EC122" s="507"/>
      <c r="ED122" s="507"/>
      <c r="EE122" s="507"/>
      <c r="EF122" s="507"/>
      <c r="EG122" s="507"/>
      <c r="EH122" s="507"/>
      <c r="EI122" s="507"/>
      <c r="EJ122" s="507"/>
      <c r="EK122" s="507"/>
      <c r="EL122" s="507"/>
      <c r="EM122" s="507"/>
      <c r="EN122" s="507"/>
      <c r="EO122" s="507"/>
      <c r="EP122" s="507"/>
      <c r="EQ122" s="507"/>
      <c r="ER122" s="507"/>
      <c r="ES122" s="507"/>
      <c r="ET122" s="507"/>
      <c r="EU122" s="507"/>
      <c r="EV122" s="507"/>
      <c r="EW122" s="507"/>
      <c r="EX122" s="507"/>
      <c r="EY122" s="507"/>
      <c r="EZ122" s="507"/>
      <c r="FA122" s="507"/>
      <c r="FB122" s="507"/>
      <c r="FC122" s="507"/>
      <c r="FD122" s="507"/>
      <c r="FE122" s="507"/>
      <c r="FF122" s="507"/>
      <c r="FG122" s="507"/>
      <c r="FH122" s="507"/>
      <c r="FI122" s="507"/>
      <c r="FJ122" s="507"/>
      <c r="FK122" s="507"/>
      <c r="FL122" s="507"/>
      <c r="FM122" s="507"/>
      <c r="FN122" s="507"/>
      <c r="FO122" s="507"/>
      <c r="FP122" s="507"/>
      <c r="FQ122" s="507"/>
      <c r="FR122" s="507"/>
      <c r="FS122" s="507"/>
      <c r="FT122" s="507"/>
      <c r="FU122" s="507"/>
      <c r="FV122" s="507"/>
      <c r="FW122" s="507"/>
      <c r="FX122" s="406"/>
    </row>
    <row r="123" spans="1:217" s="157" customFormat="1" ht="7.5" customHeight="1">
      <c r="B123" s="152"/>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c r="AC123" s="154"/>
      <c r="AD123" s="154"/>
      <c r="AE123" s="154"/>
      <c r="AF123" s="154"/>
      <c r="AG123" s="154"/>
      <c r="AH123" s="154"/>
      <c r="AI123" s="154"/>
      <c r="AJ123" s="154"/>
      <c r="AK123" s="154"/>
      <c r="AL123" s="154"/>
      <c r="AM123" s="154"/>
      <c r="AN123" s="154"/>
      <c r="AO123" s="154"/>
      <c r="AP123" s="154"/>
      <c r="AQ123" s="154"/>
      <c r="AR123" s="154"/>
      <c r="AS123" s="154"/>
      <c r="AT123" s="154"/>
      <c r="AU123" s="154"/>
      <c r="AV123" s="154"/>
      <c r="AW123" s="154"/>
      <c r="AX123" s="154"/>
      <c r="AY123" s="154"/>
      <c r="AZ123" s="154"/>
      <c r="BA123" s="154"/>
      <c r="BB123" s="498"/>
      <c r="BC123" s="498"/>
      <c r="BD123" s="498"/>
      <c r="BE123" s="498"/>
      <c r="BF123" s="498"/>
      <c r="BG123" s="498"/>
      <c r="BH123" s="498"/>
      <c r="BI123" s="498"/>
      <c r="BJ123" s="498"/>
      <c r="BK123" s="498"/>
      <c r="BL123" s="498"/>
      <c r="BM123" s="498"/>
      <c r="BN123" s="498"/>
      <c r="BO123" s="498"/>
      <c r="BP123" s="498"/>
      <c r="BQ123" s="498"/>
      <c r="BR123" s="498"/>
      <c r="BS123" s="499"/>
      <c r="BT123" s="499"/>
      <c r="BU123" s="499"/>
      <c r="BV123" s="499"/>
      <c r="BW123" s="498"/>
      <c r="BX123" s="498"/>
      <c r="BY123" s="498"/>
      <c r="BZ123" s="498"/>
      <c r="CA123" s="498"/>
      <c r="CB123" s="498"/>
      <c r="CC123" s="498"/>
      <c r="CD123" s="498"/>
      <c r="CE123" s="498"/>
      <c r="CF123" s="498"/>
      <c r="CG123" s="498"/>
      <c r="CH123" s="498"/>
      <c r="CI123" s="498"/>
      <c r="CJ123" s="498"/>
      <c r="CK123" s="498"/>
      <c r="CL123" s="498"/>
      <c r="CM123" s="498"/>
      <c r="CN123" s="498"/>
      <c r="CO123" s="498"/>
      <c r="CP123" s="498"/>
      <c r="CQ123" s="498"/>
      <c r="CR123" s="498"/>
      <c r="CS123" s="498"/>
      <c r="CT123" s="498"/>
      <c r="CU123" s="498"/>
      <c r="CV123" s="498"/>
      <c r="CW123" s="498"/>
      <c r="CX123" s="498"/>
      <c r="CY123" s="498"/>
      <c r="CZ123" s="498"/>
      <c r="DA123" s="498"/>
      <c r="DB123" s="498"/>
      <c r="DC123" s="498"/>
      <c r="DD123" s="498"/>
      <c r="DE123" s="498"/>
      <c r="DF123" s="498"/>
      <c r="DG123" s="498"/>
      <c r="DH123" s="498"/>
      <c r="DI123" s="498"/>
      <c r="DJ123" s="498"/>
      <c r="DK123" s="498"/>
      <c r="DL123" s="498"/>
      <c r="DM123" s="498"/>
      <c r="DN123" s="498"/>
      <c r="DO123" s="498"/>
      <c r="DP123" s="498"/>
      <c r="DQ123" s="498"/>
      <c r="DR123" s="498"/>
      <c r="DS123" s="498"/>
      <c r="DT123" s="498"/>
      <c r="DU123" s="497"/>
      <c r="DV123" s="497"/>
      <c r="DW123" s="497"/>
      <c r="DX123" s="497"/>
      <c r="DY123" s="497"/>
      <c r="DZ123" s="497"/>
      <c r="EA123" s="497"/>
      <c r="EB123" s="497"/>
      <c r="EC123" s="497"/>
      <c r="ED123" s="497"/>
      <c r="EE123" s="497"/>
      <c r="EF123" s="497"/>
      <c r="EG123" s="497"/>
      <c r="EH123" s="497"/>
      <c r="EI123" s="497"/>
      <c r="EJ123" s="497"/>
      <c r="EK123" s="497"/>
      <c r="EL123" s="497"/>
      <c r="EM123" s="497"/>
      <c r="EN123" s="497"/>
      <c r="EO123" s="497"/>
      <c r="EP123" s="497"/>
      <c r="EQ123" s="497"/>
      <c r="ER123" s="497"/>
      <c r="ES123" s="497"/>
      <c r="ET123" s="497"/>
      <c r="EU123" s="497"/>
      <c r="EV123" s="497"/>
      <c r="EW123" s="497"/>
      <c r="EX123" s="497"/>
      <c r="EY123" s="497"/>
      <c r="EZ123" s="497"/>
      <c r="FA123" s="497"/>
      <c r="FB123" s="497"/>
      <c r="FC123" s="497"/>
      <c r="FD123" s="497"/>
      <c r="FE123" s="497"/>
      <c r="FF123" s="497"/>
      <c r="FG123" s="497"/>
      <c r="FH123" s="497"/>
      <c r="FI123" s="497"/>
      <c r="FJ123" s="497"/>
      <c r="FK123" s="497"/>
      <c r="FL123" s="497"/>
      <c r="FM123" s="497"/>
      <c r="FN123" s="497"/>
      <c r="FO123" s="497"/>
      <c r="FP123" s="497"/>
      <c r="FQ123" s="497"/>
      <c r="FR123" s="497"/>
      <c r="FS123" s="497"/>
      <c r="FT123" s="497"/>
      <c r="FU123" s="497"/>
      <c r="FV123" s="497"/>
      <c r="FW123" s="497"/>
      <c r="FX123" s="406"/>
      <c r="FY123" s="143"/>
      <c r="FZ123" s="143"/>
      <c r="GA123" s="143"/>
      <c r="GB123" s="143"/>
      <c r="GC123" s="143"/>
      <c r="GD123" s="143"/>
      <c r="GE123" s="143"/>
      <c r="GF123" s="143"/>
      <c r="GG123" s="143"/>
      <c r="GH123" s="143"/>
      <c r="GI123" s="143"/>
      <c r="GJ123" s="143"/>
      <c r="GK123" s="143"/>
      <c r="GL123" s="143"/>
      <c r="GM123" s="143"/>
      <c r="GN123" s="143"/>
      <c r="GO123" s="143"/>
      <c r="GP123" s="143"/>
      <c r="GQ123" s="143"/>
      <c r="GR123" s="143"/>
      <c r="GS123" s="143"/>
      <c r="GT123" s="143"/>
      <c r="GU123" s="143"/>
      <c r="GV123" s="143"/>
      <c r="GW123" s="143"/>
      <c r="GX123" s="143"/>
      <c r="GY123" s="143"/>
      <c r="GZ123" s="143"/>
      <c r="HA123" s="143"/>
      <c r="HB123" s="143"/>
      <c r="HC123" s="143"/>
      <c r="HD123" s="143"/>
      <c r="HE123" s="143"/>
      <c r="HF123" s="143"/>
      <c r="HG123" s="143"/>
      <c r="HH123" s="143"/>
      <c r="HI123" s="143"/>
    </row>
    <row r="124" spans="1:217" s="157" customFormat="1" ht="6.75" customHeight="1">
      <c r="B124" s="161"/>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500"/>
      <c r="BC124" s="500"/>
      <c r="BD124" s="500"/>
      <c r="BE124" s="500"/>
      <c r="BF124" s="500"/>
      <c r="BG124" s="500"/>
      <c r="BH124" s="500"/>
      <c r="BI124" s="500"/>
      <c r="BJ124" s="500"/>
      <c r="BK124" s="500"/>
      <c r="BL124" s="500"/>
      <c r="BM124" s="500"/>
      <c r="BN124" s="500"/>
      <c r="BO124" s="500"/>
      <c r="BP124" s="500"/>
      <c r="BQ124" s="500"/>
      <c r="BR124" s="500"/>
      <c r="BS124" s="501"/>
      <c r="BT124" s="501"/>
      <c r="BU124" s="501"/>
      <c r="BV124" s="501"/>
      <c r="BW124" s="500"/>
      <c r="BX124" s="500"/>
      <c r="BY124" s="500"/>
      <c r="BZ124" s="500"/>
      <c r="CA124" s="500"/>
      <c r="CB124" s="500"/>
      <c r="CC124" s="500"/>
      <c r="CD124" s="500"/>
      <c r="CE124" s="500"/>
      <c r="CF124" s="500"/>
      <c r="CG124" s="500"/>
      <c r="CH124" s="500"/>
      <c r="CI124" s="500"/>
      <c r="CJ124" s="500"/>
      <c r="CK124" s="500"/>
      <c r="CL124" s="500"/>
      <c r="CM124" s="500"/>
      <c r="CN124" s="500"/>
      <c r="CO124" s="500"/>
      <c r="CP124" s="500"/>
      <c r="CQ124" s="500"/>
      <c r="CR124" s="500"/>
      <c r="CS124" s="500"/>
      <c r="CT124" s="500"/>
      <c r="CU124" s="500"/>
      <c r="CV124" s="500"/>
      <c r="CW124" s="500"/>
      <c r="CX124" s="500"/>
      <c r="CY124" s="500"/>
      <c r="CZ124" s="500"/>
      <c r="DA124" s="500"/>
      <c r="DB124" s="500"/>
      <c r="DC124" s="500"/>
      <c r="DD124" s="500"/>
      <c r="DE124" s="500"/>
      <c r="DF124" s="500"/>
      <c r="DG124" s="500"/>
      <c r="DH124" s="500"/>
      <c r="DI124" s="500"/>
      <c r="DJ124" s="500"/>
      <c r="DK124" s="500"/>
      <c r="DL124" s="500"/>
      <c r="DM124" s="500"/>
      <c r="DN124" s="500"/>
      <c r="DO124" s="500"/>
      <c r="DP124" s="500"/>
      <c r="DQ124" s="500"/>
      <c r="DR124" s="500"/>
      <c r="DS124" s="500"/>
      <c r="DT124" s="500"/>
      <c r="DU124" s="502"/>
      <c r="DV124" s="502"/>
      <c r="DW124" s="502"/>
      <c r="DX124" s="502"/>
      <c r="DY124" s="502"/>
      <c r="DZ124" s="502"/>
      <c r="EA124" s="502"/>
      <c r="EB124" s="502"/>
      <c r="EC124" s="502"/>
      <c r="ED124" s="502"/>
      <c r="EE124" s="502"/>
      <c r="EF124" s="502"/>
      <c r="EG124" s="502"/>
      <c r="EH124" s="502"/>
      <c r="EI124" s="502"/>
      <c r="EJ124" s="502"/>
      <c r="EK124" s="502"/>
      <c r="EL124" s="502"/>
      <c r="EM124" s="502"/>
      <c r="EN124" s="502"/>
      <c r="EO124" s="502"/>
      <c r="EP124" s="502"/>
      <c r="EQ124" s="502"/>
      <c r="ER124" s="502"/>
      <c r="ES124" s="502"/>
      <c r="ET124" s="502"/>
      <c r="EU124" s="502"/>
      <c r="EV124" s="502"/>
      <c r="EW124" s="502"/>
      <c r="EX124" s="502"/>
      <c r="EY124" s="502"/>
      <c r="EZ124" s="502"/>
      <c r="FA124" s="502"/>
      <c r="FB124" s="502"/>
      <c r="FC124" s="502"/>
      <c r="FD124" s="502"/>
      <c r="FE124" s="502"/>
      <c r="FF124" s="502"/>
      <c r="FG124" s="502"/>
      <c r="FH124" s="502"/>
      <c r="FI124" s="502"/>
      <c r="FJ124" s="502"/>
      <c r="FK124" s="502"/>
      <c r="FL124" s="502"/>
      <c r="FM124" s="502"/>
      <c r="FN124" s="502"/>
      <c r="FO124" s="502"/>
      <c r="FP124" s="502"/>
      <c r="FQ124" s="502"/>
      <c r="FR124" s="502"/>
      <c r="FS124" s="502"/>
      <c r="FT124" s="502"/>
      <c r="FU124" s="502"/>
      <c r="FV124" s="502"/>
      <c r="FW124" s="502"/>
      <c r="FX124" s="406"/>
      <c r="FY124" s="143"/>
      <c r="FZ124" s="143"/>
      <c r="GA124" s="143"/>
      <c r="GB124" s="143"/>
      <c r="GC124" s="143"/>
      <c r="GD124" s="143"/>
      <c r="GE124" s="143"/>
      <c r="GF124" s="143"/>
      <c r="GG124" s="143"/>
      <c r="GH124" s="143"/>
      <c r="GI124" s="143"/>
      <c r="GJ124" s="143"/>
      <c r="GK124" s="143"/>
      <c r="GL124" s="143"/>
      <c r="GM124" s="143"/>
      <c r="GN124" s="143"/>
      <c r="GO124" s="143"/>
      <c r="GP124" s="143"/>
      <c r="GQ124" s="143"/>
      <c r="GR124" s="143"/>
      <c r="GS124" s="143"/>
      <c r="GT124" s="143"/>
      <c r="GU124" s="143"/>
      <c r="GV124" s="143"/>
      <c r="GW124" s="143"/>
      <c r="GX124" s="143"/>
      <c r="GY124" s="143"/>
      <c r="GZ124" s="143"/>
      <c r="HA124" s="143"/>
      <c r="HB124" s="143"/>
      <c r="HC124" s="143"/>
      <c r="HD124" s="143"/>
      <c r="HE124" s="143"/>
      <c r="HF124" s="143"/>
      <c r="HG124" s="143"/>
      <c r="HH124" s="143"/>
      <c r="HI124" s="143"/>
    </row>
    <row r="125" spans="1:217" s="173" customFormat="1" ht="14">
      <c r="B125" s="163"/>
      <c r="C125" s="174"/>
      <c r="D125" s="174"/>
      <c r="E125" s="174"/>
      <c r="F125" s="174"/>
      <c r="G125" s="174"/>
      <c r="H125" s="174"/>
      <c r="I125" s="174"/>
      <c r="J125" s="174"/>
      <c r="K125" s="174"/>
      <c r="L125" s="174"/>
      <c r="M125" s="174"/>
      <c r="N125" s="174"/>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514"/>
      <c r="BC125" s="514"/>
      <c r="BD125" s="514"/>
      <c r="BE125" s="514"/>
      <c r="BF125" s="514"/>
      <c r="BG125" s="514"/>
      <c r="BH125" s="514"/>
      <c r="BI125" s="514"/>
      <c r="BJ125" s="514"/>
      <c r="BK125" s="514"/>
      <c r="BL125" s="514"/>
      <c r="BM125" s="514"/>
      <c r="BN125" s="514"/>
      <c r="BO125" s="514"/>
      <c r="BP125" s="514"/>
      <c r="BQ125" s="514"/>
      <c r="BR125" s="514"/>
      <c r="BS125" s="514"/>
      <c r="BT125" s="514"/>
      <c r="BU125" s="514"/>
      <c r="BV125" s="514"/>
      <c r="BW125" s="514"/>
      <c r="BX125" s="514"/>
      <c r="BY125" s="514"/>
      <c r="BZ125" s="514"/>
      <c r="CA125" s="514"/>
      <c r="CB125" s="514"/>
      <c r="CC125" s="514"/>
      <c r="CD125" s="514"/>
      <c r="CE125" s="514"/>
      <c r="CF125" s="514"/>
      <c r="CG125" s="514"/>
      <c r="CH125" s="514"/>
      <c r="CI125" s="514"/>
      <c r="CJ125" s="514"/>
      <c r="CK125" s="514"/>
      <c r="CL125" s="514"/>
      <c r="CM125" s="514"/>
      <c r="CN125" s="514"/>
      <c r="CO125" s="514"/>
      <c r="CP125" s="514"/>
      <c r="CQ125" s="514"/>
      <c r="CR125" s="514"/>
      <c r="CS125" s="514"/>
      <c r="CT125" s="514"/>
      <c r="CU125" s="514"/>
      <c r="CV125" s="514"/>
      <c r="CW125" s="514"/>
      <c r="CX125" s="514"/>
      <c r="CY125" s="514"/>
      <c r="CZ125" s="514"/>
      <c r="DA125" s="514"/>
      <c r="DB125" s="514"/>
      <c r="DC125" s="514"/>
      <c r="DD125" s="514"/>
      <c r="DE125" s="514"/>
      <c r="DF125" s="514"/>
      <c r="DG125" s="514"/>
      <c r="DH125" s="514"/>
      <c r="DI125" s="514"/>
      <c r="DJ125" s="514"/>
      <c r="DK125" s="514"/>
      <c r="DL125" s="514"/>
      <c r="DM125" s="514"/>
      <c r="DN125" s="514"/>
      <c r="DO125" s="514"/>
      <c r="DP125" s="514"/>
      <c r="DQ125" s="514"/>
      <c r="DR125" s="514"/>
      <c r="DS125" s="514"/>
      <c r="DT125" s="514"/>
      <c r="DU125" s="515"/>
      <c r="DV125" s="515"/>
      <c r="DW125" s="515"/>
      <c r="DX125" s="515"/>
      <c r="DY125" s="515"/>
      <c r="DZ125" s="515"/>
      <c r="EA125" s="515"/>
      <c r="EB125" s="515"/>
      <c r="EC125" s="515"/>
      <c r="ED125" s="515"/>
      <c r="EE125" s="515"/>
      <c r="EF125" s="515"/>
      <c r="EG125" s="515"/>
      <c r="EH125" s="515"/>
      <c r="EI125" s="515"/>
      <c r="EJ125" s="515"/>
      <c r="EK125" s="515"/>
      <c r="EL125" s="515"/>
      <c r="EM125" s="515"/>
      <c r="EN125" s="515"/>
      <c r="EO125" s="515"/>
      <c r="EP125" s="515"/>
      <c r="EQ125" s="515"/>
      <c r="ER125" s="515"/>
      <c r="ES125" s="515"/>
      <c r="ET125" s="515"/>
      <c r="EU125" s="515"/>
      <c r="EV125" s="515"/>
      <c r="EW125" s="515"/>
      <c r="EX125" s="515"/>
      <c r="EY125" s="515"/>
      <c r="EZ125" s="515"/>
      <c r="FA125" s="515"/>
      <c r="FB125" s="515"/>
      <c r="FC125" s="515"/>
      <c r="FD125" s="515"/>
      <c r="FE125" s="515"/>
      <c r="FF125" s="515"/>
      <c r="FG125" s="515"/>
      <c r="FH125" s="515"/>
      <c r="FI125" s="515"/>
      <c r="FJ125" s="515"/>
      <c r="FK125" s="515"/>
      <c r="FL125" s="515"/>
      <c r="FM125" s="515"/>
      <c r="FN125" s="515"/>
      <c r="FO125" s="515"/>
      <c r="FP125" s="515"/>
      <c r="FQ125" s="515"/>
      <c r="FR125" s="515"/>
      <c r="FS125" s="515"/>
      <c r="FT125" s="515"/>
      <c r="FU125" s="515"/>
      <c r="FV125" s="515"/>
      <c r="FW125" s="515"/>
      <c r="FX125" s="406"/>
      <c r="FY125" s="470"/>
      <c r="FZ125" s="470"/>
      <c r="GA125" s="470"/>
      <c r="GB125" s="470"/>
      <c r="GC125" s="470"/>
      <c r="GD125" s="470"/>
      <c r="GE125" s="470"/>
      <c r="GF125" s="470"/>
      <c r="GG125" s="470"/>
      <c r="GH125" s="470"/>
      <c r="GI125" s="470"/>
      <c r="GJ125" s="470"/>
      <c r="GK125" s="470"/>
      <c r="GL125" s="470"/>
      <c r="GM125" s="470"/>
      <c r="GN125" s="470"/>
      <c r="GO125" s="470"/>
      <c r="GP125" s="470"/>
      <c r="GQ125" s="470"/>
      <c r="GR125" s="470"/>
      <c r="GS125" s="470"/>
      <c r="GT125" s="470"/>
      <c r="GU125" s="470"/>
      <c r="GV125" s="470"/>
      <c r="GW125" s="470"/>
      <c r="GX125" s="470"/>
      <c r="GY125" s="470"/>
      <c r="GZ125" s="470"/>
      <c r="HA125" s="470"/>
      <c r="HB125" s="470"/>
      <c r="HC125" s="470"/>
      <c r="HD125" s="470"/>
      <c r="HE125" s="470"/>
      <c r="HF125" s="470"/>
      <c r="HG125" s="470"/>
      <c r="HH125" s="470"/>
      <c r="HI125" s="470"/>
    </row>
    <row r="126" spans="1:217" s="173" customFormat="1" ht="14">
      <c r="B126" s="163"/>
      <c r="C126" s="174"/>
      <c r="D126" s="174"/>
      <c r="E126" s="174"/>
      <c r="F126" s="174"/>
      <c r="G126" s="174"/>
      <c r="H126" s="174"/>
      <c r="I126" s="174"/>
      <c r="J126" s="174"/>
      <c r="K126" s="174"/>
      <c r="L126" s="174"/>
      <c r="M126" s="174"/>
      <c r="N126" s="174"/>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516"/>
      <c r="BC126" s="516"/>
      <c r="BD126" s="516"/>
      <c r="BE126" s="516"/>
      <c r="BF126" s="516"/>
      <c r="BG126" s="516"/>
      <c r="BH126" s="516"/>
      <c r="BI126" s="516"/>
      <c r="BJ126" s="516"/>
      <c r="BK126" s="516"/>
      <c r="BL126" s="516"/>
      <c r="BM126" s="516"/>
      <c r="BN126" s="516"/>
      <c r="BO126" s="516"/>
      <c r="BP126" s="516"/>
      <c r="BQ126" s="516"/>
      <c r="BR126" s="516"/>
      <c r="BS126" s="516"/>
      <c r="BT126" s="516"/>
      <c r="BU126" s="516"/>
      <c r="BV126" s="516"/>
      <c r="BW126" s="516"/>
      <c r="BX126" s="516"/>
      <c r="BY126" s="516"/>
      <c r="BZ126" s="516"/>
      <c r="CA126" s="516"/>
      <c r="CB126" s="516"/>
      <c r="CC126" s="516"/>
      <c r="CD126" s="516"/>
      <c r="CE126" s="516"/>
      <c r="CF126" s="516"/>
      <c r="CG126" s="516"/>
      <c r="CH126" s="516"/>
      <c r="CI126" s="516"/>
      <c r="CJ126" s="516"/>
      <c r="CK126" s="516"/>
      <c r="CL126" s="516"/>
      <c r="CM126" s="516"/>
      <c r="CN126" s="516"/>
      <c r="CO126" s="516"/>
      <c r="CP126" s="516"/>
      <c r="CQ126" s="516"/>
      <c r="CR126" s="516"/>
      <c r="CS126" s="516"/>
      <c r="CT126" s="516"/>
      <c r="CU126" s="516"/>
      <c r="CV126" s="516"/>
      <c r="CW126" s="516"/>
      <c r="CX126" s="516"/>
      <c r="CY126" s="516"/>
      <c r="CZ126" s="516"/>
      <c r="DA126" s="516"/>
      <c r="DB126" s="516"/>
      <c r="DC126" s="516"/>
      <c r="DD126" s="516"/>
      <c r="DE126" s="516"/>
      <c r="DF126" s="516"/>
      <c r="DG126" s="516"/>
      <c r="DH126" s="516"/>
      <c r="DI126" s="516"/>
      <c r="DJ126" s="516"/>
      <c r="DK126" s="516"/>
      <c r="DL126" s="516"/>
      <c r="DM126" s="516"/>
      <c r="DN126" s="516"/>
      <c r="DO126" s="516"/>
      <c r="DP126" s="516"/>
      <c r="DQ126" s="516"/>
      <c r="DR126" s="516"/>
      <c r="DS126" s="516"/>
      <c r="DT126" s="516"/>
      <c r="DU126" s="517"/>
      <c r="DV126" s="517"/>
      <c r="DW126" s="517"/>
      <c r="DX126" s="517"/>
      <c r="DY126" s="517"/>
      <c r="DZ126" s="517"/>
      <c r="EA126" s="517"/>
      <c r="EB126" s="517"/>
      <c r="EC126" s="517"/>
      <c r="ED126" s="517"/>
      <c r="EE126" s="517"/>
      <c r="EF126" s="517"/>
      <c r="EG126" s="517"/>
      <c r="EH126" s="517"/>
      <c r="EI126" s="517"/>
      <c r="EJ126" s="517"/>
      <c r="EK126" s="517"/>
      <c r="EL126" s="517"/>
      <c r="EM126" s="517"/>
      <c r="EN126" s="517"/>
      <c r="EO126" s="517"/>
      <c r="EP126" s="517"/>
      <c r="EQ126" s="517"/>
      <c r="ER126" s="517"/>
      <c r="ES126" s="517"/>
      <c r="ET126" s="517"/>
      <c r="EU126" s="517"/>
      <c r="EV126" s="517"/>
      <c r="EW126" s="517"/>
      <c r="EX126" s="517"/>
      <c r="EY126" s="517"/>
      <c r="EZ126" s="517"/>
      <c r="FA126" s="517"/>
      <c r="FB126" s="517"/>
      <c r="FC126" s="517"/>
      <c r="FD126" s="517"/>
      <c r="FE126" s="517"/>
      <c r="FF126" s="517"/>
      <c r="FG126" s="517"/>
      <c r="FH126" s="517"/>
      <c r="FI126" s="517"/>
      <c r="FJ126" s="517"/>
      <c r="FK126" s="517"/>
      <c r="FL126" s="517"/>
      <c r="FM126" s="517"/>
      <c r="FN126" s="517"/>
      <c r="FO126" s="517"/>
      <c r="FP126" s="517"/>
      <c r="FQ126" s="517"/>
      <c r="FR126" s="517"/>
      <c r="FS126" s="517"/>
      <c r="FT126" s="517"/>
      <c r="FU126" s="517"/>
      <c r="FV126" s="517"/>
      <c r="FW126" s="517"/>
      <c r="FX126" s="406"/>
      <c r="FY126" s="470"/>
      <c r="FZ126" s="470"/>
      <c r="GA126" s="470"/>
      <c r="GB126" s="470"/>
      <c r="GC126" s="470"/>
      <c r="GD126" s="470"/>
      <c r="GE126" s="470"/>
      <c r="GF126" s="470"/>
      <c r="GG126" s="470"/>
      <c r="GH126" s="470"/>
      <c r="GI126" s="470"/>
      <c r="GJ126" s="470"/>
      <c r="GK126" s="470"/>
      <c r="GL126" s="470"/>
      <c r="GM126" s="470"/>
      <c r="GN126" s="470"/>
      <c r="GO126" s="470"/>
      <c r="GP126" s="470"/>
      <c r="GQ126" s="470"/>
      <c r="GR126" s="470"/>
      <c r="GS126" s="470"/>
      <c r="GT126" s="470"/>
      <c r="GU126" s="470"/>
      <c r="GV126" s="470"/>
      <c r="GW126" s="470"/>
      <c r="GX126" s="470"/>
      <c r="GY126" s="470"/>
      <c r="GZ126" s="470"/>
      <c r="HA126" s="470"/>
      <c r="HB126" s="470"/>
      <c r="HC126" s="470"/>
      <c r="HD126" s="470"/>
      <c r="HE126" s="470"/>
      <c r="HF126" s="470"/>
      <c r="HG126" s="470"/>
      <c r="HH126" s="470"/>
      <c r="HI126" s="470"/>
    </row>
    <row r="127" spans="1:217" ht="9" customHeight="1">
      <c r="B127" s="152"/>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c r="AC127" s="154"/>
      <c r="AD127" s="154"/>
      <c r="AE127" s="154"/>
      <c r="AF127" s="154"/>
      <c r="AG127" s="154"/>
      <c r="AH127" s="154"/>
      <c r="AI127" s="154"/>
      <c r="AJ127" s="154"/>
      <c r="AK127" s="154"/>
      <c r="AL127" s="154"/>
      <c r="AM127" s="154"/>
      <c r="AN127" s="154"/>
      <c r="AO127" s="154"/>
      <c r="AP127" s="154"/>
      <c r="AQ127" s="154"/>
      <c r="AR127" s="154"/>
      <c r="AS127" s="154"/>
      <c r="AT127" s="154"/>
      <c r="AU127" s="154"/>
      <c r="AV127" s="154"/>
      <c r="AW127" s="154"/>
      <c r="AX127" s="154"/>
      <c r="AY127" s="154"/>
      <c r="AZ127" s="154"/>
      <c r="BA127" s="154"/>
      <c r="BB127" s="498"/>
      <c r="BC127" s="498"/>
      <c r="BD127" s="498"/>
      <c r="BE127" s="498"/>
      <c r="BF127" s="498"/>
      <c r="BG127" s="498"/>
      <c r="BH127" s="498"/>
      <c r="BI127" s="498"/>
      <c r="BJ127" s="498"/>
      <c r="BK127" s="498"/>
      <c r="BL127" s="498"/>
      <c r="BM127" s="498"/>
      <c r="BN127" s="498"/>
      <c r="BO127" s="498"/>
      <c r="BP127" s="498"/>
      <c r="BQ127" s="498"/>
      <c r="BR127" s="498"/>
      <c r="BS127" s="499"/>
      <c r="BT127" s="499"/>
      <c r="BU127" s="499"/>
      <c r="BV127" s="499"/>
      <c r="BW127" s="498"/>
      <c r="BX127" s="498"/>
      <c r="BY127" s="498"/>
      <c r="BZ127" s="498"/>
      <c r="CA127" s="498"/>
      <c r="CB127" s="498"/>
      <c r="CC127" s="498"/>
      <c r="CD127" s="498"/>
      <c r="CE127" s="498"/>
      <c r="CF127" s="498"/>
      <c r="CG127" s="498"/>
      <c r="CH127" s="498"/>
      <c r="CI127" s="498"/>
      <c r="CJ127" s="498"/>
      <c r="CK127" s="498"/>
      <c r="CL127" s="498"/>
      <c r="CM127" s="498"/>
      <c r="CN127" s="498"/>
      <c r="CO127" s="498"/>
      <c r="CP127" s="498"/>
      <c r="CQ127" s="498"/>
      <c r="CR127" s="498"/>
      <c r="CS127" s="498"/>
      <c r="CT127" s="498"/>
      <c r="CU127" s="498"/>
      <c r="CV127" s="498"/>
      <c r="CW127" s="498"/>
      <c r="CX127" s="498"/>
      <c r="CY127" s="498"/>
      <c r="CZ127" s="498"/>
      <c r="DA127" s="498"/>
      <c r="DB127" s="498"/>
      <c r="DC127" s="498"/>
      <c r="DD127" s="498"/>
      <c r="DE127" s="498"/>
      <c r="DF127" s="498"/>
      <c r="DG127" s="498"/>
      <c r="DH127" s="498"/>
      <c r="DI127" s="498"/>
      <c r="DJ127" s="498"/>
      <c r="DK127" s="498"/>
      <c r="DL127" s="498"/>
      <c r="DM127" s="498"/>
      <c r="DN127" s="498"/>
      <c r="DO127" s="498"/>
      <c r="DP127" s="498"/>
      <c r="DQ127" s="498"/>
      <c r="DR127" s="498"/>
      <c r="DS127" s="498"/>
      <c r="DT127" s="498"/>
      <c r="DU127" s="509"/>
      <c r="DV127" s="509"/>
      <c r="DW127" s="509"/>
      <c r="DX127" s="509"/>
      <c r="DY127" s="509"/>
      <c r="DZ127" s="509"/>
      <c r="EA127" s="509"/>
      <c r="EB127" s="509"/>
      <c r="EC127" s="509"/>
      <c r="ED127" s="509"/>
      <c r="EE127" s="509"/>
      <c r="EF127" s="509"/>
      <c r="EG127" s="509"/>
      <c r="EH127" s="509"/>
      <c r="EI127" s="509"/>
      <c r="EJ127" s="509"/>
      <c r="EK127" s="509"/>
      <c r="EL127" s="509"/>
      <c r="EM127" s="509"/>
      <c r="EN127" s="509"/>
      <c r="EO127" s="509"/>
      <c r="EP127" s="509"/>
      <c r="EQ127" s="509"/>
      <c r="ER127" s="509"/>
      <c r="ES127" s="509"/>
      <c r="ET127" s="509"/>
      <c r="EU127" s="509"/>
      <c r="EV127" s="509"/>
      <c r="EW127" s="509"/>
      <c r="EX127" s="509"/>
      <c r="EY127" s="509"/>
      <c r="EZ127" s="509"/>
      <c r="FA127" s="509"/>
      <c r="FB127" s="509"/>
      <c r="FC127" s="509"/>
      <c r="FD127" s="509"/>
      <c r="FE127" s="509"/>
      <c r="FF127" s="509"/>
      <c r="FG127" s="509"/>
      <c r="FH127" s="509"/>
      <c r="FI127" s="509"/>
      <c r="FJ127" s="509"/>
      <c r="FK127" s="509"/>
      <c r="FL127" s="509"/>
      <c r="FM127" s="509"/>
      <c r="FN127" s="509"/>
      <c r="FO127" s="509"/>
      <c r="FP127" s="509"/>
      <c r="FQ127" s="509"/>
      <c r="FR127" s="509"/>
      <c r="FS127" s="509"/>
      <c r="FT127" s="509"/>
      <c r="FU127" s="509"/>
      <c r="FV127" s="509"/>
      <c r="FW127" s="509"/>
      <c r="FX127" s="406"/>
    </row>
    <row r="128" spans="1:217" ht="9" customHeight="1">
      <c r="B128" s="161"/>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500"/>
      <c r="BC128" s="500"/>
      <c r="BD128" s="500"/>
      <c r="BE128" s="500"/>
      <c r="BF128" s="500"/>
      <c r="BG128" s="500"/>
      <c r="BH128" s="500"/>
      <c r="BI128" s="500"/>
      <c r="BJ128" s="500"/>
      <c r="BK128" s="500"/>
      <c r="BL128" s="500"/>
      <c r="BM128" s="500"/>
      <c r="BN128" s="500"/>
      <c r="BO128" s="500"/>
      <c r="BP128" s="500"/>
      <c r="BQ128" s="500"/>
      <c r="BR128" s="500"/>
      <c r="BS128" s="501"/>
      <c r="BT128" s="501"/>
      <c r="BU128" s="501"/>
      <c r="BV128" s="501"/>
      <c r="BW128" s="500"/>
      <c r="BX128" s="500"/>
      <c r="BY128" s="500"/>
      <c r="BZ128" s="500"/>
      <c r="CA128" s="500"/>
      <c r="CB128" s="500"/>
      <c r="CC128" s="500"/>
      <c r="CD128" s="500"/>
      <c r="CE128" s="500"/>
      <c r="CF128" s="500"/>
      <c r="CG128" s="500"/>
      <c r="CH128" s="500"/>
      <c r="CI128" s="500"/>
      <c r="CJ128" s="500"/>
      <c r="CK128" s="500"/>
      <c r="CL128" s="500"/>
      <c r="CM128" s="500"/>
      <c r="CN128" s="500"/>
      <c r="CO128" s="500"/>
      <c r="CP128" s="500"/>
      <c r="CQ128" s="500"/>
      <c r="CR128" s="500"/>
      <c r="CS128" s="500"/>
      <c r="CT128" s="500"/>
      <c r="CU128" s="500"/>
      <c r="CV128" s="500"/>
      <c r="CW128" s="500"/>
      <c r="CX128" s="500"/>
      <c r="CY128" s="500"/>
      <c r="CZ128" s="500"/>
      <c r="DA128" s="500"/>
      <c r="DB128" s="500"/>
      <c r="DC128" s="500"/>
      <c r="DD128" s="500"/>
      <c r="DE128" s="500"/>
      <c r="DF128" s="500"/>
      <c r="DG128" s="500"/>
      <c r="DH128" s="500"/>
      <c r="DI128" s="500"/>
      <c r="DJ128" s="500"/>
      <c r="DK128" s="500"/>
      <c r="DL128" s="500"/>
      <c r="DM128" s="500"/>
      <c r="DN128" s="500"/>
      <c r="DO128" s="500"/>
      <c r="DP128" s="500"/>
      <c r="DQ128" s="500"/>
      <c r="DR128" s="500"/>
      <c r="DS128" s="500"/>
      <c r="DT128" s="500"/>
      <c r="DU128" s="510"/>
      <c r="DV128" s="510"/>
      <c r="DW128" s="510"/>
      <c r="DX128" s="510"/>
      <c r="DY128" s="510"/>
      <c r="DZ128" s="510"/>
      <c r="EA128" s="510"/>
      <c r="EB128" s="510"/>
      <c r="EC128" s="510"/>
      <c r="ED128" s="510"/>
      <c r="EE128" s="510"/>
      <c r="EF128" s="510"/>
      <c r="EG128" s="510"/>
      <c r="EH128" s="510"/>
      <c r="EI128" s="510"/>
      <c r="EJ128" s="510"/>
      <c r="EK128" s="510"/>
      <c r="EL128" s="510"/>
      <c r="EM128" s="510"/>
      <c r="EN128" s="510"/>
      <c r="EO128" s="510"/>
      <c r="EP128" s="510"/>
      <c r="EQ128" s="510"/>
      <c r="ER128" s="510"/>
      <c r="ES128" s="510"/>
      <c r="ET128" s="510"/>
      <c r="EU128" s="510"/>
      <c r="EV128" s="510"/>
      <c r="EW128" s="510"/>
      <c r="EX128" s="510"/>
      <c r="EY128" s="510"/>
      <c r="EZ128" s="510"/>
      <c r="FA128" s="510"/>
      <c r="FB128" s="510"/>
      <c r="FC128" s="510"/>
      <c r="FD128" s="510"/>
      <c r="FE128" s="510"/>
      <c r="FF128" s="510"/>
      <c r="FG128" s="510"/>
      <c r="FH128" s="510"/>
      <c r="FI128" s="510"/>
      <c r="FJ128" s="510"/>
      <c r="FK128" s="510"/>
      <c r="FL128" s="510"/>
      <c r="FM128" s="510"/>
      <c r="FN128" s="510"/>
      <c r="FO128" s="510"/>
      <c r="FP128" s="510"/>
      <c r="FQ128" s="510"/>
      <c r="FR128" s="510"/>
      <c r="FS128" s="510"/>
      <c r="FT128" s="510"/>
      <c r="FU128" s="510"/>
      <c r="FV128" s="510"/>
      <c r="FW128" s="510"/>
      <c r="FX128" s="406"/>
    </row>
    <row r="129" spans="2:191" s="185" customFormat="1" ht="14">
      <c r="B129" s="163"/>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c r="AH129" s="216"/>
      <c r="AI129" s="216"/>
      <c r="AJ129" s="216"/>
      <c r="AK129" s="216"/>
      <c r="AL129" s="216"/>
      <c r="AM129" s="216"/>
      <c r="AN129" s="216"/>
      <c r="AO129" s="216"/>
      <c r="AP129" s="216"/>
      <c r="AQ129" s="216"/>
      <c r="AR129" s="216"/>
      <c r="AS129" s="216"/>
      <c r="AT129" s="216"/>
      <c r="AU129" s="216"/>
      <c r="AV129" s="216"/>
      <c r="AW129" s="216"/>
      <c r="AX129" s="216"/>
      <c r="AY129" s="216"/>
      <c r="AZ129" s="216"/>
      <c r="BA129" s="216"/>
      <c r="BB129" s="511"/>
      <c r="BC129" s="511"/>
      <c r="BD129" s="511"/>
      <c r="BE129" s="511"/>
      <c r="BF129" s="511"/>
      <c r="BG129" s="511"/>
      <c r="BH129" s="511"/>
      <c r="BI129" s="511"/>
      <c r="BJ129" s="511"/>
      <c r="BK129" s="511"/>
      <c r="BL129" s="511"/>
      <c r="BM129" s="511"/>
      <c r="BN129" s="511"/>
      <c r="BO129" s="511"/>
      <c r="BP129" s="511"/>
      <c r="BQ129" s="511"/>
      <c r="BR129" s="511"/>
      <c r="BS129" s="511"/>
      <c r="BT129" s="511"/>
      <c r="BU129" s="511"/>
      <c r="BV129" s="511"/>
      <c r="BW129" s="511"/>
      <c r="BX129" s="511"/>
      <c r="BY129" s="511"/>
      <c r="BZ129" s="511"/>
      <c r="CA129" s="511"/>
      <c r="CB129" s="511"/>
      <c r="CC129" s="511"/>
      <c r="CD129" s="511"/>
      <c r="CE129" s="511"/>
      <c r="CF129" s="511"/>
      <c r="CG129" s="511"/>
      <c r="CH129" s="511"/>
      <c r="CI129" s="511"/>
      <c r="CJ129" s="511"/>
      <c r="CK129" s="511"/>
      <c r="CL129" s="511"/>
      <c r="CM129" s="511"/>
      <c r="CN129" s="511"/>
      <c r="CO129" s="511"/>
      <c r="CP129" s="511"/>
      <c r="CQ129" s="511"/>
      <c r="CR129" s="511"/>
      <c r="CS129" s="511"/>
      <c r="CT129" s="511"/>
      <c r="CU129" s="511"/>
      <c r="CV129" s="511"/>
      <c r="CW129" s="511"/>
      <c r="CX129" s="511"/>
      <c r="CY129" s="511"/>
      <c r="CZ129" s="511"/>
      <c r="DA129" s="511"/>
      <c r="DB129" s="511"/>
      <c r="DC129" s="511"/>
      <c r="DD129" s="511"/>
      <c r="DE129" s="511"/>
      <c r="DF129" s="511"/>
      <c r="DG129" s="511"/>
      <c r="DH129" s="511"/>
      <c r="DI129" s="511"/>
      <c r="DJ129" s="511"/>
      <c r="DK129" s="511"/>
      <c r="DL129" s="511"/>
      <c r="DM129" s="511"/>
      <c r="DN129" s="511"/>
      <c r="DO129" s="511"/>
      <c r="DP129" s="511"/>
      <c r="DQ129" s="511"/>
      <c r="DR129" s="511"/>
      <c r="DS129" s="511"/>
      <c r="DT129" s="511"/>
      <c r="DU129" s="507"/>
      <c r="DV129" s="507"/>
      <c r="DW129" s="507"/>
      <c r="DX129" s="507"/>
      <c r="DY129" s="507"/>
      <c r="DZ129" s="507"/>
      <c r="EA129" s="507"/>
      <c r="EB129" s="507"/>
      <c r="EC129" s="507"/>
      <c r="ED129" s="507"/>
      <c r="EE129" s="507"/>
      <c r="EF129" s="507"/>
      <c r="EG129" s="507"/>
      <c r="EH129" s="507"/>
      <c r="EI129" s="507"/>
      <c r="EJ129" s="507"/>
      <c r="EK129" s="507"/>
      <c r="EL129" s="507"/>
      <c r="EM129" s="507"/>
      <c r="EN129" s="507"/>
      <c r="EO129" s="507"/>
      <c r="EP129" s="507"/>
      <c r="EQ129" s="507"/>
      <c r="ER129" s="507"/>
      <c r="ES129" s="507"/>
      <c r="ET129" s="507"/>
      <c r="EU129" s="507"/>
      <c r="EV129" s="507"/>
      <c r="EW129" s="507"/>
      <c r="EX129" s="507"/>
      <c r="EY129" s="507"/>
      <c r="EZ129" s="507"/>
      <c r="FA129" s="507"/>
      <c r="FB129" s="507"/>
      <c r="FC129" s="507"/>
      <c r="FD129" s="507"/>
      <c r="FE129" s="507"/>
      <c r="FF129" s="507"/>
      <c r="FG129" s="507"/>
      <c r="FH129" s="507"/>
      <c r="FI129" s="507"/>
      <c r="FJ129" s="507"/>
      <c r="FK129" s="507"/>
      <c r="FL129" s="507"/>
      <c r="FM129" s="507"/>
      <c r="FN129" s="507"/>
      <c r="FO129" s="507"/>
      <c r="FP129" s="507"/>
      <c r="FQ129" s="507"/>
      <c r="FR129" s="507"/>
      <c r="FS129" s="507"/>
      <c r="FT129" s="507"/>
      <c r="FU129" s="507"/>
      <c r="FV129" s="507"/>
      <c r="FW129" s="507"/>
      <c r="FX129" s="406"/>
    </row>
    <row r="130" spans="2:191" s="185" customFormat="1" ht="14">
      <c r="B130" s="163"/>
      <c r="C130" s="216"/>
      <c r="D130" s="216"/>
      <c r="E130" s="216"/>
      <c r="F130" s="216"/>
      <c r="G130" s="216"/>
      <c r="H130" s="216"/>
      <c r="I130" s="216"/>
      <c r="J130" s="216"/>
      <c r="K130" s="216"/>
      <c r="L130" s="216"/>
      <c r="M130" s="216"/>
      <c r="N130" s="216"/>
      <c r="O130" s="216"/>
      <c r="P130" s="216"/>
      <c r="Q130" s="216"/>
      <c r="R130" s="216"/>
      <c r="S130" s="216"/>
      <c r="T130" s="216"/>
      <c r="U130" s="216"/>
      <c r="V130" s="216"/>
      <c r="W130" s="216"/>
      <c r="X130" s="216"/>
      <c r="Y130" s="216"/>
      <c r="Z130" s="216"/>
      <c r="AA130" s="216"/>
      <c r="AB130" s="216"/>
      <c r="AC130" s="216"/>
      <c r="AD130" s="216"/>
      <c r="AE130" s="216"/>
      <c r="AF130" s="216"/>
      <c r="AG130" s="216"/>
      <c r="AH130" s="216"/>
      <c r="AI130" s="216"/>
      <c r="AJ130" s="216"/>
      <c r="AK130" s="216"/>
      <c r="AL130" s="216"/>
      <c r="AM130" s="216"/>
      <c r="AN130" s="216"/>
      <c r="AO130" s="216"/>
      <c r="AP130" s="216"/>
      <c r="AQ130" s="216"/>
      <c r="AR130" s="216"/>
      <c r="AS130" s="216"/>
      <c r="AT130" s="216"/>
      <c r="AU130" s="216"/>
      <c r="AV130" s="216"/>
      <c r="AW130" s="216"/>
      <c r="AX130" s="216"/>
      <c r="AY130" s="216"/>
      <c r="AZ130" s="216"/>
      <c r="BA130" s="216"/>
      <c r="BB130" s="511"/>
      <c r="BC130" s="511"/>
      <c r="BD130" s="511"/>
      <c r="BE130" s="511"/>
      <c r="BF130" s="511"/>
      <c r="BG130" s="511"/>
      <c r="BH130" s="511"/>
      <c r="BI130" s="511"/>
      <c r="BJ130" s="511"/>
      <c r="BK130" s="511"/>
      <c r="BL130" s="511"/>
      <c r="BM130" s="511"/>
      <c r="BN130" s="511"/>
      <c r="BO130" s="511"/>
      <c r="BP130" s="511"/>
      <c r="BQ130" s="511"/>
      <c r="BR130" s="511"/>
      <c r="BS130" s="511"/>
      <c r="BT130" s="511"/>
      <c r="BU130" s="511"/>
      <c r="BV130" s="511"/>
      <c r="BW130" s="511"/>
      <c r="BX130" s="511"/>
      <c r="BY130" s="511"/>
      <c r="BZ130" s="511"/>
      <c r="CA130" s="511"/>
      <c r="CB130" s="511"/>
      <c r="CC130" s="511"/>
      <c r="CD130" s="511"/>
      <c r="CE130" s="511"/>
      <c r="CF130" s="511"/>
      <c r="CG130" s="511"/>
      <c r="CH130" s="511"/>
      <c r="CI130" s="511"/>
      <c r="CJ130" s="511"/>
      <c r="CK130" s="511"/>
      <c r="CL130" s="511"/>
      <c r="CM130" s="511"/>
      <c r="CN130" s="511"/>
      <c r="CO130" s="511"/>
      <c r="CP130" s="511"/>
      <c r="CQ130" s="511"/>
      <c r="CR130" s="511"/>
      <c r="CS130" s="511"/>
      <c r="CT130" s="511"/>
      <c r="CU130" s="511"/>
      <c r="CV130" s="511"/>
      <c r="CW130" s="511"/>
      <c r="CX130" s="511"/>
      <c r="CY130" s="511"/>
      <c r="CZ130" s="511"/>
      <c r="DA130" s="511"/>
      <c r="DB130" s="511"/>
      <c r="DC130" s="511"/>
      <c r="DD130" s="511"/>
      <c r="DE130" s="511"/>
      <c r="DF130" s="511"/>
      <c r="DG130" s="511"/>
      <c r="DH130" s="511"/>
      <c r="DI130" s="511"/>
      <c r="DJ130" s="511"/>
      <c r="DK130" s="511"/>
      <c r="DL130" s="511"/>
      <c r="DM130" s="511"/>
      <c r="DN130" s="511"/>
      <c r="DO130" s="511"/>
      <c r="DP130" s="511"/>
      <c r="DQ130" s="511"/>
      <c r="DR130" s="511"/>
      <c r="DS130" s="511"/>
      <c r="DT130" s="511"/>
      <c r="DU130" s="507"/>
      <c r="DV130" s="507"/>
      <c r="DW130" s="507"/>
      <c r="DX130" s="507"/>
      <c r="DY130" s="507"/>
      <c r="DZ130" s="507"/>
      <c r="EA130" s="507"/>
      <c r="EB130" s="507"/>
      <c r="EC130" s="507"/>
      <c r="ED130" s="507"/>
      <c r="EE130" s="507"/>
      <c r="EF130" s="507"/>
      <c r="EG130" s="507"/>
      <c r="EH130" s="507"/>
      <c r="EI130" s="507"/>
      <c r="EJ130" s="507"/>
      <c r="EK130" s="507"/>
      <c r="EL130" s="507"/>
      <c r="EM130" s="507"/>
      <c r="EN130" s="507"/>
      <c r="EO130" s="507"/>
      <c r="EP130" s="507"/>
      <c r="EQ130" s="507"/>
      <c r="ER130" s="507"/>
      <c r="ES130" s="507"/>
      <c r="ET130" s="507"/>
      <c r="EU130" s="507"/>
      <c r="EV130" s="507"/>
      <c r="EW130" s="507"/>
      <c r="EX130" s="507"/>
      <c r="EY130" s="507"/>
      <c r="EZ130" s="507"/>
      <c r="FA130" s="507"/>
      <c r="FB130" s="507"/>
      <c r="FC130" s="507"/>
      <c r="FD130" s="507"/>
      <c r="FE130" s="507"/>
      <c r="FF130" s="507"/>
      <c r="FG130" s="507"/>
      <c r="FH130" s="507"/>
      <c r="FI130" s="507"/>
      <c r="FJ130" s="507"/>
      <c r="FK130" s="507"/>
      <c r="FL130" s="507"/>
      <c r="FM130" s="507"/>
      <c r="FN130" s="507"/>
      <c r="FO130" s="507"/>
      <c r="FP130" s="507"/>
      <c r="FQ130" s="507"/>
      <c r="FR130" s="507"/>
      <c r="FS130" s="507"/>
      <c r="FT130" s="507"/>
      <c r="FU130" s="507"/>
      <c r="FV130" s="507"/>
      <c r="FW130" s="507"/>
      <c r="FX130" s="406"/>
    </row>
    <row r="131" spans="2:191" s="185" customFormat="1" ht="14">
      <c r="B131" s="164"/>
      <c r="C131" s="216"/>
      <c r="D131" s="216"/>
      <c r="E131" s="216"/>
      <c r="F131" s="216"/>
      <c r="G131" s="216"/>
      <c r="H131" s="216"/>
      <c r="I131" s="216"/>
      <c r="J131" s="216"/>
      <c r="K131" s="216"/>
      <c r="L131" s="216"/>
      <c r="M131" s="216"/>
      <c r="N131" s="216"/>
      <c r="O131" s="216"/>
      <c r="P131" s="216"/>
      <c r="Q131" s="216"/>
      <c r="R131" s="216"/>
      <c r="S131" s="216"/>
      <c r="T131" s="216"/>
      <c r="U131" s="216"/>
      <c r="V131" s="216"/>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c r="AS131" s="216"/>
      <c r="AT131" s="216"/>
      <c r="AU131" s="216"/>
      <c r="AV131" s="217"/>
      <c r="AW131" s="217"/>
      <c r="AX131" s="217"/>
      <c r="AY131" s="217"/>
      <c r="AZ131" s="217"/>
      <c r="BA131" s="217"/>
      <c r="BB131" s="518"/>
      <c r="BC131" s="518"/>
      <c r="BD131" s="518"/>
      <c r="BE131" s="518"/>
      <c r="BF131" s="518"/>
      <c r="BG131" s="518"/>
      <c r="BH131" s="518"/>
      <c r="BI131" s="518"/>
      <c r="BJ131" s="518"/>
      <c r="BK131" s="518"/>
      <c r="BL131" s="518"/>
      <c r="BM131" s="518"/>
      <c r="BN131" s="518"/>
      <c r="BO131" s="518"/>
      <c r="BP131" s="518"/>
      <c r="BQ131" s="518"/>
      <c r="BR131" s="518"/>
      <c r="BS131" s="518"/>
      <c r="BT131" s="518"/>
      <c r="BU131" s="518"/>
      <c r="BV131" s="518"/>
      <c r="BW131" s="518"/>
      <c r="BX131" s="518"/>
      <c r="BY131" s="518"/>
      <c r="BZ131" s="518"/>
      <c r="CA131" s="518"/>
      <c r="CB131" s="518"/>
      <c r="CC131" s="518"/>
      <c r="CD131" s="518"/>
      <c r="CE131" s="518"/>
      <c r="CF131" s="518"/>
      <c r="CG131" s="518"/>
      <c r="CH131" s="518"/>
      <c r="CI131" s="518"/>
      <c r="CJ131" s="518"/>
      <c r="CK131" s="518"/>
      <c r="CL131" s="518"/>
      <c r="CM131" s="518"/>
      <c r="CN131" s="518"/>
      <c r="CO131" s="518"/>
      <c r="CP131" s="518"/>
      <c r="CQ131" s="518"/>
      <c r="CR131" s="518"/>
      <c r="CS131" s="518"/>
      <c r="CT131" s="518"/>
      <c r="CU131" s="518"/>
      <c r="CV131" s="518"/>
      <c r="CW131" s="518"/>
      <c r="CX131" s="518"/>
      <c r="CY131" s="518"/>
      <c r="CZ131" s="518"/>
      <c r="DA131" s="518"/>
      <c r="DB131" s="518"/>
      <c r="DC131" s="518"/>
      <c r="DD131" s="518"/>
      <c r="DE131" s="518"/>
      <c r="DF131" s="518"/>
      <c r="DG131" s="518"/>
      <c r="DH131" s="518"/>
      <c r="DI131" s="518"/>
      <c r="DJ131" s="518"/>
      <c r="DK131" s="518"/>
      <c r="DL131" s="518"/>
      <c r="DM131" s="518"/>
      <c r="DN131" s="518"/>
      <c r="DO131" s="518"/>
      <c r="DP131" s="518"/>
      <c r="DQ131" s="518"/>
      <c r="DR131" s="518"/>
      <c r="DS131" s="518"/>
      <c r="DT131" s="518"/>
      <c r="DU131" s="519"/>
      <c r="DV131" s="519"/>
      <c r="DW131" s="519"/>
      <c r="DX131" s="519"/>
      <c r="DY131" s="519"/>
      <c r="DZ131" s="519"/>
      <c r="EA131" s="519"/>
      <c r="EB131" s="519"/>
      <c r="EC131" s="519"/>
      <c r="ED131" s="519"/>
      <c r="EE131" s="519"/>
      <c r="EF131" s="519"/>
      <c r="EG131" s="519"/>
      <c r="EH131" s="519"/>
      <c r="EI131" s="519"/>
      <c r="EJ131" s="519"/>
      <c r="EK131" s="519"/>
      <c r="EL131" s="519"/>
      <c r="EM131" s="519"/>
      <c r="EN131" s="519"/>
      <c r="EO131" s="519"/>
      <c r="EP131" s="519"/>
      <c r="EQ131" s="519"/>
      <c r="ER131" s="519"/>
      <c r="ES131" s="519"/>
      <c r="ET131" s="519"/>
      <c r="EU131" s="519"/>
      <c r="EV131" s="519"/>
      <c r="EW131" s="519"/>
      <c r="EX131" s="519"/>
      <c r="EY131" s="519"/>
      <c r="EZ131" s="519"/>
      <c r="FA131" s="519"/>
      <c r="FB131" s="519"/>
      <c r="FC131" s="519"/>
      <c r="FD131" s="519"/>
      <c r="FE131" s="519"/>
      <c r="FF131" s="519"/>
      <c r="FG131" s="519"/>
      <c r="FH131" s="519"/>
      <c r="FI131" s="519"/>
      <c r="FJ131" s="519"/>
      <c r="FK131" s="519"/>
      <c r="FL131" s="519"/>
      <c r="FM131" s="519"/>
      <c r="FN131" s="519"/>
      <c r="FO131" s="519"/>
      <c r="FP131" s="519"/>
      <c r="FQ131" s="519"/>
      <c r="FR131" s="519"/>
      <c r="FS131" s="519"/>
      <c r="FT131" s="519"/>
      <c r="FU131" s="519"/>
      <c r="FV131" s="519"/>
      <c r="FW131" s="519"/>
      <c r="FX131" s="406"/>
    </row>
    <row r="132" spans="2:191">
      <c r="FX132" s="406"/>
    </row>
    <row r="133" spans="2:191">
      <c r="FX133" s="406"/>
    </row>
    <row r="141" spans="2:191">
      <c r="BB141" s="334"/>
      <c r="BC141" s="334"/>
      <c r="BD141" s="334"/>
      <c r="BE141" s="334"/>
      <c r="BF141" s="334"/>
      <c r="BG141" s="334"/>
      <c r="BH141" s="334"/>
      <c r="BI141" s="334"/>
      <c r="BJ141" s="334"/>
      <c r="BK141" s="334"/>
      <c r="BL141" s="334"/>
      <c r="BM141" s="334"/>
      <c r="BN141" s="334"/>
      <c r="BO141" s="334"/>
      <c r="BP141" s="334"/>
      <c r="BQ141" s="334"/>
      <c r="BR141" s="334"/>
      <c r="BS141" s="334"/>
      <c r="BT141" s="334"/>
      <c r="BU141" s="334"/>
      <c r="BV141" s="334"/>
      <c r="BW141" s="334"/>
      <c r="BX141" s="334"/>
      <c r="BY141" s="334"/>
      <c r="BZ141" s="334"/>
      <c r="CA141" s="334"/>
      <c r="CB141" s="334"/>
      <c r="CC141" s="334"/>
      <c r="CD141" s="334"/>
      <c r="CE141" s="334"/>
      <c r="CF141" s="334"/>
      <c r="CG141" s="334"/>
      <c r="CH141" s="334"/>
      <c r="CI141" s="334"/>
      <c r="CJ141" s="334"/>
      <c r="CK141" s="334"/>
      <c r="CL141" s="334"/>
      <c r="CM141" s="334"/>
      <c r="CN141" s="334"/>
      <c r="CO141" s="334"/>
      <c r="CP141" s="334"/>
      <c r="CQ141" s="334"/>
      <c r="CR141" s="334"/>
      <c r="CS141" s="334"/>
      <c r="CT141" s="334"/>
      <c r="CU141" s="334"/>
      <c r="CV141" s="334"/>
      <c r="CW141" s="334"/>
      <c r="CX141" s="334"/>
      <c r="CY141" s="334"/>
      <c r="CZ141" s="334"/>
      <c r="DA141" s="334"/>
      <c r="DB141" s="334"/>
      <c r="DC141" s="334"/>
      <c r="DD141" s="334"/>
      <c r="DE141" s="334"/>
      <c r="DF141" s="334"/>
      <c r="DG141" s="334"/>
      <c r="DH141" s="334"/>
      <c r="DI141" s="334"/>
      <c r="DJ141" s="334"/>
      <c r="DK141" s="334"/>
      <c r="DL141" s="334"/>
      <c r="DM141" s="334"/>
      <c r="DN141" s="334"/>
      <c r="DO141" s="334"/>
      <c r="DP141" s="334"/>
      <c r="DQ141" s="334"/>
      <c r="DR141" s="334"/>
      <c r="DS141" s="334"/>
      <c r="DT141" s="334"/>
      <c r="DU141" s="334"/>
      <c r="DV141" s="334"/>
      <c r="DW141" s="334"/>
      <c r="DX141" s="334"/>
      <c r="DY141" s="334"/>
      <c r="DZ141" s="334"/>
      <c r="EA141" s="334"/>
      <c r="EB141" s="334"/>
      <c r="EC141" s="334"/>
      <c r="ED141" s="334"/>
      <c r="EE141" s="334"/>
      <c r="EF141" s="334"/>
      <c r="EG141" s="334"/>
      <c r="EH141" s="334"/>
      <c r="EI141" s="334"/>
      <c r="EJ141" s="334"/>
      <c r="EK141" s="334"/>
      <c r="EL141" s="334"/>
      <c r="EM141" s="334"/>
      <c r="EN141" s="334"/>
      <c r="EO141" s="334"/>
      <c r="EP141" s="334"/>
      <c r="EQ141" s="334"/>
      <c r="ER141" s="334"/>
      <c r="ES141" s="334"/>
      <c r="ET141" s="334"/>
      <c r="EU141" s="334"/>
      <c r="EV141" s="334"/>
      <c r="EW141" s="334"/>
      <c r="EX141" s="334"/>
      <c r="EY141" s="334"/>
      <c r="EZ141" s="334"/>
      <c r="FA141" s="334"/>
      <c r="FB141" s="334"/>
      <c r="FC141" s="334"/>
      <c r="FD141" s="334"/>
      <c r="FE141" s="334"/>
      <c r="FF141" s="334"/>
      <c r="FG141" s="334"/>
      <c r="FH141" s="334"/>
      <c r="FI141" s="334"/>
      <c r="FJ141" s="334"/>
      <c r="FK141" s="334"/>
      <c r="FL141" s="334"/>
      <c r="FM141" s="334"/>
      <c r="FN141" s="334"/>
      <c r="FO141" s="334"/>
      <c r="FP141" s="334"/>
      <c r="FQ141" s="334"/>
      <c r="FR141" s="334"/>
      <c r="FS141" s="334"/>
      <c r="FT141" s="334"/>
      <c r="FU141" s="334"/>
      <c r="FV141" s="334"/>
      <c r="FW141" s="334"/>
      <c r="FX141" s="574"/>
      <c r="FY141" s="334"/>
      <c r="FZ141" s="334"/>
      <c r="GA141" s="334"/>
      <c r="GB141" s="334"/>
      <c r="GC141" s="334"/>
      <c r="GD141" s="334"/>
      <c r="GE141" s="334"/>
      <c r="GF141" s="334"/>
      <c r="GG141" s="334"/>
      <c r="GH141" s="334"/>
      <c r="GI141" s="334"/>
    </row>
    <row r="142" spans="2:191">
      <c r="BB142" s="334"/>
      <c r="BC142" s="334"/>
      <c r="BD142" s="334"/>
      <c r="BE142" s="334"/>
      <c r="BF142" s="334"/>
      <c r="BG142" s="334"/>
      <c r="BH142" s="334"/>
      <c r="BI142" s="334"/>
      <c r="BJ142" s="334"/>
      <c r="BK142" s="334"/>
      <c r="BL142" s="334"/>
      <c r="BM142" s="334"/>
      <c r="BN142" s="334"/>
      <c r="BO142" s="334"/>
      <c r="BP142" s="334"/>
      <c r="BQ142" s="334"/>
      <c r="BR142" s="334"/>
      <c r="BS142" s="334"/>
      <c r="BT142" s="334"/>
      <c r="BU142" s="334"/>
      <c r="BV142" s="334"/>
      <c r="BW142" s="334"/>
      <c r="BX142" s="334"/>
      <c r="BY142" s="334"/>
      <c r="BZ142" s="334"/>
      <c r="CA142" s="334"/>
      <c r="CB142" s="334"/>
      <c r="CC142" s="334"/>
      <c r="CD142" s="334"/>
      <c r="CE142" s="334"/>
      <c r="CF142" s="334"/>
      <c r="CG142" s="334"/>
      <c r="CH142" s="334"/>
      <c r="CI142" s="334"/>
      <c r="CJ142" s="334"/>
      <c r="CK142" s="334"/>
      <c r="CL142" s="334"/>
      <c r="CM142" s="334"/>
      <c r="CN142" s="334"/>
      <c r="CO142" s="334"/>
      <c r="CP142" s="334"/>
      <c r="CQ142" s="334"/>
      <c r="CR142" s="334"/>
      <c r="CS142" s="334"/>
      <c r="CT142" s="334"/>
      <c r="CU142" s="334"/>
      <c r="CV142" s="334"/>
      <c r="CW142" s="334"/>
      <c r="CX142" s="334"/>
      <c r="CY142" s="334"/>
      <c r="CZ142" s="334"/>
      <c r="DA142" s="334"/>
      <c r="DB142" s="334"/>
      <c r="DC142" s="334"/>
      <c r="DD142" s="334"/>
      <c r="DE142" s="334"/>
      <c r="DF142" s="334"/>
      <c r="DG142" s="334"/>
      <c r="DH142" s="334"/>
      <c r="DI142" s="334"/>
      <c r="DJ142" s="334"/>
      <c r="DK142" s="334"/>
      <c r="DL142" s="334"/>
      <c r="DM142" s="334"/>
      <c r="DN142" s="334"/>
      <c r="DO142" s="334"/>
      <c r="DP142" s="334"/>
      <c r="DQ142" s="334"/>
      <c r="DR142" s="334"/>
      <c r="DS142" s="334"/>
      <c r="DT142" s="334"/>
      <c r="DU142" s="334"/>
      <c r="DV142" s="334"/>
      <c r="DW142" s="334"/>
      <c r="DX142" s="334"/>
      <c r="DY142" s="334"/>
      <c r="DZ142" s="334"/>
      <c r="EA142" s="334"/>
      <c r="EB142" s="334"/>
      <c r="EC142" s="334"/>
      <c r="ED142" s="334"/>
      <c r="EE142" s="334"/>
      <c r="EF142" s="334"/>
      <c r="EG142" s="334"/>
      <c r="EH142" s="334"/>
      <c r="EI142" s="334"/>
      <c r="EJ142" s="334"/>
      <c r="EK142" s="334"/>
      <c r="EL142" s="334"/>
      <c r="EM142" s="334"/>
      <c r="EN142" s="334"/>
      <c r="EO142" s="334"/>
      <c r="EP142" s="334"/>
      <c r="EQ142" s="334"/>
      <c r="ER142" s="334"/>
      <c r="ES142" s="334"/>
      <c r="ET142" s="334"/>
      <c r="EU142" s="334"/>
      <c r="EV142" s="334"/>
      <c r="EW142" s="334"/>
      <c r="EX142" s="334"/>
      <c r="EY142" s="334"/>
      <c r="EZ142" s="334"/>
      <c r="FA142" s="334"/>
      <c r="FB142" s="334"/>
      <c r="FC142" s="334"/>
      <c r="FD142" s="334"/>
      <c r="FE142" s="334"/>
      <c r="FF142" s="334"/>
      <c r="FG142" s="334"/>
      <c r="FH142" s="334"/>
      <c r="FI142" s="334"/>
      <c r="FJ142" s="334"/>
      <c r="FK142" s="334"/>
      <c r="FL142" s="334"/>
      <c r="FM142" s="334"/>
      <c r="FN142" s="334"/>
      <c r="FO142" s="334"/>
      <c r="FP142" s="334"/>
      <c r="FQ142" s="334"/>
      <c r="FR142" s="334"/>
      <c r="FS142" s="334"/>
      <c r="FT142" s="334"/>
      <c r="FU142" s="334"/>
      <c r="FV142" s="334"/>
      <c r="FW142" s="334"/>
      <c r="FX142" s="574"/>
      <c r="FY142" s="334"/>
      <c r="FZ142" s="334"/>
      <c r="GA142" s="334"/>
      <c r="GB142" s="334"/>
      <c r="GC142" s="334"/>
      <c r="GD142" s="334"/>
      <c r="GE142" s="334"/>
      <c r="GF142" s="334"/>
      <c r="GG142" s="334"/>
      <c r="GH142" s="334"/>
      <c r="GI142" s="334"/>
    </row>
    <row r="143" spans="2:191">
      <c r="BB143" s="334"/>
      <c r="BC143" s="334"/>
      <c r="BD143" s="334"/>
      <c r="BE143" s="334"/>
      <c r="BF143" s="334"/>
      <c r="BG143" s="334"/>
      <c r="BH143" s="334"/>
      <c r="BI143" s="334"/>
      <c r="BJ143" s="334"/>
      <c r="BK143" s="334"/>
      <c r="BL143" s="334"/>
      <c r="BM143" s="334"/>
      <c r="BN143" s="334"/>
      <c r="BO143" s="334"/>
      <c r="BP143" s="334"/>
      <c r="BQ143" s="334"/>
      <c r="BR143" s="334"/>
      <c r="BS143" s="334"/>
      <c r="BT143" s="334"/>
      <c r="BU143" s="334"/>
      <c r="BV143" s="334"/>
      <c r="BW143" s="334"/>
      <c r="BX143" s="334"/>
      <c r="BY143" s="334"/>
      <c r="BZ143" s="334"/>
      <c r="CA143" s="334"/>
      <c r="CB143" s="334"/>
      <c r="CC143" s="334"/>
      <c r="CD143" s="334"/>
      <c r="CE143" s="334"/>
      <c r="CF143" s="334"/>
      <c r="CG143" s="334"/>
      <c r="CH143" s="334"/>
      <c r="CI143" s="334"/>
      <c r="CJ143" s="334"/>
      <c r="CK143" s="334"/>
      <c r="CL143" s="334"/>
      <c r="CM143" s="334"/>
      <c r="CN143" s="334"/>
      <c r="CO143" s="334"/>
      <c r="CP143" s="334"/>
      <c r="CQ143" s="334"/>
      <c r="CR143" s="334"/>
      <c r="CS143" s="334"/>
      <c r="CT143" s="334"/>
      <c r="CU143" s="334"/>
      <c r="CV143" s="334"/>
      <c r="CW143" s="334"/>
      <c r="CX143" s="334"/>
      <c r="CY143" s="334"/>
      <c r="CZ143" s="334"/>
      <c r="DA143" s="334"/>
      <c r="DB143" s="334"/>
      <c r="DC143" s="334"/>
      <c r="DD143" s="334"/>
      <c r="DE143" s="334"/>
      <c r="DF143" s="334"/>
      <c r="DG143" s="334"/>
      <c r="DH143" s="334"/>
      <c r="DI143" s="334"/>
      <c r="DJ143" s="334"/>
      <c r="DK143" s="334"/>
      <c r="DL143" s="334"/>
      <c r="DM143" s="334"/>
      <c r="DN143" s="334"/>
      <c r="DO143" s="334"/>
      <c r="DP143" s="334"/>
      <c r="DQ143" s="334"/>
      <c r="DR143" s="334"/>
      <c r="DS143" s="334"/>
      <c r="DT143" s="334"/>
      <c r="DU143" s="334"/>
      <c r="DV143" s="334"/>
      <c r="DW143" s="334"/>
      <c r="DX143" s="334"/>
      <c r="DY143" s="334"/>
      <c r="DZ143" s="334"/>
      <c r="EA143" s="334"/>
      <c r="EB143" s="334"/>
      <c r="EC143" s="334"/>
      <c r="ED143" s="334"/>
      <c r="EE143" s="334"/>
      <c r="EF143" s="334"/>
      <c r="EG143" s="334"/>
      <c r="EH143" s="334"/>
      <c r="EI143" s="334"/>
      <c r="EJ143" s="334"/>
      <c r="EK143" s="334"/>
      <c r="EL143" s="334"/>
      <c r="EM143" s="334"/>
      <c r="EN143" s="334"/>
      <c r="EO143" s="334"/>
      <c r="EP143" s="334"/>
      <c r="EQ143" s="334"/>
      <c r="ER143" s="334"/>
      <c r="ES143" s="334"/>
      <c r="ET143" s="334"/>
      <c r="EU143" s="334"/>
      <c r="EV143" s="334"/>
      <c r="EW143" s="334"/>
      <c r="EX143" s="334"/>
      <c r="EY143" s="334"/>
      <c r="EZ143" s="334"/>
      <c r="FA143" s="334"/>
      <c r="FB143" s="334"/>
      <c r="FC143" s="334"/>
      <c r="FD143" s="334"/>
      <c r="FE143" s="334"/>
      <c r="FF143" s="334"/>
      <c r="FG143" s="334"/>
      <c r="FH143" s="334"/>
      <c r="FI143" s="334"/>
      <c r="FJ143" s="334"/>
      <c r="FK143" s="334"/>
      <c r="FL143" s="334"/>
      <c r="FM143" s="334"/>
      <c r="FN143" s="334"/>
      <c r="FO143" s="334"/>
      <c r="FP143" s="334"/>
      <c r="FQ143" s="334"/>
      <c r="FR143" s="334"/>
      <c r="FS143" s="334"/>
      <c r="FT143" s="334"/>
      <c r="FU143" s="334"/>
      <c r="FV143" s="334"/>
      <c r="FW143" s="334"/>
      <c r="FX143" s="574"/>
      <c r="FY143" s="334"/>
      <c r="FZ143" s="334"/>
      <c r="GA143" s="334"/>
      <c r="GB143" s="334"/>
      <c r="GC143" s="334"/>
      <c r="GD143" s="334"/>
      <c r="GE143" s="334"/>
      <c r="GF143" s="334"/>
      <c r="GG143" s="334"/>
      <c r="GH143" s="334"/>
      <c r="GI143" s="334"/>
    </row>
    <row r="145" spans="54:179">
      <c r="BB145" s="201"/>
      <c r="BC145" s="201"/>
      <c r="BD145" s="201"/>
      <c r="BE145" s="201"/>
      <c r="BF145" s="201"/>
      <c r="BG145" s="201"/>
      <c r="BH145" s="201"/>
      <c r="BI145" s="201"/>
      <c r="BJ145" s="201"/>
      <c r="BK145" s="201"/>
      <c r="BL145" s="201"/>
      <c r="BM145" s="201"/>
      <c r="BN145" s="201"/>
      <c r="BO145" s="201"/>
      <c r="BP145" s="201"/>
      <c r="BQ145" s="201"/>
      <c r="BR145" s="201"/>
      <c r="BS145" s="201"/>
      <c r="BT145" s="201"/>
      <c r="BU145" s="201"/>
      <c r="BV145" s="201"/>
      <c r="BW145" s="201"/>
      <c r="BX145" s="201"/>
      <c r="BY145" s="201"/>
      <c r="BZ145" s="201"/>
      <c r="CA145" s="201"/>
      <c r="CB145" s="201"/>
      <c r="CC145" s="201"/>
      <c r="CD145" s="201"/>
      <c r="CE145" s="201"/>
      <c r="CF145" s="201"/>
      <c r="CG145" s="201"/>
      <c r="CH145" s="201"/>
      <c r="CI145" s="201"/>
      <c r="CJ145" s="201"/>
      <c r="CK145" s="201"/>
      <c r="CL145" s="201"/>
      <c r="CM145" s="201"/>
      <c r="CN145" s="201"/>
      <c r="CO145" s="201"/>
      <c r="CP145" s="201"/>
      <c r="CQ145" s="201"/>
      <c r="CR145" s="201"/>
      <c r="CS145" s="201"/>
      <c r="CT145" s="201"/>
      <c r="CU145" s="201"/>
      <c r="CV145" s="201"/>
      <c r="CW145" s="201"/>
      <c r="CX145" s="201"/>
      <c r="CY145" s="201"/>
      <c r="CZ145" s="201"/>
      <c r="DA145" s="201"/>
      <c r="DB145" s="201"/>
      <c r="DC145" s="201"/>
      <c r="DD145" s="201"/>
      <c r="DE145" s="201"/>
      <c r="DF145" s="201"/>
      <c r="DG145" s="201"/>
      <c r="DH145" s="201"/>
      <c r="DI145" s="201"/>
      <c r="DJ145" s="201"/>
      <c r="DK145" s="201"/>
      <c r="DL145" s="201"/>
      <c r="DM145" s="201"/>
      <c r="DN145" s="201"/>
      <c r="DO145" s="201"/>
      <c r="DP145" s="201"/>
      <c r="DQ145" s="201"/>
      <c r="DR145" s="201"/>
      <c r="DS145" s="201"/>
      <c r="DT145" s="201"/>
      <c r="DU145" s="201"/>
      <c r="DV145" s="201"/>
      <c r="DW145" s="201"/>
      <c r="DX145" s="201"/>
      <c r="DY145" s="201"/>
      <c r="DZ145" s="201"/>
      <c r="EA145" s="201"/>
      <c r="EB145" s="201"/>
      <c r="EC145" s="201"/>
      <c r="ED145" s="201"/>
      <c r="EE145" s="201"/>
      <c r="EF145" s="201"/>
      <c r="EG145" s="201"/>
      <c r="EH145" s="201"/>
      <c r="EI145" s="201"/>
      <c r="EJ145" s="201"/>
      <c r="EK145" s="201"/>
      <c r="EL145" s="201"/>
      <c r="EM145" s="201"/>
      <c r="EN145" s="201"/>
      <c r="EO145" s="201"/>
      <c r="EP145" s="201"/>
      <c r="EQ145" s="201"/>
      <c r="ER145" s="201"/>
      <c r="ES145" s="201"/>
      <c r="ET145" s="201"/>
      <c r="EU145" s="201"/>
      <c r="EV145" s="201"/>
      <c r="EW145" s="201"/>
      <c r="EX145" s="201"/>
      <c r="EY145" s="201"/>
      <c r="EZ145" s="201"/>
      <c r="FA145" s="201"/>
      <c r="FB145" s="201"/>
      <c r="FC145" s="201"/>
      <c r="FD145" s="201"/>
      <c r="FE145" s="201"/>
      <c r="FF145" s="201"/>
      <c r="FG145" s="201"/>
      <c r="FH145" s="201"/>
      <c r="FI145" s="201"/>
      <c r="FJ145" s="201"/>
      <c r="FK145" s="201"/>
      <c r="FL145" s="201"/>
      <c r="FM145" s="201"/>
      <c r="FN145" s="201"/>
      <c r="FO145" s="201"/>
      <c r="FP145" s="201"/>
      <c r="FQ145" s="201"/>
      <c r="FR145" s="201"/>
      <c r="FS145" s="201"/>
      <c r="FT145" s="201"/>
      <c r="FU145" s="201"/>
      <c r="FV145" s="201"/>
      <c r="FW145" s="201"/>
    </row>
    <row r="146" spans="54:179">
      <c r="BB146" s="201"/>
      <c r="BC146" s="201"/>
      <c r="BD146" s="201"/>
      <c r="BE146" s="201"/>
      <c r="BF146" s="201"/>
      <c r="BG146" s="201"/>
      <c r="BH146" s="201"/>
      <c r="BI146" s="201"/>
      <c r="BJ146" s="201"/>
      <c r="BK146" s="201"/>
      <c r="BL146" s="201"/>
      <c r="BM146" s="201"/>
      <c r="BN146" s="201"/>
      <c r="BO146" s="201"/>
      <c r="BP146" s="201"/>
      <c r="BQ146" s="201"/>
      <c r="BR146" s="201"/>
      <c r="BS146" s="201"/>
      <c r="BT146" s="201"/>
      <c r="BU146" s="201"/>
      <c r="BV146" s="201"/>
      <c r="BW146" s="201"/>
      <c r="BX146" s="201"/>
      <c r="BY146" s="201"/>
      <c r="BZ146" s="201"/>
      <c r="CA146" s="201"/>
      <c r="CB146" s="201"/>
      <c r="CC146" s="201"/>
      <c r="CD146" s="201"/>
      <c r="CE146" s="201"/>
      <c r="CF146" s="201"/>
      <c r="CG146" s="201"/>
      <c r="CH146" s="201"/>
      <c r="CI146" s="201"/>
      <c r="CJ146" s="201"/>
      <c r="CK146" s="201"/>
      <c r="CL146" s="201"/>
      <c r="CM146" s="201"/>
      <c r="CN146" s="201"/>
      <c r="CO146" s="201"/>
      <c r="CP146" s="201"/>
      <c r="CQ146" s="201"/>
      <c r="CR146" s="201"/>
      <c r="CS146" s="201"/>
      <c r="CT146" s="201"/>
      <c r="CU146" s="201"/>
      <c r="CV146" s="201"/>
      <c r="CW146" s="201"/>
      <c r="CX146" s="201"/>
      <c r="CY146" s="201"/>
      <c r="CZ146" s="201"/>
      <c r="DA146" s="201"/>
      <c r="DB146" s="201"/>
      <c r="DC146" s="201"/>
      <c r="DD146" s="201"/>
      <c r="DE146" s="201"/>
      <c r="DF146" s="201"/>
      <c r="DG146" s="201"/>
      <c r="DH146" s="201"/>
      <c r="DI146" s="201"/>
      <c r="DJ146" s="201"/>
      <c r="DK146" s="201"/>
      <c r="DL146" s="201"/>
      <c r="DM146" s="201"/>
      <c r="DN146" s="201"/>
      <c r="DO146" s="201"/>
      <c r="DP146" s="201"/>
      <c r="DQ146" s="201"/>
      <c r="DR146" s="201"/>
      <c r="DS146" s="201"/>
      <c r="DT146" s="201"/>
      <c r="DU146" s="201"/>
      <c r="DV146" s="201"/>
      <c r="DW146" s="201"/>
      <c r="DX146" s="201"/>
      <c r="DY146" s="201"/>
      <c r="DZ146" s="201"/>
      <c r="EA146" s="201"/>
      <c r="EB146" s="201"/>
      <c r="EC146" s="201"/>
      <c r="ED146" s="201"/>
      <c r="EE146" s="201"/>
      <c r="EF146" s="201"/>
      <c r="EG146" s="201"/>
      <c r="EH146" s="201"/>
      <c r="EI146" s="201"/>
      <c r="EJ146" s="201"/>
      <c r="EK146" s="201"/>
      <c r="EL146" s="201"/>
      <c r="EM146" s="201"/>
      <c r="EN146" s="201"/>
      <c r="EO146" s="201"/>
      <c r="EP146" s="201"/>
      <c r="EQ146" s="201"/>
      <c r="ER146" s="201"/>
      <c r="ES146" s="201"/>
      <c r="ET146" s="201"/>
      <c r="EU146" s="201"/>
      <c r="EV146" s="201"/>
      <c r="EW146" s="201"/>
      <c r="EX146" s="201"/>
      <c r="EY146" s="201"/>
      <c r="EZ146" s="201"/>
      <c r="FA146" s="201"/>
      <c r="FB146" s="201"/>
      <c r="FC146" s="201"/>
      <c r="FD146" s="201"/>
      <c r="FE146" s="201"/>
      <c r="FF146" s="201"/>
      <c r="FG146" s="201"/>
      <c r="FH146" s="201"/>
      <c r="FI146" s="201"/>
      <c r="FJ146" s="201"/>
      <c r="FK146" s="201"/>
      <c r="FL146" s="201"/>
      <c r="FM146" s="201"/>
      <c r="FN146" s="201"/>
      <c r="FO146" s="201"/>
      <c r="FP146" s="201"/>
      <c r="FQ146" s="201"/>
      <c r="FR146" s="201"/>
      <c r="FS146" s="201"/>
      <c r="FT146" s="201"/>
      <c r="FU146" s="201"/>
      <c r="FV146" s="201"/>
      <c r="FW146" s="201"/>
    </row>
    <row r="147" spans="54:179">
      <c r="BB147" s="201"/>
      <c r="BC147" s="201"/>
      <c r="BD147" s="201"/>
      <c r="BE147" s="201"/>
      <c r="BF147" s="201"/>
      <c r="BG147" s="201"/>
      <c r="BH147" s="201"/>
      <c r="BI147" s="201"/>
      <c r="BJ147" s="201"/>
      <c r="BK147" s="201"/>
      <c r="BL147" s="201"/>
      <c r="BM147" s="201"/>
      <c r="BN147" s="201"/>
      <c r="BO147" s="201"/>
      <c r="BP147" s="201"/>
      <c r="BQ147" s="201"/>
      <c r="BR147" s="201"/>
      <c r="BS147" s="201"/>
      <c r="BT147" s="201"/>
      <c r="BU147" s="201"/>
      <c r="BV147" s="201"/>
      <c r="BW147" s="201"/>
      <c r="BX147" s="201"/>
      <c r="BY147" s="201"/>
      <c r="BZ147" s="201"/>
      <c r="CA147" s="201"/>
      <c r="CB147" s="201"/>
      <c r="CC147" s="201"/>
      <c r="CD147" s="201"/>
      <c r="CE147" s="201"/>
      <c r="CF147" s="201"/>
      <c r="CG147" s="201"/>
      <c r="CH147" s="201"/>
      <c r="CI147" s="201"/>
      <c r="CJ147" s="201"/>
      <c r="CK147" s="201"/>
      <c r="CL147" s="201"/>
      <c r="CM147" s="201"/>
      <c r="CN147" s="201"/>
      <c r="CO147" s="201"/>
      <c r="CP147" s="201"/>
      <c r="CQ147" s="201"/>
      <c r="CR147" s="201"/>
      <c r="CS147" s="201"/>
      <c r="CT147" s="201"/>
      <c r="CU147" s="201"/>
      <c r="CV147" s="201"/>
      <c r="CW147" s="201"/>
      <c r="CX147" s="201"/>
      <c r="CY147" s="201"/>
      <c r="CZ147" s="201"/>
      <c r="DA147" s="201"/>
      <c r="DB147" s="201"/>
      <c r="DC147" s="201"/>
      <c r="DD147" s="201"/>
      <c r="DE147" s="201"/>
      <c r="DF147" s="201"/>
      <c r="DG147" s="201"/>
      <c r="DH147" s="201"/>
      <c r="DI147" s="201"/>
      <c r="DJ147" s="201"/>
      <c r="DK147" s="201"/>
      <c r="DL147" s="201"/>
      <c r="DM147" s="201"/>
      <c r="DN147" s="201"/>
      <c r="DO147" s="201"/>
      <c r="DP147" s="201"/>
      <c r="DQ147" s="201"/>
      <c r="DR147" s="201"/>
      <c r="DS147" s="201"/>
      <c r="DT147" s="201"/>
      <c r="DU147" s="201"/>
      <c r="DV147" s="201"/>
      <c r="DW147" s="201"/>
      <c r="DX147" s="201"/>
      <c r="DY147" s="201"/>
      <c r="DZ147" s="201"/>
      <c r="EA147" s="201"/>
      <c r="EB147" s="201"/>
      <c r="EC147" s="201"/>
      <c r="ED147" s="201"/>
      <c r="EE147" s="201"/>
      <c r="EF147" s="201"/>
      <c r="EG147" s="201"/>
      <c r="EH147" s="201"/>
      <c r="EI147" s="201"/>
      <c r="EJ147" s="201"/>
      <c r="EK147" s="201"/>
      <c r="EL147" s="201"/>
      <c r="EM147" s="201"/>
      <c r="EN147" s="201"/>
      <c r="EO147" s="201"/>
      <c r="EP147" s="201"/>
      <c r="EQ147" s="201"/>
      <c r="ER147" s="201"/>
      <c r="ES147" s="201"/>
      <c r="ET147" s="201"/>
      <c r="EU147" s="201"/>
      <c r="EV147" s="201"/>
      <c r="EW147" s="201"/>
      <c r="EX147" s="201"/>
      <c r="EY147" s="201"/>
      <c r="EZ147" s="201"/>
      <c r="FA147" s="201"/>
      <c r="FB147" s="201"/>
      <c r="FC147" s="201"/>
      <c r="FD147" s="201"/>
      <c r="FE147" s="201"/>
      <c r="FF147" s="201"/>
      <c r="FG147" s="201"/>
      <c r="FH147" s="201"/>
      <c r="FI147" s="201"/>
      <c r="FJ147" s="201"/>
      <c r="FK147" s="201"/>
      <c r="FL147" s="201"/>
      <c r="FM147" s="201"/>
      <c r="FN147" s="201"/>
      <c r="FO147" s="201"/>
      <c r="FP147" s="201"/>
      <c r="FQ147" s="201"/>
      <c r="FR147" s="201"/>
      <c r="FS147" s="201"/>
      <c r="FT147" s="201"/>
      <c r="FU147" s="201"/>
      <c r="FV147" s="201"/>
      <c r="FW147" s="201"/>
    </row>
    <row r="149" spans="54:179">
      <c r="BB149" s="201"/>
      <c r="BC149" s="201"/>
      <c r="BD149" s="201"/>
      <c r="BE149" s="201"/>
      <c r="BF149" s="201"/>
      <c r="BG149" s="201"/>
      <c r="BH149" s="201"/>
      <c r="BI149" s="201"/>
      <c r="BJ149" s="201"/>
      <c r="BK149" s="201"/>
      <c r="BL149" s="201"/>
      <c r="BM149" s="201"/>
      <c r="BN149" s="201"/>
      <c r="BO149" s="201"/>
      <c r="BP149" s="201"/>
      <c r="BQ149" s="201"/>
      <c r="BR149" s="201"/>
      <c r="BS149" s="201"/>
      <c r="BT149" s="201"/>
      <c r="BU149" s="201"/>
      <c r="BV149" s="201"/>
      <c r="BW149" s="201"/>
      <c r="BX149" s="201"/>
      <c r="BY149" s="201"/>
      <c r="BZ149" s="201"/>
      <c r="CA149" s="201"/>
      <c r="CB149" s="201"/>
      <c r="CC149" s="201"/>
      <c r="CD149" s="201"/>
      <c r="CE149" s="201"/>
      <c r="CF149" s="201"/>
      <c r="CG149" s="201"/>
      <c r="CH149" s="201"/>
      <c r="CI149" s="201"/>
      <c r="CJ149" s="201"/>
      <c r="CK149" s="201"/>
      <c r="CL149" s="201"/>
      <c r="CM149" s="201"/>
      <c r="CN149" s="201"/>
      <c r="CO149" s="201"/>
      <c r="CP149" s="201"/>
      <c r="CQ149" s="201"/>
      <c r="CR149" s="201"/>
      <c r="CS149" s="201"/>
      <c r="CT149" s="201"/>
      <c r="CU149" s="201"/>
      <c r="CV149" s="201"/>
      <c r="CW149" s="201"/>
      <c r="CX149" s="201"/>
      <c r="CY149" s="201"/>
      <c r="CZ149" s="201"/>
      <c r="DA149" s="201"/>
      <c r="DB149" s="201"/>
      <c r="DC149" s="201"/>
      <c r="DD149" s="201"/>
      <c r="DE149" s="201"/>
      <c r="DF149" s="201"/>
      <c r="DG149" s="201"/>
      <c r="DH149" s="201"/>
      <c r="DI149" s="201"/>
      <c r="DJ149" s="201"/>
      <c r="DK149" s="201"/>
      <c r="DL149" s="201"/>
      <c r="DM149" s="201"/>
      <c r="DN149" s="201"/>
      <c r="DO149" s="201"/>
      <c r="DP149" s="201"/>
      <c r="DQ149" s="201"/>
      <c r="DR149" s="201"/>
      <c r="DS149" s="201"/>
      <c r="DT149" s="201"/>
      <c r="DU149" s="201"/>
      <c r="DV149" s="201"/>
      <c r="DW149" s="201"/>
      <c r="DX149" s="201"/>
      <c r="DY149" s="201"/>
      <c r="DZ149" s="201"/>
      <c r="EA149" s="201"/>
      <c r="EB149" s="201"/>
      <c r="EC149" s="201"/>
      <c r="ED149" s="201"/>
      <c r="EE149" s="201"/>
      <c r="EF149" s="201"/>
      <c r="EG149" s="201"/>
      <c r="EH149" s="201"/>
      <c r="EI149" s="201"/>
      <c r="EJ149" s="201"/>
      <c r="EK149" s="201"/>
      <c r="EL149" s="201"/>
      <c r="EM149" s="201"/>
      <c r="EN149" s="201"/>
      <c r="EO149" s="201"/>
      <c r="EP149" s="201"/>
      <c r="EQ149" s="201"/>
      <c r="ER149" s="201"/>
      <c r="ES149" s="201"/>
      <c r="ET149" s="201"/>
      <c r="EU149" s="201"/>
      <c r="EV149" s="201"/>
      <c r="EW149" s="201"/>
      <c r="EX149" s="201"/>
      <c r="EY149" s="201"/>
      <c r="EZ149" s="201"/>
      <c r="FA149" s="201"/>
      <c r="FB149" s="201"/>
      <c r="FC149" s="201"/>
      <c r="FD149" s="201"/>
      <c r="FE149" s="201"/>
      <c r="FF149" s="201"/>
      <c r="FG149" s="201"/>
      <c r="FH149" s="201"/>
      <c r="FI149" s="201"/>
      <c r="FJ149" s="201"/>
      <c r="FK149" s="201"/>
    </row>
    <row r="162" spans="2:162" ht="14">
      <c r="B162" s="153"/>
    </row>
    <row r="163" spans="2:162" ht="14">
      <c r="B163" s="153"/>
      <c r="EZ163" s="566"/>
      <c r="FA163" s="566"/>
      <c r="FB163" s="566"/>
      <c r="FC163" s="566"/>
      <c r="FD163" s="566"/>
      <c r="FE163" s="566"/>
      <c r="FF163" s="566"/>
    </row>
    <row r="164" spans="2:162" ht="14">
      <c r="B164" s="153"/>
      <c r="EZ164" s="566"/>
      <c r="FA164" s="566"/>
      <c r="FB164" s="566"/>
      <c r="FC164" s="566"/>
      <c r="FD164" s="566"/>
      <c r="FE164" s="566"/>
      <c r="FF164" s="566"/>
    </row>
    <row r="165" spans="2:162" ht="14">
      <c r="B165" s="151"/>
      <c r="EZ165" s="566"/>
      <c r="FA165" s="566"/>
      <c r="FB165" s="566"/>
      <c r="FC165" s="566"/>
      <c r="FD165" s="566"/>
      <c r="FE165" s="566"/>
      <c r="FF165" s="566"/>
    </row>
    <row r="168" spans="2:162" ht="14">
      <c r="B168" s="151"/>
    </row>
    <row r="169" spans="2:162" ht="14">
      <c r="B169" s="153"/>
      <c r="EZ169" s="566"/>
      <c r="FA169" s="566"/>
      <c r="FB169" s="566"/>
      <c r="FC169" s="566"/>
      <c r="FD169" s="566"/>
      <c r="FE169" s="566"/>
      <c r="FF169" s="566"/>
    </row>
    <row r="170" spans="2:162" ht="14">
      <c r="B170" s="153"/>
      <c r="EZ170" s="566"/>
      <c r="FA170" s="566"/>
      <c r="FB170" s="566"/>
      <c r="FC170" s="566"/>
      <c r="FD170" s="566"/>
      <c r="FE170" s="566"/>
      <c r="FF170" s="566"/>
    </row>
    <row r="171" spans="2:162" ht="14">
      <c r="B171" s="153"/>
      <c r="EZ171" s="566"/>
      <c r="FA171" s="566"/>
      <c r="FB171" s="566"/>
      <c r="FC171" s="566"/>
      <c r="FD171" s="566"/>
      <c r="FE171" s="566"/>
      <c r="FF171" s="566"/>
    </row>
    <row r="172" spans="2:162" ht="14">
      <c r="B172" s="153"/>
      <c r="EZ172" s="566"/>
      <c r="FA172" s="566"/>
      <c r="FB172" s="566"/>
      <c r="FC172" s="566"/>
      <c r="FD172" s="566"/>
      <c r="FE172" s="566"/>
      <c r="FF172" s="566"/>
    </row>
    <row r="173" spans="2:162" ht="14">
      <c r="B173" s="163"/>
      <c r="EZ173" s="566"/>
      <c r="FA173" s="566"/>
      <c r="FB173" s="566"/>
      <c r="FC173" s="566"/>
      <c r="FD173" s="566"/>
      <c r="FE173" s="566"/>
      <c r="FF173" s="566"/>
    </row>
    <row r="177" spans="2:167" ht="14">
      <c r="B177" s="164"/>
      <c r="EZ177" s="566"/>
      <c r="FA177" s="566"/>
      <c r="FB177" s="566"/>
      <c r="FC177" s="566"/>
      <c r="FD177" s="566"/>
      <c r="FE177" s="566"/>
      <c r="FF177" s="566"/>
    </row>
    <row r="178" spans="2:167" ht="14">
      <c r="B178" s="164"/>
      <c r="EY178" s="567"/>
      <c r="EZ178" s="567"/>
      <c r="FA178" s="567"/>
      <c r="FB178" s="567"/>
      <c r="FC178" s="567"/>
      <c r="FD178" s="567"/>
      <c r="FE178" s="567"/>
      <c r="FF178" s="567"/>
      <c r="FG178" s="567"/>
      <c r="FH178" s="567"/>
      <c r="FI178" s="567"/>
      <c r="FJ178" s="567"/>
      <c r="FK178" s="567"/>
    </row>
    <row r="179" spans="2:167" ht="14">
      <c r="B179" s="164"/>
      <c r="EZ179" s="566"/>
      <c r="FA179" s="566"/>
      <c r="FB179" s="566"/>
      <c r="FC179" s="566"/>
      <c r="FD179" s="566"/>
      <c r="FE179" s="566"/>
      <c r="FF179" s="566"/>
      <c r="FG179" s="566"/>
      <c r="FH179" s="566"/>
      <c r="FI179" s="566"/>
      <c r="FJ179" s="566"/>
      <c r="FK179" s="566"/>
    </row>
    <row r="180" spans="2:167" ht="14">
      <c r="B180" s="164"/>
      <c r="EZ180" s="566"/>
      <c r="FA180" s="566"/>
      <c r="FB180" s="566"/>
      <c r="FC180" s="566"/>
      <c r="FD180" s="566"/>
      <c r="FE180" s="566"/>
      <c r="FF180" s="566"/>
      <c r="FG180" s="566"/>
      <c r="FH180" s="566"/>
      <c r="FI180" s="566"/>
      <c r="FJ180" s="566"/>
      <c r="FK180" s="566"/>
    </row>
    <row r="181" spans="2:167" ht="14">
      <c r="B181" s="164"/>
      <c r="EZ181" s="566"/>
      <c r="FA181" s="566"/>
      <c r="FB181" s="566"/>
      <c r="FC181" s="566"/>
      <c r="FD181" s="566"/>
      <c r="FE181" s="566"/>
      <c r="FF181" s="566"/>
      <c r="FG181" s="566"/>
      <c r="FH181" s="566"/>
      <c r="FI181" s="566"/>
      <c r="FJ181" s="566"/>
      <c r="FK181" s="566"/>
    </row>
    <row r="182" spans="2:167" ht="14">
      <c r="B182" s="164"/>
      <c r="EZ182" s="566"/>
      <c r="FA182" s="566"/>
      <c r="FB182" s="566"/>
      <c r="FC182" s="566"/>
      <c r="FD182" s="566"/>
      <c r="FE182" s="566"/>
      <c r="FF182" s="566"/>
      <c r="FG182" s="566"/>
      <c r="FH182" s="566"/>
      <c r="FI182" s="566"/>
      <c r="FJ182" s="566"/>
      <c r="FK182" s="566"/>
    </row>
    <row r="183" spans="2:167" ht="14">
      <c r="B183" s="164"/>
      <c r="EZ183" s="566"/>
      <c r="FA183" s="566"/>
      <c r="FB183" s="566"/>
      <c r="FC183" s="566"/>
      <c r="FD183" s="566"/>
      <c r="FE183" s="566"/>
      <c r="FF183" s="566"/>
      <c r="FG183" s="566"/>
      <c r="FH183" s="566"/>
      <c r="FI183" s="566"/>
      <c r="FJ183" s="566"/>
      <c r="FK183" s="566"/>
    </row>
    <row r="184" spans="2:167" ht="14">
      <c r="B184" s="164"/>
      <c r="EZ184" s="566"/>
      <c r="FA184" s="566"/>
      <c r="FB184" s="566"/>
      <c r="FC184" s="566"/>
      <c r="FD184" s="566"/>
      <c r="FE184" s="566"/>
      <c r="FF184" s="566"/>
      <c r="FG184" s="566"/>
      <c r="FH184" s="566"/>
      <c r="FI184" s="566"/>
      <c r="FJ184" s="566"/>
      <c r="FK184" s="566"/>
    </row>
    <row r="185" spans="2:167" ht="14">
      <c r="B185" s="164"/>
      <c r="EZ185" s="566"/>
      <c r="FA185" s="566"/>
      <c r="FB185" s="566"/>
      <c r="FC185" s="566"/>
      <c r="FD185" s="566"/>
      <c r="FE185" s="566"/>
      <c r="FF185" s="566"/>
      <c r="FG185" s="566"/>
      <c r="FH185" s="566"/>
      <c r="FI185" s="566"/>
      <c r="FJ185" s="566"/>
      <c r="FK185" s="566"/>
    </row>
    <row r="186" spans="2:167" ht="14">
      <c r="B186" s="164"/>
      <c r="EZ186" s="566"/>
      <c r="FA186" s="566"/>
      <c r="FB186" s="566"/>
      <c r="FC186" s="566"/>
      <c r="FD186" s="566"/>
      <c r="FE186" s="566"/>
      <c r="FF186" s="566"/>
      <c r="FG186" s="566"/>
      <c r="FH186" s="566"/>
      <c r="FI186" s="566"/>
      <c r="FJ186" s="566"/>
      <c r="FK186" s="566"/>
    </row>
    <row r="187" spans="2:167" ht="14">
      <c r="B187" s="153"/>
      <c r="EZ187" s="566"/>
      <c r="FA187" s="566"/>
      <c r="FB187" s="566"/>
      <c r="FC187" s="566"/>
      <c r="FD187" s="566"/>
      <c r="FE187" s="566"/>
      <c r="FF187" s="566"/>
      <c r="FG187" s="566"/>
      <c r="FH187" s="566"/>
      <c r="FI187" s="566"/>
      <c r="FJ187" s="566"/>
      <c r="FK187" s="566"/>
    </row>
    <row r="188" spans="2:167" ht="14">
      <c r="B188" s="164"/>
      <c r="EZ188" s="566"/>
      <c r="FA188" s="566"/>
      <c r="FB188" s="566"/>
      <c r="FC188" s="566"/>
      <c r="FD188" s="566"/>
      <c r="FE188" s="566"/>
      <c r="FF188" s="566"/>
      <c r="FG188" s="566"/>
      <c r="FH188" s="566"/>
      <c r="FI188" s="566"/>
      <c r="FJ188" s="566"/>
      <c r="FK188" s="566"/>
    </row>
    <row r="189" spans="2:167" ht="14">
      <c r="B189" s="153"/>
      <c r="EZ189" s="566"/>
      <c r="FA189" s="566"/>
      <c r="FB189" s="566"/>
      <c r="FC189" s="566"/>
      <c r="FD189" s="566"/>
      <c r="FE189" s="566"/>
      <c r="FF189" s="566"/>
      <c r="FG189" s="566"/>
      <c r="FH189" s="566"/>
      <c r="FI189" s="566"/>
      <c r="FJ189" s="566"/>
      <c r="FK189" s="566"/>
    </row>
    <row r="190" spans="2:167" ht="14">
      <c r="B190" s="164"/>
      <c r="EZ190" s="566"/>
      <c r="FA190" s="566"/>
      <c r="FB190" s="566"/>
      <c r="FC190" s="566"/>
      <c r="FD190" s="566"/>
      <c r="FE190" s="566"/>
      <c r="FF190" s="566"/>
      <c r="FG190" s="566"/>
      <c r="FH190" s="566"/>
      <c r="FI190" s="566"/>
      <c r="FJ190" s="566"/>
      <c r="FK190" s="566"/>
    </row>
    <row r="191" spans="2:167" ht="14">
      <c r="B191" s="153"/>
      <c r="EZ191" s="566"/>
      <c r="FA191" s="566"/>
      <c r="FB191" s="566"/>
      <c r="FC191" s="566"/>
      <c r="FD191" s="566"/>
      <c r="FE191" s="566"/>
      <c r="FF191" s="566"/>
      <c r="FG191" s="566"/>
      <c r="FH191" s="566"/>
      <c r="FI191" s="566"/>
      <c r="FJ191" s="566"/>
      <c r="FK191" s="566"/>
    </row>
    <row r="192" spans="2:167" ht="14">
      <c r="B192" s="153"/>
      <c r="EY192" s="201"/>
      <c r="EZ192" s="566"/>
      <c r="FA192" s="566"/>
      <c r="FB192" s="566"/>
      <c r="FC192" s="566"/>
      <c r="FD192" s="566"/>
      <c r="FE192" s="566"/>
      <c r="FF192" s="566"/>
      <c r="FG192" s="566"/>
      <c r="FH192" s="566"/>
      <c r="FI192" s="566"/>
      <c r="FJ192" s="566"/>
      <c r="FK192" s="566"/>
    </row>
    <row r="193" spans="2:167" ht="14">
      <c r="B193" s="153"/>
      <c r="EY193" s="201"/>
      <c r="EZ193" s="566"/>
      <c r="FA193" s="566"/>
      <c r="FB193" s="566"/>
      <c r="FC193" s="566"/>
      <c r="FD193" s="566"/>
      <c r="FE193" s="566"/>
      <c r="FF193" s="566"/>
      <c r="FG193" s="566"/>
      <c r="FH193" s="566"/>
      <c r="FI193" s="566"/>
      <c r="FJ193" s="566"/>
      <c r="FK193" s="566"/>
    </row>
    <row r="194" spans="2:167" ht="14">
      <c r="B194" s="153"/>
      <c r="EY194" s="201"/>
      <c r="EZ194" s="566"/>
      <c r="FA194" s="566"/>
      <c r="FB194" s="566"/>
      <c r="FC194" s="566"/>
      <c r="FD194" s="566"/>
      <c r="FE194" s="566"/>
      <c r="FF194" s="566"/>
      <c r="FG194" s="566"/>
      <c r="FH194" s="566"/>
      <c r="FI194" s="566"/>
      <c r="FJ194" s="566"/>
      <c r="FK194" s="566"/>
    </row>
    <row r="195" spans="2:167">
      <c r="FF195" s="566"/>
    </row>
    <row r="196" spans="2:167" ht="14">
      <c r="B196" s="153"/>
      <c r="EY196" s="201"/>
      <c r="EZ196" s="566"/>
      <c r="FA196" s="566"/>
      <c r="FB196" s="566"/>
      <c r="FC196" s="566"/>
      <c r="FD196" s="566"/>
      <c r="FE196" s="566"/>
      <c r="FF196" s="566"/>
      <c r="FG196" s="566"/>
      <c r="FH196" s="566"/>
      <c r="FI196" s="566"/>
      <c r="FJ196" s="566"/>
      <c r="FK196" s="566"/>
    </row>
    <row r="197" spans="2:167" ht="14">
      <c r="B197" s="153"/>
      <c r="EY197" s="201"/>
      <c r="EZ197" s="566"/>
      <c r="FA197" s="566"/>
      <c r="FB197" s="566"/>
      <c r="FC197" s="566"/>
      <c r="FD197" s="566"/>
      <c r="FE197" s="566"/>
      <c r="FF197" s="566"/>
      <c r="FG197" s="566"/>
      <c r="FH197" s="566"/>
      <c r="FI197" s="566"/>
      <c r="FJ197" s="566"/>
      <c r="FK197" s="566"/>
    </row>
    <row r="198" spans="2:167" ht="14">
      <c r="B198" s="153"/>
      <c r="EY198" s="201"/>
      <c r="EZ198" s="566"/>
      <c r="FA198" s="566"/>
      <c r="FB198" s="566"/>
      <c r="FC198" s="566"/>
      <c r="FD198" s="566"/>
      <c r="FE198" s="566"/>
      <c r="FF198" s="566"/>
      <c r="FG198" s="566"/>
      <c r="FH198" s="566"/>
      <c r="FI198" s="566"/>
      <c r="FJ198" s="566"/>
      <c r="FK198" s="566"/>
    </row>
  </sheetData>
  <mergeCells count="12">
    <mergeCell ref="FU77:FV77"/>
    <mergeCell ref="EC77:ED77"/>
    <mergeCell ref="EF77:EG77"/>
    <mergeCell ref="EK77:EL77"/>
    <mergeCell ref="EO77:EP77"/>
    <mergeCell ref="ER77:ES77"/>
    <mergeCell ref="EW77:EX77"/>
    <mergeCell ref="FA77:FB77"/>
    <mergeCell ref="FD77:FE77"/>
    <mergeCell ref="FI77:FJ77"/>
    <mergeCell ref="FM77:FN77"/>
    <mergeCell ref="FP77:FQ77"/>
  </mergeCells>
  <printOptions horizontalCentered="1" verticalCentered="1"/>
  <pageMargins left="0.25" right="0.25" top="0.75" bottom="0.75" header="0.3" footer="0.3"/>
  <pageSetup scale="65" orientation="landscape" horizontalDpi="4294967295" verticalDpi="4294967295" r:id="rId1"/>
  <headerFooter>
    <oddFooter>&amp;L&amp;F&amp;R&amp;D</oddFooter>
  </headerFooter>
  <colBreaks count="9" manualBreakCount="9">
    <brk id="53" min="1" max="61" man="1"/>
    <brk id="65" min="1" max="61" man="1"/>
    <brk id="77" min="1" max="61" man="1"/>
    <brk id="81" min="1" max="60" man="1"/>
    <brk id="86" min="1" max="60" man="1"/>
    <brk id="91" min="1" max="60" man="1"/>
    <brk id="96" min="1" max="77" man="1"/>
    <brk id="101" min="1" max="77" man="1"/>
    <brk id="106" min="1" max="77"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pageSetUpPr fitToPage="1"/>
  </sheetPr>
  <dimension ref="A1:HI101"/>
  <sheetViews>
    <sheetView workbookViewId="0"/>
  </sheetViews>
  <sheetFormatPr baseColWidth="10" defaultColWidth="9.1640625" defaultRowHeight="13"/>
  <cols>
    <col min="1" max="1" width="2.83203125" style="143" customWidth="1"/>
    <col min="2" max="2" width="79.6640625" style="144" customWidth="1"/>
    <col min="3" max="5" width="12.5" style="143" hidden="1" customWidth="1"/>
    <col min="6" max="6" width="12.6640625" style="143" hidden="1" customWidth="1"/>
    <col min="7" max="9" width="12.5" style="143" hidden="1" customWidth="1"/>
    <col min="10" max="11" width="12.6640625" style="143" hidden="1" customWidth="1"/>
    <col min="12" max="13" width="13" style="143" hidden="1" customWidth="1"/>
    <col min="14" max="14" width="12.5" style="143" hidden="1" customWidth="1"/>
    <col min="15" max="15" width="13" style="143" hidden="1" customWidth="1"/>
    <col min="16" max="18" width="12.6640625" style="143" hidden="1" customWidth="1"/>
    <col min="19" max="20" width="13" style="143" hidden="1" customWidth="1"/>
    <col min="21" max="21" width="12.6640625" style="143" hidden="1" customWidth="1"/>
    <col min="22" max="22" width="13" style="143" hidden="1" customWidth="1"/>
    <col min="23" max="23" width="12.6640625" style="143" hidden="1" customWidth="1"/>
    <col min="24" max="24" width="13.33203125" style="143" hidden="1" customWidth="1"/>
    <col min="25" max="25" width="12.6640625" style="143" hidden="1" customWidth="1"/>
    <col min="26" max="28" width="13" style="143" hidden="1" customWidth="1"/>
    <col min="29" max="30" width="12.6640625" style="143" hidden="1" customWidth="1"/>
    <col min="31" max="32" width="13" style="143" hidden="1" customWidth="1"/>
    <col min="33" max="34" width="12.6640625" style="143" hidden="1" customWidth="1"/>
    <col min="35" max="36" width="12.83203125" style="143" hidden="1" customWidth="1"/>
    <col min="37" max="37" width="13" style="143" hidden="1" customWidth="1"/>
    <col min="38" max="38" width="12.83203125" style="143" hidden="1" customWidth="1"/>
    <col min="39" max="40" width="13" style="143" hidden="1" customWidth="1"/>
    <col min="41" max="41" width="12.83203125" style="143" hidden="1" customWidth="1"/>
    <col min="42" max="42" width="12.33203125" style="143" hidden="1" customWidth="1"/>
    <col min="43" max="43" width="13" style="143" hidden="1" customWidth="1"/>
    <col min="44" max="44" width="12.33203125" style="143" hidden="1" customWidth="1"/>
    <col min="45" max="45" width="12.6640625" style="143" hidden="1" customWidth="1"/>
    <col min="46" max="46" width="12.33203125" style="143" hidden="1" customWidth="1"/>
    <col min="47" max="47" width="13" style="143" hidden="1" customWidth="1"/>
    <col min="48" max="48" width="12.83203125" style="143" hidden="1" customWidth="1"/>
    <col min="49" max="49" width="12.5" style="143" hidden="1" customWidth="1"/>
    <col min="50" max="52" width="13" style="143" hidden="1" customWidth="1"/>
    <col min="53" max="53" width="12.6640625" style="143" hidden="1" customWidth="1"/>
    <col min="54" max="54" width="13" style="143" customWidth="1"/>
    <col min="55" max="56" width="12.6640625" style="143" customWidth="1"/>
    <col min="57" max="57" width="13" style="143" customWidth="1"/>
    <col min="58" max="58" width="12.6640625" style="143" customWidth="1"/>
    <col min="59" max="59" width="13" style="143" customWidth="1"/>
    <col min="60" max="60" width="12.6640625" style="143" customWidth="1"/>
    <col min="61" max="61" width="12.33203125" style="143" customWidth="1"/>
    <col min="62" max="62" width="12.5" style="143" customWidth="1"/>
    <col min="63" max="63" width="13" style="143" customWidth="1"/>
    <col min="64" max="64" width="12.83203125" style="143" customWidth="1"/>
    <col min="65" max="65" width="13" style="143" customWidth="1"/>
    <col min="66" max="66" width="12.83203125" style="143" customWidth="1"/>
    <col min="67" max="68" width="12.6640625" style="143" customWidth="1"/>
    <col min="69" max="70" width="12.33203125" style="143" customWidth="1"/>
    <col min="71" max="71" width="13" style="143" customWidth="1"/>
    <col min="72" max="72" width="12.83203125" style="143" customWidth="1"/>
    <col min="73" max="73" width="13" style="143" customWidth="1"/>
    <col min="74" max="74" width="13.33203125" style="143" customWidth="1"/>
    <col min="75" max="75" width="12.6640625" style="143" customWidth="1"/>
    <col min="76" max="76" width="13" style="143" customWidth="1"/>
    <col min="77" max="77" width="12.6640625" style="143" customWidth="1"/>
    <col min="78" max="78" width="12.33203125" style="143" customWidth="1"/>
    <col min="79" max="79" width="13" style="143" customWidth="1"/>
    <col min="80" max="80" width="12.83203125" style="143" customWidth="1"/>
    <col min="81" max="83" width="13" style="143" customWidth="1"/>
    <col min="84" max="84" width="12.83203125" style="143" customWidth="1"/>
    <col min="85" max="85" width="13" style="143" customWidth="1"/>
    <col min="86" max="88" width="12.83203125" style="143" customWidth="1"/>
    <col min="89" max="89" width="12.6640625" style="143" customWidth="1"/>
    <col min="90" max="90" width="13" style="143" customWidth="1"/>
    <col min="91" max="91" width="12.83203125" style="143" customWidth="1"/>
    <col min="92" max="97" width="12.33203125" style="143" customWidth="1"/>
    <col min="98" max="98" width="11.5" style="143" customWidth="1"/>
    <col min="99" max="104" width="11.1640625" style="143" customWidth="1"/>
    <col min="105" max="112" width="11.5" style="143" customWidth="1"/>
    <col min="113" max="119" width="10.6640625" style="143" customWidth="1"/>
    <col min="120" max="121" width="11" style="143" customWidth="1"/>
    <col min="122" max="122" width="11.5" style="143" customWidth="1"/>
    <col min="123" max="125" width="11.1640625" style="143" customWidth="1"/>
    <col min="126" max="128" width="11" style="143" customWidth="1"/>
    <col min="129" max="129" width="12.5" style="179" customWidth="1"/>
    <col min="130" max="143" width="12.5" style="143" customWidth="1"/>
    <col min="144" max="179" width="12.1640625" style="143" bestFit="1" customWidth="1"/>
    <col min="180" max="180" width="9.1640625" style="169"/>
    <col min="181" max="184" width="10.33203125" style="143" bestFit="1" customWidth="1"/>
    <col min="185" max="191" width="9.1640625" style="143"/>
    <col min="192" max="192" width="9.83203125" style="143" bestFit="1" customWidth="1"/>
    <col min="193" max="204" width="9.1640625" style="143"/>
    <col min="205" max="205" width="10.5" style="143" bestFit="1" customWidth="1"/>
    <col min="206" max="16384" width="9.1640625" style="143"/>
  </cols>
  <sheetData>
    <row r="1" spans="2:217">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row>
    <row r="2" spans="2:217" ht="23">
      <c r="B2" s="146" t="s">
        <v>218</v>
      </c>
      <c r="CH2" s="184"/>
      <c r="CI2" s="184"/>
      <c r="CJ2" s="184"/>
      <c r="DL2" s="178"/>
      <c r="DM2" s="178"/>
      <c r="DN2" s="178"/>
      <c r="DO2" s="178"/>
      <c r="DP2" s="178"/>
      <c r="DQ2" s="178"/>
      <c r="DR2" s="178"/>
      <c r="DY2" s="213"/>
      <c r="DZ2" s="308"/>
      <c r="EA2" s="308"/>
      <c r="EB2" s="308"/>
      <c r="EC2" s="308"/>
      <c r="ED2" s="308"/>
      <c r="EE2" s="308"/>
      <c r="EF2" s="308"/>
      <c r="EG2" s="308"/>
      <c r="EH2" s="308"/>
      <c r="EI2" s="308"/>
      <c r="EJ2" s="308"/>
      <c r="EK2" s="308"/>
      <c r="EL2" s="308"/>
      <c r="EM2" s="308"/>
      <c r="EN2" s="308"/>
      <c r="EO2" s="308"/>
      <c r="EP2" s="308"/>
      <c r="EQ2" s="308"/>
      <c r="ER2" s="308"/>
      <c r="ES2" s="308"/>
      <c r="ET2" s="308"/>
      <c r="EU2" s="308"/>
      <c r="EV2" s="308"/>
      <c r="EW2" s="308"/>
      <c r="EX2" s="308"/>
      <c r="EY2" s="308"/>
      <c r="EZ2" s="308"/>
      <c r="FA2" s="308"/>
      <c r="FB2" s="308"/>
      <c r="FC2" s="308"/>
      <c r="FD2" s="308"/>
      <c r="FE2" s="308"/>
      <c r="FF2" s="308"/>
      <c r="FG2" s="308"/>
      <c r="FH2" s="308"/>
      <c r="FI2" s="308"/>
      <c r="FJ2" s="308"/>
      <c r="FK2" s="308"/>
      <c r="FL2" s="308"/>
      <c r="FM2" s="308"/>
      <c r="FN2" s="308"/>
      <c r="FO2" s="308"/>
      <c r="FP2" s="308"/>
      <c r="FQ2" s="308"/>
      <c r="FR2" s="308"/>
      <c r="FS2" s="308"/>
      <c r="FT2" s="308"/>
      <c r="FU2" s="308"/>
      <c r="FV2" s="308"/>
      <c r="FW2" s="308"/>
    </row>
    <row r="3" spans="2:217" ht="36.75" customHeight="1" thickBot="1">
      <c r="B3" s="207"/>
      <c r="DY3" s="213"/>
    </row>
    <row r="4" spans="2:217" ht="21.75" customHeight="1">
      <c r="B4" s="210"/>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211" t="s">
        <v>123</v>
      </c>
      <c r="AY4" s="182" t="s">
        <v>64</v>
      </c>
      <c r="AZ4" s="182" t="s">
        <v>64</v>
      </c>
      <c r="BA4" s="182" t="s">
        <v>64</v>
      </c>
      <c r="BB4" s="182" t="s">
        <v>64</v>
      </c>
      <c r="BC4" s="182" t="s">
        <v>64</v>
      </c>
      <c r="BD4" s="182" t="s">
        <v>64</v>
      </c>
      <c r="BE4" s="182" t="s">
        <v>64</v>
      </c>
      <c r="BF4" s="182" t="s">
        <v>64</v>
      </c>
      <c r="BG4" s="182" t="s">
        <v>63</v>
      </c>
      <c r="BH4" s="182" t="s">
        <v>63</v>
      </c>
      <c r="BI4" s="182" t="s">
        <v>63</v>
      </c>
      <c r="BJ4" s="182" t="s">
        <v>63</v>
      </c>
      <c r="BK4" s="182" t="s">
        <v>64</v>
      </c>
      <c r="BL4" s="182" t="s">
        <v>64</v>
      </c>
      <c r="BM4" s="182" t="s">
        <v>64</v>
      </c>
      <c r="BN4" s="182" t="s">
        <v>64</v>
      </c>
      <c r="BO4" s="182" t="s">
        <v>64</v>
      </c>
      <c r="BP4" s="182" t="s">
        <v>64</v>
      </c>
      <c r="BQ4" s="182" t="s">
        <v>64</v>
      </c>
      <c r="BR4" s="182" t="s">
        <v>64</v>
      </c>
      <c r="BS4" s="182" t="s">
        <v>63</v>
      </c>
      <c r="BT4" s="182" t="s">
        <v>63</v>
      </c>
      <c r="BU4" s="182" t="s">
        <v>63</v>
      </c>
      <c r="BV4" s="182" t="s">
        <v>63</v>
      </c>
      <c r="BW4" s="182" t="s">
        <v>64</v>
      </c>
      <c r="BX4" s="182" t="s">
        <v>64</v>
      </c>
      <c r="BY4" s="182" t="s">
        <v>64</v>
      </c>
      <c r="BZ4" s="182" t="s">
        <v>64</v>
      </c>
      <c r="CA4" s="182" t="s">
        <v>64</v>
      </c>
      <c r="CB4" s="182" t="s">
        <v>64</v>
      </c>
      <c r="CC4" s="182" t="s">
        <v>64</v>
      </c>
      <c r="CD4" s="182" t="s">
        <v>64</v>
      </c>
      <c r="CE4" s="182" t="s">
        <v>63</v>
      </c>
      <c r="CF4" s="182" t="s">
        <v>63</v>
      </c>
      <c r="CG4" s="182" t="s">
        <v>63</v>
      </c>
      <c r="CH4" s="182" t="s">
        <v>63</v>
      </c>
      <c r="CI4" s="182" t="s">
        <v>64</v>
      </c>
      <c r="CJ4" s="182" t="s">
        <v>64</v>
      </c>
      <c r="CK4" s="182" t="s">
        <v>64</v>
      </c>
      <c r="CL4" s="182" t="s">
        <v>64</v>
      </c>
      <c r="CM4" s="182" t="s">
        <v>64</v>
      </c>
      <c r="CN4" s="182" t="s">
        <v>64</v>
      </c>
      <c r="CO4" s="182" t="s">
        <v>64</v>
      </c>
      <c r="CP4" s="182" t="s">
        <v>64</v>
      </c>
      <c r="CQ4" s="182" t="s">
        <v>63</v>
      </c>
      <c r="CR4" s="182" t="s">
        <v>63</v>
      </c>
      <c r="CS4" s="182" t="s">
        <v>63</v>
      </c>
      <c r="CT4" s="182" t="s">
        <v>63</v>
      </c>
      <c r="CU4" s="182" t="s">
        <v>64</v>
      </c>
      <c r="CV4" s="182" t="s">
        <v>64</v>
      </c>
      <c r="CW4" s="182" t="s">
        <v>64</v>
      </c>
      <c r="CX4" s="182" t="s">
        <v>64</v>
      </c>
      <c r="CY4" s="182" t="s">
        <v>64</v>
      </c>
      <c r="CZ4" s="182" t="s">
        <v>64</v>
      </c>
      <c r="DA4" s="182" t="s">
        <v>64</v>
      </c>
      <c r="DB4" s="182" t="s">
        <v>64</v>
      </c>
      <c r="DC4" s="182" t="s">
        <v>63</v>
      </c>
      <c r="DD4" s="182" t="s">
        <v>63</v>
      </c>
      <c r="DE4" s="182" t="s">
        <v>63</v>
      </c>
      <c r="DF4" s="182" t="s">
        <v>63</v>
      </c>
      <c r="DG4" s="182" t="s">
        <v>64</v>
      </c>
      <c r="DH4" s="182" t="s">
        <v>64</v>
      </c>
      <c r="DI4" s="182" t="s">
        <v>64</v>
      </c>
      <c r="DJ4" s="182" t="s">
        <v>64</v>
      </c>
      <c r="DK4" s="182" t="s">
        <v>64</v>
      </c>
      <c r="DL4" s="182" t="s">
        <v>64</v>
      </c>
      <c r="DM4" s="182" t="s">
        <v>64</v>
      </c>
      <c r="DN4" s="182" t="s">
        <v>64</v>
      </c>
      <c r="DO4" s="182" t="s">
        <v>63</v>
      </c>
      <c r="DP4" s="182" t="s">
        <v>63</v>
      </c>
      <c r="DQ4" s="182" t="s">
        <v>63</v>
      </c>
      <c r="DR4" s="182" t="s">
        <v>63</v>
      </c>
      <c r="DS4" s="182" t="s">
        <v>64</v>
      </c>
      <c r="DT4" s="182" t="s">
        <v>64</v>
      </c>
      <c r="DU4" s="182" t="s">
        <v>64</v>
      </c>
      <c r="DV4" s="182" t="s">
        <v>64</v>
      </c>
      <c r="DW4" s="182" t="s">
        <v>64</v>
      </c>
      <c r="DX4" s="182" t="s">
        <v>64</v>
      </c>
      <c r="DY4" s="360" t="s">
        <v>64</v>
      </c>
      <c r="DZ4" s="182" t="s">
        <v>64</v>
      </c>
      <c r="EA4" s="182" t="s">
        <v>63</v>
      </c>
      <c r="EB4" s="182" t="s">
        <v>63</v>
      </c>
      <c r="EC4" s="182" t="s">
        <v>63</v>
      </c>
      <c r="ED4" s="182" t="s">
        <v>63</v>
      </c>
      <c r="EE4" s="182" t="s">
        <v>64</v>
      </c>
      <c r="EF4" s="182" t="s">
        <v>64</v>
      </c>
      <c r="EG4" s="182" t="s">
        <v>64</v>
      </c>
      <c r="EH4" s="182" t="s">
        <v>64</v>
      </c>
      <c r="EI4" s="182" t="s">
        <v>64</v>
      </c>
      <c r="EJ4" s="182" t="s">
        <v>64</v>
      </c>
      <c r="EK4" s="182" t="s">
        <v>64</v>
      </c>
      <c r="EL4" s="182" t="s">
        <v>64</v>
      </c>
      <c r="EM4" s="182" t="s">
        <v>63</v>
      </c>
      <c r="EN4" s="182" t="s">
        <v>63</v>
      </c>
      <c r="EO4" s="182" t="s">
        <v>63</v>
      </c>
      <c r="EP4" s="182" t="s">
        <v>63</v>
      </c>
      <c r="EQ4" s="182" t="s">
        <v>64</v>
      </c>
      <c r="ER4" s="182" t="s">
        <v>64</v>
      </c>
      <c r="ES4" s="182" t="s">
        <v>64</v>
      </c>
      <c r="ET4" s="182" t="s">
        <v>64</v>
      </c>
      <c r="EU4" s="182" t="s">
        <v>64</v>
      </c>
      <c r="EV4" s="182" t="s">
        <v>64</v>
      </c>
      <c r="EW4" s="182" t="s">
        <v>64</v>
      </c>
      <c r="EX4" s="182" t="s">
        <v>64</v>
      </c>
      <c r="EY4" s="182" t="s">
        <v>63</v>
      </c>
      <c r="EZ4" s="182" t="s">
        <v>63</v>
      </c>
      <c r="FA4" s="182" t="s">
        <v>63</v>
      </c>
      <c r="FB4" s="182" t="s">
        <v>63</v>
      </c>
      <c r="FC4" s="182" t="s">
        <v>64</v>
      </c>
      <c r="FD4" s="182" t="s">
        <v>64</v>
      </c>
      <c r="FE4" s="182" t="s">
        <v>64</v>
      </c>
      <c r="FF4" s="182" t="s">
        <v>64</v>
      </c>
      <c r="FG4" s="182" t="s">
        <v>64</v>
      </c>
      <c r="FH4" s="182" t="s">
        <v>64</v>
      </c>
      <c r="FI4" s="182" t="s">
        <v>64</v>
      </c>
      <c r="FJ4" s="182" t="s">
        <v>64</v>
      </c>
      <c r="FK4" s="182" t="s">
        <v>63</v>
      </c>
      <c r="FL4" s="182" t="s">
        <v>63</v>
      </c>
      <c r="FM4" s="182" t="s">
        <v>63</v>
      </c>
      <c r="FN4" s="182" t="s">
        <v>63</v>
      </c>
      <c r="FO4" s="182" t="s">
        <v>64</v>
      </c>
      <c r="FP4" s="182" t="s">
        <v>64</v>
      </c>
      <c r="FQ4" s="182" t="s">
        <v>64</v>
      </c>
      <c r="FR4" s="182" t="s">
        <v>64</v>
      </c>
      <c r="FS4" s="182" t="s">
        <v>64</v>
      </c>
      <c r="FT4" s="182" t="s">
        <v>64</v>
      </c>
      <c r="FU4" s="182" t="s">
        <v>64</v>
      </c>
      <c r="FV4" s="182" t="s">
        <v>64</v>
      </c>
      <c r="FW4" s="182" t="s">
        <v>63</v>
      </c>
      <c r="FX4" s="182" t="s">
        <v>49</v>
      </c>
    </row>
    <row r="5" spans="2:217" s="148" customFormat="1" ht="14" thickBot="1">
      <c r="B5" s="208" t="s">
        <v>0</v>
      </c>
      <c r="C5" s="208">
        <v>38626</v>
      </c>
      <c r="D5" s="208">
        <v>38657</v>
      </c>
      <c r="E5" s="208">
        <v>38687</v>
      </c>
      <c r="F5" s="208">
        <v>38718</v>
      </c>
      <c r="G5" s="208">
        <v>38749</v>
      </c>
      <c r="H5" s="208">
        <v>38777</v>
      </c>
      <c r="I5" s="208">
        <v>38808</v>
      </c>
      <c r="J5" s="208">
        <v>38838</v>
      </c>
      <c r="K5" s="208">
        <v>38869</v>
      </c>
      <c r="L5" s="208">
        <v>38899</v>
      </c>
      <c r="M5" s="208">
        <v>38930</v>
      </c>
      <c r="N5" s="208">
        <v>38961</v>
      </c>
      <c r="O5" s="208">
        <v>38991</v>
      </c>
      <c r="P5" s="208">
        <v>39022</v>
      </c>
      <c r="Q5" s="208">
        <v>39052</v>
      </c>
      <c r="R5" s="208">
        <v>39083</v>
      </c>
      <c r="S5" s="208">
        <v>39114</v>
      </c>
      <c r="T5" s="208">
        <v>39142</v>
      </c>
      <c r="U5" s="208">
        <v>39173</v>
      </c>
      <c r="V5" s="208">
        <v>39203</v>
      </c>
      <c r="W5" s="208">
        <v>39234</v>
      </c>
      <c r="X5" s="208">
        <v>39264</v>
      </c>
      <c r="Y5" s="208">
        <v>39295</v>
      </c>
      <c r="Z5" s="208">
        <v>39326</v>
      </c>
      <c r="AA5" s="208">
        <v>39356</v>
      </c>
      <c r="AB5" s="208">
        <v>39387</v>
      </c>
      <c r="AC5" s="208">
        <v>39417</v>
      </c>
      <c r="AD5" s="208">
        <v>39448</v>
      </c>
      <c r="AE5" s="208">
        <v>39479</v>
      </c>
      <c r="AF5" s="208">
        <v>39508</v>
      </c>
      <c r="AG5" s="208">
        <v>39539</v>
      </c>
      <c r="AH5" s="208">
        <v>39569</v>
      </c>
      <c r="AI5" s="208">
        <v>39600</v>
      </c>
      <c r="AJ5" s="208">
        <v>39630</v>
      </c>
      <c r="AK5" s="208">
        <v>39661</v>
      </c>
      <c r="AL5" s="208">
        <v>39692</v>
      </c>
      <c r="AM5" s="208">
        <v>39722</v>
      </c>
      <c r="AN5" s="208">
        <v>39753</v>
      </c>
      <c r="AO5" s="208">
        <v>39783</v>
      </c>
      <c r="AP5" s="208">
        <v>39814</v>
      </c>
      <c r="AQ5" s="208">
        <v>39845</v>
      </c>
      <c r="AR5" s="208">
        <v>39873</v>
      </c>
      <c r="AS5" s="208">
        <v>39904</v>
      </c>
      <c r="AT5" s="208">
        <v>39934</v>
      </c>
      <c r="AU5" s="208">
        <v>39965</v>
      </c>
      <c r="AV5" s="208">
        <v>39995</v>
      </c>
      <c r="AW5" s="208">
        <v>40026</v>
      </c>
      <c r="AX5" s="208">
        <v>40057</v>
      </c>
      <c r="AY5" s="208">
        <v>40087</v>
      </c>
      <c r="AZ5" s="208">
        <v>40118</v>
      </c>
      <c r="BA5" s="208">
        <v>40148</v>
      </c>
      <c r="BB5" s="208">
        <v>40179</v>
      </c>
      <c r="BC5" s="208">
        <v>40210</v>
      </c>
      <c r="BD5" s="208">
        <v>40238</v>
      </c>
      <c r="BE5" s="208">
        <v>40269</v>
      </c>
      <c r="BF5" s="208">
        <v>40299</v>
      </c>
      <c r="BG5" s="208">
        <v>40330</v>
      </c>
      <c r="BH5" s="208">
        <v>40360</v>
      </c>
      <c r="BI5" s="208">
        <v>40391</v>
      </c>
      <c r="BJ5" s="208">
        <v>40422</v>
      </c>
      <c r="BK5" s="208">
        <v>40452</v>
      </c>
      <c r="BL5" s="208">
        <v>40483</v>
      </c>
      <c r="BM5" s="208">
        <v>40513</v>
      </c>
      <c r="BN5" s="208">
        <v>40544</v>
      </c>
      <c r="BO5" s="208">
        <v>40575</v>
      </c>
      <c r="BP5" s="208">
        <v>40603</v>
      </c>
      <c r="BQ5" s="208">
        <v>40634</v>
      </c>
      <c r="BR5" s="208">
        <v>40664</v>
      </c>
      <c r="BS5" s="208">
        <v>40695</v>
      </c>
      <c r="BT5" s="208">
        <v>40725</v>
      </c>
      <c r="BU5" s="208">
        <v>40756</v>
      </c>
      <c r="BV5" s="208">
        <v>40787</v>
      </c>
      <c r="BW5" s="208">
        <v>40817</v>
      </c>
      <c r="BX5" s="208">
        <v>40848</v>
      </c>
      <c r="BY5" s="208">
        <v>40878</v>
      </c>
      <c r="BZ5" s="208">
        <v>40909</v>
      </c>
      <c r="CA5" s="208">
        <v>40940</v>
      </c>
      <c r="CB5" s="208">
        <v>40969</v>
      </c>
      <c r="CC5" s="208">
        <v>41000</v>
      </c>
      <c r="CD5" s="208">
        <v>41030</v>
      </c>
      <c r="CE5" s="208">
        <v>41061</v>
      </c>
      <c r="CF5" s="208">
        <v>41091</v>
      </c>
      <c r="CG5" s="208">
        <v>41122</v>
      </c>
      <c r="CH5" s="208">
        <v>41153</v>
      </c>
      <c r="CI5" s="208">
        <v>41183</v>
      </c>
      <c r="CJ5" s="208">
        <v>41224</v>
      </c>
      <c r="CK5" s="208">
        <v>41244</v>
      </c>
      <c r="CL5" s="208">
        <v>41275</v>
      </c>
      <c r="CM5" s="208">
        <v>41306</v>
      </c>
      <c r="CN5" s="208">
        <v>41334</v>
      </c>
      <c r="CO5" s="208">
        <v>41365</v>
      </c>
      <c r="CP5" s="208">
        <v>41395</v>
      </c>
      <c r="CQ5" s="208">
        <v>41426</v>
      </c>
      <c r="CR5" s="208">
        <v>41456</v>
      </c>
      <c r="CS5" s="208">
        <v>41487</v>
      </c>
      <c r="CT5" s="208">
        <v>41518</v>
      </c>
      <c r="CU5" s="208">
        <v>41548</v>
      </c>
      <c r="CV5" s="208">
        <v>41579</v>
      </c>
      <c r="CW5" s="208">
        <v>41609</v>
      </c>
      <c r="CX5" s="208">
        <v>41640</v>
      </c>
      <c r="CY5" s="208">
        <v>41671</v>
      </c>
      <c r="CZ5" s="208">
        <v>41699</v>
      </c>
      <c r="DA5" s="208">
        <v>41730</v>
      </c>
      <c r="DB5" s="208">
        <v>41760</v>
      </c>
      <c r="DC5" s="208">
        <v>41791</v>
      </c>
      <c r="DD5" s="208">
        <v>41821</v>
      </c>
      <c r="DE5" s="208">
        <v>41852</v>
      </c>
      <c r="DF5" s="208">
        <v>41883</v>
      </c>
      <c r="DG5" s="208">
        <v>41913</v>
      </c>
      <c r="DH5" s="208">
        <v>41944</v>
      </c>
      <c r="DI5" s="208">
        <v>41974</v>
      </c>
      <c r="DJ5" s="208">
        <v>42005</v>
      </c>
      <c r="DK5" s="208">
        <v>42036</v>
      </c>
      <c r="DL5" s="208">
        <v>42064</v>
      </c>
      <c r="DM5" s="208">
        <v>42095</v>
      </c>
      <c r="DN5" s="208">
        <v>42125</v>
      </c>
      <c r="DO5" s="208">
        <v>42156</v>
      </c>
      <c r="DP5" s="208">
        <v>42186</v>
      </c>
      <c r="DQ5" s="208">
        <v>42217</v>
      </c>
      <c r="DR5" s="208">
        <v>42248</v>
      </c>
      <c r="DS5" s="208">
        <v>42278</v>
      </c>
      <c r="DT5" s="208">
        <v>42309</v>
      </c>
      <c r="DU5" s="208">
        <v>42339</v>
      </c>
      <c r="DV5" s="208">
        <v>42370</v>
      </c>
      <c r="DW5" s="208">
        <v>42401</v>
      </c>
      <c r="DX5" s="208">
        <v>42430</v>
      </c>
      <c r="DY5" s="214">
        <v>42461</v>
      </c>
      <c r="DZ5" s="208">
        <v>42491</v>
      </c>
      <c r="EA5" s="208">
        <v>42522</v>
      </c>
      <c r="EB5" s="208">
        <v>42552</v>
      </c>
      <c r="EC5" s="208">
        <v>42583</v>
      </c>
      <c r="ED5" s="208">
        <v>42614</v>
      </c>
      <c r="EE5" s="208">
        <v>42644</v>
      </c>
      <c r="EF5" s="208">
        <v>42675</v>
      </c>
      <c r="EG5" s="208">
        <v>42705</v>
      </c>
      <c r="EH5" s="208">
        <v>42736</v>
      </c>
      <c r="EI5" s="208">
        <v>42767</v>
      </c>
      <c r="EJ5" s="208">
        <v>42795</v>
      </c>
      <c r="EK5" s="208">
        <v>42826</v>
      </c>
      <c r="EL5" s="208">
        <v>42856</v>
      </c>
      <c r="EM5" s="208">
        <v>42887</v>
      </c>
      <c r="EN5" s="208">
        <v>42917</v>
      </c>
      <c r="EO5" s="208">
        <v>42948</v>
      </c>
      <c r="EP5" s="208">
        <v>42979</v>
      </c>
      <c r="EQ5" s="208">
        <v>43009</v>
      </c>
      <c r="ER5" s="208">
        <v>43040</v>
      </c>
      <c r="ES5" s="208">
        <v>43070</v>
      </c>
      <c r="ET5" s="208">
        <v>43101</v>
      </c>
      <c r="EU5" s="208">
        <v>43132</v>
      </c>
      <c r="EV5" s="208">
        <v>43160</v>
      </c>
      <c r="EW5" s="208">
        <v>43191</v>
      </c>
      <c r="EX5" s="208">
        <v>43221</v>
      </c>
      <c r="EY5" s="208">
        <v>43252</v>
      </c>
      <c r="EZ5" s="208">
        <v>43282</v>
      </c>
      <c r="FA5" s="208">
        <v>43313</v>
      </c>
      <c r="FB5" s="208">
        <v>43344</v>
      </c>
      <c r="FC5" s="208">
        <v>43374</v>
      </c>
      <c r="FD5" s="208">
        <v>43405</v>
      </c>
      <c r="FE5" s="208">
        <v>43435</v>
      </c>
      <c r="FF5" s="208">
        <v>43466</v>
      </c>
      <c r="FG5" s="208">
        <v>43497</v>
      </c>
      <c r="FH5" s="208">
        <v>43525</v>
      </c>
      <c r="FI5" s="208">
        <v>43556</v>
      </c>
      <c r="FJ5" s="208">
        <v>43586</v>
      </c>
      <c r="FK5" s="208">
        <v>43617</v>
      </c>
      <c r="FL5" s="208">
        <v>43647</v>
      </c>
      <c r="FM5" s="208">
        <v>43678</v>
      </c>
      <c r="FN5" s="208">
        <v>43709</v>
      </c>
      <c r="FO5" s="208">
        <v>43739</v>
      </c>
      <c r="FP5" s="208">
        <v>43770</v>
      </c>
      <c r="FQ5" s="208">
        <v>43800</v>
      </c>
      <c r="FR5" s="208">
        <v>43831</v>
      </c>
      <c r="FS5" s="208">
        <v>43862</v>
      </c>
      <c r="FT5" s="208">
        <v>43891</v>
      </c>
      <c r="FU5" s="208">
        <v>43922</v>
      </c>
      <c r="FV5" s="208">
        <v>43952</v>
      </c>
      <c r="FW5" s="208">
        <v>43983</v>
      </c>
      <c r="FX5" s="230">
        <f>+FW5</f>
        <v>43983</v>
      </c>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row>
    <row r="6" spans="2:217" ht="9.75" customHeight="1">
      <c r="DY6" s="215"/>
    </row>
    <row r="7" spans="2:217" s="157" customFormat="1" ht="22.5" customHeight="1">
      <c r="B7" s="151" t="s">
        <v>125</v>
      </c>
      <c r="DY7" s="186"/>
      <c r="FX7" s="406" t="s">
        <v>49</v>
      </c>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row>
    <row r="8" spans="2:217" s="157" customFormat="1" ht="14">
      <c r="B8" s="153" t="s">
        <v>51</v>
      </c>
      <c r="C8" s="190"/>
      <c r="D8" s="190"/>
      <c r="E8" s="190"/>
      <c r="F8" s="190"/>
      <c r="G8" s="190"/>
      <c r="H8" s="190"/>
      <c r="I8" s="190"/>
      <c r="J8" s="190"/>
      <c r="K8" s="190"/>
      <c r="L8" s="190"/>
      <c r="M8" s="190"/>
      <c r="N8" s="190"/>
      <c r="O8" s="190">
        <v>7.288E-2</v>
      </c>
      <c r="P8" s="190">
        <v>7.288E-2</v>
      </c>
      <c r="Q8" s="190">
        <v>7.288E-2</v>
      </c>
      <c r="R8" s="190">
        <v>7.288E-2</v>
      </c>
      <c r="S8" s="190">
        <v>7.288E-2</v>
      </c>
      <c r="T8" s="190">
        <v>7.288E-2</v>
      </c>
      <c r="U8" s="190">
        <v>7.288E-2</v>
      </c>
      <c r="V8" s="190">
        <v>7.288E-2</v>
      </c>
      <c r="W8" s="190">
        <v>7.288E-2</v>
      </c>
      <c r="X8" s="190">
        <v>7.288E-2</v>
      </c>
      <c r="Y8" s="190">
        <v>7.288E-2</v>
      </c>
      <c r="Z8" s="190">
        <v>7.288E-2</v>
      </c>
      <c r="AA8" s="190">
        <v>7.288E-2</v>
      </c>
      <c r="AB8" s="190">
        <v>7.288E-2</v>
      </c>
      <c r="AC8" s="190">
        <v>7.288E-2</v>
      </c>
      <c r="AD8" s="190">
        <v>7.288E-2</v>
      </c>
      <c r="AE8" s="190">
        <v>7.288E-2</v>
      </c>
      <c r="AF8" s="190">
        <v>7.288E-2</v>
      </c>
      <c r="AG8" s="190">
        <v>7.288E-2</v>
      </c>
      <c r="AH8" s="190">
        <v>7.288E-2</v>
      </c>
      <c r="AI8" s="190">
        <v>7.288E-2</v>
      </c>
      <c r="AJ8" s="190">
        <v>7.288E-2</v>
      </c>
      <c r="AK8" s="190">
        <v>7.288E-2</v>
      </c>
      <c r="AL8" s="190">
        <v>7.288E-2</v>
      </c>
      <c r="AM8" s="190">
        <v>7.288E-2</v>
      </c>
      <c r="AN8" s="190">
        <v>7.288E-2</v>
      </c>
      <c r="AO8" s="190">
        <v>7.288E-2</v>
      </c>
      <c r="AP8" s="190">
        <v>7.288E-2</v>
      </c>
      <c r="AQ8" s="190">
        <v>7.288E-2</v>
      </c>
      <c r="AR8" s="190">
        <v>7.288E-2</v>
      </c>
      <c r="AS8" s="190">
        <v>7.288E-2</v>
      </c>
      <c r="AT8" s="190">
        <v>7.288E-2</v>
      </c>
      <c r="AU8" s="190">
        <v>7.288E-2</v>
      </c>
      <c r="AV8" s="190">
        <v>7.0199999999999999E-2</v>
      </c>
      <c r="AW8" s="190">
        <v>7.0199999999999999E-2</v>
      </c>
      <c r="AX8" s="190">
        <v>7.0199999999999999E-2</v>
      </c>
      <c r="AY8" s="190">
        <v>7.0199999999999999E-2</v>
      </c>
      <c r="AZ8" s="190">
        <v>7.0199999999999999E-2</v>
      </c>
      <c r="BA8" s="190">
        <v>7.0199999999999999E-2</v>
      </c>
      <c r="BB8" s="190">
        <v>7.0199999999999999E-2</v>
      </c>
      <c r="BC8" s="190">
        <v>7.0199999999999999E-2</v>
      </c>
      <c r="BD8" s="190">
        <v>7.0199999999999999E-2</v>
      </c>
      <c r="BE8" s="190">
        <v>7.0199999999999999E-2</v>
      </c>
      <c r="BF8" s="190">
        <v>7.0199999999999999E-2</v>
      </c>
      <c r="BG8" s="190">
        <v>7.0199999999999999E-2</v>
      </c>
      <c r="BH8" s="190">
        <v>7.0199999999999999E-2</v>
      </c>
      <c r="BI8" s="190">
        <v>7.0199999999999999E-2</v>
      </c>
      <c r="BJ8" s="190">
        <v>7.0199999999999999E-2</v>
      </c>
      <c r="BK8" s="190">
        <v>7.0199999999999999E-2</v>
      </c>
      <c r="BL8" s="190">
        <v>7.0199999999999999E-2</v>
      </c>
      <c r="BM8" s="190">
        <v>7.0199999999999999E-2</v>
      </c>
      <c r="BN8" s="190">
        <v>7.0199999999999999E-2</v>
      </c>
      <c r="BO8" s="190">
        <v>7.0199999999999999E-2</v>
      </c>
      <c r="BP8" s="190">
        <v>7.0199999999999999E-2</v>
      </c>
      <c r="BQ8" s="190">
        <v>7.0199999999999999E-2</v>
      </c>
      <c r="BR8" s="190">
        <v>7.0199999999999999E-2</v>
      </c>
      <c r="BS8" s="190">
        <v>7.0199999999999999E-2</v>
      </c>
      <c r="BT8" s="190">
        <v>7.0199999999999999E-2</v>
      </c>
      <c r="BU8" s="190">
        <v>7.0199999999999999E-2</v>
      </c>
      <c r="BV8" s="190">
        <v>7.0199999999999999E-2</v>
      </c>
      <c r="BW8" s="190">
        <v>7.0199999999999999E-2</v>
      </c>
      <c r="BX8" s="190">
        <v>7.0199999999999999E-2</v>
      </c>
      <c r="BY8" s="190">
        <v>7.0199999999999999E-2</v>
      </c>
      <c r="BZ8" s="190">
        <v>7.0199999999999999E-2</v>
      </c>
      <c r="CA8" s="190">
        <v>7.0199999999999999E-2</v>
      </c>
      <c r="CB8" s="190">
        <v>7.0199999999999999E-2</v>
      </c>
      <c r="CC8" s="190">
        <v>7.0199999999999999E-2</v>
      </c>
      <c r="CD8" s="190">
        <v>7.0199999999999999E-2</v>
      </c>
      <c r="CE8" s="190">
        <v>7.0199999999999999E-2</v>
      </c>
      <c r="CF8" s="190">
        <v>7.0199999999999999E-2</v>
      </c>
      <c r="CG8" s="190">
        <v>7.0199999999999999E-2</v>
      </c>
      <c r="CH8" s="190">
        <v>7.0199999999999999E-2</v>
      </c>
      <c r="CI8" s="190">
        <v>7.0199999999999999E-2</v>
      </c>
      <c r="CJ8" s="190">
        <v>7.0199999999999985E-2</v>
      </c>
      <c r="CK8" s="190">
        <v>7.0199999999999985E-2</v>
      </c>
      <c r="CL8" s="190">
        <v>7.0199999999999985E-2</v>
      </c>
      <c r="CM8" s="190">
        <v>7.0199999999999985E-2</v>
      </c>
      <c r="CN8" s="190">
        <v>7.0199999999999985E-2</v>
      </c>
      <c r="CO8" s="190">
        <v>7.0199999999999985E-2</v>
      </c>
      <c r="CP8" s="190">
        <v>7.0199999999999985E-2</v>
      </c>
      <c r="CQ8" s="190">
        <v>7.0199999999999985E-2</v>
      </c>
      <c r="CR8" s="190">
        <v>7.0199999999999985E-2</v>
      </c>
      <c r="CS8" s="190">
        <v>7.0199999999999985E-2</v>
      </c>
      <c r="CT8" s="190">
        <v>7.0199999999999985E-2</v>
      </c>
      <c r="CU8" s="190">
        <v>7.0199999999999985E-2</v>
      </c>
      <c r="CV8" s="190">
        <v>7.0199999999999985E-2</v>
      </c>
      <c r="CW8" s="190">
        <v>7.0199999999999985E-2</v>
      </c>
      <c r="CX8" s="190">
        <v>7.0199999999999985E-2</v>
      </c>
      <c r="CY8" s="190">
        <v>7.0199999999999985E-2</v>
      </c>
      <c r="CZ8" s="190">
        <v>7.0199999999999985E-2</v>
      </c>
      <c r="DA8" s="190">
        <v>7.0199999999999985E-2</v>
      </c>
      <c r="DB8" s="190">
        <v>7.0199999999999985E-2</v>
      </c>
      <c r="DC8" s="190">
        <v>7.0199999999999985E-2</v>
      </c>
      <c r="DD8" s="190">
        <v>7.0199999999999985E-2</v>
      </c>
      <c r="DE8" s="190">
        <v>7.0199999999999985E-2</v>
      </c>
      <c r="DF8" s="190">
        <v>7.0199999999999985E-2</v>
      </c>
      <c r="DG8" s="190">
        <v>7.0199999999999985E-2</v>
      </c>
      <c r="DH8" s="190">
        <v>7.0199999999999985E-2</v>
      </c>
      <c r="DI8" s="190">
        <v>7.0199999999999985E-2</v>
      </c>
      <c r="DJ8" s="190">
        <v>7.0199999999999985E-2</v>
      </c>
      <c r="DK8" s="190">
        <v>7.0199999999999985E-2</v>
      </c>
      <c r="DL8" s="191">
        <v>7.0199999999999985E-2</v>
      </c>
      <c r="DM8" s="191">
        <v>7.0199999999999985E-2</v>
      </c>
      <c r="DN8" s="191">
        <v>7.0199999999999985E-2</v>
      </c>
      <c r="DO8" s="191">
        <v>7.0199999999999985E-2</v>
      </c>
      <c r="DP8" s="191">
        <v>7.0199999999999985E-2</v>
      </c>
      <c r="DQ8" s="191">
        <v>7.0199999999999985E-2</v>
      </c>
      <c r="DR8" s="192">
        <v>7.0199999999999985E-2</v>
      </c>
      <c r="DS8" s="192">
        <v>7.0199999999999985E-2</v>
      </c>
      <c r="DT8" s="192">
        <v>7.0199999999999985E-2</v>
      </c>
      <c r="DU8" s="192">
        <v>7.0199999999999985E-2</v>
      </c>
      <c r="DV8" s="192">
        <v>7.0199999999999985E-2</v>
      </c>
      <c r="DW8" s="192">
        <v>7.0199999999999985E-2</v>
      </c>
      <c r="DX8" s="443">
        <v>7.0199999999999985E-2</v>
      </c>
      <c r="DY8" s="441">
        <v>7.0199999999999999E-2</v>
      </c>
      <c r="DZ8" s="442">
        <v>7.0199999999999999E-2</v>
      </c>
      <c r="EA8" s="442">
        <v>7.0199999999999999E-2</v>
      </c>
      <c r="EB8" s="442">
        <v>7.0199999999999999E-2</v>
      </c>
      <c r="EC8" s="442">
        <v>7.0199999999999999E-2</v>
      </c>
      <c r="ED8" s="443">
        <v>7.0199999999999999E-2</v>
      </c>
      <c r="EE8" s="443">
        <v>7.0199999999999999E-2</v>
      </c>
      <c r="EF8" s="443">
        <v>7.0199999999999999E-2</v>
      </c>
      <c r="EG8" s="443">
        <v>7.0199999999999999E-2</v>
      </c>
      <c r="EH8" s="443">
        <v>7.0199999999999999E-2</v>
      </c>
      <c r="EI8" s="443">
        <v>7.0199999999999999E-2</v>
      </c>
      <c r="EJ8" s="443">
        <v>7.0199999999999999E-2</v>
      </c>
      <c r="EK8" s="443">
        <v>7.0199999999999999E-2</v>
      </c>
      <c r="EL8" s="442">
        <v>7.0199999999999999E-2</v>
      </c>
      <c r="EM8" s="442">
        <v>7.0199999999999999E-2</v>
      </c>
      <c r="EN8" s="442">
        <v>7.0199999999999999E-2</v>
      </c>
      <c r="EO8" s="442">
        <v>7.0199999999999999E-2</v>
      </c>
      <c r="EP8" s="443">
        <v>7.0199999999999999E-2</v>
      </c>
      <c r="EQ8" s="443">
        <v>7.0199999999999999E-2</v>
      </c>
      <c r="ER8" s="443">
        <v>7.0199999999999999E-2</v>
      </c>
      <c r="ES8" s="443">
        <v>7.0199999999999999E-2</v>
      </c>
      <c r="ET8" s="443">
        <v>7.0199999999999999E-2</v>
      </c>
      <c r="EU8" s="443">
        <v>7.0199999999999999E-2</v>
      </c>
      <c r="EV8" s="443">
        <v>7.0199999999999999E-2</v>
      </c>
      <c r="EW8" s="443">
        <v>7.0199999999999999E-2</v>
      </c>
      <c r="EX8" s="442">
        <v>7.0199999999999999E-2</v>
      </c>
      <c r="EY8" s="442">
        <v>7.0199999999999999E-2</v>
      </c>
      <c r="EZ8" s="442">
        <v>7.0199999999999999E-2</v>
      </c>
      <c r="FA8" s="442">
        <v>7.0199999999999999E-2</v>
      </c>
      <c r="FB8" s="443">
        <v>7.0199999999999999E-2</v>
      </c>
      <c r="FC8" s="443">
        <v>7.0199999999999999E-2</v>
      </c>
      <c r="FD8" s="443">
        <v>7.0199999999999999E-2</v>
      </c>
      <c r="FE8" s="443">
        <v>7.0199999999999999E-2</v>
      </c>
      <c r="FF8" s="443">
        <v>7.0199999999999999E-2</v>
      </c>
      <c r="FG8" s="443">
        <v>7.0199999999999999E-2</v>
      </c>
      <c r="FH8" s="443">
        <v>7.0199999999999999E-2</v>
      </c>
      <c r="FI8" s="443">
        <v>7.0199999999999999E-2</v>
      </c>
      <c r="FJ8" s="442">
        <v>7.0199999999999999E-2</v>
      </c>
      <c r="FK8" s="442">
        <v>7.0199999999999999E-2</v>
      </c>
      <c r="FL8" s="442">
        <v>7.0199999999999999E-2</v>
      </c>
      <c r="FM8" s="442">
        <v>7.0199999999999999E-2</v>
      </c>
      <c r="FN8" s="442">
        <v>7.0199999999999999E-2</v>
      </c>
      <c r="FO8" s="443">
        <v>7.0199999999999999E-2</v>
      </c>
      <c r="FP8" s="443">
        <v>7.0199999999999999E-2</v>
      </c>
      <c r="FQ8" s="443">
        <v>7.0199999999999999E-2</v>
      </c>
      <c r="FR8" s="443">
        <v>7.0199999999999999E-2</v>
      </c>
      <c r="FS8" s="443">
        <v>7.0199999999999999E-2</v>
      </c>
      <c r="FT8" s="443">
        <v>7.0199999999999999E-2</v>
      </c>
      <c r="FU8" s="443">
        <v>7.0199999999999999E-2</v>
      </c>
      <c r="FV8" s="443">
        <v>7.0199999999999999E-2</v>
      </c>
      <c r="FW8" s="442">
        <v>7.0199999999999999E-2</v>
      </c>
      <c r="FX8" s="406" t="s">
        <v>49</v>
      </c>
      <c r="FY8" s="143"/>
      <c r="FZ8" s="143"/>
      <c r="GA8" s="143"/>
      <c r="GB8" s="143"/>
      <c r="GC8" s="143"/>
      <c r="GD8" s="143"/>
      <c r="GE8" s="143"/>
      <c r="GF8" s="143"/>
      <c r="GG8" s="143"/>
      <c r="GH8" s="143"/>
      <c r="GI8" s="143"/>
      <c r="GJ8" s="143"/>
      <c r="GK8" s="326"/>
      <c r="GL8" s="326"/>
      <c r="GM8" s="326"/>
      <c r="GN8" s="326"/>
      <c r="GO8" s="326"/>
      <c r="GP8" s="326"/>
      <c r="GQ8" s="326"/>
      <c r="GR8" s="326"/>
      <c r="GS8" s="326"/>
      <c r="GT8" s="326"/>
      <c r="GU8" s="326"/>
      <c r="GV8" s="326"/>
      <c r="GW8" s="201"/>
      <c r="GX8" s="143"/>
      <c r="GY8" s="143"/>
      <c r="GZ8" s="143"/>
      <c r="HA8" s="143"/>
      <c r="HB8" s="143"/>
      <c r="HC8" s="143"/>
      <c r="HD8" s="143"/>
      <c r="HE8" s="143"/>
      <c r="HF8" s="143"/>
      <c r="HG8" s="143"/>
      <c r="HH8" s="143"/>
      <c r="HI8" s="143"/>
    </row>
    <row r="9" spans="2:217" s="157" customFormat="1" ht="14">
      <c r="B9" s="153" t="s">
        <v>52</v>
      </c>
      <c r="C9" s="190"/>
      <c r="D9" s="190"/>
      <c r="E9" s="190"/>
      <c r="F9" s="190"/>
      <c r="G9" s="190"/>
      <c r="H9" s="190"/>
      <c r="I9" s="190"/>
      <c r="J9" s="190"/>
      <c r="K9" s="190"/>
      <c r="L9" s="190"/>
      <c r="M9" s="190"/>
      <c r="N9" s="190"/>
      <c r="O9" s="190">
        <f t="shared" ref="O9:BF10" si="0">+O8</f>
        <v>7.288E-2</v>
      </c>
      <c r="P9" s="190">
        <f t="shared" si="0"/>
        <v>7.288E-2</v>
      </c>
      <c r="Q9" s="190">
        <f t="shared" si="0"/>
        <v>7.288E-2</v>
      </c>
      <c r="R9" s="190">
        <f t="shared" si="0"/>
        <v>7.288E-2</v>
      </c>
      <c r="S9" s="190">
        <f t="shared" si="0"/>
        <v>7.288E-2</v>
      </c>
      <c r="T9" s="190">
        <f t="shared" si="0"/>
        <v>7.288E-2</v>
      </c>
      <c r="U9" s="190">
        <f t="shared" si="0"/>
        <v>7.288E-2</v>
      </c>
      <c r="V9" s="190">
        <f t="shared" si="0"/>
        <v>7.288E-2</v>
      </c>
      <c r="W9" s="190">
        <f t="shared" si="0"/>
        <v>7.288E-2</v>
      </c>
      <c r="X9" s="190">
        <f t="shared" si="0"/>
        <v>7.288E-2</v>
      </c>
      <c r="Y9" s="190">
        <f t="shared" si="0"/>
        <v>7.288E-2</v>
      </c>
      <c r="Z9" s="190">
        <f t="shared" si="0"/>
        <v>7.288E-2</v>
      </c>
      <c r="AA9" s="190">
        <f t="shared" si="0"/>
        <v>7.288E-2</v>
      </c>
      <c r="AB9" s="190">
        <f t="shared" si="0"/>
        <v>7.288E-2</v>
      </c>
      <c r="AC9" s="190">
        <f t="shared" si="0"/>
        <v>7.288E-2</v>
      </c>
      <c r="AD9" s="190">
        <f t="shared" si="0"/>
        <v>7.288E-2</v>
      </c>
      <c r="AE9" s="190">
        <f t="shared" si="0"/>
        <v>7.288E-2</v>
      </c>
      <c r="AF9" s="190">
        <f t="shared" si="0"/>
        <v>7.288E-2</v>
      </c>
      <c r="AG9" s="190">
        <f t="shared" si="0"/>
        <v>7.288E-2</v>
      </c>
      <c r="AH9" s="190">
        <f t="shared" si="0"/>
        <v>7.288E-2</v>
      </c>
      <c r="AI9" s="190">
        <f t="shared" si="0"/>
        <v>7.288E-2</v>
      </c>
      <c r="AJ9" s="190">
        <f t="shared" si="0"/>
        <v>7.288E-2</v>
      </c>
      <c r="AK9" s="190">
        <f t="shared" si="0"/>
        <v>7.288E-2</v>
      </c>
      <c r="AL9" s="190">
        <f t="shared" si="0"/>
        <v>7.288E-2</v>
      </c>
      <c r="AM9" s="190">
        <f t="shared" si="0"/>
        <v>7.288E-2</v>
      </c>
      <c r="AN9" s="190">
        <f t="shared" si="0"/>
        <v>7.288E-2</v>
      </c>
      <c r="AO9" s="190">
        <f t="shared" si="0"/>
        <v>7.288E-2</v>
      </c>
      <c r="AP9" s="190">
        <f t="shared" si="0"/>
        <v>7.288E-2</v>
      </c>
      <c r="AQ9" s="190">
        <f t="shared" si="0"/>
        <v>7.288E-2</v>
      </c>
      <c r="AR9" s="190">
        <f t="shared" si="0"/>
        <v>7.288E-2</v>
      </c>
      <c r="AS9" s="190">
        <f t="shared" si="0"/>
        <v>7.288E-2</v>
      </c>
      <c r="AT9" s="190">
        <f t="shared" si="0"/>
        <v>7.288E-2</v>
      </c>
      <c r="AU9" s="190">
        <f t="shared" si="0"/>
        <v>7.288E-2</v>
      </c>
      <c r="AV9" s="190">
        <f t="shared" si="0"/>
        <v>7.0199999999999999E-2</v>
      </c>
      <c r="AW9" s="190">
        <f t="shared" si="0"/>
        <v>7.0199999999999999E-2</v>
      </c>
      <c r="AX9" s="190">
        <f t="shared" si="0"/>
        <v>7.0199999999999999E-2</v>
      </c>
      <c r="AY9" s="190">
        <f t="shared" si="0"/>
        <v>7.0199999999999999E-2</v>
      </c>
      <c r="AZ9" s="190">
        <f t="shared" si="0"/>
        <v>7.0199999999999999E-2</v>
      </c>
      <c r="BA9" s="190">
        <f t="shared" si="0"/>
        <v>7.0199999999999999E-2</v>
      </c>
      <c r="BB9" s="190">
        <f t="shared" si="0"/>
        <v>7.0199999999999999E-2</v>
      </c>
      <c r="BC9" s="190">
        <f t="shared" si="0"/>
        <v>7.0199999999999999E-2</v>
      </c>
      <c r="BD9" s="190">
        <f t="shared" si="0"/>
        <v>7.0199999999999999E-2</v>
      </c>
      <c r="BE9" s="190">
        <f t="shared" si="0"/>
        <v>7.0199999999999999E-2</v>
      </c>
      <c r="BF9" s="190">
        <f t="shared" si="0"/>
        <v>7.0199999999999999E-2</v>
      </c>
      <c r="BG9" s="190">
        <v>8.5199999999999998E-2</v>
      </c>
      <c r="BH9" s="190">
        <v>8.5199999999999998E-2</v>
      </c>
      <c r="BI9" s="190">
        <v>8.5199999999999998E-2</v>
      </c>
      <c r="BJ9" s="190">
        <v>8.5199999999999998E-2</v>
      </c>
      <c r="BK9" s="190">
        <v>7.0199999999999999E-2</v>
      </c>
      <c r="BL9" s="190">
        <v>7.0199999999999999E-2</v>
      </c>
      <c r="BM9" s="190">
        <v>7.0199999999999999E-2</v>
      </c>
      <c r="BN9" s="190">
        <v>7.0199999999999999E-2</v>
      </c>
      <c r="BO9" s="190">
        <v>7.0199999999999999E-2</v>
      </c>
      <c r="BP9" s="190">
        <v>7.0199999999999999E-2</v>
      </c>
      <c r="BQ9" s="190">
        <v>7.0199999999999999E-2</v>
      </c>
      <c r="BR9" s="190">
        <v>7.0199999999999999E-2</v>
      </c>
      <c r="BS9" s="190">
        <v>8.5199999999999998E-2</v>
      </c>
      <c r="BT9" s="190">
        <v>8.5199999999999998E-2</v>
      </c>
      <c r="BU9" s="190">
        <v>8.5199999999999998E-2</v>
      </c>
      <c r="BV9" s="190">
        <v>8.5199999999999998E-2</v>
      </c>
      <c r="BW9" s="190">
        <v>7.0199999999999999E-2</v>
      </c>
      <c r="BX9" s="190">
        <v>7.0199999999999999E-2</v>
      </c>
      <c r="BY9" s="190">
        <v>7.0199999999999999E-2</v>
      </c>
      <c r="BZ9" s="190">
        <v>7.0199999999999999E-2</v>
      </c>
      <c r="CA9" s="190">
        <v>7.0199999999999999E-2</v>
      </c>
      <c r="CB9" s="190">
        <v>7.0199999999999999E-2</v>
      </c>
      <c r="CC9" s="190">
        <v>7.0199999999999999E-2</v>
      </c>
      <c r="CD9" s="190">
        <v>7.0199999999999999E-2</v>
      </c>
      <c r="CE9" s="190">
        <v>8.5199999999999998E-2</v>
      </c>
      <c r="CF9" s="190">
        <v>8.5199999999999998E-2</v>
      </c>
      <c r="CG9" s="190">
        <v>8.5199999999999998E-2</v>
      </c>
      <c r="CH9" s="190">
        <v>8.5199999999999998E-2</v>
      </c>
      <c r="CI9" s="190">
        <v>7.0199999999999999E-2</v>
      </c>
      <c r="CJ9" s="190">
        <v>7.0199999999999985E-2</v>
      </c>
      <c r="CK9" s="190">
        <v>7.0199999999999985E-2</v>
      </c>
      <c r="CL9" s="190">
        <v>7.0199999999999985E-2</v>
      </c>
      <c r="CM9" s="190">
        <v>7.0199999999999985E-2</v>
      </c>
      <c r="CN9" s="190">
        <v>7.0199999999999985E-2</v>
      </c>
      <c r="CO9" s="190">
        <v>7.0199999999999985E-2</v>
      </c>
      <c r="CP9" s="190">
        <v>7.0199999999999985E-2</v>
      </c>
      <c r="CQ9" s="190">
        <v>8.5199999999999984E-2</v>
      </c>
      <c r="CR9" s="190">
        <v>8.5199999999999984E-2</v>
      </c>
      <c r="CS9" s="190">
        <v>8.5199999999999984E-2</v>
      </c>
      <c r="CT9" s="190">
        <v>8.5199999999999984E-2</v>
      </c>
      <c r="CU9" s="190">
        <v>7.0199999999999985E-2</v>
      </c>
      <c r="CV9" s="190">
        <v>7.0199999999999985E-2</v>
      </c>
      <c r="CW9" s="190">
        <v>7.0199999999999985E-2</v>
      </c>
      <c r="CX9" s="190">
        <v>7.0199999999999985E-2</v>
      </c>
      <c r="CY9" s="190">
        <v>7.0199999999999985E-2</v>
      </c>
      <c r="CZ9" s="190">
        <v>7.0199999999999985E-2</v>
      </c>
      <c r="DA9" s="190">
        <v>7.0199999999999985E-2</v>
      </c>
      <c r="DB9" s="190">
        <v>7.0199999999999985E-2</v>
      </c>
      <c r="DC9" s="190">
        <v>8.5199999999999984E-2</v>
      </c>
      <c r="DD9" s="190">
        <v>8.5199999999999984E-2</v>
      </c>
      <c r="DE9" s="190">
        <v>8.5199999999999984E-2</v>
      </c>
      <c r="DF9" s="190">
        <v>8.5199999999999984E-2</v>
      </c>
      <c r="DG9" s="190">
        <v>7.0199999999999985E-2</v>
      </c>
      <c r="DH9" s="190">
        <v>7.0199999999999985E-2</v>
      </c>
      <c r="DI9" s="190">
        <v>7.0199999999999985E-2</v>
      </c>
      <c r="DJ9" s="190">
        <v>7.0199999999999985E-2</v>
      </c>
      <c r="DK9" s="190">
        <v>7.0199999999999985E-2</v>
      </c>
      <c r="DL9" s="191">
        <v>7.0199999999999985E-2</v>
      </c>
      <c r="DM9" s="191">
        <v>7.0199999999999985E-2</v>
      </c>
      <c r="DN9" s="191">
        <v>7.0199999999999985E-2</v>
      </c>
      <c r="DO9" s="191">
        <v>8.5199999999999984E-2</v>
      </c>
      <c r="DP9" s="191">
        <v>8.5199999999999984E-2</v>
      </c>
      <c r="DQ9" s="191">
        <v>8.5199999999999984E-2</v>
      </c>
      <c r="DR9" s="192">
        <v>8.5199999999999984E-2</v>
      </c>
      <c r="DS9" s="192">
        <v>7.0199999999999985E-2</v>
      </c>
      <c r="DT9" s="192">
        <v>7.0199999999999985E-2</v>
      </c>
      <c r="DU9" s="192">
        <v>7.0199999999999985E-2</v>
      </c>
      <c r="DV9" s="192">
        <v>7.0199999999999985E-2</v>
      </c>
      <c r="DW9" s="192">
        <v>7.0199999999999985E-2</v>
      </c>
      <c r="DX9" s="443">
        <v>7.0199999999999985E-2</v>
      </c>
      <c r="DY9" s="441">
        <v>7.0199999999999999E-2</v>
      </c>
      <c r="DZ9" s="442">
        <v>7.0199999999999999E-2</v>
      </c>
      <c r="EA9" s="442">
        <v>8.5199999999999998E-2</v>
      </c>
      <c r="EB9" s="442">
        <v>8.5199999999999998E-2</v>
      </c>
      <c r="EC9" s="442">
        <v>8.5199999999999998E-2</v>
      </c>
      <c r="ED9" s="443">
        <v>8.5199999999999998E-2</v>
      </c>
      <c r="EE9" s="443">
        <v>7.0199999999999999E-2</v>
      </c>
      <c r="EF9" s="443">
        <v>7.0199999999999999E-2</v>
      </c>
      <c r="EG9" s="443">
        <v>7.0199999999999999E-2</v>
      </c>
      <c r="EH9" s="443">
        <v>7.0199999999999999E-2</v>
      </c>
      <c r="EI9" s="443">
        <v>7.0199999999999999E-2</v>
      </c>
      <c r="EJ9" s="443">
        <v>7.0199999999999999E-2</v>
      </c>
      <c r="EK9" s="443">
        <v>7.0199999999999999E-2</v>
      </c>
      <c r="EL9" s="442">
        <v>7.0199999999999999E-2</v>
      </c>
      <c r="EM9" s="442">
        <v>8.5199999999999998E-2</v>
      </c>
      <c r="EN9" s="442">
        <v>8.5199999999999998E-2</v>
      </c>
      <c r="EO9" s="442">
        <v>8.5199999999999998E-2</v>
      </c>
      <c r="EP9" s="443">
        <v>8.5199999999999998E-2</v>
      </c>
      <c r="EQ9" s="443">
        <v>7.0199999999999999E-2</v>
      </c>
      <c r="ER9" s="443">
        <v>7.0199999999999999E-2</v>
      </c>
      <c r="ES9" s="443">
        <v>7.0199999999999999E-2</v>
      </c>
      <c r="ET9" s="443">
        <v>7.0199999999999999E-2</v>
      </c>
      <c r="EU9" s="443">
        <v>7.0199999999999999E-2</v>
      </c>
      <c r="EV9" s="443">
        <v>7.0199999999999999E-2</v>
      </c>
      <c r="EW9" s="443">
        <v>7.0199999999999999E-2</v>
      </c>
      <c r="EX9" s="442">
        <v>7.0199999999999999E-2</v>
      </c>
      <c r="EY9" s="442">
        <v>8.5199999999999998E-2</v>
      </c>
      <c r="EZ9" s="442">
        <v>8.5199999999999998E-2</v>
      </c>
      <c r="FA9" s="442">
        <v>8.5199999999999998E-2</v>
      </c>
      <c r="FB9" s="443">
        <v>8.5199999999999998E-2</v>
      </c>
      <c r="FC9" s="443">
        <v>7.0199999999999999E-2</v>
      </c>
      <c r="FD9" s="443">
        <v>7.0199999999999999E-2</v>
      </c>
      <c r="FE9" s="443">
        <v>7.0199999999999999E-2</v>
      </c>
      <c r="FF9" s="443">
        <v>7.0199999999999999E-2</v>
      </c>
      <c r="FG9" s="443">
        <v>7.0199999999999999E-2</v>
      </c>
      <c r="FH9" s="443">
        <v>7.0199999999999999E-2</v>
      </c>
      <c r="FI9" s="443">
        <v>7.0199999999999999E-2</v>
      </c>
      <c r="FJ9" s="442">
        <v>7.0199999999999999E-2</v>
      </c>
      <c r="FK9" s="442">
        <v>8.5199999999999998E-2</v>
      </c>
      <c r="FL9" s="442">
        <v>8.5199999999999998E-2</v>
      </c>
      <c r="FM9" s="442">
        <v>8.5199999999999998E-2</v>
      </c>
      <c r="FN9" s="442">
        <v>8.5199999999999998E-2</v>
      </c>
      <c r="FO9" s="443">
        <v>7.0199999999999999E-2</v>
      </c>
      <c r="FP9" s="443">
        <v>7.0199999999999999E-2</v>
      </c>
      <c r="FQ9" s="443">
        <v>7.0199999999999999E-2</v>
      </c>
      <c r="FR9" s="443">
        <v>7.0199999999999999E-2</v>
      </c>
      <c r="FS9" s="443">
        <v>7.0199999999999999E-2</v>
      </c>
      <c r="FT9" s="443">
        <v>7.0199999999999999E-2</v>
      </c>
      <c r="FU9" s="443">
        <v>7.0199999999999999E-2</v>
      </c>
      <c r="FV9" s="443">
        <v>7.0199999999999999E-2</v>
      </c>
      <c r="FW9" s="442">
        <v>8.5199999999999998E-2</v>
      </c>
      <c r="FX9" s="406" t="s">
        <v>49</v>
      </c>
      <c r="FY9" s="143"/>
      <c r="FZ9" s="143"/>
      <c r="GA9" s="143"/>
      <c r="GB9" s="143"/>
      <c r="GC9" s="143"/>
      <c r="GD9" s="143"/>
      <c r="GE9" s="143"/>
      <c r="GF9" s="143"/>
      <c r="GG9" s="143"/>
      <c r="GH9" s="143"/>
      <c r="GI9" s="143"/>
      <c r="GJ9" s="143"/>
      <c r="GK9" s="326"/>
      <c r="GL9" s="326"/>
      <c r="GM9" s="326"/>
      <c r="GN9" s="326"/>
      <c r="GO9" s="326"/>
      <c r="GP9" s="326"/>
      <c r="GQ9" s="326"/>
      <c r="GR9" s="326"/>
      <c r="GS9" s="326"/>
      <c r="GT9" s="326"/>
      <c r="GU9" s="326"/>
      <c r="GV9" s="326"/>
      <c r="GW9" s="201"/>
      <c r="GX9" s="143"/>
      <c r="GY9" s="143"/>
      <c r="GZ9" s="143"/>
      <c r="HA9" s="143"/>
      <c r="HB9" s="143"/>
      <c r="HC9" s="143"/>
      <c r="HD9" s="143"/>
      <c r="HE9" s="143"/>
      <c r="HF9" s="143"/>
      <c r="HG9" s="143"/>
      <c r="HH9" s="143"/>
      <c r="HI9" s="143"/>
    </row>
    <row r="10" spans="2:217" s="157" customFormat="1" ht="14">
      <c r="B10" s="153" t="s">
        <v>53</v>
      </c>
      <c r="C10" s="190"/>
      <c r="D10" s="190"/>
      <c r="E10" s="190"/>
      <c r="F10" s="190"/>
      <c r="G10" s="190"/>
      <c r="H10" s="190"/>
      <c r="I10" s="190"/>
      <c r="J10" s="190"/>
      <c r="K10" s="190"/>
      <c r="L10" s="190"/>
      <c r="M10" s="190"/>
      <c r="N10" s="190"/>
      <c r="O10" s="190">
        <f t="shared" si="0"/>
        <v>7.288E-2</v>
      </c>
      <c r="P10" s="190">
        <f t="shared" si="0"/>
        <v>7.288E-2</v>
      </c>
      <c r="Q10" s="190">
        <f t="shared" si="0"/>
        <v>7.288E-2</v>
      </c>
      <c r="R10" s="190">
        <f t="shared" si="0"/>
        <v>7.288E-2</v>
      </c>
      <c r="S10" s="190">
        <f t="shared" si="0"/>
        <v>7.288E-2</v>
      </c>
      <c r="T10" s="190">
        <f t="shared" si="0"/>
        <v>7.288E-2</v>
      </c>
      <c r="U10" s="190">
        <f t="shared" si="0"/>
        <v>7.288E-2</v>
      </c>
      <c r="V10" s="190">
        <f t="shared" si="0"/>
        <v>7.288E-2</v>
      </c>
      <c r="W10" s="190">
        <f t="shared" si="0"/>
        <v>7.288E-2</v>
      </c>
      <c r="X10" s="190">
        <f t="shared" si="0"/>
        <v>7.288E-2</v>
      </c>
      <c r="Y10" s="190">
        <f t="shared" si="0"/>
        <v>7.288E-2</v>
      </c>
      <c r="Z10" s="190">
        <f t="shared" si="0"/>
        <v>7.288E-2</v>
      </c>
      <c r="AA10" s="190">
        <f t="shared" si="0"/>
        <v>7.288E-2</v>
      </c>
      <c r="AB10" s="190">
        <f t="shared" si="0"/>
        <v>7.288E-2</v>
      </c>
      <c r="AC10" s="190">
        <f t="shared" si="0"/>
        <v>7.288E-2</v>
      </c>
      <c r="AD10" s="190">
        <f t="shared" si="0"/>
        <v>7.288E-2</v>
      </c>
      <c r="AE10" s="190">
        <f t="shared" si="0"/>
        <v>7.288E-2</v>
      </c>
      <c r="AF10" s="190">
        <f t="shared" si="0"/>
        <v>7.288E-2</v>
      </c>
      <c r="AG10" s="190">
        <f t="shared" si="0"/>
        <v>7.288E-2</v>
      </c>
      <c r="AH10" s="190">
        <f t="shared" si="0"/>
        <v>7.288E-2</v>
      </c>
      <c r="AI10" s="190">
        <f t="shared" si="0"/>
        <v>7.288E-2</v>
      </c>
      <c r="AJ10" s="190">
        <f t="shared" si="0"/>
        <v>7.288E-2</v>
      </c>
      <c r="AK10" s="190">
        <f t="shared" si="0"/>
        <v>7.288E-2</v>
      </c>
      <c r="AL10" s="190">
        <f t="shared" si="0"/>
        <v>7.288E-2</v>
      </c>
      <c r="AM10" s="190">
        <f t="shared" si="0"/>
        <v>7.288E-2</v>
      </c>
      <c r="AN10" s="190">
        <f t="shared" si="0"/>
        <v>7.288E-2</v>
      </c>
      <c r="AO10" s="190">
        <f t="shared" si="0"/>
        <v>7.288E-2</v>
      </c>
      <c r="AP10" s="190">
        <f t="shared" si="0"/>
        <v>7.288E-2</v>
      </c>
      <c r="AQ10" s="190">
        <f t="shared" si="0"/>
        <v>7.288E-2</v>
      </c>
      <c r="AR10" s="190">
        <f t="shared" si="0"/>
        <v>7.288E-2</v>
      </c>
      <c r="AS10" s="190">
        <f t="shared" si="0"/>
        <v>7.288E-2</v>
      </c>
      <c r="AT10" s="190">
        <f t="shared" si="0"/>
        <v>7.288E-2</v>
      </c>
      <c r="AU10" s="190">
        <f t="shared" si="0"/>
        <v>7.288E-2</v>
      </c>
      <c r="AV10" s="190">
        <f t="shared" si="0"/>
        <v>7.0199999999999999E-2</v>
      </c>
      <c r="AW10" s="190">
        <f t="shared" si="0"/>
        <v>7.0199999999999999E-2</v>
      </c>
      <c r="AX10" s="190">
        <f t="shared" si="0"/>
        <v>7.0199999999999999E-2</v>
      </c>
      <c r="AY10" s="190">
        <f t="shared" si="0"/>
        <v>7.0199999999999999E-2</v>
      </c>
      <c r="AZ10" s="190">
        <f t="shared" si="0"/>
        <v>7.0199999999999999E-2</v>
      </c>
      <c r="BA10" s="190">
        <f t="shared" si="0"/>
        <v>7.0199999999999999E-2</v>
      </c>
      <c r="BB10" s="190">
        <f t="shared" si="0"/>
        <v>7.0199999999999999E-2</v>
      </c>
      <c r="BC10" s="190">
        <f t="shared" si="0"/>
        <v>7.0199999999999999E-2</v>
      </c>
      <c r="BD10" s="190">
        <f t="shared" si="0"/>
        <v>7.0199999999999999E-2</v>
      </c>
      <c r="BE10" s="190">
        <f t="shared" si="0"/>
        <v>7.0199999999999999E-2</v>
      </c>
      <c r="BF10" s="190">
        <f t="shared" si="0"/>
        <v>7.0199999999999999E-2</v>
      </c>
      <c r="BG10" s="190">
        <v>0.12</v>
      </c>
      <c r="BH10" s="190">
        <v>0.12</v>
      </c>
      <c r="BI10" s="190">
        <v>0.12</v>
      </c>
      <c r="BJ10" s="190">
        <v>0.12</v>
      </c>
      <c r="BK10" s="190">
        <v>7.0199999999999999E-2</v>
      </c>
      <c r="BL10" s="190">
        <v>7.0199999999999999E-2</v>
      </c>
      <c r="BM10" s="190">
        <v>7.0199999999999999E-2</v>
      </c>
      <c r="BN10" s="190">
        <v>7.0199999999999999E-2</v>
      </c>
      <c r="BO10" s="190">
        <v>7.0199999999999999E-2</v>
      </c>
      <c r="BP10" s="190">
        <v>7.0199999999999999E-2</v>
      </c>
      <c r="BQ10" s="190">
        <v>7.0199999999999999E-2</v>
      </c>
      <c r="BR10" s="190">
        <v>7.0199999999999999E-2</v>
      </c>
      <c r="BS10" s="190">
        <v>0.12</v>
      </c>
      <c r="BT10" s="190">
        <v>0.12</v>
      </c>
      <c r="BU10" s="190">
        <v>0.12</v>
      </c>
      <c r="BV10" s="190">
        <v>0.12</v>
      </c>
      <c r="BW10" s="190">
        <v>7.0199999999999999E-2</v>
      </c>
      <c r="BX10" s="190">
        <v>7.0199999999999999E-2</v>
      </c>
      <c r="BY10" s="190">
        <v>7.0199999999999999E-2</v>
      </c>
      <c r="BZ10" s="190">
        <v>7.0199999999999999E-2</v>
      </c>
      <c r="CA10" s="190">
        <v>7.0199999999999999E-2</v>
      </c>
      <c r="CB10" s="190">
        <v>7.0199999999999999E-2</v>
      </c>
      <c r="CC10" s="190">
        <v>7.0199999999999999E-2</v>
      </c>
      <c r="CD10" s="190">
        <v>7.0199999999999999E-2</v>
      </c>
      <c r="CE10" s="190">
        <v>0.12</v>
      </c>
      <c r="CF10" s="190">
        <v>0.12</v>
      </c>
      <c r="CG10" s="190">
        <v>0.12</v>
      </c>
      <c r="CH10" s="190">
        <v>0.12</v>
      </c>
      <c r="CI10" s="190">
        <v>7.0199999999999999E-2</v>
      </c>
      <c r="CJ10" s="190">
        <v>7.0199999999999985E-2</v>
      </c>
      <c r="CK10" s="190">
        <v>7.0199999999999985E-2</v>
      </c>
      <c r="CL10" s="190">
        <v>7.0199999999999985E-2</v>
      </c>
      <c r="CM10" s="190">
        <v>7.0199999999999985E-2</v>
      </c>
      <c r="CN10" s="190">
        <v>7.0199999999999985E-2</v>
      </c>
      <c r="CO10" s="190">
        <v>7.0199999999999985E-2</v>
      </c>
      <c r="CP10" s="190">
        <v>7.0199999999999985E-2</v>
      </c>
      <c r="CQ10" s="190">
        <v>0.11999999999999998</v>
      </c>
      <c r="CR10" s="190">
        <v>0.12</v>
      </c>
      <c r="CS10" s="190">
        <v>0.12</v>
      </c>
      <c r="CT10" s="190">
        <v>0.12</v>
      </c>
      <c r="CU10" s="190">
        <v>7.0199999999999985E-2</v>
      </c>
      <c r="CV10" s="190">
        <v>7.0199999999999985E-2</v>
      </c>
      <c r="CW10" s="190">
        <v>7.0199999999999985E-2</v>
      </c>
      <c r="CX10" s="190">
        <v>7.0199999999999985E-2</v>
      </c>
      <c r="CY10" s="190">
        <v>7.0199999999999985E-2</v>
      </c>
      <c r="CZ10" s="190">
        <v>7.0199999999999985E-2</v>
      </c>
      <c r="DA10" s="190">
        <v>7.0199999999999985E-2</v>
      </c>
      <c r="DB10" s="190">
        <v>7.0199999999999985E-2</v>
      </c>
      <c r="DC10" s="190">
        <v>0.12</v>
      </c>
      <c r="DD10" s="190">
        <v>0.12</v>
      </c>
      <c r="DE10" s="190">
        <v>0.12</v>
      </c>
      <c r="DF10" s="190">
        <v>0.12</v>
      </c>
      <c r="DG10" s="190">
        <v>7.0199999999999985E-2</v>
      </c>
      <c r="DH10" s="190">
        <v>7.0199999999999985E-2</v>
      </c>
      <c r="DI10" s="190">
        <v>7.0199999999999985E-2</v>
      </c>
      <c r="DJ10" s="190">
        <v>7.0199999999999985E-2</v>
      </c>
      <c r="DK10" s="190">
        <v>7.0199999999999985E-2</v>
      </c>
      <c r="DL10" s="191">
        <v>7.0199999999999985E-2</v>
      </c>
      <c r="DM10" s="191">
        <v>7.0199999999999985E-2</v>
      </c>
      <c r="DN10" s="191">
        <v>7.0199999999999985E-2</v>
      </c>
      <c r="DO10" s="191">
        <v>0.12</v>
      </c>
      <c r="DP10" s="191">
        <v>0.12</v>
      </c>
      <c r="DQ10" s="191">
        <v>0.12</v>
      </c>
      <c r="DR10" s="192">
        <v>0.12</v>
      </c>
      <c r="DS10" s="192">
        <v>7.0199999999999985E-2</v>
      </c>
      <c r="DT10" s="192">
        <v>7.0199999999999985E-2</v>
      </c>
      <c r="DU10" s="192">
        <v>7.0199999999999985E-2</v>
      </c>
      <c r="DV10" s="192">
        <v>7.0199999999999985E-2</v>
      </c>
      <c r="DW10" s="192">
        <v>7.0199999999999985E-2</v>
      </c>
      <c r="DX10" s="443">
        <v>7.0199999999999985E-2</v>
      </c>
      <c r="DY10" s="441">
        <v>7.0199999999999999E-2</v>
      </c>
      <c r="DZ10" s="442">
        <v>7.0199999999999999E-2</v>
      </c>
      <c r="EA10" s="442">
        <v>0.12</v>
      </c>
      <c r="EB10" s="442">
        <v>0.12</v>
      </c>
      <c r="EC10" s="442">
        <v>0.12</v>
      </c>
      <c r="ED10" s="443">
        <v>0.12</v>
      </c>
      <c r="EE10" s="443">
        <v>7.0199999999999999E-2</v>
      </c>
      <c r="EF10" s="443">
        <v>7.0199999999999999E-2</v>
      </c>
      <c r="EG10" s="443">
        <v>7.0199999999999999E-2</v>
      </c>
      <c r="EH10" s="443">
        <v>7.0199999999999999E-2</v>
      </c>
      <c r="EI10" s="443">
        <v>7.0199999999999999E-2</v>
      </c>
      <c r="EJ10" s="443">
        <v>7.0199999999999999E-2</v>
      </c>
      <c r="EK10" s="443">
        <v>7.0199999999999999E-2</v>
      </c>
      <c r="EL10" s="442">
        <v>7.0199999999999999E-2</v>
      </c>
      <c r="EM10" s="442">
        <v>0.12</v>
      </c>
      <c r="EN10" s="442">
        <v>0.12</v>
      </c>
      <c r="EO10" s="442">
        <v>0.12</v>
      </c>
      <c r="EP10" s="443">
        <v>0.12</v>
      </c>
      <c r="EQ10" s="443">
        <v>7.0199999999999999E-2</v>
      </c>
      <c r="ER10" s="443">
        <v>7.0199999999999999E-2</v>
      </c>
      <c r="ES10" s="443">
        <v>7.0199999999999999E-2</v>
      </c>
      <c r="ET10" s="443">
        <v>7.0199999999999999E-2</v>
      </c>
      <c r="EU10" s="443">
        <v>7.0199999999999999E-2</v>
      </c>
      <c r="EV10" s="443">
        <v>7.0199999999999999E-2</v>
      </c>
      <c r="EW10" s="443">
        <v>7.0199999999999999E-2</v>
      </c>
      <c r="EX10" s="442">
        <v>7.0199999999999999E-2</v>
      </c>
      <c r="EY10" s="442">
        <v>0.12</v>
      </c>
      <c r="EZ10" s="442">
        <v>0.12</v>
      </c>
      <c r="FA10" s="442">
        <v>0.12</v>
      </c>
      <c r="FB10" s="443">
        <v>0.12</v>
      </c>
      <c r="FC10" s="443">
        <v>7.0199999999999999E-2</v>
      </c>
      <c r="FD10" s="443">
        <v>7.0199999999999999E-2</v>
      </c>
      <c r="FE10" s="443">
        <v>7.0199999999999999E-2</v>
      </c>
      <c r="FF10" s="443">
        <v>7.0199999999999999E-2</v>
      </c>
      <c r="FG10" s="443">
        <v>7.0199999999999999E-2</v>
      </c>
      <c r="FH10" s="443">
        <v>7.0199999999999999E-2</v>
      </c>
      <c r="FI10" s="443">
        <v>7.0199999999999999E-2</v>
      </c>
      <c r="FJ10" s="442">
        <v>7.0199999999999999E-2</v>
      </c>
      <c r="FK10" s="442">
        <v>0.12</v>
      </c>
      <c r="FL10" s="442">
        <v>0.12</v>
      </c>
      <c r="FM10" s="442">
        <v>0.12</v>
      </c>
      <c r="FN10" s="442">
        <v>0.12</v>
      </c>
      <c r="FO10" s="443">
        <v>7.0199999999999999E-2</v>
      </c>
      <c r="FP10" s="443">
        <v>7.0199999999999999E-2</v>
      </c>
      <c r="FQ10" s="443">
        <v>7.0199999999999999E-2</v>
      </c>
      <c r="FR10" s="443">
        <v>7.0199999999999999E-2</v>
      </c>
      <c r="FS10" s="443">
        <v>7.0199999999999999E-2</v>
      </c>
      <c r="FT10" s="443">
        <v>7.0199999999999999E-2</v>
      </c>
      <c r="FU10" s="443">
        <v>7.0199999999999999E-2</v>
      </c>
      <c r="FV10" s="443">
        <v>7.0199999999999999E-2</v>
      </c>
      <c r="FW10" s="442">
        <v>0.12</v>
      </c>
      <c r="FX10" s="406" t="s">
        <v>49</v>
      </c>
      <c r="FY10" s="143"/>
      <c r="FZ10" s="143"/>
      <c r="GA10" s="143"/>
      <c r="GB10" s="143"/>
      <c r="GC10" s="143"/>
      <c r="GD10" s="143"/>
      <c r="GE10" s="143"/>
      <c r="GF10" s="143"/>
      <c r="GG10" s="143"/>
      <c r="GH10" s="143"/>
      <c r="GI10" s="143"/>
      <c r="GJ10" s="143"/>
      <c r="GK10" s="326"/>
      <c r="GL10" s="326"/>
      <c r="GM10" s="326"/>
      <c r="GN10" s="326"/>
      <c r="GO10" s="326"/>
      <c r="GP10" s="326"/>
      <c r="GQ10" s="326"/>
      <c r="GR10" s="326"/>
      <c r="GS10" s="326"/>
      <c r="GT10" s="326"/>
      <c r="GU10" s="326"/>
      <c r="GV10" s="326"/>
      <c r="GW10" s="201"/>
      <c r="GX10" s="143"/>
      <c r="GY10" s="143"/>
      <c r="GZ10" s="143"/>
      <c r="HA10" s="143"/>
      <c r="HB10" s="143"/>
      <c r="HC10" s="143"/>
      <c r="HD10" s="143"/>
      <c r="HE10" s="143"/>
      <c r="HF10" s="143"/>
      <c r="HG10" s="143"/>
      <c r="HH10" s="143"/>
      <c r="HI10" s="143"/>
    </row>
    <row r="11" spans="2:217" s="157" customFormat="1" ht="23.25" customHeight="1">
      <c r="B11" s="151" t="s">
        <v>126</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X11" s="143"/>
      <c r="DY11" s="21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406" t="s">
        <v>49</v>
      </c>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row>
    <row r="12" spans="2:217" s="157" customFormat="1" ht="14">
      <c r="B12" s="153" t="s">
        <v>51</v>
      </c>
      <c r="C12" s="154"/>
      <c r="D12" s="154"/>
      <c r="E12" s="154"/>
      <c r="F12" s="154"/>
      <c r="G12" s="154"/>
      <c r="H12" s="154"/>
      <c r="I12" s="154"/>
      <c r="J12" s="154"/>
      <c r="K12" s="154"/>
      <c r="L12" s="154"/>
      <c r="M12" s="154"/>
      <c r="N12" s="154"/>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t="s">
        <v>1</v>
      </c>
      <c r="CJ12" s="190">
        <v>1.6100000000000001E-3</v>
      </c>
      <c r="CK12" s="190">
        <v>1.6100000000000001E-3</v>
      </c>
      <c r="CL12" s="190">
        <v>1.6100000000000001E-3</v>
      </c>
      <c r="CM12" s="190">
        <v>1.6100000000000001E-3</v>
      </c>
      <c r="CN12" s="190">
        <v>1.6100000000000001E-3</v>
      </c>
      <c r="CO12" s="190">
        <v>1.6100000000000001E-3</v>
      </c>
      <c r="CP12" s="190">
        <v>1.6100000000000001E-3</v>
      </c>
      <c r="CQ12" s="190">
        <v>1.6100000000000001E-3</v>
      </c>
      <c r="CR12" s="190">
        <v>9.7000000000000005E-4</v>
      </c>
      <c r="CS12" s="190">
        <v>9.7000000000000005E-4</v>
      </c>
      <c r="CT12" s="190">
        <v>9.7000000000000005E-4</v>
      </c>
      <c r="CU12" s="190">
        <v>9.7000000000000005E-4</v>
      </c>
      <c r="CV12" s="190">
        <v>9.7000000000000005E-4</v>
      </c>
      <c r="CW12" s="190">
        <v>9.7000000000000005E-4</v>
      </c>
      <c r="CX12" s="190">
        <v>9.7000000000000005E-4</v>
      </c>
      <c r="CY12" s="190">
        <v>9.7000000000000005E-4</v>
      </c>
      <c r="CZ12" s="190">
        <v>9.7000000000000005E-4</v>
      </c>
      <c r="DA12" s="190">
        <v>9.7000000000000005E-4</v>
      </c>
      <c r="DB12" s="190">
        <v>9.7000000000000005E-4</v>
      </c>
      <c r="DC12" s="190">
        <v>9.7000000000000005E-4</v>
      </c>
      <c r="DD12" s="190">
        <v>9.7000000000000005E-4</v>
      </c>
      <c r="DE12" s="190">
        <v>9.7000000000000005E-4</v>
      </c>
      <c r="DF12" s="190">
        <v>9.7000000000000005E-4</v>
      </c>
      <c r="DG12" s="190">
        <v>9.7000000000000005E-4</v>
      </c>
      <c r="DH12" s="190">
        <v>9.7000000000000005E-4</v>
      </c>
      <c r="DI12" s="190">
        <v>9.7000000000000005E-4</v>
      </c>
      <c r="DJ12" s="190">
        <v>9.7000000000000005E-4</v>
      </c>
      <c r="DK12" s="190">
        <v>9.7000000000000005E-4</v>
      </c>
      <c r="DL12" s="191">
        <v>9.7000000000000005E-4</v>
      </c>
      <c r="DM12" s="191">
        <v>9.7000000000000005E-4</v>
      </c>
      <c r="DN12" s="191">
        <v>9.7000000000000005E-4</v>
      </c>
      <c r="DO12" s="191">
        <v>9.7000000000000005E-4</v>
      </c>
      <c r="DP12" s="191">
        <v>9.7000000000000005E-4</v>
      </c>
      <c r="DQ12" s="191">
        <v>9.7000000000000005E-4</v>
      </c>
      <c r="DR12" s="192">
        <v>9.7000000000000005E-4</v>
      </c>
      <c r="DS12" s="192">
        <v>9.7000000000000005E-4</v>
      </c>
      <c r="DT12" s="192">
        <v>9.7000000000000005E-4</v>
      </c>
      <c r="DU12" s="192">
        <v>9.7000000000000005E-4</v>
      </c>
      <c r="DV12" s="192">
        <v>9.7000000000000005E-4</v>
      </c>
      <c r="DW12" s="192">
        <v>9.7000000000000005E-4</v>
      </c>
      <c r="DX12" s="443">
        <v>9.7000000000000005E-4</v>
      </c>
      <c r="DY12" s="441">
        <v>-4.0000000000000002E-4</v>
      </c>
      <c r="DZ12" s="442">
        <v>-4.0000000000000002E-4</v>
      </c>
      <c r="EA12" s="443">
        <v>-4.0000000000000002E-4</v>
      </c>
      <c r="EB12" s="442">
        <v>4.5700000000000003E-3</v>
      </c>
      <c r="EC12" s="442">
        <v>4.5700000000000003E-3</v>
      </c>
      <c r="ED12" s="443">
        <v>4.5700000000000003E-3</v>
      </c>
      <c r="EE12" s="443">
        <v>4.5700000000000003E-3</v>
      </c>
      <c r="EF12" s="443">
        <v>4.5700000000000003E-3</v>
      </c>
      <c r="EG12" s="443">
        <v>4.5700000000000003E-3</v>
      </c>
      <c r="EH12" s="443">
        <v>4.5700000000000003E-3</v>
      </c>
      <c r="EI12" s="443">
        <v>4.5700000000000003E-3</v>
      </c>
      <c r="EJ12" s="443">
        <v>4.5700000000000003E-3</v>
      </c>
      <c r="EK12" s="443">
        <v>4.5700000000000003E-3</v>
      </c>
      <c r="EL12" s="442">
        <v>4.5700000000000003E-3</v>
      </c>
      <c r="EM12" s="442">
        <v>4.5700000000000003E-3</v>
      </c>
      <c r="EN12" s="442">
        <v>2.9499999999999999E-3</v>
      </c>
      <c r="EO12" s="442">
        <v>2.9499999999999999E-3</v>
      </c>
      <c r="EP12" s="443">
        <v>2.9499999999999999E-3</v>
      </c>
      <c r="EQ12" s="443">
        <v>2.9499999999999999E-3</v>
      </c>
      <c r="ER12" s="443">
        <v>2.9499999999999999E-3</v>
      </c>
      <c r="ES12" s="443">
        <v>2.9499999999999999E-3</v>
      </c>
      <c r="ET12" s="443">
        <v>2.9499999999999999E-3</v>
      </c>
      <c r="EU12" s="443">
        <v>2.9499999999999999E-3</v>
      </c>
      <c r="EV12" s="443">
        <v>2.9499999999999999E-3</v>
      </c>
      <c r="EW12" s="443">
        <v>2.9499999999999999E-3</v>
      </c>
      <c r="EX12" s="442">
        <v>2.9499999999999999E-3</v>
      </c>
      <c r="EY12" s="442">
        <v>2.9499999999999999E-3</v>
      </c>
      <c r="EZ12" s="442">
        <v>2.33E-3</v>
      </c>
      <c r="FA12" s="442">
        <v>2.33E-3</v>
      </c>
      <c r="FB12" s="443">
        <v>2.33E-3</v>
      </c>
      <c r="FC12" s="443">
        <v>2.33E-3</v>
      </c>
      <c r="FD12" s="443">
        <v>2.33E-3</v>
      </c>
      <c r="FE12" s="443">
        <v>2.33E-3</v>
      </c>
      <c r="FF12" s="443">
        <v>2.33E-3</v>
      </c>
      <c r="FG12" s="443">
        <v>2.33E-3</v>
      </c>
      <c r="FH12" s="443">
        <v>2.33E-3</v>
      </c>
      <c r="FI12" s="443">
        <v>2.33E-3</v>
      </c>
      <c r="FJ12" s="442">
        <v>2.33E-3</v>
      </c>
      <c r="FK12" s="442">
        <v>2.33E-3</v>
      </c>
      <c r="FL12" s="442">
        <v>1.2199999999999999E-3</v>
      </c>
      <c r="FM12" s="442">
        <v>1.2199999999999999E-3</v>
      </c>
      <c r="FN12" s="442">
        <v>1.2199999999999999E-3</v>
      </c>
      <c r="FO12" s="443">
        <v>1.2199999999999999E-3</v>
      </c>
      <c r="FP12" s="443">
        <v>1.2199999999999999E-3</v>
      </c>
      <c r="FQ12" s="443">
        <v>1.2199999999999999E-3</v>
      </c>
      <c r="FR12" s="443">
        <v>1.2199999999999999E-3</v>
      </c>
      <c r="FS12" s="443">
        <v>1.2199999999999999E-3</v>
      </c>
      <c r="FT12" s="443">
        <v>1.2199999999999999E-3</v>
      </c>
      <c r="FU12" s="443">
        <v>1.2199999999999999E-3</v>
      </c>
      <c r="FV12" s="443">
        <v>1.2199999999999999E-3</v>
      </c>
      <c r="FW12" s="442">
        <v>1.2199999999999999E-3</v>
      </c>
      <c r="FX12" s="406" t="s">
        <v>49</v>
      </c>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row>
    <row r="13" spans="2:217" s="157" customFormat="1" ht="14">
      <c r="B13" s="153" t="s">
        <v>52</v>
      </c>
      <c r="C13" s="154"/>
      <c r="D13" s="154"/>
      <c r="E13" s="154"/>
      <c r="F13" s="154"/>
      <c r="G13" s="154"/>
      <c r="H13" s="154"/>
      <c r="I13" s="154"/>
      <c r="J13" s="154"/>
      <c r="K13" s="154"/>
      <c r="L13" s="154"/>
      <c r="M13" s="154"/>
      <c r="N13" s="154"/>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0"/>
      <c r="CE13" s="190"/>
      <c r="CF13" s="190"/>
      <c r="CG13" s="190"/>
      <c r="CH13" s="190"/>
      <c r="CI13" s="190" t="s">
        <v>1</v>
      </c>
      <c r="CJ13" s="190">
        <v>1.7510000000000001E-2</v>
      </c>
      <c r="CK13" s="190">
        <v>1.7510000000000001E-2</v>
      </c>
      <c r="CL13" s="190">
        <v>1.7510000000000001E-2</v>
      </c>
      <c r="CM13" s="190">
        <v>1.7510000000000001E-2</v>
      </c>
      <c r="CN13" s="190">
        <v>1.7510000000000001E-2</v>
      </c>
      <c r="CO13" s="190">
        <v>1.7510000000000001E-2</v>
      </c>
      <c r="CP13" s="190">
        <v>1.7510000000000001E-2</v>
      </c>
      <c r="CQ13" s="190">
        <v>2.5100000000000001E-3</v>
      </c>
      <c r="CR13" s="190">
        <v>1.397E-2</v>
      </c>
      <c r="CS13" s="190">
        <v>1.397E-2</v>
      </c>
      <c r="CT13" s="190">
        <v>1.397E-2</v>
      </c>
      <c r="CU13" s="190">
        <v>2.8969999999999999E-2</v>
      </c>
      <c r="CV13" s="190">
        <v>2.8969999999999999E-2</v>
      </c>
      <c r="CW13" s="190">
        <v>2.8969999999999999E-2</v>
      </c>
      <c r="CX13" s="190">
        <v>2.8969999999999999E-2</v>
      </c>
      <c r="CY13" s="190">
        <v>2.8969999999999999E-2</v>
      </c>
      <c r="CZ13" s="190">
        <v>2.8969999999999999E-2</v>
      </c>
      <c r="DA13" s="190">
        <v>2.8969999999999999E-2</v>
      </c>
      <c r="DB13" s="190">
        <v>2.8969999999999999E-2</v>
      </c>
      <c r="DC13" s="190">
        <v>1.397E-2</v>
      </c>
      <c r="DD13" s="190">
        <v>1.397E-2</v>
      </c>
      <c r="DE13" s="190">
        <v>1.397E-2</v>
      </c>
      <c r="DF13" s="190">
        <v>1.397E-2</v>
      </c>
      <c r="DG13" s="190">
        <v>2.8969999999999999E-2</v>
      </c>
      <c r="DH13" s="190">
        <v>2.8969999999999999E-2</v>
      </c>
      <c r="DI13" s="190">
        <v>2.8969999999999999E-2</v>
      </c>
      <c r="DJ13" s="190">
        <v>2.8969999999999999E-2</v>
      </c>
      <c r="DK13" s="190">
        <v>2.8969999999999999E-2</v>
      </c>
      <c r="DL13" s="191">
        <v>2.8969999999999999E-2</v>
      </c>
      <c r="DM13" s="191">
        <v>2.8969999999999999E-2</v>
      </c>
      <c r="DN13" s="191">
        <v>2.8969999999999999E-2</v>
      </c>
      <c r="DO13" s="191">
        <v>1.397E-2</v>
      </c>
      <c r="DP13" s="191">
        <v>1.397E-2</v>
      </c>
      <c r="DQ13" s="191">
        <v>1.397E-2</v>
      </c>
      <c r="DR13" s="192">
        <v>1.397E-2</v>
      </c>
      <c r="DS13" s="192">
        <v>2.8969999999999999E-2</v>
      </c>
      <c r="DT13" s="192">
        <v>2.8969999999999999E-2</v>
      </c>
      <c r="DU13" s="192">
        <v>2.8969999999999999E-2</v>
      </c>
      <c r="DV13" s="192">
        <v>2.8969999999999999E-2</v>
      </c>
      <c r="DW13" s="192">
        <v>2.8969999999999999E-2</v>
      </c>
      <c r="DX13" s="443">
        <v>2.8969999999999999E-2</v>
      </c>
      <c r="DY13" s="441">
        <v>3.1780000000000003E-2</v>
      </c>
      <c r="DZ13" s="442">
        <v>3.1780000000000003E-2</v>
      </c>
      <c r="EA13" s="443">
        <v>1.678E-2</v>
      </c>
      <c r="EB13" s="442">
        <v>2.486E-2</v>
      </c>
      <c r="EC13" s="442">
        <v>2.486E-2</v>
      </c>
      <c r="ED13" s="443">
        <v>2.486E-2</v>
      </c>
      <c r="EE13" s="443">
        <v>3.986E-2</v>
      </c>
      <c r="EF13" s="443">
        <v>3.986E-2</v>
      </c>
      <c r="EG13" s="443">
        <v>3.986E-2</v>
      </c>
      <c r="EH13" s="443">
        <v>3.986E-2</v>
      </c>
      <c r="EI13" s="443">
        <v>3.986E-2</v>
      </c>
      <c r="EJ13" s="443">
        <v>3.986E-2</v>
      </c>
      <c r="EK13" s="443">
        <v>3.986E-2</v>
      </c>
      <c r="EL13" s="442">
        <v>3.986E-2</v>
      </c>
      <c r="EM13" s="442">
        <v>2.486E-2</v>
      </c>
      <c r="EN13" s="442">
        <v>2.8230000000000002E-2</v>
      </c>
      <c r="EO13" s="442">
        <v>2.8230000000000002E-2</v>
      </c>
      <c r="EP13" s="443">
        <v>2.8230000000000002E-2</v>
      </c>
      <c r="EQ13" s="443">
        <v>4.3229999999999998E-2</v>
      </c>
      <c r="ER13" s="443">
        <v>4.3229999999999998E-2</v>
      </c>
      <c r="ES13" s="443">
        <v>4.3229999999999998E-2</v>
      </c>
      <c r="ET13" s="443">
        <v>4.3229999999999998E-2</v>
      </c>
      <c r="EU13" s="443">
        <v>4.3229999999999998E-2</v>
      </c>
      <c r="EV13" s="443">
        <v>4.3229999999999998E-2</v>
      </c>
      <c r="EW13" s="443">
        <v>4.3229999999999998E-2</v>
      </c>
      <c r="EX13" s="442">
        <v>4.3229999999999998E-2</v>
      </c>
      <c r="EY13" s="442">
        <v>2.8230000000000002E-2</v>
      </c>
      <c r="EZ13" s="442">
        <v>3.5659999999999997E-2</v>
      </c>
      <c r="FA13" s="442">
        <v>3.5659999999999997E-2</v>
      </c>
      <c r="FB13" s="443">
        <v>3.5659999999999997E-2</v>
      </c>
      <c r="FC13" s="443">
        <v>5.0659999999999997E-2</v>
      </c>
      <c r="FD13" s="443">
        <v>5.0659999999999997E-2</v>
      </c>
      <c r="FE13" s="443">
        <v>5.0659999999999997E-2</v>
      </c>
      <c r="FF13" s="443">
        <v>5.0659999999999997E-2</v>
      </c>
      <c r="FG13" s="443">
        <v>5.0659999999999997E-2</v>
      </c>
      <c r="FH13" s="443">
        <v>5.0659999999999997E-2</v>
      </c>
      <c r="FI13" s="443">
        <v>5.0659999999999997E-2</v>
      </c>
      <c r="FJ13" s="442">
        <v>5.0659999999999997E-2</v>
      </c>
      <c r="FK13" s="442">
        <v>3.5659999999999997E-2</v>
      </c>
      <c r="FL13" s="442">
        <v>4.4810000000000003E-2</v>
      </c>
      <c r="FM13" s="442">
        <v>4.4810000000000003E-2</v>
      </c>
      <c r="FN13" s="442">
        <v>4.4810000000000003E-2</v>
      </c>
      <c r="FO13" s="443">
        <v>5.9810000000000002E-2</v>
      </c>
      <c r="FP13" s="443">
        <v>5.9810000000000002E-2</v>
      </c>
      <c r="FQ13" s="443">
        <v>5.9810000000000002E-2</v>
      </c>
      <c r="FR13" s="443">
        <v>5.9810000000000002E-2</v>
      </c>
      <c r="FS13" s="443">
        <v>5.9810000000000002E-2</v>
      </c>
      <c r="FT13" s="443">
        <v>5.9810000000000002E-2</v>
      </c>
      <c r="FU13" s="443">
        <v>5.9810000000000002E-2</v>
      </c>
      <c r="FV13" s="443">
        <v>5.9810000000000002E-2</v>
      </c>
      <c r="FW13" s="442">
        <v>4.4810000000000003E-2</v>
      </c>
      <c r="FX13" s="406" t="s">
        <v>49</v>
      </c>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row>
    <row r="14" spans="2:217" s="157" customFormat="1" ht="14">
      <c r="B14" s="153" t="s">
        <v>53</v>
      </c>
      <c r="C14" s="154"/>
      <c r="D14" s="154"/>
      <c r="E14" s="154"/>
      <c r="F14" s="154"/>
      <c r="G14" s="154"/>
      <c r="H14" s="154"/>
      <c r="I14" s="154"/>
      <c r="J14" s="154"/>
      <c r="K14" s="154"/>
      <c r="L14" s="154"/>
      <c r="M14" s="154"/>
      <c r="N14" s="154"/>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0"/>
      <c r="CE14" s="190"/>
      <c r="CF14" s="190"/>
      <c r="CG14" s="190"/>
      <c r="CH14" s="190"/>
      <c r="CI14" s="190" t="s">
        <v>1</v>
      </c>
      <c r="CJ14" s="190">
        <v>1.7510000000000001E-2</v>
      </c>
      <c r="CK14" s="190">
        <v>1.7510000000000001E-2</v>
      </c>
      <c r="CL14" s="190">
        <v>1.7510000000000001E-2</v>
      </c>
      <c r="CM14" s="190">
        <v>1.7510000000000001E-2</v>
      </c>
      <c r="CN14" s="190">
        <v>1.7510000000000001E-2</v>
      </c>
      <c r="CO14" s="190">
        <v>1.7510000000000001E-2</v>
      </c>
      <c r="CP14" s="190">
        <v>1.7510000000000001E-2</v>
      </c>
      <c r="CQ14" s="190">
        <v>4.5100000000000001E-3</v>
      </c>
      <c r="CR14" s="190">
        <v>2.087E-2</v>
      </c>
      <c r="CS14" s="190">
        <v>2.087E-2</v>
      </c>
      <c r="CT14" s="190">
        <v>2.087E-2</v>
      </c>
      <c r="CU14" s="190">
        <v>2.8969999999999999E-2</v>
      </c>
      <c r="CV14" s="190">
        <v>2.8969999999999999E-2</v>
      </c>
      <c r="CW14" s="190">
        <v>2.8969999999999999E-2</v>
      </c>
      <c r="CX14" s="190">
        <v>2.8969999999999999E-2</v>
      </c>
      <c r="CY14" s="190">
        <v>2.8969999999999999E-2</v>
      </c>
      <c r="CZ14" s="190">
        <v>2.8969999999999999E-2</v>
      </c>
      <c r="DA14" s="190">
        <v>2.8969999999999999E-2</v>
      </c>
      <c r="DB14" s="190">
        <v>2.8969999999999999E-2</v>
      </c>
      <c r="DC14" s="190">
        <v>2.087E-2</v>
      </c>
      <c r="DD14" s="190">
        <v>2.087E-2</v>
      </c>
      <c r="DE14" s="190">
        <v>2.087E-2</v>
      </c>
      <c r="DF14" s="190">
        <v>2.087E-2</v>
      </c>
      <c r="DG14" s="190">
        <v>2.8969999999999999E-2</v>
      </c>
      <c r="DH14" s="190">
        <v>2.8969999999999999E-2</v>
      </c>
      <c r="DI14" s="190">
        <v>2.8969999999999999E-2</v>
      </c>
      <c r="DJ14" s="190">
        <v>2.8969999999999999E-2</v>
      </c>
      <c r="DK14" s="190">
        <v>2.8969999999999999E-2</v>
      </c>
      <c r="DL14" s="191">
        <v>2.8969999999999999E-2</v>
      </c>
      <c r="DM14" s="191">
        <v>2.8969999999999999E-2</v>
      </c>
      <c r="DN14" s="191">
        <v>2.8969999999999999E-2</v>
      </c>
      <c r="DO14" s="191">
        <v>2.087E-2</v>
      </c>
      <c r="DP14" s="191">
        <v>2.087E-2</v>
      </c>
      <c r="DQ14" s="191">
        <v>2.087E-2</v>
      </c>
      <c r="DR14" s="192">
        <v>2.087E-2</v>
      </c>
      <c r="DS14" s="192">
        <v>2.8969999999999999E-2</v>
      </c>
      <c r="DT14" s="192">
        <v>2.8969999999999999E-2</v>
      </c>
      <c r="DU14" s="192">
        <v>2.8969999999999999E-2</v>
      </c>
      <c r="DV14" s="192">
        <v>2.8969999999999999E-2</v>
      </c>
      <c r="DW14" s="192">
        <v>2.8969999999999999E-2</v>
      </c>
      <c r="DX14" s="443">
        <v>2.8969999999999999E-2</v>
      </c>
      <c r="DY14" s="441">
        <v>3.1780000000000003E-2</v>
      </c>
      <c r="DZ14" s="442">
        <v>3.1780000000000003E-2</v>
      </c>
      <c r="EA14" s="443">
        <v>3.0939999999999999E-2</v>
      </c>
      <c r="EB14" s="442">
        <v>4.5830000000000003E-2</v>
      </c>
      <c r="EC14" s="442">
        <v>4.5830000000000003E-2</v>
      </c>
      <c r="ED14" s="443">
        <v>4.5830000000000003E-2</v>
      </c>
      <c r="EE14" s="443">
        <v>3.986E-2</v>
      </c>
      <c r="EF14" s="443">
        <v>3.986E-2</v>
      </c>
      <c r="EG14" s="443">
        <v>3.986E-2</v>
      </c>
      <c r="EH14" s="443">
        <v>3.986E-2</v>
      </c>
      <c r="EI14" s="443">
        <v>3.986E-2</v>
      </c>
      <c r="EJ14" s="443">
        <v>3.986E-2</v>
      </c>
      <c r="EK14" s="443">
        <v>3.986E-2</v>
      </c>
      <c r="EL14" s="442">
        <v>3.986E-2</v>
      </c>
      <c r="EM14" s="442">
        <v>4.5830000000000003E-2</v>
      </c>
      <c r="EN14" s="442">
        <v>6.1280000000000001E-2</v>
      </c>
      <c r="EO14" s="442">
        <v>6.1280000000000001E-2</v>
      </c>
      <c r="EP14" s="443">
        <v>6.1280000000000001E-2</v>
      </c>
      <c r="EQ14" s="443">
        <v>4.3229999999999998E-2</v>
      </c>
      <c r="ER14" s="443">
        <v>4.3229999999999998E-2</v>
      </c>
      <c r="ES14" s="443">
        <v>4.3229999999999998E-2</v>
      </c>
      <c r="ET14" s="443">
        <v>4.3229999999999998E-2</v>
      </c>
      <c r="EU14" s="443">
        <v>4.3229999999999998E-2</v>
      </c>
      <c r="EV14" s="443">
        <v>4.3229999999999998E-2</v>
      </c>
      <c r="EW14" s="443">
        <v>4.3229999999999998E-2</v>
      </c>
      <c r="EX14" s="442">
        <v>4.3229999999999998E-2</v>
      </c>
      <c r="EY14" s="442">
        <v>6.1280000000000001E-2</v>
      </c>
      <c r="EZ14" s="442">
        <v>7.6960000000000001E-2</v>
      </c>
      <c r="FA14" s="442">
        <v>7.6960000000000001E-2</v>
      </c>
      <c r="FB14" s="443">
        <v>7.6960000000000001E-2</v>
      </c>
      <c r="FC14" s="443">
        <v>5.0659999999999997E-2</v>
      </c>
      <c r="FD14" s="443">
        <v>5.0659999999999997E-2</v>
      </c>
      <c r="FE14" s="443">
        <v>5.0659999999999997E-2</v>
      </c>
      <c r="FF14" s="443">
        <v>5.0659999999999997E-2</v>
      </c>
      <c r="FG14" s="443">
        <v>5.0659999999999997E-2</v>
      </c>
      <c r="FH14" s="443">
        <v>5.0659999999999997E-2</v>
      </c>
      <c r="FI14" s="443">
        <v>5.0659999999999997E-2</v>
      </c>
      <c r="FJ14" s="442">
        <v>5.0659999999999997E-2</v>
      </c>
      <c r="FK14" s="442">
        <v>7.6960000000000001E-2</v>
      </c>
      <c r="FL14" s="442">
        <v>9.7019999999999995E-2</v>
      </c>
      <c r="FM14" s="442">
        <v>9.7019999999999995E-2</v>
      </c>
      <c r="FN14" s="442">
        <v>9.7019999999999995E-2</v>
      </c>
      <c r="FO14" s="443">
        <v>5.9810000000000002E-2</v>
      </c>
      <c r="FP14" s="443">
        <v>5.9810000000000002E-2</v>
      </c>
      <c r="FQ14" s="443">
        <v>5.9810000000000002E-2</v>
      </c>
      <c r="FR14" s="443">
        <v>5.9810000000000002E-2</v>
      </c>
      <c r="FS14" s="443">
        <v>5.9810000000000002E-2</v>
      </c>
      <c r="FT14" s="443">
        <v>5.9810000000000002E-2</v>
      </c>
      <c r="FU14" s="443">
        <v>5.9810000000000002E-2</v>
      </c>
      <c r="FV14" s="443">
        <v>5.9810000000000002E-2</v>
      </c>
      <c r="FW14" s="442">
        <v>9.7019999999999995E-2</v>
      </c>
      <c r="FX14" s="406" t="s">
        <v>49</v>
      </c>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row>
    <row r="15" spans="2:217" s="157" customFormat="1" ht="20.25" customHeight="1">
      <c r="B15" s="151" t="s">
        <v>127</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DC15" s="154"/>
      <c r="DD15" s="154"/>
      <c r="DE15" s="154"/>
      <c r="DF15" s="154"/>
      <c r="DG15" s="154"/>
      <c r="DH15" s="154"/>
      <c r="DI15" s="154"/>
      <c r="DJ15" s="154"/>
      <c r="DK15" s="154"/>
      <c r="DL15" s="154"/>
      <c r="DM15" s="154"/>
      <c r="DN15" s="154"/>
      <c r="DO15" s="154"/>
      <c r="DP15" s="154"/>
      <c r="DQ15" s="154"/>
      <c r="DR15" s="154"/>
      <c r="DS15" s="154"/>
      <c r="DX15" s="143"/>
      <c r="DY15" s="21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406" t="s">
        <v>49</v>
      </c>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row>
    <row r="16" spans="2:217" s="157" customFormat="1" ht="14">
      <c r="B16" s="153" t="s">
        <v>51</v>
      </c>
      <c r="C16" s="159">
        <v>7.288E-2</v>
      </c>
      <c r="D16" s="159">
        <v>7.288E-2</v>
      </c>
      <c r="E16" s="159">
        <v>7.288E-2</v>
      </c>
      <c r="F16" s="159">
        <v>7.288E-2</v>
      </c>
      <c r="G16" s="159">
        <v>7.288E-2</v>
      </c>
      <c r="H16" s="159">
        <v>7.288E-2</v>
      </c>
      <c r="I16" s="159">
        <v>7.288E-2</v>
      </c>
      <c r="J16" s="159">
        <v>7.288E-2</v>
      </c>
      <c r="K16" s="159">
        <v>7.288E-2</v>
      </c>
      <c r="L16" s="159">
        <v>7.288E-2</v>
      </c>
      <c r="M16" s="159">
        <v>7.288E-2</v>
      </c>
      <c r="N16" s="159">
        <v>7.288E-2</v>
      </c>
      <c r="O16" s="159">
        <f t="shared" ref="O16:AT16" si="1">+O8+O12</f>
        <v>7.288E-2</v>
      </c>
      <c r="P16" s="159">
        <f t="shared" si="1"/>
        <v>7.288E-2</v>
      </c>
      <c r="Q16" s="159">
        <f t="shared" si="1"/>
        <v>7.288E-2</v>
      </c>
      <c r="R16" s="159">
        <f t="shared" si="1"/>
        <v>7.288E-2</v>
      </c>
      <c r="S16" s="159">
        <f t="shared" si="1"/>
        <v>7.288E-2</v>
      </c>
      <c r="T16" s="159">
        <f t="shared" si="1"/>
        <v>7.288E-2</v>
      </c>
      <c r="U16" s="159">
        <f t="shared" si="1"/>
        <v>7.288E-2</v>
      </c>
      <c r="V16" s="159">
        <f t="shared" si="1"/>
        <v>7.288E-2</v>
      </c>
      <c r="W16" s="159">
        <f t="shared" si="1"/>
        <v>7.288E-2</v>
      </c>
      <c r="X16" s="159">
        <f t="shared" si="1"/>
        <v>7.288E-2</v>
      </c>
      <c r="Y16" s="159">
        <f t="shared" si="1"/>
        <v>7.288E-2</v>
      </c>
      <c r="Z16" s="159">
        <f t="shared" si="1"/>
        <v>7.288E-2</v>
      </c>
      <c r="AA16" s="159">
        <f t="shared" si="1"/>
        <v>7.288E-2</v>
      </c>
      <c r="AB16" s="159">
        <f t="shared" si="1"/>
        <v>7.288E-2</v>
      </c>
      <c r="AC16" s="159">
        <f t="shared" si="1"/>
        <v>7.288E-2</v>
      </c>
      <c r="AD16" s="159">
        <f t="shared" si="1"/>
        <v>7.288E-2</v>
      </c>
      <c r="AE16" s="159">
        <f t="shared" si="1"/>
        <v>7.288E-2</v>
      </c>
      <c r="AF16" s="159">
        <f t="shared" si="1"/>
        <v>7.288E-2</v>
      </c>
      <c r="AG16" s="159">
        <f t="shared" si="1"/>
        <v>7.288E-2</v>
      </c>
      <c r="AH16" s="159">
        <f t="shared" si="1"/>
        <v>7.288E-2</v>
      </c>
      <c r="AI16" s="159">
        <f t="shared" si="1"/>
        <v>7.288E-2</v>
      </c>
      <c r="AJ16" s="159">
        <f t="shared" si="1"/>
        <v>7.288E-2</v>
      </c>
      <c r="AK16" s="159">
        <f t="shared" si="1"/>
        <v>7.288E-2</v>
      </c>
      <c r="AL16" s="159">
        <f t="shared" si="1"/>
        <v>7.288E-2</v>
      </c>
      <c r="AM16" s="159">
        <f t="shared" si="1"/>
        <v>7.288E-2</v>
      </c>
      <c r="AN16" s="159">
        <f t="shared" si="1"/>
        <v>7.288E-2</v>
      </c>
      <c r="AO16" s="159">
        <f t="shared" si="1"/>
        <v>7.288E-2</v>
      </c>
      <c r="AP16" s="159">
        <f t="shared" si="1"/>
        <v>7.288E-2</v>
      </c>
      <c r="AQ16" s="159">
        <f t="shared" si="1"/>
        <v>7.288E-2</v>
      </c>
      <c r="AR16" s="159">
        <f t="shared" si="1"/>
        <v>7.288E-2</v>
      </c>
      <c r="AS16" s="159">
        <f t="shared" si="1"/>
        <v>7.288E-2</v>
      </c>
      <c r="AT16" s="159">
        <f t="shared" si="1"/>
        <v>7.288E-2</v>
      </c>
      <c r="AU16" s="159">
        <f t="shared" ref="AU16:BZ16" si="2">+AU8+AU12</f>
        <v>7.288E-2</v>
      </c>
      <c r="AV16" s="159">
        <f t="shared" si="2"/>
        <v>7.0199999999999999E-2</v>
      </c>
      <c r="AW16" s="159">
        <f t="shared" si="2"/>
        <v>7.0199999999999999E-2</v>
      </c>
      <c r="AX16" s="159">
        <f t="shared" si="2"/>
        <v>7.0199999999999999E-2</v>
      </c>
      <c r="AY16" s="159">
        <f t="shared" si="2"/>
        <v>7.0199999999999999E-2</v>
      </c>
      <c r="AZ16" s="159">
        <f t="shared" si="2"/>
        <v>7.0199999999999999E-2</v>
      </c>
      <c r="BA16" s="159">
        <f t="shared" si="2"/>
        <v>7.0199999999999999E-2</v>
      </c>
      <c r="BB16" s="159">
        <f t="shared" si="2"/>
        <v>7.0199999999999999E-2</v>
      </c>
      <c r="BC16" s="159">
        <f t="shared" si="2"/>
        <v>7.0199999999999999E-2</v>
      </c>
      <c r="BD16" s="159">
        <f t="shared" si="2"/>
        <v>7.0199999999999999E-2</v>
      </c>
      <c r="BE16" s="159">
        <f t="shared" si="2"/>
        <v>7.0199999999999999E-2</v>
      </c>
      <c r="BF16" s="159">
        <f t="shared" si="2"/>
        <v>7.0199999999999999E-2</v>
      </c>
      <c r="BG16" s="159">
        <f t="shared" si="2"/>
        <v>7.0199999999999999E-2</v>
      </c>
      <c r="BH16" s="159">
        <f t="shared" si="2"/>
        <v>7.0199999999999999E-2</v>
      </c>
      <c r="BI16" s="159">
        <f t="shared" si="2"/>
        <v>7.0199999999999999E-2</v>
      </c>
      <c r="BJ16" s="159">
        <f t="shared" si="2"/>
        <v>7.0199999999999999E-2</v>
      </c>
      <c r="BK16" s="159">
        <f t="shared" si="2"/>
        <v>7.0199999999999999E-2</v>
      </c>
      <c r="BL16" s="159">
        <f t="shared" si="2"/>
        <v>7.0199999999999999E-2</v>
      </c>
      <c r="BM16" s="159">
        <f t="shared" si="2"/>
        <v>7.0199999999999999E-2</v>
      </c>
      <c r="BN16" s="159">
        <f t="shared" si="2"/>
        <v>7.0199999999999999E-2</v>
      </c>
      <c r="BO16" s="159">
        <f t="shared" si="2"/>
        <v>7.0199999999999999E-2</v>
      </c>
      <c r="BP16" s="159">
        <f t="shared" si="2"/>
        <v>7.0199999999999999E-2</v>
      </c>
      <c r="BQ16" s="159">
        <f t="shared" si="2"/>
        <v>7.0199999999999999E-2</v>
      </c>
      <c r="BR16" s="159">
        <f t="shared" si="2"/>
        <v>7.0199999999999999E-2</v>
      </c>
      <c r="BS16" s="159">
        <f t="shared" si="2"/>
        <v>7.0199999999999999E-2</v>
      </c>
      <c r="BT16" s="159">
        <f t="shared" si="2"/>
        <v>7.0199999999999999E-2</v>
      </c>
      <c r="BU16" s="159">
        <f t="shared" si="2"/>
        <v>7.0199999999999999E-2</v>
      </c>
      <c r="BV16" s="159">
        <f t="shared" si="2"/>
        <v>7.0199999999999999E-2</v>
      </c>
      <c r="BW16" s="159">
        <f t="shared" si="2"/>
        <v>7.0199999999999999E-2</v>
      </c>
      <c r="BX16" s="159">
        <f t="shared" si="2"/>
        <v>7.0199999999999999E-2</v>
      </c>
      <c r="BY16" s="159">
        <f t="shared" si="2"/>
        <v>7.0199999999999999E-2</v>
      </c>
      <c r="BZ16" s="159">
        <f t="shared" si="2"/>
        <v>7.0199999999999999E-2</v>
      </c>
      <c r="CA16" s="159">
        <f t="shared" ref="CA16:CH16" si="3">+CA8+CA12</f>
        <v>7.0199999999999999E-2</v>
      </c>
      <c r="CB16" s="159">
        <f t="shared" si="3"/>
        <v>7.0199999999999999E-2</v>
      </c>
      <c r="CC16" s="159">
        <f t="shared" si="3"/>
        <v>7.0199999999999999E-2</v>
      </c>
      <c r="CD16" s="159">
        <f t="shared" si="3"/>
        <v>7.0199999999999999E-2</v>
      </c>
      <c r="CE16" s="159">
        <f t="shared" si="3"/>
        <v>7.0199999999999999E-2</v>
      </c>
      <c r="CF16" s="159">
        <f t="shared" si="3"/>
        <v>7.0199999999999999E-2</v>
      </c>
      <c r="CG16" s="159">
        <f t="shared" si="3"/>
        <v>7.0199999999999999E-2</v>
      </c>
      <c r="CH16" s="159">
        <f t="shared" si="3"/>
        <v>7.0199999999999999E-2</v>
      </c>
      <c r="CI16" s="159">
        <f>SUM(+CI8,CI12)</f>
        <v>7.0199999999999999E-2</v>
      </c>
      <c r="CJ16" s="159">
        <f t="shared" ref="CJ16:DX16" si="4">+CJ8+CJ12</f>
        <v>7.1809999999999985E-2</v>
      </c>
      <c r="CK16" s="159">
        <f t="shared" si="4"/>
        <v>7.1809999999999985E-2</v>
      </c>
      <c r="CL16" s="159">
        <f t="shared" si="4"/>
        <v>7.1809999999999985E-2</v>
      </c>
      <c r="CM16" s="159">
        <f t="shared" si="4"/>
        <v>7.1809999999999985E-2</v>
      </c>
      <c r="CN16" s="159">
        <f t="shared" si="4"/>
        <v>7.1809999999999985E-2</v>
      </c>
      <c r="CO16" s="159">
        <f t="shared" si="4"/>
        <v>7.1809999999999985E-2</v>
      </c>
      <c r="CP16" s="159">
        <f t="shared" si="4"/>
        <v>7.1809999999999985E-2</v>
      </c>
      <c r="CQ16" s="159">
        <f t="shared" si="4"/>
        <v>7.1809999999999985E-2</v>
      </c>
      <c r="CR16" s="159">
        <f t="shared" si="4"/>
        <v>7.1169999999999983E-2</v>
      </c>
      <c r="CS16" s="159">
        <f t="shared" si="4"/>
        <v>7.1169999999999983E-2</v>
      </c>
      <c r="CT16" s="159">
        <f t="shared" si="4"/>
        <v>7.1169999999999983E-2</v>
      </c>
      <c r="CU16" s="159">
        <f t="shared" si="4"/>
        <v>7.1169999999999983E-2</v>
      </c>
      <c r="CV16" s="159">
        <f t="shared" si="4"/>
        <v>7.1169999999999983E-2</v>
      </c>
      <c r="CW16" s="159">
        <f t="shared" si="4"/>
        <v>7.1169999999999983E-2</v>
      </c>
      <c r="CX16" s="159">
        <f t="shared" si="4"/>
        <v>7.1169999999999983E-2</v>
      </c>
      <c r="CY16" s="159">
        <f t="shared" si="4"/>
        <v>7.1169999999999983E-2</v>
      </c>
      <c r="CZ16" s="159">
        <f t="shared" si="4"/>
        <v>7.1169999999999983E-2</v>
      </c>
      <c r="DA16" s="159">
        <f t="shared" si="4"/>
        <v>7.1169999999999983E-2</v>
      </c>
      <c r="DB16" s="159">
        <f t="shared" si="4"/>
        <v>7.1169999999999983E-2</v>
      </c>
      <c r="DC16" s="159">
        <f t="shared" si="4"/>
        <v>7.1169999999999983E-2</v>
      </c>
      <c r="DD16" s="159">
        <f t="shared" si="4"/>
        <v>7.1169999999999983E-2</v>
      </c>
      <c r="DE16" s="159">
        <f t="shared" si="4"/>
        <v>7.1169999999999983E-2</v>
      </c>
      <c r="DF16" s="159">
        <f t="shared" si="4"/>
        <v>7.1169999999999983E-2</v>
      </c>
      <c r="DG16" s="159">
        <f t="shared" si="4"/>
        <v>7.1169999999999983E-2</v>
      </c>
      <c r="DH16" s="159">
        <f t="shared" si="4"/>
        <v>7.1169999999999983E-2</v>
      </c>
      <c r="DI16" s="159">
        <f t="shared" si="4"/>
        <v>7.1169999999999983E-2</v>
      </c>
      <c r="DJ16" s="159">
        <f t="shared" si="4"/>
        <v>7.1169999999999983E-2</v>
      </c>
      <c r="DK16" s="159">
        <f t="shared" si="4"/>
        <v>7.1169999999999983E-2</v>
      </c>
      <c r="DL16" s="187">
        <f t="shared" si="4"/>
        <v>7.1169999999999983E-2</v>
      </c>
      <c r="DM16" s="187">
        <f t="shared" si="4"/>
        <v>7.1169999999999983E-2</v>
      </c>
      <c r="DN16" s="187">
        <f t="shared" si="4"/>
        <v>7.1169999999999983E-2</v>
      </c>
      <c r="DO16" s="187">
        <f t="shared" si="4"/>
        <v>7.1169999999999983E-2</v>
      </c>
      <c r="DP16" s="187">
        <f t="shared" si="4"/>
        <v>7.1169999999999983E-2</v>
      </c>
      <c r="DQ16" s="187">
        <f t="shared" si="4"/>
        <v>7.1169999999999983E-2</v>
      </c>
      <c r="DR16" s="193">
        <f t="shared" si="4"/>
        <v>7.1169999999999983E-2</v>
      </c>
      <c r="DS16" s="193">
        <f t="shared" si="4"/>
        <v>7.1169999999999983E-2</v>
      </c>
      <c r="DT16" s="193">
        <f t="shared" si="4"/>
        <v>7.1169999999999983E-2</v>
      </c>
      <c r="DU16" s="193">
        <f t="shared" si="4"/>
        <v>7.1169999999999983E-2</v>
      </c>
      <c r="DV16" s="193">
        <f t="shared" si="4"/>
        <v>7.1169999999999983E-2</v>
      </c>
      <c r="DW16" s="193">
        <f t="shared" si="4"/>
        <v>7.1169999999999983E-2</v>
      </c>
      <c r="DX16" s="445">
        <f t="shared" si="4"/>
        <v>7.1169999999999983E-2</v>
      </c>
      <c r="DY16" s="444">
        <f t="shared" ref="DY16:FD16" si="5">DY8+DY12</f>
        <v>6.9800000000000001E-2</v>
      </c>
      <c r="DZ16" s="445">
        <f t="shared" si="5"/>
        <v>6.9800000000000001E-2</v>
      </c>
      <c r="EA16" s="446">
        <f t="shared" si="5"/>
        <v>6.9800000000000001E-2</v>
      </c>
      <c r="EB16" s="446">
        <f t="shared" si="5"/>
        <v>7.4770000000000003E-2</v>
      </c>
      <c r="EC16" s="446">
        <f t="shared" si="5"/>
        <v>7.4770000000000003E-2</v>
      </c>
      <c r="ED16" s="445">
        <f t="shared" si="5"/>
        <v>7.4770000000000003E-2</v>
      </c>
      <c r="EE16" s="445">
        <f t="shared" si="5"/>
        <v>7.4770000000000003E-2</v>
      </c>
      <c r="EF16" s="445">
        <f t="shared" si="5"/>
        <v>7.4770000000000003E-2</v>
      </c>
      <c r="EG16" s="445">
        <f t="shared" si="5"/>
        <v>7.4770000000000003E-2</v>
      </c>
      <c r="EH16" s="445">
        <f t="shared" si="5"/>
        <v>7.4770000000000003E-2</v>
      </c>
      <c r="EI16" s="445">
        <f t="shared" si="5"/>
        <v>7.4770000000000003E-2</v>
      </c>
      <c r="EJ16" s="445">
        <f t="shared" si="5"/>
        <v>7.4770000000000003E-2</v>
      </c>
      <c r="EK16" s="445">
        <f t="shared" si="5"/>
        <v>7.4770000000000003E-2</v>
      </c>
      <c r="EL16" s="446">
        <f t="shared" si="5"/>
        <v>7.4770000000000003E-2</v>
      </c>
      <c r="EM16" s="446">
        <f t="shared" si="5"/>
        <v>7.4770000000000003E-2</v>
      </c>
      <c r="EN16" s="446">
        <f t="shared" si="5"/>
        <v>7.3149999999999993E-2</v>
      </c>
      <c r="EO16" s="446">
        <f t="shared" si="5"/>
        <v>7.3149999999999993E-2</v>
      </c>
      <c r="EP16" s="445">
        <f t="shared" si="5"/>
        <v>7.3149999999999993E-2</v>
      </c>
      <c r="EQ16" s="445">
        <f t="shared" si="5"/>
        <v>7.3149999999999993E-2</v>
      </c>
      <c r="ER16" s="445">
        <f t="shared" si="5"/>
        <v>7.3149999999999993E-2</v>
      </c>
      <c r="ES16" s="445">
        <f t="shared" si="5"/>
        <v>7.3149999999999993E-2</v>
      </c>
      <c r="ET16" s="445">
        <f t="shared" si="5"/>
        <v>7.3149999999999993E-2</v>
      </c>
      <c r="EU16" s="445">
        <f t="shared" si="5"/>
        <v>7.3149999999999993E-2</v>
      </c>
      <c r="EV16" s="445">
        <f t="shared" si="5"/>
        <v>7.3149999999999993E-2</v>
      </c>
      <c r="EW16" s="445">
        <f t="shared" si="5"/>
        <v>7.3149999999999993E-2</v>
      </c>
      <c r="EX16" s="446">
        <f t="shared" si="5"/>
        <v>7.3149999999999993E-2</v>
      </c>
      <c r="EY16" s="446">
        <f t="shared" si="5"/>
        <v>7.3149999999999993E-2</v>
      </c>
      <c r="EZ16" s="446">
        <f t="shared" si="5"/>
        <v>7.2529999999999997E-2</v>
      </c>
      <c r="FA16" s="446">
        <f t="shared" si="5"/>
        <v>7.2529999999999997E-2</v>
      </c>
      <c r="FB16" s="445">
        <f t="shared" si="5"/>
        <v>7.2529999999999997E-2</v>
      </c>
      <c r="FC16" s="445">
        <f t="shared" si="5"/>
        <v>7.2529999999999997E-2</v>
      </c>
      <c r="FD16" s="445">
        <f t="shared" si="5"/>
        <v>7.2529999999999997E-2</v>
      </c>
      <c r="FE16" s="445">
        <f t="shared" ref="FE16:FW16" si="6">FE8+FE12</f>
        <v>7.2529999999999997E-2</v>
      </c>
      <c r="FF16" s="445">
        <f t="shared" si="6"/>
        <v>7.2529999999999997E-2</v>
      </c>
      <c r="FG16" s="445">
        <f t="shared" si="6"/>
        <v>7.2529999999999997E-2</v>
      </c>
      <c r="FH16" s="445">
        <f t="shared" si="6"/>
        <v>7.2529999999999997E-2</v>
      </c>
      <c r="FI16" s="445">
        <f t="shared" si="6"/>
        <v>7.2529999999999997E-2</v>
      </c>
      <c r="FJ16" s="446">
        <f t="shared" si="6"/>
        <v>7.2529999999999997E-2</v>
      </c>
      <c r="FK16" s="446">
        <f t="shared" si="6"/>
        <v>7.2529999999999997E-2</v>
      </c>
      <c r="FL16" s="446">
        <f t="shared" si="6"/>
        <v>7.1419999999999997E-2</v>
      </c>
      <c r="FM16" s="446">
        <f t="shared" si="6"/>
        <v>7.1419999999999997E-2</v>
      </c>
      <c r="FN16" s="446">
        <f t="shared" si="6"/>
        <v>7.1419999999999997E-2</v>
      </c>
      <c r="FO16" s="445">
        <f t="shared" si="6"/>
        <v>7.1419999999999997E-2</v>
      </c>
      <c r="FP16" s="445">
        <f t="shared" si="6"/>
        <v>7.1419999999999997E-2</v>
      </c>
      <c r="FQ16" s="445">
        <f t="shared" si="6"/>
        <v>7.1419999999999997E-2</v>
      </c>
      <c r="FR16" s="445">
        <f t="shared" si="6"/>
        <v>7.1419999999999997E-2</v>
      </c>
      <c r="FS16" s="445">
        <f t="shared" si="6"/>
        <v>7.1419999999999997E-2</v>
      </c>
      <c r="FT16" s="445">
        <f t="shared" si="6"/>
        <v>7.1419999999999997E-2</v>
      </c>
      <c r="FU16" s="445">
        <f t="shared" si="6"/>
        <v>7.1419999999999997E-2</v>
      </c>
      <c r="FV16" s="445">
        <f t="shared" si="6"/>
        <v>7.1419999999999997E-2</v>
      </c>
      <c r="FW16" s="446">
        <f t="shared" si="6"/>
        <v>7.1419999999999997E-2</v>
      </c>
      <c r="FX16" s="406" t="s">
        <v>49</v>
      </c>
      <c r="FY16" s="143"/>
      <c r="FZ16" s="143"/>
      <c r="GA16" s="143"/>
      <c r="GB16" s="143"/>
      <c r="GC16" s="143"/>
      <c r="GD16" s="143"/>
      <c r="GE16" s="143"/>
      <c r="GF16" s="143"/>
      <c r="GG16" s="143"/>
      <c r="GH16" s="143"/>
      <c r="GI16" s="143"/>
      <c r="GJ16" s="143"/>
      <c r="GK16" s="143"/>
      <c r="GL16" s="143"/>
      <c r="GM16" s="143"/>
      <c r="GN16" s="143"/>
      <c r="GO16" s="143"/>
      <c r="GP16" s="143"/>
      <c r="GQ16" s="143"/>
      <c r="GR16" s="143"/>
      <c r="GS16" s="143"/>
      <c r="GT16" s="143"/>
      <c r="GU16" s="143"/>
      <c r="GV16" s="143"/>
      <c r="GW16" s="143"/>
      <c r="GX16" s="143"/>
      <c r="GY16" s="143"/>
      <c r="GZ16" s="143"/>
      <c r="HA16" s="143"/>
      <c r="HB16" s="143"/>
      <c r="HC16" s="143"/>
      <c r="HD16" s="143"/>
      <c r="HE16" s="143"/>
      <c r="HF16" s="143"/>
      <c r="HG16" s="143"/>
      <c r="HH16" s="143"/>
      <c r="HI16" s="143"/>
    </row>
    <row r="17" spans="1:217" s="157" customFormat="1" ht="14">
      <c r="B17" s="153" t="s">
        <v>52</v>
      </c>
      <c r="C17" s="155">
        <f t="shared" ref="C17:N18" si="7">+C16</f>
        <v>7.288E-2</v>
      </c>
      <c r="D17" s="155">
        <f t="shared" si="7"/>
        <v>7.288E-2</v>
      </c>
      <c r="E17" s="155">
        <f t="shared" si="7"/>
        <v>7.288E-2</v>
      </c>
      <c r="F17" s="155">
        <f t="shared" si="7"/>
        <v>7.288E-2</v>
      </c>
      <c r="G17" s="155">
        <f t="shared" si="7"/>
        <v>7.288E-2</v>
      </c>
      <c r="H17" s="155">
        <f t="shared" si="7"/>
        <v>7.288E-2</v>
      </c>
      <c r="I17" s="155">
        <f t="shared" si="7"/>
        <v>7.288E-2</v>
      </c>
      <c r="J17" s="155">
        <f t="shared" si="7"/>
        <v>7.288E-2</v>
      </c>
      <c r="K17" s="155">
        <f t="shared" si="7"/>
        <v>7.288E-2</v>
      </c>
      <c r="L17" s="155">
        <f t="shared" si="7"/>
        <v>7.288E-2</v>
      </c>
      <c r="M17" s="155">
        <f t="shared" si="7"/>
        <v>7.288E-2</v>
      </c>
      <c r="N17" s="155">
        <f t="shared" si="7"/>
        <v>7.288E-2</v>
      </c>
      <c r="O17" s="155">
        <f t="shared" ref="O17:AT17" si="8">+O9+O13</f>
        <v>7.288E-2</v>
      </c>
      <c r="P17" s="155">
        <f t="shared" si="8"/>
        <v>7.288E-2</v>
      </c>
      <c r="Q17" s="155">
        <f t="shared" si="8"/>
        <v>7.288E-2</v>
      </c>
      <c r="R17" s="155">
        <f t="shared" si="8"/>
        <v>7.288E-2</v>
      </c>
      <c r="S17" s="155">
        <f t="shared" si="8"/>
        <v>7.288E-2</v>
      </c>
      <c r="T17" s="155">
        <f t="shared" si="8"/>
        <v>7.288E-2</v>
      </c>
      <c r="U17" s="155">
        <f t="shared" si="8"/>
        <v>7.288E-2</v>
      </c>
      <c r="V17" s="155">
        <f t="shared" si="8"/>
        <v>7.288E-2</v>
      </c>
      <c r="W17" s="155">
        <f t="shared" si="8"/>
        <v>7.288E-2</v>
      </c>
      <c r="X17" s="155">
        <f t="shared" si="8"/>
        <v>7.288E-2</v>
      </c>
      <c r="Y17" s="155">
        <f t="shared" si="8"/>
        <v>7.288E-2</v>
      </c>
      <c r="Z17" s="155">
        <f t="shared" si="8"/>
        <v>7.288E-2</v>
      </c>
      <c r="AA17" s="155">
        <f t="shared" si="8"/>
        <v>7.288E-2</v>
      </c>
      <c r="AB17" s="155">
        <f t="shared" si="8"/>
        <v>7.288E-2</v>
      </c>
      <c r="AC17" s="155">
        <f t="shared" si="8"/>
        <v>7.288E-2</v>
      </c>
      <c r="AD17" s="155">
        <f t="shared" si="8"/>
        <v>7.288E-2</v>
      </c>
      <c r="AE17" s="155">
        <f t="shared" si="8"/>
        <v>7.288E-2</v>
      </c>
      <c r="AF17" s="155">
        <f t="shared" si="8"/>
        <v>7.288E-2</v>
      </c>
      <c r="AG17" s="155">
        <f t="shared" si="8"/>
        <v>7.288E-2</v>
      </c>
      <c r="AH17" s="155">
        <f t="shared" si="8"/>
        <v>7.288E-2</v>
      </c>
      <c r="AI17" s="155">
        <f t="shared" si="8"/>
        <v>7.288E-2</v>
      </c>
      <c r="AJ17" s="155">
        <f t="shared" si="8"/>
        <v>7.288E-2</v>
      </c>
      <c r="AK17" s="155">
        <f t="shared" si="8"/>
        <v>7.288E-2</v>
      </c>
      <c r="AL17" s="155">
        <f t="shared" si="8"/>
        <v>7.288E-2</v>
      </c>
      <c r="AM17" s="155">
        <f t="shared" si="8"/>
        <v>7.288E-2</v>
      </c>
      <c r="AN17" s="155">
        <f t="shared" si="8"/>
        <v>7.288E-2</v>
      </c>
      <c r="AO17" s="155">
        <f t="shared" si="8"/>
        <v>7.288E-2</v>
      </c>
      <c r="AP17" s="155">
        <f t="shared" si="8"/>
        <v>7.288E-2</v>
      </c>
      <c r="AQ17" s="155">
        <f t="shared" si="8"/>
        <v>7.288E-2</v>
      </c>
      <c r="AR17" s="155">
        <f t="shared" si="8"/>
        <v>7.288E-2</v>
      </c>
      <c r="AS17" s="155">
        <f t="shared" si="8"/>
        <v>7.288E-2</v>
      </c>
      <c r="AT17" s="155">
        <f t="shared" si="8"/>
        <v>7.288E-2</v>
      </c>
      <c r="AU17" s="155">
        <f t="shared" ref="AU17:BZ17" si="9">+AU9+AU13</f>
        <v>7.288E-2</v>
      </c>
      <c r="AV17" s="155">
        <f t="shared" si="9"/>
        <v>7.0199999999999999E-2</v>
      </c>
      <c r="AW17" s="155">
        <f t="shared" si="9"/>
        <v>7.0199999999999999E-2</v>
      </c>
      <c r="AX17" s="155">
        <f t="shared" si="9"/>
        <v>7.0199999999999999E-2</v>
      </c>
      <c r="AY17" s="155">
        <f t="shared" si="9"/>
        <v>7.0199999999999999E-2</v>
      </c>
      <c r="AZ17" s="155">
        <f t="shared" si="9"/>
        <v>7.0199999999999999E-2</v>
      </c>
      <c r="BA17" s="155">
        <f t="shared" si="9"/>
        <v>7.0199999999999999E-2</v>
      </c>
      <c r="BB17" s="155">
        <f t="shared" si="9"/>
        <v>7.0199999999999999E-2</v>
      </c>
      <c r="BC17" s="155">
        <f t="shared" si="9"/>
        <v>7.0199999999999999E-2</v>
      </c>
      <c r="BD17" s="155">
        <f t="shared" si="9"/>
        <v>7.0199999999999999E-2</v>
      </c>
      <c r="BE17" s="155">
        <f t="shared" si="9"/>
        <v>7.0199999999999999E-2</v>
      </c>
      <c r="BF17" s="155">
        <f t="shared" si="9"/>
        <v>7.0199999999999999E-2</v>
      </c>
      <c r="BG17" s="155">
        <f t="shared" si="9"/>
        <v>8.5199999999999998E-2</v>
      </c>
      <c r="BH17" s="155">
        <f t="shared" si="9"/>
        <v>8.5199999999999998E-2</v>
      </c>
      <c r="BI17" s="155">
        <f t="shared" si="9"/>
        <v>8.5199999999999998E-2</v>
      </c>
      <c r="BJ17" s="155">
        <f t="shared" si="9"/>
        <v>8.5199999999999998E-2</v>
      </c>
      <c r="BK17" s="155">
        <f t="shared" si="9"/>
        <v>7.0199999999999999E-2</v>
      </c>
      <c r="BL17" s="155">
        <f t="shared" si="9"/>
        <v>7.0199999999999999E-2</v>
      </c>
      <c r="BM17" s="155">
        <f t="shared" si="9"/>
        <v>7.0199999999999999E-2</v>
      </c>
      <c r="BN17" s="155">
        <f t="shared" si="9"/>
        <v>7.0199999999999999E-2</v>
      </c>
      <c r="BO17" s="155">
        <f t="shared" si="9"/>
        <v>7.0199999999999999E-2</v>
      </c>
      <c r="BP17" s="155">
        <f t="shared" si="9"/>
        <v>7.0199999999999999E-2</v>
      </c>
      <c r="BQ17" s="155">
        <f t="shared" si="9"/>
        <v>7.0199999999999999E-2</v>
      </c>
      <c r="BR17" s="155">
        <f t="shared" si="9"/>
        <v>7.0199999999999999E-2</v>
      </c>
      <c r="BS17" s="155">
        <f t="shared" si="9"/>
        <v>8.5199999999999998E-2</v>
      </c>
      <c r="BT17" s="155">
        <f t="shared" si="9"/>
        <v>8.5199999999999998E-2</v>
      </c>
      <c r="BU17" s="155">
        <f t="shared" si="9"/>
        <v>8.5199999999999998E-2</v>
      </c>
      <c r="BV17" s="155">
        <f t="shared" si="9"/>
        <v>8.5199999999999998E-2</v>
      </c>
      <c r="BW17" s="155">
        <f t="shared" si="9"/>
        <v>7.0199999999999999E-2</v>
      </c>
      <c r="BX17" s="155">
        <f t="shared" si="9"/>
        <v>7.0199999999999999E-2</v>
      </c>
      <c r="BY17" s="155">
        <f t="shared" si="9"/>
        <v>7.0199999999999999E-2</v>
      </c>
      <c r="BZ17" s="155">
        <f t="shared" si="9"/>
        <v>7.0199999999999999E-2</v>
      </c>
      <c r="CA17" s="155">
        <f t="shared" ref="CA17:CH17" si="10">+CA9+CA13</f>
        <v>7.0199999999999999E-2</v>
      </c>
      <c r="CB17" s="155">
        <f t="shared" si="10"/>
        <v>7.0199999999999999E-2</v>
      </c>
      <c r="CC17" s="155">
        <f t="shared" si="10"/>
        <v>7.0199999999999999E-2</v>
      </c>
      <c r="CD17" s="155">
        <f t="shared" si="10"/>
        <v>7.0199999999999999E-2</v>
      </c>
      <c r="CE17" s="155">
        <f t="shared" si="10"/>
        <v>8.5199999999999998E-2</v>
      </c>
      <c r="CF17" s="155">
        <f t="shared" si="10"/>
        <v>8.5199999999999998E-2</v>
      </c>
      <c r="CG17" s="155">
        <f t="shared" si="10"/>
        <v>8.5199999999999998E-2</v>
      </c>
      <c r="CH17" s="155">
        <f t="shared" si="10"/>
        <v>8.5199999999999998E-2</v>
      </c>
      <c r="CI17" s="155">
        <f>SUM(+CI9,CI13)</f>
        <v>7.0199999999999999E-2</v>
      </c>
      <c r="CJ17" s="155">
        <f t="shared" ref="CJ17:DX17" si="11">+CJ9+CJ13</f>
        <v>8.7709999999999982E-2</v>
      </c>
      <c r="CK17" s="155">
        <f t="shared" si="11"/>
        <v>8.7709999999999982E-2</v>
      </c>
      <c r="CL17" s="155">
        <f t="shared" si="11"/>
        <v>8.7709999999999982E-2</v>
      </c>
      <c r="CM17" s="155">
        <f t="shared" si="11"/>
        <v>8.7709999999999982E-2</v>
      </c>
      <c r="CN17" s="155">
        <f t="shared" si="11"/>
        <v>8.7709999999999982E-2</v>
      </c>
      <c r="CO17" s="155">
        <f t="shared" si="11"/>
        <v>8.7709999999999982E-2</v>
      </c>
      <c r="CP17" s="155">
        <f t="shared" si="11"/>
        <v>8.7709999999999982E-2</v>
      </c>
      <c r="CQ17" s="155">
        <f t="shared" si="11"/>
        <v>8.7709999999999982E-2</v>
      </c>
      <c r="CR17" s="155">
        <f t="shared" si="11"/>
        <v>9.916999999999998E-2</v>
      </c>
      <c r="CS17" s="155">
        <f t="shared" si="11"/>
        <v>9.916999999999998E-2</v>
      </c>
      <c r="CT17" s="155">
        <f t="shared" si="11"/>
        <v>9.916999999999998E-2</v>
      </c>
      <c r="CU17" s="155">
        <f t="shared" si="11"/>
        <v>9.916999999999998E-2</v>
      </c>
      <c r="CV17" s="155">
        <f t="shared" si="11"/>
        <v>9.916999999999998E-2</v>
      </c>
      <c r="CW17" s="155">
        <f t="shared" si="11"/>
        <v>9.916999999999998E-2</v>
      </c>
      <c r="CX17" s="155">
        <f t="shared" si="11"/>
        <v>9.916999999999998E-2</v>
      </c>
      <c r="CY17" s="155">
        <f t="shared" si="11"/>
        <v>9.916999999999998E-2</v>
      </c>
      <c r="CZ17" s="155">
        <f t="shared" si="11"/>
        <v>9.916999999999998E-2</v>
      </c>
      <c r="DA17" s="155">
        <f t="shared" si="11"/>
        <v>9.916999999999998E-2</v>
      </c>
      <c r="DB17" s="155">
        <f t="shared" si="11"/>
        <v>9.916999999999998E-2</v>
      </c>
      <c r="DC17" s="155">
        <f t="shared" si="11"/>
        <v>9.916999999999998E-2</v>
      </c>
      <c r="DD17" s="155">
        <f t="shared" si="11"/>
        <v>9.916999999999998E-2</v>
      </c>
      <c r="DE17" s="155">
        <f t="shared" si="11"/>
        <v>9.916999999999998E-2</v>
      </c>
      <c r="DF17" s="155">
        <f t="shared" si="11"/>
        <v>9.916999999999998E-2</v>
      </c>
      <c r="DG17" s="155">
        <f t="shared" si="11"/>
        <v>9.916999999999998E-2</v>
      </c>
      <c r="DH17" s="155">
        <f t="shared" si="11"/>
        <v>9.916999999999998E-2</v>
      </c>
      <c r="DI17" s="155">
        <f t="shared" si="11"/>
        <v>9.916999999999998E-2</v>
      </c>
      <c r="DJ17" s="155">
        <f t="shared" si="11"/>
        <v>9.916999999999998E-2</v>
      </c>
      <c r="DK17" s="155">
        <f t="shared" si="11"/>
        <v>9.916999999999998E-2</v>
      </c>
      <c r="DL17" s="194">
        <f t="shared" si="11"/>
        <v>9.916999999999998E-2</v>
      </c>
      <c r="DM17" s="194">
        <f t="shared" si="11"/>
        <v>9.916999999999998E-2</v>
      </c>
      <c r="DN17" s="194">
        <f t="shared" si="11"/>
        <v>9.916999999999998E-2</v>
      </c>
      <c r="DO17" s="194">
        <f t="shared" si="11"/>
        <v>9.916999999999998E-2</v>
      </c>
      <c r="DP17" s="194">
        <f t="shared" si="11"/>
        <v>9.916999999999998E-2</v>
      </c>
      <c r="DQ17" s="194">
        <f t="shared" si="11"/>
        <v>9.916999999999998E-2</v>
      </c>
      <c r="DR17" s="188">
        <f t="shared" si="11"/>
        <v>9.916999999999998E-2</v>
      </c>
      <c r="DS17" s="188">
        <f t="shared" si="11"/>
        <v>9.916999999999998E-2</v>
      </c>
      <c r="DT17" s="188">
        <f t="shared" si="11"/>
        <v>9.916999999999998E-2</v>
      </c>
      <c r="DU17" s="188">
        <f t="shared" si="11"/>
        <v>9.916999999999998E-2</v>
      </c>
      <c r="DV17" s="188">
        <f t="shared" si="11"/>
        <v>9.916999999999998E-2</v>
      </c>
      <c r="DW17" s="188">
        <f t="shared" si="11"/>
        <v>9.916999999999998E-2</v>
      </c>
      <c r="DX17" s="448">
        <f t="shared" si="11"/>
        <v>9.916999999999998E-2</v>
      </c>
      <c r="DY17" s="447">
        <f t="shared" ref="DY17:FD17" si="12">DY9+DY13</f>
        <v>0.10198</v>
      </c>
      <c r="DZ17" s="448">
        <f t="shared" si="12"/>
        <v>0.10198</v>
      </c>
      <c r="EA17" s="449">
        <f t="shared" si="12"/>
        <v>0.10198</v>
      </c>
      <c r="EB17" s="449">
        <f t="shared" si="12"/>
        <v>0.11005999999999999</v>
      </c>
      <c r="EC17" s="449">
        <f t="shared" si="12"/>
        <v>0.11005999999999999</v>
      </c>
      <c r="ED17" s="448">
        <f t="shared" si="12"/>
        <v>0.11005999999999999</v>
      </c>
      <c r="EE17" s="448">
        <f t="shared" si="12"/>
        <v>0.11005999999999999</v>
      </c>
      <c r="EF17" s="448">
        <f t="shared" si="12"/>
        <v>0.11005999999999999</v>
      </c>
      <c r="EG17" s="448">
        <f t="shared" si="12"/>
        <v>0.11005999999999999</v>
      </c>
      <c r="EH17" s="448">
        <f t="shared" si="12"/>
        <v>0.11005999999999999</v>
      </c>
      <c r="EI17" s="448">
        <f t="shared" si="12"/>
        <v>0.11005999999999999</v>
      </c>
      <c r="EJ17" s="448">
        <f t="shared" si="12"/>
        <v>0.11005999999999999</v>
      </c>
      <c r="EK17" s="448">
        <f t="shared" si="12"/>
        <v>0.11005999999999999</v>
      </c>
      <c r="EL17" s="449">
        <f t="shared" si="12"/>
        <v>0.11005999999999999</v>
      </c>
      <c r="EM17" s="449">
        <f t="shared" si="12"/>
        <v>0.11005999999999999</v>
      </c>
      <c r="EN17" s="449">
        <f t="shared" si="12"/>
        <v>0.11343</v>
      </c>
      <c r="EO17" s="449">
        <f t="shared" si="12"/>
        <v>0.11343</v>
      </c>
      <c r="EP17" s="448">
        <f t="shared" si="12"/>
        <v>0.11343</v>
      </c>
      <c r="EQ17" s="448">
        <f t="shared" si="12"/>
        <v>0.11343</v>
      </c>
      <c r="ER17" s="448">
        <f t="shared" si="12"/>
        <v>0.11343</v>
      </c>
      <c r="ES17" s="448">
        <f t="shared" si="12"/>
        <v>0.11343</v>
      </c>
      <c r="ET17" s="448">
        <f t="shared" si="12"/>
        <v>0.11343</v>
      </c>
      <c r="EU17" s="448">
        <f t="shared" si="12"/>
        <v>0.11343</v>
      </c>
      <c r="EV17" s="448">
        <f t="shared" si="12"/>
        <v>0.11343</v>
      </c>
      <c r="EW17" s="448">
        <f t="shared" si="12"/>
        <v>0.11343</v>
      </c>
      <c r="EX17" s="449">
        <f t="shared" si="12"/>
        <v>0.11343</v>
      </c>
      <c r="EY17" s="449">
        <f t="shared" si="12"/>
        <v>0.11343</v>
      </c>
      <c r="EZ17" s="449">
        <f t="shared" si="12"/>
        <v>0.12086</v>
      </c>
      <c r="FA17" s="449">
        <f t="shared" si="12"/>
        <v>0.12086</v>
      </c>
      <c r="FB17" s="448">
        <f t="shared" si="12"/>
        <v>0.12086</v>
      </c>
      <c r="FC17" s="448">
        <f t="shared" si="12"/>
        <v>0.12086</v>
      </c>
      <c r="FD17" s="448">
        <f t="shared" si="12"/>
        <v>0.12086</v>
      </c>
      <c r="FE17" s="448">
        <f t="shared" ref="FE17:FW17" si="13">FE9+FE13</f>
        <v>0.12086</v>
      </c>
      <c r="FF17" s="448">
        <f t="shared" si="13"/>
        <v>0.12086</v>
      </c>
      <c r="FG17" s="448">
        <f t="shared" si="13"/>
        <v>0.12086</v>
      </c>
      <c r="FH17" s="448">
        <f t="shared" si="13"/>
        <v>0.12086</v>
      </c>
      <c r="FI17" s="448">
        <f t="shared" si="13"/>
        <v>0.12086</v>
      </c>
      <c r="FJ17" s="449">
        <f t="shared" si="13"/>
        <v>0.12086</v>
      </c>
      <c r="FK17" s="449">
        <f t="shared" si="13"/>
        <v>0.12086</v>
      </c>
      <c r="FL17" s="449">
        <f t="shared" si="13"/>
        <v>0.13001000000000001</v>
      </c>
      <c r="FM17" s="449">
        <f t="shared" si="13"/>
        <v>0.13001000000000001</v>
      </c>
      <c r="FN17" s="449">
        <f t="shared" si="13"/>
        <v>0.13001000000000001</v>
      </c>
      <c r="FO17" s="448">
        <f t="shared" si="13"/>
        <v>0.13001000000000001</v>
      </c>
      <c r="FP17" s="448">
        <f t="shared" si="13"/>
        <v>0.13001000000000001</v>
      </c>
      <c r="FQ17" s="448">
        <f t="shared" si="13"/>
        <v>0.13001000000000001</v>
      </c>
      <c r="FR17" s="448">
        <f t="shared" si="13"/>
        <v>0.13001000000000001</v>
      </c>
      <c r="FS17" s="448">
        <f t="shared" si="13"/>
        <v>0.13001000000000001</v>
      </c>
      <c r="FT17" s="448">
        <f t="shared" si="13"/>
        <v>0.13001000000000001</v>
      </c>
      <c r="FU17" s="448">
        <f t="shared" si="13"/>
        <v>0.13001000000000001</v>
      </c>
      <c r="FV17" s="448">
        <f t="shared" si="13"/>
        <v>0.13001000000000001</v>
      </c>
      <c r="FW17" s="449">
        <f t="shared" si="13"/>
        <v>0.13001000000000001</v>
      </c>
      <c r="FX17" s="406" t="s">
        <v>49</v>
      </c>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row>
    <row r="18" spans="1:217" s="157" customFormat="1" ht="14">
      <c r="B18" s="153" t="s">
        <v>53</v>
      </c>
      <c r="C18" s="155">
        <f t="shared" si="7"/>
        <v>7.288E-2</v>
      </c>
      <c r="D18" s="155">
        <f t="shared" si="7"/>
        <v>7.288E-2</v>
      </c>
      <c r="E18" s="155">
        <f t="shared" si="7"/>
        <v>7.288E-2</v>
      </c>
      <c r="F18" s="155">
        <f t="shared" si="7"/>
        <v>7.288E-2</v>
      </c>
      <c r="G18" s="155">
        <f t="shared" si="7"/>
        <v>7.288E-2</v>
      </c>
      <c r="H18" s="155">
        <f t="shared" si="7"/>
        <v>7.288E-2</v>
      </c>
      <c r="I18" s="155">
        <f t="shared" si="7"/>
        <v>7.288E-2</v>
      </c>
      <c r="J18" s="155">
        <f t="shared" si="7"/>
        <v>7.288E-2</v>
      </c>
      <c r="K18" s="155">
        <f t="shared" si="7"/>
        <v>7.288E-2</v>
      </c>
      <c r="L18" s="155">
        <f t="shared" si="7"/>
        <v>7.288E-2</v>
      </c>
      <c r="M18" s="155">
        <f t="shared" si="7"/>
        <v>7.288E-2</v>
      </c>
      <c r="N18" s="155">
        <f t="shared" si="7"/>
        <v>7.288E-2</v>
      </c>
      <c r="O18" s="155">
        <f t="shared" ref="O18:AT18" si="14">+O10+O14</f>
        <v>7.288E-2</v>
      </c>
      <c r="P18" s="155">
        <f t="shared" si="14"/>
        <v>7.288E-2</v>
      </c>
      <c r="Q18" s="155">
        <f t="shared" si="14"/>
        <v>7.288E-2</v>
      </c>
      <c r="R18" s="155">
        <f t="shared" si="14"/>
        <v>7.288E-2</v>
      </c>
      <c r="S18" s="155">
        <f t="shared" si="14"/>
        <v>7.288E-2</v>
      </c>
      <c r="T18" s="155">
        <f t="shared" si="14"/>
        <v>7.288E-2</v>
      </c>
      <c r="U18" s="155">
        <f t="shared" si="14"/>
        <v>7.288E-2</v>
      </c>
      <c r="V18" s="155">
        <f t="shared" si="14"/>
        <v>7.288E-2</v>
      </c>
      <c r="W18" s="155">
        <f t="shared" si="14"/>
        <v>7.288E-2</v>
      </c>
      <c r="X18" s="155">
        <f t="shared" si="14"/>
        <v>7.288E-2</v>
      </c>
      <c r="Y18" s="155">
        <f t="shared" si="14"/>
        <v>7.288E-2</v>
      </c>
      <c r="Z18" s="155">
        <f t="shared" si="14"/>
        <v>7.288E-2</v>
      </c>
      <c r="AA18" s="155">
        <f t="shared" si="14"/>
        <v>7.288E-2</v>
      </c>
      <c r="AB18" s="155">
        <f t="shared" si="14"/>
        <v>7.288E-2</v>
      </c>
      <c r="AC18" s="155">
        <f t="shared" si="14"/>
        <v>7.288E-2</v>
      </c>
      <c r="AD18" s="155">
        <f t="shared" si="14"/>
        <v>7.288E-2</v>
      </c>
      <c r="AE18" s="155">
        <f t="shared" si="14"/>
        <v>7.288E-2</v>
      </c>
      <c r="AF18" s="155">
        <f t="shared" si="14"/>
        <v>7.288E-2</v>
      </c>
      <c r="AG18" s="155">
        <f t="shared" si="14"/>
        <v>7.288E-2</v>
      </c>
      <c r="AH18" s="155">
        <f t="shared" si="14"/>
        <v>7.288E-2</v>
      </c>
      <c r="AI18" s="155">
        <f t="shared" si="14"/>
        <v>7.288E-2</v>
      </c>
      <c r="AJ18" s="155">
        <f t="shared" si="14"/>
        <v>7.288E-2</v>
      </c>
      <c r="AK18" s="155">
        <f t="shared" si="14"/>
        <v>7.288E-2</v>
      </c>
      <c r="AL18" s="155">
        <f t="shared" si="14"/>
        <v>7.288E-2</v>
      </c>
      <c r="AM18" s="155">
        <f t="shared" si="14"/>
        <v>7.288E-2</v>
      </c>
      <c r="AN18" s="155">
        <f t="shared" si="14"/>
        <v>7.288E-2</v>
      </c>
      <c r="AO18" s="155">
        <f t="shared" si="14"/>
        <v>7.288E-2</v>
      </c>
      <c r="AP18" s="155">
        <f t="shared" si="14"/>
        <v>7.288E-2</v>
      </c>
      <c r="AQ18" s="155">
        <f t="shared" si="14"/>
        <v>7.288E-2</v>
      </c>
      <c r="AR18" s="155">
        <f t="shared" si="14"/>
        <v>7.288E-2</v>
      </c>
      <c r="AS18" s="155">
        <f t="shared" si="14"/>
        <v>7.288E-2</v>
      </c>
      <c r="AT18" s="155">
        <f t="shared" si="14"/>
        <v>7.288E-2</v>
      </c>
      <c r="AU18" s="155">
        <f t="shared" ref="AU18:BZ18" si="15">+AU10+AU14</f>
        <v>7.288E-2</v>
      </c>
      <c r="AV18" s="155">
        <f t="shared" si="15"/>
        <v>7.0199999999999999E-2</v>
      </c>
      <c r="AW18" s="155">
        <f t="shared" si="15"/>
        <v>7.0199999999999999E-2</v>
      </c>
      <c r="AX18" s="155">
        <f t="shared" si="15"/>
        <v>7.0199999999999999E-2</v>
      </c>
      <c r="AY18" s="155">
        <f t="shared" si="15"/>
        <v>7.0199999999999999E-2</v>
      </c>
      <c r="AZ18" s="155">
        <f t="shared" si="15"/>
        <v>7.0199999999999999E-2</v>
      </c>
      <c r="BA18" s="155">
        <f t="shared" si="15"/>
        <v>7.0199999999999999E-2</v>
      </c>
      <c r="BB18" s="155">
        <f t="shared" si="15"/>
        <v>7.0199999999999999E-2</v>
      </c>
      <c r="BC18" s="155">
        <f t="shared" si="15"/>
        <v>7.0199999999999999E-2</v>
      </c>
      <c r="BD18" s="155">
        <f t="shared" si="15"/>
        <v>7.0199999999999999E-2</v>
      </c>
      <c r="BE18" s="155">
        <f t="shared" si="15"/>
        <v>7.0199999999999999E-2</v>
      </c>
      <c r="BF18" s="155">
        <f t="shared" si="15"/>
        <v>7.0199999999999999E-2</v>
      </c>
      <c r="BG18" s="155">
        <f t="shared" si="15"/>
        <v>0.12</v>
      </c>
      <c r="BH18" s="155">
        <f t="shared" si="15"/>
        <v>0.12</v>
      </c>
      <c r="BI18" s="155">
        <f t="shared" si="15"/>
        <v>0.12</v>
      </c>
      <c r="BJ18" s="155">
        <f t="shared" si="15"/>
        <v>0.12</v>
      </c>
      <c r="BK18" s="155">
        <f t="shared" si="15"/>
        <v>7.0199999999999999E-2</v>
      </c>
      <c r="BL18" s="155">
        <f t="shared" si="15"/>
        <v>7.0199999999999999E-2</v>
      </c>
      <c r="BM18" s="155">
        <f t="shared" si="15"/>
        <v>7.0199999999999999E-2</v>
      </c>
      <c r="BN18" s="155">
        <f t="shared" si="15"/>
        <v>7.0199999999999999E-2</v>
      </c>
      <c r="BO18" s="155">
        <f t="shared" si="15"/>
        <v>7.0199999999999999E-2</v>
      </c>
      <c r="BP18" s="155">
        <f t="shared" si="15"/>
        <v>7.0199999999999999E-2</v>
      </c>
      <c r="BQ18" s="155">
        <f t="shared" si="15"/>
        <v>7.0199999999999999E-2</v>
      </c>
      <c r="BR18" s="155">
        <f t="shared" si="15"/>
        <v>7.0199999999999999E-2</v>
      </c>
      <c r="BS18" s="155">
        <f t="shared" si="15"/>
        <v>0.12</v>
      </c>
      <c r="BT18" s="155">
        <f t="shared" si="15"/>
        <v>0.12</v>
      </c>
      <c r="BU18" s="155">
        <f t="shared" si="15"/>
        <v>0.12</v>
      </c>
      <c r="BV18" s="155">
        <f t="shared" si="15"/>
        <v>0.12</v>
      </c>
      <c r="BW18" s="155">
        <f t="shared" si="15"/>
        <v>7.0199999999999999E-2</v>
      </c>
      <c r="BX18" s="155">
        <f t="shared" si="15"/>
        <v>7.0199999999999999E-2</v>
      </c>
      <c r="BY18" s="155">
        <f t="shared" si="15"/>
        <v>7.0199999999999999E-2</v>
      </c>
      <c r="BZ18" s="155">
        <f t="shared" si="15"/>
        <v>7.0199999999999999E-2</v>
      </c>
      <c r="CA18" s="155">
        <f t="shared" ref="CA18:CH18" si="16">+CA10+CA14</f>
        <v>7.0199999999999999E-2</v>
      </c>
      <c r="CB18" s="155">
        <f t="shared" si="16"/>
        <v>7.0199999999999999E-2</v>
      </c>
      <c r="CC18" s="155">
        <f t="shared" si="16"/>
        <v>7.0199999999999999E-2</v>
      </c>
      <c r="CD18" s="155">
        <f t="shared" si="16"/>
        <v>7.0199999999999999E-2</v>
      </c>
      <c r="CE18" s="155">
        <f t="shared" si="16"/>
        <v>0.12</v>
      </c>
      <c r="CF18" s="155">
        <f t="shared" si="16"/>
        <v>0.12</v>
      </c>
      <c r="CG18" s="155">
        <f t="shared" si="16"/>
        <v>0.12</v>
      </c>
      <c r="CH18" s="155">
        <f t="shared" si="16"/>
        <v>0.12</v>
      </c>
      <c r="CI18" s="155">
        <f>SUM(+CI10,CI14)</f>
        <v>7.0199999999999999E-2</v>
      </c>
      <c r="CJ18" s="155">
        <f t="shared" ref="CJ18:DX18" si="17">+CJ10+CJ14</f>
        <v>8.7709999999999982E-2</v>
      </c>
      <c r="CK18" s="155">
        <f t="shared" si="17"/>
        <v>8.7709999999999982E-2</v>
      </c>
      <c r="CL18" s="155">
        <f t="shared" si="17"/>
        <v>8.7709999999999982E-2</v>
      </c>
      <c r="CM18" s="155">
        <f t="shared" si="17"/>
        <v>8.7709999999999982E-2</v>
      </c>
      <c r="CN18" s="155">
        <f t="shared" si="17"/>
        <v>8.7709999999999982E-2</v>
      </c>
      <c r="CO18" s="155">
        <f t="shared" si="17"/>
        <v>8.7709999999999982E-2</v>
      </c>
      <c r="CP18" s="155">
        <f t="shared" si="17"/>
        <v>8.7709999999999982E-2</v>
      </c>
      <c r="CQ18" s="155">
        <f t="shared" si="17"/>
        <v>0.12450999999999998</v>
      </c>
      <c r="CR18" s="155">
        <f t="shared" si="17"/>
        <v>0.14087</v>
      </c>
      <c r="CS18" s="155">
        <f t="shared" si="17"/>
        <v>0.14087</v>
      </c>
      <c r="CT18" s="155">
        <f t="shared" si="17"/>
        <v>0.14087</v>
      </c>
      <c r="CU18" s="155">
        <f t="shared" si="17"/>
        <v>9.916999999999998E-2</v>
      </c>
      <c r="CV18" s="155">
        <f t="shared" si="17"/>
        <v>9.916999999999998E-2</v>
      </c>
      <c r="CW18" s="155">
        <f t="shared" si="17"/>
        <v>9.916999999999998E-2</v>
      </c>
      <c r="CX18" s="155">
        <f t="shared" si="17"/>
        <v>9.916999999999998E-2</v>
      </c>
      <c r="CY18" s="155">
        <f t="shared" si="17"/>
        <v>9.916999999999998E-2</v>
      </c>
      <c r="CZ18" s="155">
        <f t="shared" si="17"/>
        <v>9.916999999999998E-2</v>
      </c>
      <c r="DA18" s="155">
        <f t="shared" si="17"/>
        <v>9.916999999999998E-2</v>
      </c>
      <c r="DB18" s="155">
        <f t="shared" si="17"/>
        <v>9.916999999999998E-2</v>
      </c>
      <c r="DC18" s="155">
        <f t="shared" si="17"/>
        <v>0.14087</v>
      </c>
      <c r="DD18" s="155">
        <f t="shared" si="17"/>
        <v>0.14087</v>
      </c>
      <c r="DE18" s="155">
        <f t="shared" si="17"/>
        <v>0.14087</v>
      </c>
      <c r="DF18" s="155">
        <f t="shared" si="17"/>
        <v>0.14087</v>
      </c>
      <c r="DG18" s="155">
        <f t="shared" si="17"/>
        <v>9.916999999999998E-2</v>
      </c>
      <c r="DH18" s="155">
        <f t="shared" si="17"/>
        <v>9.916999999999998E-2</v>
      </c>
      <c r="DI18" s="155">
        <f t="shared" si="17"/>
        <v>9.916999999999998E-2</v>
      </c>
      <c r="DJ18" s="155">
        <f t="shared" si="17"/>
        <v>9.916999999999998E-2</v>
      </c>
      <c r="DK18" s="155">
        <f t="shared" si="17"/>
        <v>9.916999999999998E-2</v>
      </c>
      <c r="DL18" s="194">
        <f t="shared" si="17"/>
        <v>9.916999999999998E-2</v>
      </c>
      <c r="DM18" s="194">
        <f t="shared" si="17"/>
        <v>9.916999999999998E-2</v>
      </c>
      <c r="DN18" s="194">
        <f t="shared" si="17"/>
        <v>9.916999999999998E-2</v>
      </c>
      <c r="DO18" s="194">
        <f t="shared" si="17"/>
        <v>0.14087</v>
      </c>
      <c r="DP18" s="194">
        <f t="shared" si="17"/>
        <v>0.14087</v>
      </c>
      <c r="DQ18" s="194">
        <f t="shared" si="17"/>
        <v>0.14087</v>
      </c>
      <c r="DR18" s="188">
        <f t="shared" si="17"/>
        <v>0.14087</v>
      </c>
      <c r="DS18" s="188">
        <f t="shared" si="17"/>
        <v>9.916999999999998E-2</v>
      </c>
      <c r="DT18" s="188">
        <f t="shared" si="17"/>
        <v>9.916999999999998E-2</v>
      </c>
      <c r="DU18" s="188">
        <f t="shared" si="17"/>
        <v>9.916999999999998E-2</v>
      </c>
      <c r="DV18" s="188">
        <f t="shared" si="17"/>
        <v>9.916999999999998E-2</v>
      </c>
      <c r="DW18" s="188">
        <f t="shared" si="17"/>
        <v>9.916999999999998E-2</v>
      </c>
      <c r="DX18" s="448">
        <f t="shared" si="17"/>
        <v>9.916999999999998E-2</v>
      </c>
      <c r="DY18" s="447">
        <f t="shared" ref="DY18:FD18" si="18">DY10+DY14</f>
        <v>0.10198</v>
      </c>
      <c r="DZ18" s="448">
        <f t="shared" si="18"/>
        <v>0.10198</v>
      </c>
      <c r="EA18" s="449">
        <f t="shared" si="18"/>
        <v>0.15093999999999999</v>
      </c>
      <c r="EB18" s="449">
        <f t="shared" si="18"/>
        <v>0.16583000000000001</v>
      </c>
      <c r="EC18" s="449">
        <f t="shared" si="18"/>
        <v>0.16583000000000001</v>
      </c>
      <c r="ED18" s="448">
        <f t="shared" si="18"/>
        <v>0.16583000000000001</v>
      </c>
      <c r="EE18" s="448">
        <f t="shared" si="18"/>
        <v>0.11005999999999999</v>
      </c>
      <c r="EF18" s="448">
        <f t="shared" si="18"/>
        <v>0.11005999999999999</v>
      </c>
      <c r="EG18" s="448">
        <f t="shared" si="18"/>
        <v>0.11005999999999999</v>
      </c>
      <c r="EH18" s="448">
        <f t="shared" si="18"/>
        <v>0.11005999999999999</v>
      </c>
      <c r="EI18" s="448">
        <f t="shared" si="18"/>
        <v>0.11005999999999999</v>
      </c>
      <c r="EJ18" s="448">
        <f t="shared" si="18"/>
        <v>0.11005999999999999</v>
      </c>
      <c r="EK18" s="448">
        <f t="shared" si="18"/>
        <v>0.11005999999999999</v>
      </c>
      <c r="EL18" s="449">
        <f t="shared" si="18"/>
        <v>0.11005999999999999</v>
      </c>
      <c r="EM18" s="449">
        <f t="shared" si="18"/>
        <v>0.16583000000000001</v>
      </c>
      <c r="EN18" s="449">
        <f t="shared" si="18"/>
        <v>0.18128</v>
      </c>
      <c r="EO18" s="449">
        <f t="shared" si="18"/>
        <v>0.18128</v>
      </c>
      <c r="EP18" s="448">
        <f t="shared" si="18"/>
        <v>0.18128</v>
      </c>
      <c r="EQ18" s="448">
        <f t="shared" si="18"/>
        <v>0.11343</v>
      </c>
      <c r="ER18" s="448">
        <f t="shared" si="18"/>
        <v>0.11343</v>
      </c>
      <c r="ES18" s="448">
        <f t="shared" si="18"/>
        <v>0.11343</v>
      </c>
      <c r="ET18" s="448">
        <f t="shared" si="18"/>
        <v>0.11343</v>
      </c>
      <c r="EU18" s="448">
        <f t="shared" si="18"/>
        <v>0.11343</v>
      </c>
      <c r="EV18" s="448">
        <f t="shared" si="18"/>
        <v>0.11343</v>
      </c>
      <c r="EW18" s="448">
        <f t="shared" si="18"/>
        <v>0.11343</v>
      </c>
      <c r="EX18" s="449">
        <f t="shared" si="18"/>
        <v>0.11343</v>
      </c>
      <c r="EY18" s="449">
        <f t="shared" si="18"/>
        <v>0.18128</v>
      </c>
      <c r="EZ18" s="449">
        <f t="shared" si="18"/>
        <v>0.19696</v>
      </c>
      <c r="FA18" s="449">
        <f t="shared" si="18"/>
        <v>0.19696</v>
      </c>
      <c r="FB18" s="448">
        <f t="shared" si="18"/>
        <v>0.19696</v>
      </c>
      <c r="FC18" s="448">
        <f t="shared" si="18"/>
        <v>0.12086</v>
      </c>
      <c r="FD18" s="448">
        <f t="shared" si="18"/>
        <v>0.12086</v>
      </c>
      <c r="FE18" s="448">
        <f t="shared" ref="FE18:FW18" si="19">FE10+FE14</f>
        <v>0.12086</v>
      </c>
      <c r="FF18" s="448">
        <f t="shared" si="19"/>
        <v>0.12086</v>
      </c>
      <c r="FG18" s="448">
        <f t="shared" si="19"/>
        <v>0.12086</v>
      </c>
      <c r="FH18" s="448">
        <f t="shared" si="19"/>
        <v>0.12086</v>
      </c>
      <c r="FI18" s="448">
        <f t="shared" si="19"/>
        <v>0.12086</v>
      </c>
      <c r="FJ18" s="449">
        <f t="shared" si="19"/>
        <v>0.12086</v>
      </c>
      <c r="FK18" s="449">
        <f t="shared" si="19"/>
        <v>0.19696</v>
      </c>
      <c r="FL18" s="449">
        <f t="shared" si="19"/>
        <v>0.21701999999999999</v>
      </c>
      <c r="FM18" s="449">
        <f t="shared" si="19"/>
        <v>0.21701999999999999</v>
      </c>
      <c r="FN18" s="449">
        <f t="shared" si="19"/>
        <v>0.21701999999999999</v>
      </c>
      <c r="FO18" s="448">
        <f t="shared" si="19"/>
        <v>0.13001000000000001</v>
      </c>
      <c r="FP18" s="448">
        <f t="shared" si="19"/>
        <v>0.13001000000000001</v>
      </c>
      <c r="FQ18" s="448">
        <f t="shared" si="19"/>
        <v>0.13001000000000001</v>
      </c>
      <c r="FR18" s="448">
        <f t="shared" si="19"/>
        <v>0.13001000000000001</v>
      </c>
      <c r="FS18" s="448">
        <f t="shared" si="19"/>
        <v>0.13001000000000001</v>
      </c>
      <c r="FT18" s="448">
        <f t="shared" si="19"/>
        <v>0.13001000000000001</v>
      </c>
      <c r="FU18" s="448">
        <f t="shared" si="19"/>
        <v>0.13001000000000001</v>
      </c>
      <c r="FV18" s="448">
        <f t="shared" si="19"/>
        <v>0.13001000000000001</v>
      </c>
      <c r="FW18" s="449">
        <f t="shared" si="19"/>
        <v>0.21701999999999999</v>
      </c>
      <c r="FX18" s="406" t="s">
        <v>49</v>
      </c>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row>
    <row r="19" spans="1:217" s="157" customFormat="1" ht="24" customHeight="1">
      <c r="B19" s="163" t="s">
        <v>110</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X19" s="143"/>
      <c r="DY19" s="21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406" t="s">
        <v>49</v>
      </c>
      <c r="FY19" s="143"/>
      <c r="FZ19" s="143"/>
      <c r="GA19" s="143"/>
      <c r="GB19" s="143"/>
      <c r="GC19" s="143"/>
      <c r="GD19" s="143"/>
      <c r="GE19" s="143"/>
      <c r="GF19" s="143"/>
      <c r="GG19" s="143"/>
      <c r="GH19" s="143"/>
      <c r="GI19" s="143"/>
      <c r="GJ19" s="143"/>
      <c r="GK19" s="143"/>
      <c r="GL19" s="143"/>
      <c r="GM19" s="143"/>
      <c r="GN19" s="143"/>
      <c r="GO19" s="143"/>
      <c r="GP19" s="143"/>
      <c r="GQ19" s="143"/>
      <c r="GR19" s="143"/>
      <c r="GS19" s="143"/>
      <c r="GT19" s="143"/>
      <c r="GU19" s="143"/>
      <c r="GV19" s="143"/>
      <c r="GW19" s="143"/>
      <c r="GX19" s="143"/>
      <c r="GY19" s="143"/>
      <c r="GZ19" s="143"/>
      <c r="HA19" s="143"/>
      <c r="HB19" s="143"/>
      <c r="HC19" s="143"/>
      <c r="HD19" s="143"/>
      <c r="HE19" s="143"/>
      <c r="HF19" s="143"/>
      <c r="HG19" s="143"/>
      <c r="HH19" s="143"/>
      <c r="HI19" s="143"/>
    </row>
    <row r="20" spans="1:217" s="196" customFormat="1" ht="14">
      <c r="B20" s="164" t="s">
        <v>112</v>
      </c>
      <c r="C20" s="196">
        <v>2.9399999999999999E-2</v>
      </c>
      <c r="D20" s="196">
        <v>2.9399999999999999E-2</v>
      </c>
      <c r="E20" s="196">
        <v>2.9399999999999999E-2</v>
      </c>
      <c r="F20" s="196">
        <v>2.9399999999999999E-2</v>
      </c>
      <c r="G20" s="196">
        <v>2.9399999999999999E-2</v>
      </c>
      <c r="H20" s="196">
        <v>2.9399999999999999E-2</v>
      </c>
      <c r="I20" s="196">
        <v>2.9399999999999999E-2</v>
      </c>
      <c r="J20" s="196">
        <v>2.9399999999999999E-2</v>
      </c>
      <c r="K20" s="196">
        <v>2.9399999999999999E-2</v>
      </c>
      <c r="L20" s="196">
        <v>2.9399999999999999E-2</v>
      </c>
      <c r="M20" s="196">
        <v>2.9399999999999999E-2</v>
      </c>
      <c r="N20" s="196">
        <v>2.9399999999999999E-2</v>
      </c>
      <c r="O20" s="196">
        <v>3.04E-2</v>
      </c>
      <c r="P20" s="196">
        <v>3.04E-2</v>
      </c>
      <c r="Q20" s="196">
        <v>3.04E-2</v>
      </c>
      <c r="R20" s="196">
        <v>3.1399999999999997E-2</v>
      </c>
      <c r="S20" s="196">
        <v>3.1399999999999997E-2</v>
      </c>
      <c r="T20" s="196">
        <v>3.1399999999999997E-2</v>
      </c>
      <c r="U20" s="196">
        <v>3.2399999999999998E-2</v>
      </c>
      <c r="V20" s="196">
        <v>3.2399999999999998E-2</v>
      </c>
      <c r="W20" s="196">
        <v>3.2399999999999998E-2</v>
      </c>
      <c r="X20" s="196">
        <v>3.3399999999999999E-2</v>
      </c>
      <c r="Y20" s="196">
        <v>3.3399999999999999E-2</v>
      </c>
      <c r="Z20" s="196">
        <v>3.3399999999999999E-2</v>
      </c>
      <c r="AA20" s="196">
        <v>3.44E-2</v>
      </c>
      <c r="AB20" s="196">
        <v>3.44E-2</v>
      </c>
      <c r="AC20" s="196">
        <v>3.44E-2</v>
      </c>
      <c r="AD20" s="196">
        <v>3.5400000000000001E-2</v>
      </c>
      <c r="AE20" s="196">
        <v>3.5400000000000001E-2</v>
      </c>
      <c r="AF20" s="196">
        <v>3.5400000000000001E-2</v>
      </c>
      <c r="AG20" s="196">
        <v>3.6400000000000002E-2</v>
      </c>
      <c r="AH20" s="196">
        <v>3.8899999999999997E-2</v>
      </c>
      <c r="AI20" s="196">
        <v>3.8899999999999997E-2</v>
      </c>
      <c r="AJ20" s="196">
        <v>4.24E-2</v>
      </c>
      <c r="AK20" s="196">
        <v>4.24E-2</v>
      </c>
      <c r="AL20" s="196">
        <v>4.24E-2</v>
      </c>
      <c r="AM20" s="196">
        <v>4.3400000000000001E-2</v>
      </c>
      <c r="AN20" s="196">
        <v>4.3400000000000001E-2</v>
      </c>
      <c r="AO20" s="196">
        <v>4.3400000000000001E-2</v>
      </c>
      <c r="AP20" s="196">
        <v>4.4400000000000002E-2</v>
      </c>
      <c r="AQ20" s="196">
        <v>4.4400000000000002E-2</v>
      </c>
      <c r="AR20" s="196">
        <v>4.4400000000000002E-2</v>
      </c>
      <c r="AS20" s="196">
        <v>4.5400000000000003E-2</v>
      </c>
      <c r="AT20" s="196">
        <v>4.5400000000000003E-2</v>
      </c>
      <c r="AU20" s="196">
        <v>4.5400000000000003E-2</v>
      </c>
      <c r="AV20" s="196">
        <v>4.8899999999999999E-2</v>
      </c>
      <c r="AW20" s="196">
        <v>4.8899999999999999E-2</v>
      </c>
      <c r="AX20" s="196">
        <v>4.8899999999999999E-2</v>
      </c>
      <c r="AY20" s="196">
        <v>4.99E-2</v>
      </c>
      <c r="AZ20" s="196">
        <v>4.99E-2</v>
      </c>
      <c r="BA20" s="196">
        <v>4.99E-2</v>
      </c>
      <c r="BB20" s="196">
        <v>5.0900000000000001E-2</v>
      </c>
      <c r="BC20" s="196">
        <v>5.0900000000000001E-2</v>
      </c>
      <c r="BD20" s="196">
        <v>5.0900000000000001E-2</v>
      </c>
      <c r="BE20" s="196">
        <v>5.0900000000000001E-2</v>
      </c>
      <c r="BF20" s="196">
        <v>5.0900000000000001E-2</v>
      </c>
      <c r="BG20" s="196">
        <v>5.0900000000000001E-2</v>
      </c>
      <c r="BH20" s="196">
        <v>5.6899999999999999E-2</v>
      </c>
      <c r="BI20" s="196">
        <v>5.6899999999999999E-2</v>
      </c>
      <c r="BJ20" s="196">
        <v>5.6899999999999999E-2</v>
      </c>
      <c r="BK20" s="196">
        <v>5.6899999999999999E-2</v>
      </c>
      <c r="BL20" s="196">
        <v>5.6899999999999999E-2</v>
      </c>
      <c r="BM20" s="196">
        <v>5.6899999999999999E-2</v>
      </c>
      <c r="BN20" s="196">
        <v>5.6899999999999999E-2</v>
      </c>
      <c r="BO20" s="196">
        <v>5.6899999999999999E-2</v>
      </c>
      <c r="BP20" s="196">
        <v>5.6899999999999999E-2</v>
      </c>
      <c r="BQ20" s="196">
        <v>5.6899999999999999E-2</v>
      </c>
      <c r="BR20" s="196">
        <v>5.6899999999999999E-2</v>
      </c>
      <c r="BS20" s="196">
        <v>5.6899999999999999E-2</v>
      </c>
      <c r="BT20" s="196">
        <v>5.6899999999999999E-2</v>
      </c>
      <c r="BU20" s="196">
        <v>5.6899999999999999E-2</v>
      </c>
      <c r="BV20" s="196">
        <v>5.6899999999999999E-2</v>
      </c>
      <c r="BW20" s="196">
        <v>5.6899999999999999E-2</v>
      </c>
      <c r="BX20" s="196">
        <v>5.6899999999999999E-2</v>
      </c>
      <c r="BY20" s="196">
        <v>5.6899999999999999E-2</v>
      </c>
      <c r="BZ20" s="196">
        <v>5.6899999999999999E-2</v>
      </c>
      <c r="CA20" s="196">
        <v>5.6899999999999999E-2</v>
      </c>
      <c r="CB20" s="196">
        <v>5.6899999999999999E-2</v>
      </c>
      <c r="CC20" s="196">
        <v>5.6899999999999999E-2</v>
      </c>
      <c r="CD20" s="196">
        <v>5.6899999999999999E-2</v>
      </c>
      <c r="CE20" s="196">
        <v>5.6899999999999999E-2</v>
      </c>
      <c r="CF20" s="196">
        <v>5.6899999999999999E-2</v>
      </c>
      <c r="CG20" s="196">
        <v>5.6899999999999999E-2</v>
      </c>
      <c r="CH20" s="196">
        <v>5.6899999999999999E-2</v>
      </c>
      <c r="CI20" s="196">
        <v>5.6899999999999999E-2</v>
      </c>
      <c r="CJ20" s="196">
        <v>5.6899999999999999E-2</v>
      </c>
      <c r="CK20" s="196">
        <v>5.6899999999999999E-2</v>
      </c>
      <c r="CL20" s="196">
        <v>5.6899999999999999E-2</v>
      </c>
      <c r="CM20" s="196">
        <v>5.6899999999999999E-2</v>
      </c>
      <c r="CN20" s="196">
        <v>5.6899999999999999E-2</v>
      </c>
      <c r="CO20" s="196">
        <v>5.6899999999999999E-2</v>
      </c>
      <c r="CP20" s="196">
        <v>5.6899999999999999E-2</v>
      </c>
      <c r="CQ20" s="196">
        <v>5.6899999999999999E-2</v>
      </c>
      <c r="CR20" s="196">
        <v>5.6899999999999999E-2</v>
      </c>
      <c r="CS20" s="196">
        <v>5.6899999999999999E-2</v>
      </c>
      <c r="CT20" s="196">
        <v>5.6899999999999999E-2</v>
      </c>
      <c r="CU20" s="196">
        <v>5.6899999999999999E-2</v>
      </c>
      <c r="CV20" s="196">
        <v>5.6899999999999999E-2</v>
      </c>
      <c r="CW20" s="196">
        <v>5.6899999999999999E-2</v>
      </c>
      <c r="CX20" s="196">
        <v>5.6899999999999999E-2</v>
      </c>
      <c r="CY20" s="196">
        <v>5.6899999999999999E-2</v>
      </c>
      <c r="CZ20" s="196">
        <v>5.6899999999999999E-2</v>
      </c>
      <c r="DA20" s="196">
        <v>5.6899999999999999E-2</v>
      </c>
      <c r="DB20" s="196">
        <v>5.6899999999999999E-2</v>
      </c>
      <c r="DC20" s="196">
        <v>5.6899999999999999E-2</v>
      </c>
      <c r="DD20" s="196">
        <v>5.6899999999999999E-2</v>
      </c>
      <c r="DE20" s="196">
        <v>5.6899999999999999E-2</v>
      </c>
      <c r="DF20" s="196">
        <v>5.6899999999999999E-2</v>
      </c>
      <c r="DG20" s="196">
        <v>5.6899999999999999E-2</v>
      </c>
      <c r="DH20" s="196">
        <v>5.6899999999999999E-2</v>
      </c>
      <c r="DI20" s="196">
        <v>5.6899999999999999E-2</v>
      </c>
      <c r="DJ20" s="196">
        <v>5.6899999999999999E-2</v>
      </c>
      <c r="DK20" s="196">
        <v>5.6899999999999999E-2</v>
      </c>
      <c r="DL20" s="196">
        <v>5.6899999999999999E-2</v>
      </c>
      <c r="DM20" s="196">
        <v>5.6899999999999999E-2</v>
      </c>
      <c r="DN20" s="196">
        <v>5.6899999999999999E-2</v>
      </c>
      <c r="DO20" s="196">
        <v>5.6899999999999999E-2</v>
      </c>
      <c r="DP20" s="196">
        <v>5.6899999999999999E-2</v>
      </c>
      <c r="DQ20" s="196">
        <v>5.6899999999999999E-2</v>
      </c>
      <c r="DR20" s="196">
        <v>5.6899999999999999E-2</v>
      </c>
      <c r="DS20" s="196">
        <v>5.6899999999999999E-2</v>
      </c>
      <c r="DT20" s="196">
        <v>5.6899999999999999E-2</v>
      </c>
      <c r="DU20" s="196">
        <v>5.6899999999999999E-2</v>
      </c>
      <c r="DV20" s="196">
        <v>5.6899999999999999E-2</v>
      </c>
      <c r="DW20" s="196">
        <v>5.6899999999999999E-2</v>
      </c>
      <c r="DX20" s="328">
        <v>5.6899999999999999E-2</v>
      </c>
      <c r="DY20" s="450">
        <v>5.6899999999999999E-2</v>
      </c>
      <c r="DZ20" s="328">
        <v>5.6899999999999999E-2</v>
      </c>
      <c r="EA20" s="328">
        <v>5.6899999999999999E-2</v>
      </c>
      <c r="EB20" s="328">
        <v>5.6899999999999999E-2</v>
      </c>
      <c r="EC20" s="328">
        <v>5.6899999999999999E-2</v>
      </c>
      <c r="ED20" s="328">
        <v>5.6899999999999999E-2</v>
      </c>
      <c r="EE20" s="328">
        <v>5.6899999999999999E-2</v>
      </c>
      <c r="EF20" s="328">
        <v>5.6899999999999999E-2</v>
      </c>
      <c r="EG20" s="328">
        <v>5.6899999999999999E-2</v>
      </c>
      <c r="EH20" s="328">
        <v>5.6899999999999999E-2</v>
      </c>
      <c r="EI20" s="328">
        <v>5.6899999999999999E-2</v>
      </c>
      <c r="EJ20" s="328">
        <v>5.6899999999999999E-2</v>
      </c>
      <c r="EK20" s="328">
        <v>5.6899999999999999E-2</v>
      </c>
      <c r="EL20" s="328">
        <v>5.6899999999999999E-2</v>
      </c>
      <c r="EM20" s="328">
        <v>5.6899999999999999E-2</v>
      </c>
      <c r="EN20" s="328">
        <v>5.6899999999999999E-2</v>
      </c>
      <c r="EO20" s="328">
        <v>5.6899999999999999E-2</v>
      </c>
      <c r="EP20" s="328">
        <v>5.6899999999999999E-2</v>
      </c>
      <c r="EQ20" s="328">
        <v>5.6899999999999999E-2</v>
      </c>
      <c r="ER20" s="328">
        <v>5.6899999999999999E-2</v>
      </c>
      <c r="ES20" s="328">
        <v>5.6899999999999999E-2</v>
      </c>
      <c r="ET20" s="328">
        <v>5.6899999999999999E-2</v>
      </c>
      <c r="EU20" s="328">
        <v>5.6899999999999999E-2</v>
      </c>
      <c r="EV20" s="328">
        <v>5.6899999999999999E-2</v>
      </c>
      <c r="EW20" s="328">
        <v>5.6899999999999999E-2</v>
      </c>
      <c r="EX20" s="328">
        <v>5.6899999999999999E-2</v>
      </c>
      <c r="EY20" s="328">
        <v>5.6899999999999999E-2</v>
      </c>
      <c r="EZ20" s="328">
        <v>5.6899999999999999E-2</v>
      </c>
      <c r="FA20" s="328">
        <v>5.6899999999999999E-2</v>
      </c>
      <c r="FB20" s="328">
        <v>5.6899999999999999E-2</v>
      </c>
      <c r="FC20" s="328">
        <v>5.6899999999999999E-2</v>
      </c>
      <c r="FD20" s="328">
        <v>5.6899999999999999E-2</v>
      </c>
      <c r="FE20" s="328">
        <v>5.6899999999999999E-2</v>
      </c>
      <c r="FF20" s="328">
        <v>5.6899999999999999E-2</v>
      </c>
      <c r="FG20" s="328">
        <v>5.6899999999999999E-2</v>
      </c>
      <c r="FH20" s="328">
        <v>5.6899999999999999E-2</v>
      </c>
      <c r="FI20" s="328">
        <v>5.6899999999999999E-2</v>
      </c>
      <c r="FJ20" s="328">
        <v>5.6899999999999999E-2</v>
      </c>
      <c r="FK20" s="328">
        <v>5.6899999999999999E-2</v>
      </c>
      <c r="FL20" s="328">
        <v>5.6899999999999999E-2</v>
      </c>
      <c r="FM20" s="328">
        <v>5.6899999999999999E-2</v>
      </c>
      <c r="FN20" s="328">
        <v>5.6899999999999999E-2</v>
      </c>
      <c r="FO20" s="328">
        <v>5.6899999999999999E-2</v>
      </c>
      <c r="FP20" s="328">
        <v>5.6899999999999999E-2</v>
      </c>
      <c r="FQ20" s="328">
        <v>5.6899999999999999E-2</v>
      </c>
      <c r="FR20" s="328">
        <v>5.6899999999999999E-2</v>
      </c>
      <c r="FS20" s="328">
        <v>5.6899999999999999E-2</v>
      </c>
      <c r="FT20" s="328">
        <v>5.6899999999999999E-2</v>
      </c>
      <c r="FU20" s="328">
        <v>5.6899999999999999E-2</v>
      </c>
      <c r="FV20" s="328">
        <v>5.6899999999999999E-2</v>
      </c>
      <c r="FW20" s="328">
        <v>5.6899999999999999E-2</v>
      </c>
      <c r="FX20" s="406" t="s">
        <v>49</v>
      </c>
      <c r="FY20" s="328"/>
      <c r="FZ20" s="328"/>
      <c r="GA20" s="328"/>
      <c r="GB20" s="328"/>
      <c r="GC20" s="328"/>
      <c r="GD20" s="328"/>
      <c r="GE20" s="328"/>
      <c r="GF20" s="328"/>
      <c r="GG20" s="328"/>
      <c r="GH20" s="328"/>
      <c r="GI20" s="328"/>
      <c r="GJ20" s="328"/>
      <c r="GK20" s="328"/>
      <c r="GL20" s="328"/>
      <c r="GM20" s="328"/>
      <c r="GN20" s="328"/>
      <c r="GO20" s="328"/>
      <c r="GP20" s="328"/>
      <c r="GQ20" s="328"/>
      <c r="GR20" s="328"/>
      <c r="GS20" s="328"/>
      <c r="GT20" s="328"/>
      <c r="GU20" s="328"/>
      <c r="GV20" s="328"/>
      <c r="GW20" s="328"/>
      <c r="GX20" s="328"/>
      <c r="GY20" s="328"/>
      <c r="GZ20" s="328"/>
      <c r="HA20" s="328"/>
      <c r="HB20" s="328"/>
      <c r="HC20" s="328"/>
      <c r="HD20" s="328"/>
      <c r="HE20" s="328"/>
      <c r="HF20" s="328"/>
      <c r="HG20" s="328"/>
      <c r="HH20" s="328"/>
      <c r="HI20" s="328"/>
    </row>
    <row r="21" spans="1:217" s="196" customFormat="1" ht="14">
      <c r="B21" s="164" t="s">
        <v>192</v>
      </c>
      <c r="C21" s="196">
        <v>1.47E-3</v>
      </c>
      <c r="D21" s="196">
        <v>1.47E-3</v>
      </c>
      <c r="E21" s="196">
        <v>1.47E-3</v>
      </c>
      <c r="F21" s="196">
        <v>1.47E-3</v>
      </c>
      <c r="G21" s="196">
        <v>1.47E-3</v>
      </c>
      <c r="H21" s="196">
        <v>1.47E-3</v>
      </c>
      <c r="I21" s="196">
        <v>1.47E-3</v>
      </c>
      <c r="J21" s="196">
        <v>1.47E-3</v>
      </c>
      <c r="K21" s="196">
        <v>1.47E-3</v>
      </c>
      <c r="L21" s="196">
        <v>1.47E-3</v>
      </c>
      <c r="M21" s="196">
        <v>1.47E-3</v>
      </c>
      <c r="N21" s="196">
        <v>1.47E-3</v>
      </c>
      <c r="O21" s="196">
        <v>1.47E-3</v>
      </c>
      <c r="P21" s="196">
        <v>1.47E-3</v>
      </c>
      <c r="Q21" s="196">
        <v>1.47E-3</v>
      </c>
      <c r="R21" s="196">
        <v>1.47E-3</v>
      </c>
      <c r="S21" s="196">
        <v>1.47E-3</v>
      </c>
      <c r="T21" s="196">
        <v>1.47E-3</v>
      </c>
      <c r="U21" s="196">
        <v>1.47E-3</v>
      </c>
      <c r="V21" s="196">
        <v>1.47E-3</v>
      </c>
      <c r="W21" s="196">
        <v>1.47E-3</v>
      </c>
      <c r="X21" s="196">
        <v>1.47E-3</v>
      </c>
      <c r="Y21" s="196">
        <v>1.47E-3</v>
      </c>
      <c r="Z21" s="196">
        <v>1.47E-3</v>
      </c>
      <c r="AA21" s="196">
        <v>1.47E-3</v>
      </c>
      <c r="AB21" s="196">
        <v>1.47E-3</v>
      </c>
      <c r="AC21" s="196">
        <v>1.47E-3</v>
      </c>
      <c r="AD21" s="196">
        <v>1.47E-3</v>
      </c>
      <c r="AE21" s="196">
        <v>1.47E-3</v>
      </c>
      <c r="AF21" s="196">
        <v>1.47E-3</v>
      </c>
      <c r="AG21" s="196">
        <v>1.47E-3</v>
      </c>
      <c r="AH21" s="196">
        <v>1.47E-3</v>
      </c>
      <c r="AI21" s="196">
        <v>1.47E-3</v>
      </c>
      <c r="AJ21" s="196">
        <v>1.47E-3</v>
      </c>
      <c r="AK21" s="196">
        <v>1.47E-3</v>
      </c>
      <c r="AL21" s="196">
        <v>1.47E-3</v>
      </c>
      <c r="AM21" s="196">
        <v>1.47E-3</v>
      </c>
      <c r="AN21" s="196">
        <v>1.47E-3</v>
      </c>
      <c r="AO21" s="196">
        <v>1.47E-3</v>
      </c>
      <c r="AP21" s="196">
        <v>1.47E-3</v>
      </c>
      <c r="AQ21" s="196">
        <v>1.47E-3</v>
      </c>
      <c r="AR21" s="196">
        <v>1.47E-3</v>
      </c>
      <c r="AS21" s="196">
        <v>1.47E-3</v>
      </c>
      <c r="AT21" s="196">
        <v>1.47E-3</v>
      </c>
      <c r="AU21" s="196">
        <v>1.47E-3</v>
      </c>
      <c r="AV21" s="196">
        <v>1.47E-3</v>
      </c>
      <c r="AW21" s="196">
        <v>1.47E-3</v>
      </c>
      <c r="AX21" s="196">
        <v>1.47E-3</v>
      </c>
      <c r="AY21" s="196">
        <v>1.47E-3</v>
      </c>
      <c r="AZ21" s="196">
        <v>1.47E-3</v>
      </c>
      <c r="BA21" s="196">
        <v>1.47E-3</v>
      </c>
      <c r="BB21" s="196">
        <v>1.47E-3</v>
      </c>
      <c r="BC21" s="196">
        <v>1.47E-3</v>
      </c>
      <c r="BD21" s="196">
        <v>1.47E-3</v>
      </c>
      <c r="BE21" s="196">
        <v>1.47E-3</v>
      </c>
      <c r="BF21" s="196">
        <v>1.47E-3</v>
      </c>
      <c r="BG21" s="196">
        <v>1.47E-3</v>
      </c>
      <c r="BH21" s="196">
        <v>1.47E-3</v>
      </c>
      <c r="BI21" s="196">
        <v>1.47E-3</v>
      </c>
      <c r="BJ21" s="196">
        <v>1.47E-3</v>
      </c>
      <c r="BK21" s="196">
        <v>1.47E-3</v>
      </c>
      <c r="BL21" s="196">
        <v>1.47E-3</v>
      </c>
      <c r="BM21" s="196">
        <v>1.47E-3</v>
      </c>
      <c r="BN21" s="196">
        <v>1.47E-3</v>
      </c>
      <c r="BO21" s="196">
        <v>1.47E-3</v>
      </c>
      <c r="BP21" s="196">
        <v>1.47E-3</v>
      </c>
      <c r="BQ21" s="196">
        <v>1.47E-3</v>
      </c>
      <c r="BR21" s="196">
        <v>1.47E-3</v>
      </c>
      <c r="BS21" s="196">
        <v>1.47E-3</v>
      </c>
      <c r="BT21" s="196">
        <v>1.47E-3</v>
      </c>
      <c r="BU21" s="196">
        <v>1.47E-3</v>
      </c>
      <c r="BV21" s="196">
        <v>1.47E-3</v>
      </c>
      <c r="BW21" s="196">
        <v>1.47E-3</v>
      </c>
      <c r="BX21" s="196">
        <v>1.47E-3</v>
      </c>
      <c r="BY21" s="196">
        <v>1.47E-3</v>
      </c>
      <c r="BZ21" s="196">
        <v>1.47E-3</v>
      </c>
      <c r="CA21" s="196">
        <v>1.47E-3</v>
      </c>
      <c r="CB21" s="196">
        <v>1.47E-3</v>
      </c>
      <c r="CC21" s="196">
        <v>1.47E-3</v>
      </c>
      <c r="CD21" s="196">
        <v>1.47E-3</v>
      </c>
      <c r="CE21" s="196">
        <v>1.47E-3</v>
      </c>
      <c r="CF21" s="196">
        <v>1.47E-3</v>
      </c>
      <c r="CG21" s="196">
        <v>1.47E-3</v>
      </c>
      <c r="CH21" s="196">
        <v>1.47E-3</v>
      </c>
      <c r="CI21" s="196">
        <v>1.47E-3</v>
      </c>
      <c r="CJ21" s="196">
        <v>1.47E-3</v>
      </c>
      <c r="CK21" s="196">
        <v>1.47E-3</v>
      </c>
      <c r="CL21" s="196">
        <v>1.47E-3</v>
      </c>
      <c r="CM21" s="196">
        <v>1.47E-3</v>
      </c>
      <c r="CN21" s="196">
        <v>1.47E-3</v>
      </c>
      <c r="CO21" s="196">
        <v>1.47E-3</v>
      </c>
      <c r="CP21" s="196">
        <v>1.47E-3</v>
      </c>
      <c r="CQ21" s="196">
        <v>1.47E-3</v>
      </c>
      <c r="CR21" s="196">
        <v>1.47E-3</v>
      </c>
      <c r="CS21" s="196">
        <v>1.47E-3</v>
      </c>
      <c r="CT21" s="196">
        <v>1.47E-3</v>
      </c>
      <c r="CU21" s="196">
        <v>1.47E-3</v>
      </c>
      <c r="CV21" s="196">
        <v>1.47E-3</v>
      </c>
      <c r="CW21" s="196">
        <v>1.47E-3</v>
      </c>
      <c r="CX21" s="196">
        <v>1.47E-3</v>
      </c>
      <c r="CY21" s="196">
        <v>1.47E-3</v>
      </c>
      <c r="CZ21" s="196">
        <v>1.47E-3</v>
      </c>
      <c r="DA21" s="196">
        <v>1.47E-3</v>
      </c>
      <c r="DB21" s="196">
        <v>1.47E-3</v>
      </c>
      <c r="DC21" s="196">
        <v>1.47E-3</v>
      </c>
      <c r="DD21" s="196">
        <v>1.47E-3</v>
      </c>
      <c r="DE21" s="196">
        <v>1.47E-3</v>
      </c>
      <c r="DF21" s="196">
        <v>1.47E-3</v>
      </c>
      <c r="DG21" s="196">
        <v>1.47E-3</v>
      </c>
      <c r="DH21" s="196">
        <v>1.47E-3</v>
      </c>
      <c r="DI21" s="196">
        <v>1.47E-3</v>
      </c>
      <c r="DJ21" s="196">
        <v>1.47E-3</v>
      </c>
      <c r="DK21" s="196">
        <v>1.47E-3</v>
      </c>
      <c r="DL21" s="196">
        <v>1.47E-3</v>
      </c>
      <c r="DM21" s="196">
        <v>1.47E-3</v>
      </c>
      <c r="DN21" s="196">
        <v>1.47E-3</v>
      </c>
      <c r="DO21" s="196">
        <v>1.47E-3</v>
      </c>
      <c r="DP21" s="196">
        <v>1.47E-3</v>
      </c>
      <c r="DQ21" s="196">
        <v>1.47E-3</v>
      </c>
      <c r="DR21" s="196">
        <v>1.47E-3</v>
      </c>
      <c r="DS21" s="196">
        <v>1.47E-3</v>
      </c>
      <c r="DT21" s="196">
        <v>1.47E-3</v>
      </c>
      <c r="DU21" s="196">
        <v>1.47E-3</v>
      </c>
      <c r="DV21" s="196">
        <v>1.47E-3</v>
      </c>
      <c r="DW21" s="196">
        <v>1.47E-3</v>
      </c>
      <c r="DX21" s="328">
        <v>1.47E-3</v>
      </c>
      <c r="DY21" s="450">
        <v>1.47E-3</v>
      </c>
      <c r="DZ21" s="328">
        <v>1.47E-3</v>
      </c>
      <c r="EA21" s="328">
        <v>1.47E-3</v>
      </c>
      <c r="EB21" s="328">
        <v>1.47E-3</v>
      </c>
      <c r="EC21" s="328">
        <v>1.47E-3</v>
      </c>
      <c r="ED21" s="328">
        <v>1.47E-3</v>
      </c>
      <c r="EE21" s="328">
        <v>1.47E-3</v>
      </c>
      <c r="EF21" s="328">
        <v>1.47E-3</v>
      </c>
      <c r="EG21" s="328">
        <v>1.47E-3</v>
      </c>
      <c r="EH21" s="328">
        <v>1.47E-3</v>
      </c>
      <c r="EI21" s="328">
        <v>1.47E-3</v>
      </c>
      <c r="EJ21" s="328">
        <v>1.47E-3</v>
      </c>
      <c r="EK21" s="328">
        <v>1.47E-3</v>
      </c>
      <c r="EL21" s="328">
        <v>1.47E-3</v>
      </c>
      <c r="EM21" s="328">
        <v>1.47E-3</v>
      </c>
      <c r="EN21" s="328">
        <v>1.47E-3</v>
      </c>
      <c r="EO21" s="328">
        <v>1.47E-3</v>
      </c>
      <c r="EP21" s="328">
        <v>1.47E-3</v>
      </c>
      <c r="EQ21" s="328">
        <v>1.47E-3</v>
      </c>
      <c r="ER21" s="328">
        <v>1.47E-3</v>
      </c>
      <c r="ES21" s="328">
        <v>1.47E-3</v>
      </c>
      <c r="ET21" s="328">
        <v>1.47E-3</v>
      </c>
      <c r="EU21" s="328">
        <v>1.47E-3</v>
      </c>
      <c r="EV21" s="328">
        <v>1.47E-3</v>
      </c>
      <c r="EW21" s="328">
        <v>1.47E-3</v>
      </c>
      <c r="EX21" s="328">
        <v>1.47E-3</v>
      </c>
      <c r="EY21" s="328">
        <v>1.47E-3</v>
      </c>
      <c r="EZ21" s="328">
        <v>1.47E-3</v>
      </c>
      <c r="FA21" s="328">
        <v>1.47E-3</v>
      </c>
      <c r="FB21" s="328">
        <v>1.47E-3</v>
      </c>
      <c r="FC21" s="328">
        <v>1.47E-3</v>
      </c>
      <c r="FD21" s="328">
        <v>1.47E-3</v>
      </c>
      <c r="FE21" s="328">
        <v>1.47E-3</v>
      </c>
      <c r="FF21" s="328">
        <v>1.47E-3</v>
      </c>
      <c r="FG21" s="328">
        <v>1.47E-3</v>
      </c>
      <c r="FH21" s="328">
        <v>1.47E-3</v>
      </c>
      <c r="FI21" s="328">
        <v>1.47E-3</v>
      </c>
      <c r="FJ21" s="328">
        <v>1.47E-3</v>
      </c>
      <c r="FK21" s="328">
        <v>1.47E-3</v>
      </c>
      <c r="FL21" s="328">
        <v>1.47E-3</v>
      </c>
      <c r="FM21" s="328">
        <v>1.47E-3</v>
      </c>
      <c r="FN21" s="328">
        <v>1.47E-3</v>
      </c>
      <c r="FO21" s="328">
        <v>1.47E-3</v>
      </c>
      <c r="FP21" s="328">
        <v>1.47E-3</v>
      </c>
      <c r="FQ21" s="328">
        <v>1.47E-3</v>
      </c>
      <c r="FR21" s="328">
        <v>1.47E-3</v>
      </c>
      <c r="FS21" s="328">
        <v>1.47E-3</v>
      </c>
      <c r="FT21" s="328">
        <v>1.47E-3</v>
      </c>
      <c r="FU21" s="328">
        <v>1.47E-3</v>
      </c>
      <c r="FV21" s="328">
        <v>1.47E-3</v>
      </c>
      <c r="FW21" s="328">
        <v>1.47E-3</v>
      </c>
      <c r="FX21" s="406" t="s">
        <v>49</v>
      </c>
      <c r="FY21" s="328"/>
      <c r="FZ21" s="328"/>
      <c r="GA21" s="328"/>
      <c r="GB21" s="328"/>
      <c r="GC21" s="328"/>
      <c r="GD21" s="328"/>
      <c r="GE21" s="328"/>
      <c r="GF21" s="328"/>
      <c r="GG21" s="328"/>
      <c r="GH21" s="328"/>
      <c r="GI21" s="328"/>
      <c r="GJ21" s="328"/>
      <c r="GK21" s="328"/>
      <c r="GL21" s="328"/>
      <c r="GM21" s="328"/>
      <c r="GN21" s="328"/>
      <c r="GO21" s="328"/>
      <c r="GP21" s="328"/>
      <c r="GQ21" s="328"/>
      <c r="GR21" s="328"/>
      <c r="GS21" s="328"/>
      <c r="GT21" s="328"/>
      <c r="GU21" s="328"/>
      <c r="GV21" s="328"/>
      <c r="GW21" s="328"/>
      <c r="GX21" s="328"/>
      <c r="GY21" s="328"/>
      <c r="GZ21" s="328"/>
      <c r="HA21" s="328"/>
      <c r="HB21" s="328"/>
      <c r="HC21" s="328"/>
      <c r="HD21" s="328"/>
      <c r="HE21" s="328"/>
      <c r="HF21" s="328"/>
      <c r="HG21" s="328"/>
      <c r="HH21" s="328"/>
      <c r="HI21" s="328"/>
    </row>
    <row r="22" spans="1:217" s="196" customFormat="1" ht="14">
      <c r="B22" s="164" t="s">
        <v>111</v>
      </c>
      <c r="C22" s="196" t="s">
        <v>1</v>
      </c>
      <c r="D22" s="196" t="s">
        <v>1</v>
      </c>
      <c r="E22" s="196" t="s">
        <v>1</v>
      </c>
      <c r="F22" s="196" t="s">
        <v>1</v>
      </c>
      <c r="G22" s="196" t="s">
        <v>1</v>
      </c>
      <c r="H22" s="196" t="s">
        <v>1</v>
      </c>
      <c r="I22" s="196" t="s">
        <v>1</v>
      </c>
      <c r="J22" s="196" t="s">
        <v>1</v>
      </c>
      <c r="K22" s="196" t="s">
        <v>1</v>
      </c>
      <c r="AG22" s="196" t="s">
        <v>1</v>
      </c>
      <c r="AH22" s="196">
        <v>1E-3</v>
      </c>
      <c r="AI22" s="196">
        <v>1E-3</v>
      </c>
      <c r="AJ22" s="196">
        <v>2E-3</v>
      </c>
      <c r="AK22" s="196">
        <v>2E-3</v>
      </c>
      <c r="AL22" s="196">
        <v>2E-3</v>
      </c>
      <c r="AM22" s="196">
        <v>2E-3</v>
      </c>
      <c r="AN22" s="196">
        <v>2E-3</v>
      </c>
      <c r="AO22" s="196">
        <v>2E-3</v>
      </c>
      <c r="AP22" s="196">
        <v>2E-3</v>
      </c>
      <c r="AQ22" s="196">
        <v>2E-3</v>
      </c>
      <c r="AR22" s="196">
        <v>2E-3</v>
      </c>
      <c r="AS22" s="196">
        <v>2E-3</v>
      </c>
      <c r="AT22" s="196">
        <v>2E-3</v>
      </c>
      <c r="AU22" s="196">
        <v>2E-3</v>
      </c>
      <c r="AV22" s="196">
        <v>3.0000000000000001E-3</v>
      </c>
      <c r="AW22" s="196">
        <v>3.0000000000000001E-3</v>
      </c>
      <c r="AX22" s="196">
        <v>3.0000000000000001E-3</v>
      </c>
      <c r="AY22" s="196">
        <v>3.0000000000000001E-3</v>
      </c>
      <c r="AZ22" s="196">
        <v>3.0000000000000001E-3</v>
      </c>
      <c r="BA22" s="196">
        <v>3.0000000000000001E-3</v>
      </c>
      <c r="BB22" s="196">
        <v>3.0000000000000001E-3</v>
      </c>
      <c r="BC22" s="196">
        <v>3.0000000000000001E-3</v>
      </c>
      <c r="BD22" s="196">
        <v>3.0000000000000001E-3</v>
      </c>
      <c r="BE22" s="196">
        <v>3.0000000000000001E-3</v>
      </c>
      <c r="BF22" s="196">
        <v>3.0000000000000001E-3</v>
      </c>
      <c r="BG22" s="196">
        <v>3.0000000000000001E-3</v>
      </c>
      <c r="BH22" s="196">
        <v>3.0000000000000001E-3</v>
      </c>
      <c r="BI22" s="196">
        <v>3.0000000000000001E-3</v>
      </c>
      <c r="BJ22" s="196">
        <v>3.0000000000000001E-3</v>
      </c>
      <c r="BK22" s="196">
        <v>3.0000000000000001E-3</v>
      </c>
      <c r="BL22" s="196">
        <v>3.0000000000000001E-3</v>
      </c>
      <c r="BM22" s="196">
        <v>3.0000000000000001E-3</v>
      </c>
      <c r="BN22" s="196">
        <v>3.0000000000000001E-3</v>
      </c>
      <c r="BO22" s="196">
        <v>3.0000000000000001E-3</v>
      </c>
      <c r="BP22" s="196">
        <v>3.0000000000000001E-3</v>
      </c>
      <c r="BQ22" s="196">
        <v>3.0000000000000001E-3</v>
      </c>
      <c r="BR22" s="196">
        <v>3.0000000000000001E-3</v>
      </c>
      <c r="BS22" s="196">
        <v>3.0000000000000001E-3</v>
      </c>
      <c r="BT22" s="196">
        <v>3.0000000000000001E-3</v>
      </c>
      <c r="BU22" s="196">
        <v>3.0000000000000001E-3</v>
      </c>
      <c r="BV22" s="196">
        <v>3.0000000000000001E-3</v>
      </c>
      <c r="BW22" s="196">
        <v>3.0000000000000001E-3</v>
      </c>
      <c r="BX22" s="196">
        <v>3.0000000000000001E-3</v>
      </c>
      <c r="BY22" s="196">
        <v>3.0000000000000001E-3</v>
      </c>
      <c r="BZ22" s="196">
        <v>3.0000000000000001E-3</v>
      </c>
      <c r="CA22" s="196">
        <v>3.0000000000000001E-3</v>
      </c>
      <c r="CB22" s="196">
        <v>3.0000000000000001E-3</v>
      </c>
      <c r="CC22" s="196">
        <v>3.0000000000000001E-3</v>
      </c>
      <c r="CD22" s="196">
        <v>3.0000000000000001E-3</v>
      </c>
      <c r="CE22" s="196">
        <v>3.0000000000000001E-3</v>
      </c>
      <c r="CF22" s="196">
        <v>3.0000000000000001E-3</v>
      </c>
      <c r="CG22" s="196">
        <v>3.0000000000000001E-3</v>
      </c>
      <c r="CH22" s="196">
        <v>3.0000000000000001E-3</v>
      </c>
      <c r="CI22" s="196">
        <v>3.0000000000000001E-3</v>
      </c>
      <c r="CJ22" s="196">
        <v>3.0000000000000001E-3</v>
      </c>
      <c r="CK22" s="196">
        <v>3.0000000000000001E-3</v>
      </c>
      <c r="CL22" s="196">
        <v>3.0000000000000001E-3</v>
      </c>
      <c r="CM22" s="196">
        <v>3.0000000000000001E-3</v>
      </c>
      <c r="CN22" s="196">
        <v>3.0000000000000001E-3</v>
      </c>
      <c r="CO22" s="196">
        <v>3.0000000000000001E-3</v>
      </c>
      <c r="CP22" s="196">
        <v>3.0000000000000001E-3</v>
      </c>
      <c r="CQ22" s="196">
        <v>3.0000000000000001E-3</v>
      </c>
      <c r="CR22" s="196">
        <v>3.0000000000000001E-3</v>
      </c>
      <c r="CS22" s="196">
        <v>3.0000000000000001E-3</v>
      </c>
      <c r="CT22" s="196">
        <v>3.0000000000000001E-3</v>
      </c>
      <c r="CU22" s="196">
        <v>3.0000000000000001E-3</v>
      </c>
      <c r="CV22" s="196">
        <v>3.0000000000000001E-3</v>
      </c>
      <c r="CW22" s="196">
        <v>3.0000000000000001E-3</v>
      </c>
      <c r="CX22" s="196">
        <v>3.0000000000000001E-3</v>
      </c>
      <c r="CY22" s="196">
        <v>3.0000000000000001E-3</v>
      </c>
      <c r="CZ22" s="196">
        <v>3.0000000000000001E-3</v>
      </c>
      <c r="DA22" s="196">
        <v>3.0000000000000001E-3</v>
      </c>
      <c r="DB22" s="196">
        <v>3.0000000000000001E-3</v>
      </c>
      <c r="DC22" s="196">
        <v>3.0000000000000001E-3</v>
      </c>
      <c r="DD22" s="196">
        <v>3.0000000000000001E-3</v>
      </c>
      <c r="DE22" s="196">
        <v>3.0000000000000001E-3</v>
      </c>
      <c r="DF22" s="196">
        <v>3.0000000000000001E-3</v>
      </c>
      <c r="DG22" s="196">
        <v>3.0000000000000001E-3</v>
      </c>
      <c r="DH22" s="196">
        <v>3.0000000000000001E-3</v>
      </c>
      <c r="DI22" s="196">
        <v>3.0000000000000001E-3</v>
      </c>
      <c r="DJ22" s="196">
        <v>3.0000000000000001E-3</v>
      </c>
      <c r="DK22" s="196">
        <v>3.0000000000000001E-3</v>
      </c>
      <c r="DL22" s="196">
        <v>3.0000000000000001E-3</v>
      </c>
      <c r="DM22" s="196">
        <v>3.0000000000000001E-3</v>
      </c>
      <c r="DN22" s="196">
        <v>3.0000000000000001E-3</v>
      </c>
      <c r="DO22" s="196">
        <v>3.0000000000000001E-3</v>
      </c>
      <c r="DP22" s="196">
        <v>3.0000000000000001E-3</v>
      </c>
      <c r="DQ22" s="196">
        <v>3.0000000000000001E-3</v>
      </c>
      <c r="DR22" s="196">
        <v>3.0000000000000001E-3</v>
      </c>
      <c r="DS22" s="196">
        <v>3.0000000000000001E-3</v>
      </c>
      <c r="DT22" s="196">
        <v>3.0000000000000001E-3</v>
      </c>
      <c r="DU22" s="196">
        <v>3.0000000000000001E-3</v>
      </c>
      <c r="DV22" s="196">
        <v>3.0000000000000001E-3</v>
      </c>
      <c r="DW22" s="196">
        <v>3.0000000000000001E-3</v>
      </c>
      <c r="DX22" s="328">
        <v>3.0000000000000001E-3</v>
      </c>
      <c r="DY22" s="450">
        <v>3.0000000000000001E-3</v>
      </c>
      <c r="DZ22" s="328">
        <v>3.0000000000000001E-3</v>
      </c>
      <c r="EA22" s="328">
        <v>3.0000000000000001E-3</v>
      </c>
      <c r="EB22" s="328">
        <v>3.0000000000000001E-3</v>
      </c>
      <c r="EC22" s="328">
        <v>3.0000000000000001E-3</v>
      </c>
      <c r="ED22" s="328">
        <v>3.0000000000000001E-3</v>
      </c>
      <c r="EE22" s="328">
        <v>3.0000000000000001E-3</v>
      </c>
      <c r="EF22" s="328">
        <v>3.0000000000000001E-3</v>
      </c>
      <c r="EG22" s="328">
        <v>3.0000000000000001E-3</v>
      </c>
      <c r="EH22" s="328">
        <v>3.0000000000000001E-3</v>
      </c>
      <c r="EI22" s="328">
        <v>3.0000000000000001E-3</v>
      </c>
      <c r="EJ22" s="328">
        <v>3.0000000000000001E-3</v>
      </c>
      <c r="EK22" s="328">
        <v>3.0000000000000001E-3</v>
      </c>
      <c r="EL22" s="328">
        <v>3.0000000000000001E-3</v>
      </c>
      <c r="EM22" s="328">
        <v>3.0000000000000001E-3</v>
      </c>
      <c r="EN22" s="328">
        <v>3.0000000000000001E-3</v>
      </c>
      <c r="EO22" s="328">
        <v>3.0000000000000001E-3</v>
      </c>
      <c r="EP22" s="328">
        <v>3.0000000000000001E-3</v>
      </c>
      <c r="EQ22" s="328">
        <v>3.0000000000000001E-3</v>
      </c>
      <c r="ER22" s="328">
        <v>3.0000000000000001E-3</v>
      </c>
      <c r="ES22" s="328">
        <v>3.0000000000000001E-3</v>
      </c>
      <c r="ET22" s="328">
        <v>3.0000000000000001E-3</v>
      </c>
      <c r="EU22" s="328">
        <v>3.0000000000000001E-3</v>
      </c>
      <c r="EV22" s="328">
        <v>3.0000000000000001E-3</v>
      </c>
      <c r="EW22" s="328">
        <v>3.0000000000000001E-3</v>
      </c>
      <c r="EX22" s="328">
        <v>3.0000000000000001E-3</v>
      </c>
      <c r="EY22" s="328">
        <v>3.0000000000000001E-3</v>
      </c>
      <c r="EZ22" s="328">
        <v>3.0000000000000001E-3</v>
      </c>
      <c r="FA22" s="328">
        <v>3.0000000000000001E-3</v>
      </c>
      <c r="FB22" s="328">
        <v>3.0000000000000001E-3</v>
      </c>
      <c r="FC22" s="328">
        <v>3.0000000000000001E-3</v>
      </c>
      <c r="FD22" s="328">
        <v>3.0000000000000001E-3</v>
      </c>
      <c r="FE22" s="328">
        <v>3.0000000000000001E-3</v>
      </c>
      <c r="FF22" s="328">
        <v>3.0000000000000001E-3</v>
      </c>
      <c r="FG22" s="328">
        <v>3.0000000000000001E-3</v>
      </c>
      <c r="FH22" s="328">
        <v>3.0000000000000001E-3</v>
      </c>
      <c r="FI22" s="328">
        <v>3.0000000000000001E-3</v>
      </c>
      <c r="FJ22" s="328">
        <v>3.0000000000000001E-3</v>
      </c>
      <c r="FK22" s="328">
        <v>3.0000000000000001E-3</v>
      </c>
      <c r="FL22" s="328">
        <v>3.0000000000000001E-3</v>
      </c>
      <c r="FM22" s="328">
        <v>3.0000000000000001E-3</v>
      </c>
      <c r="FN22" s="328">
        <v>3.0000000000000001E-3</v>
      </c>
      <c r="FO22" s="328">
        <v>3.0000000000000001E-3</v>
      </c>
      <c r="FP22" s="328">
        <v>3.0000000000000001E-3</v>
      </c>
      <c r="FQ22" s="328">
        <v>3.0000000000000001E-3</v>
      </c>
      <c r="FR22" s="328">
        <v>3.0000000000000001E-3</v>
      </c>
      <c r="FS22" s="328">
        <v>3.0000000000000001E-3</v>
      </c>
      <c r="FT22" s="328">
        <v>3.0000000000000001E-3</v>
      </c>
      <c r="FU22" s="328">
        <v>3.0000000000000001E-3</v>
      </c>
      <c r="FV22" s="328">
        <v>3.0000000000000001E-3</v>
      </c>
      <c r="FW22" s="328">
        <v>3.0000000000000001E-3</v>
      </c>
      <c r="FX22" s="406" t="s">
        <v>49</v>
      </c>
      <c r="FY22" s="328"/>
      <c r="FZ22" s="328"/>
      <c r="GA22" s="328"/>
      <c r="GB22" s="328"/>
      <c r="GC22" s="328"/>
      <c r="GD22" s="328"/>
      <c r="GE22" s="328"/>
      <c r="GF22" s="328"/>
      <c r="GG22" s="328"/>
      <c r="GH22" s="328"/>
      <c r="GI22" s="328"/>
      <c r="GJ22" s="328"/>
      <c r="GK22" s="328"/>
      <c r="GL22" s="328"/>
      <c r="GM22" s="328"/>
      <c r="GN22" s="328"/>
      <c r="GO22" s="328"/>
      <c r="GP22" s="328"/>
      <c r="GQ22" s="328"/>
      <c r="GR22" s="328"/>
      <c r="GS22" s="328"/>
      <c r="GT22" s="328"/>
      <c r="GU22" s="328"/>
      <c r="GV22" s="328"/>
      <c r="GW22" s="328"/>
      <c r="GX22" s="328"/>
      <c r="GY22" s="328"/>
      <c r="GZ22" s="328"/>
      <c r="HA22" s="328"/>
      <c r="HB22" s="328"/>
      <c r="HC22" s="328"/>
      <c r="HD22" s="328"/>
      <c r="HE22" s="328"/>
      <c r="HF22" s="328"/>
      <c r="HG22" s="328"/>
      <c r="HH22" s="328"/>
      <c r="HI22" s="328"/>
    </row>
    <row r="23" spans="1:217" s="157" customFormat="1" ht="14">
      <c r="B23" s="164" t="s">
        <v>54</v>
      </c>
      <c r="C23" s="159">
        <f t="shared" ref="C23:AH23" si="20">SUM(C20:C22)</f>
        <v>3.0869999999999998E-2</v>
      </c>
      <c r="D23" s="159">
        <f t="shared" si="20"/>
        <v>3.0869999999999998E-2</v>
      </c>
      <c r="E23" s="159">
        <f t="shared" si="20"/>
        <v>3.0869999999999998E-2</v>
      </c>
      <c r="F23" s="159">
        <f t="shared" si="20"/>
        <v>3.0869999999999998E-2</v>
      </c>
      <c r="G23" s="159">
        <f t="shared" si="20"/>
        <v>3.0869999999999998E-2</v>
      </c>
      <c r="H23" s="159">
        <f t="shared" si="20"/>
        <v>3.0869999999999998E-2</v>
      </c>
      <c r="I23" s="159">
        <f t="shared" si="20"/>
        <v>3.0869999999999998E-2</v>
      </c>
      <c r="J23" s="159">
        <f t="shared" si="20"/>
        <v>3.0869999999999998E-2</v>
      </c>
      <c r="K23" s="159">
        <f t="shared" si="20"/>
        <v>3.0869999999999998E-2</v>
      </c>
      <c r="L23" s="159">
        <f t="shared" si="20"/>
        <v>3.0869999999999998E-2</v>
      </c>
      <c r="M23" s="159">
        <f t="shared" si="20"/>
        <v>3.0869999999999998E-2</v>
      </c>
      <c r="N23" s="159">
        <f t="shared" si="20"/>
        <v>3.0869999999999998E-2</v>
      </c>
      <c r="O23" s="159">
        <f t="shared" si="20"/>
        <v>3.1870000000000002E-2</v>
      </c>
      <c r="P23" s="159">
        <f t="shared" si="20"/>
        <v>3.1870000000000002E-2</v>
      </c>
      <c r="Q23" s="159">
        <f t="shared" si="20"/>
        <v>3.1870000000000002E-2</v>
      </c>
      <c r="R23" s="159">
        <f t="shared" si="20"/>
        <v>3.2869999999999996E-2</v>
      </c>
      <c r="S23" s="159">
        <f t="shared" si="20"/>
        <v>3.2869999999999996E-2</v>
      </c>
      <c r="T23" s="159">
        <f t="shared" si="20"/>
        <v>3.2869999999999996E-2</v>
      </c>
      <c r="U23" s="159">
        <f t="shared" si="20"/>
        <v>3.3869999999999997E-2</v>
      </c>
      <c r="V23" s="159">
        <f t="shared" si="20"/>
        <v>3.3869999999999997E-2</v>
      </c>
      <c r="W23" s="159">
        <f t="shared" si="20"/>
        <v>3.3869999999999997E-2</v>
      </c>
      <c r="X23" s="159">
        <f t="shared" si="20"/>
        <v>3.4869999999999998E-2</v>
      </c>
      <c r="Y23" s="159">
        <f t="shared" si="20"/>
        <v>3.4869999999999998E-2</v>
      </c>
      <c r="Z23" s="159">
        <f t="shared" si="20"/>
        <v>3.4869999999999998E-2</v>
      </c>
      <c r="AA23" s="159">
        <f t="shared" si="20"/>
        <v>3.5869999999999999E-2</v>
      </c>
      <c r="AB23" s="159">
        <f t="shared" si="20"/>
        <v>3.5869999999999999E-2</v>
      </c>
      <c r="AC23" s="159">
        <f t="shared" si="20"/>
        <v>3.5869999999999999E-2</v>
      </c>
      <c r="AD23" s="159">
        <f t="shared" si="20"/>
        <v>3.687E-2</v>
      </c>
      <c r="AE23" s="159">
        <f t="shared" si="20"/>
        <v>3.687E-2</v>
      </c>
      <c r="AF23" s="159">
        <f t="shared" si="20"/>
        <v>3.687E-2</v>
      </c>
      <c r="AG23" s="159">
        <f t="shared" si="20"/>
        <v>3.7870000000000001E-2</v>
      </c>
      <c r="AH23" s="159">
        <f t="shared" si="20"/>
        <v>4.1369999999999997E-2</v>
      </c>
      <c r="AI23" s="159">
        <f t="shared" ref="AI23:CT23" si="21">SUM(AI20:AI22)</f>
        <v>4.1369999999999997E-2</v>
      </c>
      <c r="AJ23" s="159">
        <f t="shared" si="21"/>
        <v>4.5870000000000001E-2</v>
      </c>
      <c r="AK23" s="159">
        <f t="shared" si="21"/>
        <v>4.5870000000000001E-2</v>
      </c>
      <c r="AL23" s="159">
        <f t="shared" si="21"/>
        <v>4.5870000000000001E-2</v>
      </c>
      <c r="AM23" s="159">
        <f t="shared" si="21"/>
        <v>4.6870000000000002E-2</v>
      </c>
      <c r="AN23" s="159">
        <f t="shared" si="21"/>
        <v>4.6870000000000002E-2</v>
      </c>
      <c r="AO23" s="159">
        <f t="shared" si="21"/>
        <v>4.6870000000000002E-2</v>
      </c>
      <c r="AP23" s="159">
        <f t="shared" si="21"/>
        <v>4.7870000000000003E-2</v>
      </c>
      <c r="AQ23" s="159">
        <f t="shared" si="21"/>
        <v>4.7870000000000003E-2</v>
      </c>
      <c r="AR23" s="159">
        <f t="shared" si="21"/>
        <v>4.7870000000000003E-2</v>
      </c>
      <c r="AS23" s="159">
        <f t="shared" si="21"/>
        <v>4.8870000000000004E-2</v>
      </c>
      <c r="AT23" s="159">
        <f t="shared" si="21"/>
        <v>4.8870000000000004E-2</v>
      </c>
      <c r="AU23" s="159">
        <f t="shared" si="21"/>
        <v>4.8870000000000004E-2</v>
      </c>
      <c r="AV23" s="159">
        <f t="shared" si="21"/>
        <v>5.3370000000000001E-2</v>
      </c>
      <c r="AW23" s="159">
        <f t="shared" si="21"/>
        <v>5.3370000000000001E-2</v>
      </c>
      <c r="AX23" s="159">
        <f t="shared" si="21"/>
        <v>5.3370000000000001E-2</v>
      </c>
      <c r="AY23" s="159">
        <f t="shared" si="21"/>
        <v>5.4370000000000002E-2</v>
      </c>
      <c r="AZ23" s="159">
        <f t="shared" si="21"/>
        <v>5.4370000000000002E-2</v>
      </c>
      <c r="BA23" s="159">
        <f t="shared" si="21"/>
        <v>5.4370000000000002E-2</v>
      </c>
      <c r="BB23" s="159">
        <f t="shared" si="21"/>
        <v>5.5370000000000003E-2</v>
      </c>
      <c r="BC23" s="159">
        <f t="shared" si="21"/>
        <v>5.5370000000000003E-2</v>
      </c>
      <c r="BD23" s="159">
        <f t="shared" si="21"/>
        <v>5.5370000000000003E-2</v>
      </c>
      <c r="BE23" s="159">
        <f t="shared" si="21"/>
        <v>5.5370000000000003E-2</v>
      </c>
      <c r="BF23" s="159">
        <f t="shared" si="21"/>
        <v>5.5370000000000003E-2</v>
      </c>
      <c r="BG23" s="159">
        <f t="shared" si="21"/>
        <v>5.5370000000000003E-2</v>
      </c>
      <c r="BH23" s="159">
        <f t="shared" si="21"/>
        <v>6.1370000000000001E-2</v>
      </c>
      <c r="BI23" s="159">
        <f t="shared" si="21"/>
        <v>6.1370000000000001E-2</v>
      </c>
      <c r="BJ23" s="159">
        <f t="shared" si="21"/>
        <v>6.1370000000000001E-2</v>
      </c>
      <c r="BK23" s="159">
        <f t="shared" si="21"/>
        <v>6.1370000000000001E-2</v>
      </c>
      <c r="BL23" s="159">
        <f t="shared" si="21"/>
        <v>6.1370000000000001E-2</v>
      </c>
      <c r="BM23" s="159">
        <f t="shared" si="21"/>
        <v>6.1370000000000001E-2</v>
      </c>
      <c r="BN23" s="159">
        <f t="shared" si="21"/>
        <v>6.1370000000000001E-2</v>
      </c>
      <c r="BO23" s="159">
        <f t="shared" si="21"/>
        <v>6.1370000000000001E-2</v>
      </c>
      <c r="BP23" s="159">
        <f t="shared" si="21"/>
        <v>6.1370000000000001E-2</v>
      </c>
      <c r="BQ23" s="159">
        <f t="shared" si="21"/>
        <v>6.1370000000000001E-2</v>
      </c>
      <c r="BR23" s="159">
        <f t="shared" si="21"/>
        <v>6.1370000000000001E-2</v>
      </c>
      <c r="BS23" s="159">
        <f t="shared" si="21"/>
        <v>6.1370000000000001E-2</v>
      </c>
      <c r="BT23" s="159">
        <f t="shared" si="21"/>
        <v>6.1370000000000001E-2</v>
      </c>
      <c r="BU23" s="159">
        <f t="shared" si="21"/>
        <v>6.1370000000000001E-2</v>
      </c>
      <c r="BV23" s="159">
        <f t="shared" si="21"/>
        <v>6.1370000000000001E-2</v>
      </c>
      <c r="BW23" s="159">
        <f t="shared" si="21"/>
        <v>6.1370000000000001E-2</v>
      </c>
      <c r="BX23" s="159">
        <f t="shared" si="21"/>
        <v>6.1370000000000001E-2</v>
      </c>
      <c r="BY23" s="159">
        <f t="shared" si="21"/>
        <v>6.1370000000000001E-2</v>
      </c>
      <c r="BZ23" s="159">
        <f t="shared" si="21"/>
        <v>6.1370000000000001E-2</v>
      </c>
      <c r="CA23" s="159">
        <f t="shared" si="21"/>
        <v>6.1370000000000001E-2</v>
      </c>
      <c r="CB23" s="159">
        <f t="shared" si="21"/>
        <v>6.1370000000000001E-2</v>
      </c>
      <c r="CC23" s="159">
        <f t="shared" si="21"/>
        <v>6.1370000000000001E-2</v>
      </c>
      <c r="CD23" s="159">
        <f t="shared" si="21"/>
        <v>6.1370000000000001E-2</v>
      </c>
      <c r="CE23" s="159">
        <f t="shared" si="21"/>
        <v>6.1370000000000001E-2</v>
      </c>
      <c r="CF23" s="159">
        <f t="shared" si="21"/>
        <v>6.1370000000000001E-2</v>
      </c>
      <c r="CG23" s="159">
        <f t="shared" si="21"/>
        <v>6.1370000000000001E-2</v>
      </c>
      <c r="CH23" s="159">
        <f t="shared" si="21"/>
        <v>6.1370000000000001E-2</v>
      </c>
      <c r="CI23" s="159">
        <f t="shared" si="21"/>
        <v>6.1370000000000001E-2</v>
      </c>
      <c r="CJ23" s="159">
        <f t="shared" si="21"/>
        <v>6.1370000000000001E-2</v>
      </c>
      <c r="CK23" s="159">
        <f t="shared" si="21"/>
        <v>6.1370000000000001E-2</v>
      </c>
      <c r="CL23" s="159">
        <f t="shared" si="21"/>
        <v>6.1370000000000001E-2</v>
      </c>
      <c r="CM23" s="159">
        <f t="shared" si="21"/>
        <v>6.1370000000000001E-2</v>
      </c>
      <c r="CN23" s="159">
        <f t="shared" si="21"/>
        <v>6.1370000000000001E-2</v>
      </c>
      <c r="CO23" s="159">
        <f t="shared" si="21"/>
        <v>6.1370000000000001E-2</v>
      </c>
      <c r="CP23" s="159">
        <f t="shared" si="21"/>
        <v>6.1370000000000001E-2</v>
      </c>
      <c r="CQ23" s="159">
        <f t="shared" si="21"/>
        <v>6.1370000000000001E-2</v>
      </c>
      <c r="CR23" s="159">
        <f t="shared" si="21"/>
        <v>6.1370000000000001E-2</v>
      </c>
      <c r="CS23" s="159">
        <f t="shared" si="21"/>
        <v>6.1370000000000001E-2</v>
      </c>
      <c r="CT23" s="159">
        <f t="shared" si="21"/>
        <v>6.1370000000000001E-2</v>
      </c>
      <c r="CU23" s="159">
        <f t="shared" ref="CU23:DH23" si="22">SUM(CU20:CU22)</f>
        <v>6.1370000000000001E-2</v>
      </c>
      <c r="CV23" s="159">
        <f t="shared" si="22"/>
        <v>6.1370000000000001E-2</v>
      </c>
      <c r="CW23" s="159">
        <f t="shared" si="22"/>
        <v>6.1370000000000001E-2</v>
      </c>
      <c r="CX23" s="159">
        <f t="shared" si="22"/>
        <v>6.1370000000000001E-2</v>
      </c>
      <c r="CY23" s="159">
        <f t="shared" si="22"/>
        <v>6.1370000000000001E-2</v>
      </c>
      <c r="CZ23" s="159">
        <f t="shared" si="22"/>
        <v>6.1370000000000001E-2</v>
      </c>
      <c r="DA23" s="159">
        <f t="shared" si="22"/>
        <v>6.1370000000000001E-2</v>
      </c>
      <c r="DB23" s="159">
        <f t="shared" si="22"/>
        <v>6.1370000000000001E-2</v>
      </c>
      <c r="DC23" s="159">
        <f t="shared" si="22"/>
        <v>6.1370000000000001E-2</v>
      </c>
      <c r="DD23" s="159">
        <f t="shared" si="22"/>
        <v>6.1370000000000001E-2</v>
      </c>
      <c r="DE23" s="159">
        <f t="shared" si="22"/>
        <v>6.1370000000000001E-2</v>
      </c>
      <c r="DF23" s="159">
        <f t="shared" si="22"/>
        <v>6.1370000000000001E-2</v>
      </c>
      <c r="DG23" s="159">
        <f t="shared" si="22"/>
        <v>6.1370000000000001E-2</v>
      </c>
      <c r="DH23" s="159">
        <f t="shared" si="22"/>
        <v>6.1370000000000001E-2</v>
      </c>
      <c r="DI23" s="159">
        <f t="shared" ref="DI23:DO23" si="23">SUM(DI20:DI22)</f>
        <v>6.1370000000000001E-2</v>
      </c>
      <c r="DJ23" s="159">
        <f t="shared" si="23"/>
        <v>6.1370000000000001E-2</v>
      </c>
      <c r="DK23" s="159">
        <f t="shared" si="23"/>
        <v>6.1370000000000001E-2</v>
      </c>
      <c r="DL23" s="159">
        <f t="shared" si="23"/>
        <v>6.1370000000000001E-2</v>
      </c>
      <c r="DM23" s="159">
        <f t="shared" si="23"/>
        <v>6.1370000000000001E-2</v>
      </c>
      <c r="DN23" s="159">
        <f t="shared" si="23"/>
        <v>6.1370000000000001E-2</v>
      </c>
      <c r="DO23" s="159">
        <f t="shared" si="23"/>
        <v>6.1370000000000001E-2</v>
      </c>
      <c r="DP23" s="159">
        <f t="shared" ref="DP23:DW23" si="24">SUM(DP20:DP22)</f>
        <v>6.1370000000000001E-2</v>
      </c>
      <c r="DQ23" s="159">
        <f t="shared" si="24"/>
        <v>6.1370000000000001E-2</v>
      </c>
      <c r="DR23" s="159">
        <f t="shared" si="24"/>
        <v>6.1370000000000001E-2</v>
      </c>
      <c r="DS23" s="159">
        <f t="shared" si="24"/>
        <v>6.1370000000000001E-2</v>
      </c>
      <c r="DT23" s="159">
        <f t="shared" si="24"/>
        <v>6.1370000000000001E-2</v>
      </c>
      <c r="DU23" s="159">
        <f t="shared" si="24"/>
        <v>6.1370000000000001E-2</v>
      </c>
      <c r="DV23" s="159">
        <f t="shared" si="24"/>
        <v>6.1370000000000001E-2</v>
      </c>
      <c r="DW23" s="159">
        <f t="shared" si="24"/>
        <v>6.1370000000000001E-2</v>
      </c>
      <c r="DX23" s="330">
        <f t="shared" ref="DX23:FC23" si="25">SUM(DX20:DX22)</f>
        <v>6.1370000000000001E-2</v>
      </c>
      <c r="DY23" s="451">
        <f t="shared" si="25"/>
        <v>6.1370000000000001E-2</v>
      </c>
      <c r="DZ23" s="452">
        <f t="shared" si="25"/>
        <v>6.1370000000000001E-2</v>
      </c>
      <c r="EA23" s="452">
        <f t="shared" si="25"/>
        <v>6.1370000000000001E-2</v>
      </c>
      <c r="EB23" s="452">
        <f t="shared" si="25"/>
        <v>6.1370000000000001E-2</v>
      </c>
      <c r="EC23" s="452">
        <f t="shared" si="25"/>
        <v>6.1370000000000001E-2</v>
      </c>
      <c r="ED23" s="452">
        <f t="shared" si="25"/>
        <v>6.1370000000000001E-2</v>
      </c>
      <c r="EE23" s="452">
        <f t="shared" si="25"/>
        <v>6.1370000000000001E-2</v>
      </c>
      <c r="EF23" s="452">
        <f t="shared" si="25"/>
        <v>6.1370000000000001E-2</v>
      </c>
      <c r="EG23" s="452">
        <f t="shared" si="25"/>
        <v>6.1370000000000001E-2</v>
      </c>
      <c r="EH23" s="452">
        <f t="shared" si="25"/>
        <v>6.1370000000000001E-2</v>
      </c>
      <c r="EI23" s="452">
        <f t="shared" si="25"/>
        <v>6.1370000000000001E-2</v>
      </c>
      <c r="EJ23" s="452">
        <f t="shared" si="25"/>
        <v>6.1370000000000001E-2</v>
      </c>
      <c r="EK23" s="452">
        <f t="shared" si="25"/>
        <v>6.1370000000000001E-2</v>
      </c>
      <c r="EL23" s="452">
        <f t="shared" si="25"/>
        <v>6.1370000000000001E-2</v>
      </c>
      <c r="EM23" s="452">
        <f t="shared" si="25"/>
        <v>6.1370000000000001E-2</v>
      </c>
      <c r="EN23" s="452">
        <f t="shared" si="25"/>
        <v>6.1370000000000001E-2</v>
      </c>
      <c r="EO23" s="452">
        <f t="shared" si="25"/>
        <v>6.1370000000000001E-2</v>
      </c>
      <c r="EP23" s="452">
        <f t="shared" si="25"/>
        <v>6.1370000000000001E-2</v>
      </c>
      <c r="EQ23" s="452">
        <f t="shared" si="25"/>
        <v>6.1370000000000001E-2</v>
      </c>
      <c r="ER23" s="452">
        <f t="shared" si="25"/>
        <v>6.1370000000000001E-2</v>
      </c>
      <c r="ES23" s="452">
        <f t="shared" si="25"/>
        <v>6.1370000000000001E-2</v>
      </c>
      <c r="ET23" s="452">
        <f t="shared" si="25"/>
        <v>6.1370000000000001E-2</v>
      </c>
      <c r="EU23" s="452">
        <f t="shared" si="25"/>
        <v>6.1370000000000001E-2</v>
      </c>
      <c r="EV23" s="452">
        <f t="shared" si="25"/>
        <v>6.1370000000000001E-2</v>
      </c>
      <c r="EW23" s="452">
        <f t="shared" si="25"/>
        <v>6.1370000000000001E-2</v>
      </c>
      <c r="EX23" s="452">
        <f t="shared" si="25"/>
        <v>6.1370000000000001E-2</v>
      </c>
      <c r="EY23" s="452">
        <f t="shared" si="25"/>
        <v>6.1370000000000001E-2</v>
      </c>
      <c r="EZ23" s="452">
        <f t="shared" si="25"/>
        <v>6.1370000000000001E-2</v>
      </c>
      <c r="FA23" s="452">
        <f t="shared" si="25"/>
        <v>6.1370000000000001E-2</v>
      </c>
      <c r="FB23" s="452">
        <f t="shared" si="25"/>
        <v>6.1370000000000001E-2</v>
      </c>
      <c r="FC23" s="452">
        <f t="shared" si="25"/>
        <v>6.1370000000000001E-2</v>
      </c>
      <c r="FD23" s="452">
        <f t="shared" ref="FD23:FW23" si="26">SUM(FD20:FD22)</f>
        <v>6.1370000000000001E-2</v>
      </c>
      <c r="FE23" s="452">
        <f t="shared" si="26"/>
        <v>6.1370000000000001E-2</v>
      </c>
      <c r="FF23" s="452">
        <f t="shared" si="26"/>
        <v>6.1370000000000001E-2</v>
      </c>
      <c r="FG23" s="452">
        <f t="shared" si="26"/>
        <v>6.1370000000000001E-2</v>
      </c>
      <c r="FH23" s="452">
        <f t="shared" si="26"/>
        <v>6.1370000000000001E-2</v>
      </c>
      <c r="FI23" s="452">
        <f t="shared" si="26"/>
        <v>6.1370000000000001E-2</v>
      </c>
      <c r="FJ23" s="452">
        <f t="shared" si="26"/>
        <v>6.1370000000000001E-2</v>
      </c>
      <c r="FK23" s="452">
        <f t="shared" si="26"/>
        <v>6.1370000000000001E-2</v>
      </c>
      <c r="FL23" s="452">
        <f t="shared" si="26"/>
        <v>6.1370000000000001E-2</v>
      </c>
      <c r="FM23" s="452">
        <f t="shared" si="26"/>
        <v>6.1370000000000001E-2</v>
      </c>
      <c r="FN23" s="452">
        <f t="shared" si="26"/>
        <v>6.1370000000000001E-2</v>
      </c>
      <c r="FO23" s="452">
        <f t="shared" si="26"/>
        <v>6.1370000000000001E-2</v>
      </c>
      <c r="FP23" s="452">
        <f t="shared" si="26"/>
        <v>6.1370000000000001E-2</v>
      </c>
      <c r="FQ23" s="452">
        <f t="shared" si="26"/>
        <v>6.1370000000000001E-2</v>
      </c>
      <c r="FR23" s="452">
        <f t="shared" si="26"/>
        <v>6.1370000000000001E-2</v>
      </c>
      <c r="FS23" s="452">
        <f t="shared" si="26"/>
        <v>6.1370000000000001E-2</v>
      </c>
      <c r="FT23" s="452">
        <f t="shared" si="26"/>
        <v>6.1370000000000001E-2</v>
      </c>
      <c r="FU23" s="452">
        <f t="shared" si="26"/>
        <v>6.1370000000000001E-2</v>
      </c>
      <c r="FV23" s="452">
        <f t="shared" si="26"/>
        <v>6.1370000000000001E-2</v>
      </c>
      <c r="FW23" s="452">
        <f t="shared" si="26"/>
        <v>6.1370000000000001E-2</v>
      </c>
      <c r="FX23" s="406" t="s">
        <v>49</v>
      </c>
      <c r="FY23" s="143"/>
      <c r="FZ23" s="143"/>
      <c r="GA23" s="143"/>
      <c r="GB23" s="143"/>
      <c r="GC23" s="143"/>
      <c r="GD23" s="143"/>
      <c r="GE23" s="143"/>
      <c r="GF23" s="143"/>
      <c r="GG23" s="143"/>
      <c r="GH23" s="143"/>
      <c r="GI23" s="143"/>
      <c r="GJ23" s="143"/>
      <c r="GK23" s="143"/>
      <c r="GL23" s="143"/>
      <c r="GM23" s="143"/>
      <c r="GN23" s="143"/>
      <c r="GO23" s="143"/>
      <c r="GP23" s="143"/>
      <c r="GQ23" s="143"/>
      <c r="GR23" s="143"/>
      <c r="GS23" s="143"/>
      <c r="GT23" s="143"/>
      <c r="GU23" s="143"/>
      <c r="GV23" s="143"/>
      <c r="GW23" s="143"/>
      <c r="GX23" s="143"/>
      <c r="GY23" s="143"/>
      <c r="GZ23" s="143"/>
      <c r="HA23" s="143"/>
      <c r="HB23" s="143"/>
      <c r="HC23" s="143"/>
      <c r="HD23" s="143"/>
      <c r="HE23" s="143"/>
      <c r="HF23" s="143"/>
      <c r="HG23" s="143"/>
      <c r="HH23" s="143"/>
      <c r="HI23" s="143"/>
    </row>
    <row r="24" spans="1:217" s="157" customFormat="1" ht="23.25" customHeight="1">
      <c r="B24" s="163" t="s">
        <v>124</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65"/>
      <c r="BO24" s="165"/>
      <c r="BP24" s="165"/>
      <c r="BQ24" s="165"/>
      <c r="BR24" s="165"/>
      <c r="BS24" s="165"/>
      <c r="BT24" s="165"/>
      <c r="BU24" s="165"/>
      <c r="BV24" s="165"/>
      <c r="BW24" s="165"/>
      <c r="BX24" s="165"/>
      <c r="BY24" s="165"/>
      <c r="BZ24" s="165"/>
      <c r="CA24" s="165"/>
      <c r="CB24" s="165"/>
      <c r="CC24" s="165"/>
      <c r="CD24" s="165"/>
      <c r="CE24" s="165"/>
      <c r="CF24" s="165"/>
      <c r="CG24" s="165"/>
      <c r="CH24" s="165"/>
      <c r="CI24" s="165"/>
      <c r="CJ24" s="165"/>
      <c r="CK24" s="165"/>
      <c r="CL24" s="165"/>
      <c r="CM24" s="165"/>
      <c r="CN24" s="165"/>
      <c r="CO24" s="165"/>
      <c r="CP24" s="165"/>
      <c r="CQ24" s="165"/>
      <c r="CR24" s="165"/>
      <c r="CS24" s="165"/>
      <c r="CT24" s="165"/>
      <c r="CU24" s="165"/>
      <c r="CV24" s="165"/>
      <c r="CW24" s="16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X24" s="143"/>
      <c r="DY24" s="21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406" t="s">
        <v>49</v>
      </c>
      <c r="FY24" s="143"/>
      <c r="FZ24" s="143"/>
      <c r="GA24" s="143"/>
      <c r="GB24" s="143"/>
      <c r="GC24" s="143"/>
      <c r="GD24" s="143"/>
      <c r="GE24" s="143"/>
      <c r="GF24" s="143"/>
      <c r="GG24" s="143"/>
      <c r="GH24" s="143"/>
      <c r="GI24" s="143"/>
      <c r="GJ24" s="143"/>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row>
    <row r="25" spans="1:217" s="190" customFormat="1" ht="14">
      <c r="A25" s="164"/>
      <c r="B25" s="164" t="s">
        <v>188</v>
      </c>
      <c r="CJ25" s="190">
        <v>-3.3400000000000001E-3</v>
      </c>
      <c r="CK25" s="190">
        <v>-3.3400000000000001E-3</v>
      </c>
      <c r="CL25" s="190">
        <v>-2.6900000000000001E-3</v>
      </c>
      <c r="CM25" s="190">
        <v>-2.6900000000000001E-3</v>
      </c>
      <c r="CN25" s="190">
        <v>-2.6900000000000001E-3</v>
      </c>
      <c r="CO25" s="190">
        <v>-2.99E-3</v>
      </c>
      <c r="CP25" s="190">
        <v>-2.99E-3</v>
      </c>
      <c r="CQ25" s="190">
        <v>-2.99E-3</v>
      </c>
      <c r="CR25" s="190">
        <v>-2.5300000000000001E-3</v>
      </c>
      <c r="CS25" s="190">
        <v>-2.5300000000000001E-3</v>
      </c>
      <c r="CT25" s="190">
        <v>-2.5300000000000001E-3</v>
      </c>
      <c r="CU25" s="190">
        <v>9.8999999999999999E-4</v>
      </c>
      <c r="CV25" s="190">
        <v>9.8999999999999999E-4</v>
      </c>
      <c r="CW25" s="190">
        <v>9.8999999999999999E-4</v>
      </c>
      <c r="CX25" s="190">
        <v>3.5799999999999998E-3</v>
      </c>
      <c r="CY25" s="190">
        <v>3.5799999999999998E-3</v>
      </c>
      <c r="CZ25" s="190">
        <v>3.5799999999999998E-3</v>
      </c>
      <c r="DA25" s="190">
        <v>5.3200000000000001E-3</v>
      </c>
      <c r="DB25" s="190">
        <v>5.3200000000000001E-3</v>
      </c>
      <c r="DC25" s="190">
        <v>5.3200000000000001E-3</v>
      </c>
      <c r="DD25" s="190">
        <v>1.0529999999999999E-2</v>
      </c>
      <c r="DE25" s="190">
        <v>1.0529999999999999E-2</v>
      </c>
      <c r="DF25" s="190">
        <v>1.0529999999999999E-2</v>
      </c>
      <c r="DG25" s="190">
        <v>1.2290000000000001E-2</v>
      </c>
      <c r="DH25" s="190">
        <v>1.2290000000000001E-2</v>
      </c>
      <c r="DI25" s="190">
        <v>1.2290000000000001E-2</v>
      </c>
      <c r="DJ25" s="190">
        <v>8.2199999999999999E-3</v>
      </c>
      <c r="DK25" s="190">
        <v>8.2199999999999999E-3</v>
      </c>
      <c r="DL25" s="190">
        <v>8.2199999999999999E-3</v>
      </c>
      <c r="DM25" s="190">
        <v>7.3299999999999997E-3</v>
      </c>
      <c r="DN25" s="190">
        <v>7.3299999999999997E-3</v>
      </c>
      <c r="DO25" s="190">
        <v>7.3299999999999997E-3</v>
      </c>
      <c r="DP25" s="190">
        <v>5.11E-3</v>
      </c>
      <c r="DQ25" s="190">
        <v>5.11E-3</v>
      </c>
      <c r="DR25" s="190">
        <v>5.11E-3</v>
      </c>
      <c r="DS25" s="190">
        <v>3.2799999999999999E-3</v>
      </c>
      <c r="DT25" s="190">
        <v>3.2799999999999999E-3</v>
      </c>
      <c r="DU25" s="190">
        <v>3.2799999999999999E-3</v>
      </c>
      <c r="DV25" s="190">
        <v>-3.1199999999999999E-3</v>
      </c>
      <c r="DW25" s="190">
        <v>-3.1199999999999999E-3</v>
      </c>
      <c r="DX25" s="332">
        <v>-3.1199999999999999E-3</v>
      </c>
      <c r="DY25" s="453">
        <v>-6.5829326439401379E-3</v>
      </c>
      <c r="DZ25" s="454">
        <v>-6.5829326439401379E-3</v>
      </c>
      <c r="EA25" s="455">
        <v>-6.5829326439401379E-3</v>
      </c>
      <c r="EB25" s="454">
        <v>-7.1352234496476451E-3</v>
      </c>
      <c r="EC25" s="454">
        <v>-7.1352234496476451E-3</v>
      </c>
      <c r="ED25" s="454">
        <v>-7.1352234496476451E-3</v>
      </c>
      <c r="EE25" s="454">
        <v>-7.7085946874856683E-3</v>
      </c>
      <c r="EF25" s="454">
        <v>-7.7085946874856683E-3</v>
      </c>
      <c r="EG25" s="454">
        <v>-7.7085946874856683E-3</v>
      </c>
      <c r="EH25" s="454">
        <v>-5.4839372179773171E-3</v>
      </c>
      <c r="EI25" s="454">
        <v>-5.4839372179773171E-3</v>
      </c>
      <c r="EJ25" s="454">
        <v>-5.4839372179773171E-3</v>
      </c>
      <c r="EK25" s="454">
        <v>-5.1334087776049664E-3</v>
      </c>
      <c r="EL25" s="454">
        <v>-5.1334087776049664E-3</v>
      </c>
      <c r="EM25" s="454">
        <v>-5.1334087776049699E-3</v>
      </c>
      <c r="EN25" s="454">
        <v>-5.1065821150657695E-3</v>
      </c>
      <c r="EO25" s="454">
        <v>-5.1065821150657695E-3</v>
      </c>
      <c r="EP25" s="454">
        <v>-5.1065821150657695E-3</v>
      </c>
      <c r="EQ25" s="454">
        <v>-5.6602262888762397E-3</v>
      </c>
      <c r="ER25" s="454">
        <v>-5.6602262888762397E-3</v>
      </c>
      <c r="ES25" s="454">
        <v>-5.6602262888762397E-3</v>
      </c>
      <c r="ET25" s="454">
        <v>-8.4610854846543411E-3</v>
      </c>
      <c r="EU25" s="454">
        <v>-8.4610854846543411E-3</v>
      </c>
      <c r="EV25" s="454">
        <v>-8.4610854846543411E-3</v>
      </c>
      <c r="EW25" s="454">
        <v>-7.9425357652473678E-3</v>
      </c>
      <c r="EX25" s="454">
        <v>-7.9425357652473678E-3</v>
      </c>
      <c r="EY25" s="454">
        <v>-7.9425357652473678E-3</v>
      </c>
      <c r="EZ25" s="454">
        <v>-7.8155350350296166E-3</v>
      </c>
      <c r="FA25" s="454">
        <v>-7.8155350350296166E-3</v>
      </c>
      <c r="FB25" s="454">
        <v>-7.8155350350296166E-3</v>
      </c>
      <c r="FC25" s="454">
        <v>-8.3418077572943432E-3</v>
      </c>
      <c r="FD25" s="454">
        <v>-8.3418077572943432E-3</v>
      </c>
      <c r="FE25" s="454">
        <v>-8.3418077572943432E-3</v>
      </c>
      <c r="FF25" s="454">
        <v>-9.78845617818477E-3</v>
      </c>
      <c r="FG25" s="454">
        <v>-9.78845617818477E-3</v>
      </c>
      <c r="FH25" s="454">
        <v>-9.78845617818477E-3</v>
      </c>
      <c r="FI25" s="454">
        <v>-8.9690481554625563E-3</v>
      </c>
      <c r="FJ25" s="454">
        <v>-8.9690481554625563E-3</v>
      </c>
      <c r="FK25" s="454">
        <v>-8.9690481554625563E-3</v>
      </c>
      <c r="FL25" s="454">
        <v>-8.6734994114488814E-3</v>
      </c>
      <c r="FM25" s="454">
        <v>-8.6734994114488814E-3</v>
      </c>
      <c r="FN25" s="454">
        <v>-8.6734994114488814E-3</v>
      </c>
      <c r="FO25" s="454">
        <v>-9.3778088510291183E-3</v>
      </c>
      <c r="FP25" s="454">
        <v>-9.3778088510291183E-3</v>
      </c>
      <c r="FQ25" s="454">
        <v>-9.3778088510291183E-3</v>
      </c>
      <c r="FR25" s="454">
        <v>-9.034488455014528E-3</v>
      </c>
      <c r="FS25" s="454">
        <v>-9.034488455014528E-3</v>
      </c>
      <c r="FT25" s="454">
        <v>-9.034488455014528E-3</v>
      </c>
      <c r="FU25" s="454">
        <v>-8.2094290062070564E-3</v>
      </c>
      <c r="FV25" s="454">
        <v>-8.2094290062070564E-3</v>
      </c>
      <c r="FW25" s="454">
        <v>-8.2094290062070564E-3</v>
      </c>
      <c r="FX25" s="406" t="s">
        <v>49</v>
      </c>
      <c r="FY25" s="143"/>
      <c r="FZ25" s="143"/>
      <c r="GA25" s="143"/>
      <c r="GB25" s="143"/>
      <c r="GC25" s="332"/>
      <c r="GD25" s="332"/>
      <c r="GE25" s="332"/>
      <c r="GF25" s="332"/>
      <c r="GG25" s="332"/>
      <c r="GH25" s="332"/>
      <c r="GI25" s="332"/>
      <c r="GJ25" s="332"/>
      <c r="GK25" s="332"/>
      <c r="GL25" s="332"/>
      <c r="GM25" s="332"/>
      <c r="GN25" s="332"/>
      <c r="GO25" s="332"/>
      <c r="GP25" s="332"/>
      <c r="GQ25" s="332"/>
      <c r="GR25" s="332"/>
      <c r="GS25" s="332"/>
      <c r="GT25" s="332"/>
      <c r="GU25" s="332"/>
      <c r="GV25" s="332"/>
      <c r="GW25" s="332"/>
      <c r="GX25" s="332"/>
      <c r="GY25" s="332"/>
      <c r="GZ25" s="332"/>
      <c r="HA25" s="332"/>
      <c r="HB25" s="332"/>
      <c r="HC25" s="332"/>
      <c r="HD25" s="332"/>
      <c r="HE25" s="332"/>
      <c r="HF25" s="332"/>
      <c r="HG25" s="332"/>
      <c r="HH25" s="332"/>
      <c r="HI25" s="332"/>
    </row>
    <row r="26" spans="1:217" s="195" customFormat="1" ht="14">
      <c r="A26" s="164"/>
      <c r="B26" s="164" t="s">
        <v>189</v>
      </c>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v>-2.3000000000000001E-4</v>
      </c>
      <c r="CK26" s="190">
        <v>-2.3000000000000001E-4</v>
      </c>
      <c r="CL26" s="190">
        <v>-5.9999999999999995E-4</v>
      </c>
      <c r="CM26" s="190">
        <v>-5.9999999999999995E-4</v>
      </c>
      <c r="CN26" s="190">
        <v>-5.9999999999999995E-4</v>
      </c>
      <c r="CO26" s="190">
        <v>6.4999999999999997E-4</v>
      </c>
      <c r="CP26" s="190">
        <v>6.4999999999999997E-4</v>
      </c>
      <c r="CQ26" s="190">
        <v>6.4999999999999997E-4</v>
      </c>
      <c r="CR26" s="190">
        <v>1.6900000000000001E-3</v>
      </c>
      <c r="CS26" s="190">
        <v>1.6900000000000001E-3</v>
      </c>
      <c r="CT26" s="190">
        <v>1.6900000000000001E-3</v>
      </c>
      <c r="CU26" s="190">
        <v>1.9499999999999999E-3</v>
      </c>
      <c r="CV26" s="190">
        <v>1.9499999999999999E-3</v>
      </c>
      <c r="CW26" s="190">
        <v>1.9499999999999999E-3</v>
      </c>
      <c r="CX26" s="190">
        <v>5.0000000000000001E-4</v>
      </c>
      <c r="CY26" s="190">
        <v>5.0000000000000001E-4</v>
      </c>
      <c r="CZ26" s="190">
        <v>5.0000000000000001E-4</v>
      </c>
      <c r="DA26" s="190">
        <v>4.4999999999999999E-4</v>
      </c>
      <c r="DB26" s="190">
        <v>4.4999999999999999E-4</v>
      </c>
      <c r="DC26" s="190">
        <v>4.4999999999999999E-4</v>
      </c>
      <c r="DD26" s="190">
        <v>-1.3500000000000001E-3</v>
      </c>
      <c r="DE26" s="190">
        <v>-1.3500000000000001E-3</v>
      </c>
      <c r="DF26" s="190">
        <v>-1.3500000000000001E-3</v>
      </c>
      <c r="DG26" s="190">
        <v>-4.4000000000000002E-4</v>
      </c>
      <c r="DH26" s="190">
        <v>-4.4000000000000002E-4</v>
      </c>
      <c r="DI26" s="190">
        <v>-4.4000000000000002E-4</v>
      </c>
      <c r="DJ26" s="190">
        <v>8.0999999999999996E-4</v>
      </c>
      <c r="DK26" s="190">
        <v>8.0999999999999996E-4</v>
      </c>
      <c r="DL26" s="190">
        <v>8.0999999999999996E-4</v>
      </c>
      <c r="DM26" s="190">
        <v>8.0000000000000004E-4</v>
      </c>
      <c r="DN26" s="190">
        <v>8.0000000000000004E-4</v>
      </c>
      <c r="DO26" s="190">
        <v>8.0000000000000004E-4</v>
      </c>
      <c r="DP26" s="190">
        <v>6.8999999999999997E-4</v>
      </c>
      <c r="DQ26" s="190">
        <v>6.8999999999999997E-4</v>
      </c>
      <c r="DR26" s="190">
        <v>6.8999999999999997E-4</v>
      </c>
      <c r="DS26" s="190">
        <v>1.83E-3</v>
      </c>
      <c r="DT26" s="190">
        <v>1.83E-3</v>
      </c>
      <c r="DU26" s="190">
        <v>1.83E-3</v>
      </c>
      <c r="DV26" s="195">
        <v>2.5300000000000001E-3</v>
      </c>
      <c r="DW26" s="195">
        <v>2.5300000000000001E-3</v>
      </c>
      <c r="DX26" s="334">
        <v>2.5300000000000001E-3</v>
      </c>
      <c r="DY26" s="450">
        <v>1.9166395708197059E-3</v>
      </c>
      <c r="DZ26" s="454">
        <v>1.9166395708197059E-3</v>
      </c>
      <c r="EA26" s="455">
        <v>1.9166395708197059E-3</v>
      </c>
      <c r="EB26" s="454">
        <v>2.3138929280248754E-3</v>
      </c>
      <c r="EC26" s="454">
        <v>2.3138929280248754E-3</v>
      </c>
      <c r="ED26" s="454">
        <v>2.3138929280248754E-3</v>
      </c>
      <c r="EE26" s="454">
        <v>2.701372131216523E-3</v>
      </c>
      <c r="EF26" s="454">
        <v>2.701372131216523E-3</v>
      </c>
      <c r="EG26" s="454">
        <v>2.701372131216523E-3</v>
      </c>
      <c r="EH26" s="454">
        <v>3.2410563905947197E-3</v>
      </c>
      <c r="EI26" s="454">
        <v>3.2410563905947197E-3</v>
      </c>
      <c r="EJ26" s="454">
        <v>3.2410563905947197E-3</v>
      </c>
      <c r="EK26" s="454">
        <v>3.8394685647150594E-3</v>
      </c>
      <c r="EL26" s="454">
        <v>3.8394685647150594E-3</v>
      </c>
      <c r="EM26" s="454">
        <v>3.8394685647150594E-3</v>
      </c>
      <c r="EN26" s="454">
        <v>4.3453732630242114E-3</v>
      </c>
      <c r="EO26" s="454">
        <v>4.3453732630242114E-3</v>
      </c>
      <c r="EP26" s="454">
        <v>4.3453732630242114E-3</v>
      </c>
      <c r="EQ26" s="454">
        <v>4.4731241710318868E-3</v>
      </c>
      <c r="ER26" s="454">
        <v>4.4731241710318868E-3</v>
      </c>
      <c r="ES26" s="454">
        <v>4.4731241710318868E-3</v>
      </c>
      <c r="ET26" s="454">
        <v>4.8341550329278702E-3</v>
      </c>
      <c r="EU26" s="454">
        <v>4.8341550329278702E-3</v>
      </c>
      <c r="EV26" s="454">
        <v>4.8341550329278702E-3</v>
      </c>
      <c r="EW26" s="454">
        <v>5.3280570807586495E-3</v>
      </c>
      <c r="EX26" s="454">
        <v>5.3280570807586495E-3</v>
      </c>
      <c r="EY26" s="454">
        <v>5.3280570807586495E-3</v>
      </c>
      <c r="EZ26" s="454">
        <v>5.7643630594925773E-3</v>
      </c>
      <c r="FA26" s="454">
        <v>5.7643630594925773E-3</v>
      </c>
      <c r="FB26" s="454">
        <v>5.7643630594925773E-3</v>
      </c>
      <c r="FC26" s="454">
        <v>5.9730927642077606E-3</v>
      </c>
      <c r="FD26" s="454">
        <v>5.9730927642077606E-3</v>
      </c>
      <c r="FE26" s="454">
        <v>5.9730927642077606E-3</v>
      </c>
      <c r="FF26" s="454">
        <v>6.4403909510773764E-3</v>
      </c>
      <c r="FG26" s="454">
        <v>6.4403909510773764E-3</v>
      </c>
      <c r="FH26" s="454">
        <v>6.4403909510773764E-3</v>
      </c>
      <c r="FI26" s="454">
        <v>7.0401920824036835E-3</v>
      </c>
      <c r="FJ26" s="454">
        <v>7.0401920824036835E-3</v>
      </c>
      <c r="FK26" s="454">
        <v>7.0401920824036835E-3</v>
      </c>
      <c r="FL26" s="454">
        <v>7.5618753759195256E-3</v>
      </c>
      <c r="FM26" s="454">
        <v>7.5618753759195256E-3</v>
      </c>
      <c r="FN26" s="454">
        <v>7.5618753759195256E-3</v>
      </c>
      <c r="FO26" s="454">
        <v>7.7685563491277521E-3</v>
      </c>
      <c r="FP26" s="454">
        <v>7.7685563491277521E-3</v>
      </c>
      <c r="FQ26" s="454">
        <v>7.7685563491277521E-3</v>
      </c>
      <c r="FR26" s="454">
        <v>8.2593275168598834E-3</v>
      </c>
      <c r="FS26" s="454">
        <v>8.2593275168598834E-3</v>
      </c>
      <c r="FT26" s="454">
        <v>8.2593275168598834E-3</v>
      </c>
      <c r="FU26" s="454">
        <v>8.8951057857531209E-3</v>
      </c>
      <c r="FV26" s="454">
        <v>8.8951057857531209E-3</v>
      </c>
      <c r="FW26" s="454">
        <v>8.8951057857531209E-3</v>
      </c>
      <c r="FX26" s="406" t="s">
        <v>49</v>
      </c>
      <c r="FY26" s="143"/>
      <c r="FZ26" s="143"/>
      <c r="GA26" s="143"/>
      <c r="GB26" s="143"/>
      <c r="GC26" s="334"/>
      <c r="GD26" s="334"/>
      <c r="GE26" s="334"/>
      <c r="GF26" s="334"/>
      <c r="GG26" s="334"/>
      <c r="GH26" s="334"/>
      <c r="GI26" s="334"/>
      <c r="GJ26" s="334"/>
      <c r="GK26" s="334"/>
      <c r="GL26" s="334"/>
      <c r="GM26" s="334"/>
      <c r="GN26" s="334"/>
      <c r="GO26" s="334"/>
      <c r="GP26" s="334"/>
      <c r="GQ26" s="334"/>
      <c r="GR26" s="334"/>
      <c r="GS26" s="334"/>
      <c r="GT26" s="334"/>
      <c r="GU26" s="334"/>
      <c r="GV26" s="334"/>
      <c r="GW26" s="334"/>
      <c r="GX26" s="334"/>
      <c r="GY26" s="334"/>
      <c r="GZ26" s="334"/>
      <c r="HA26" s="334"/>
      <c r="HB26" s="334"/>
      <c r="HC26" s="334"/>
      <c r="HD26" s="334"/>
      <c r="HE26" s="334"/>
      <c r="HF26" s="334"/>
      <c r="HG26" s="334"/>
      <c r="HH26" s="334"/>
      <c r="HI26" s="334"/>
    </row>
    <row r="27" spans="1:217" s="195" customFormat="1" ht="14">
      <c r="A27" s="164"/>
      <c r="B27" s="164" t="s">
        <v>190</v>
      </c>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v>4.3200000000000001E-3</v>
      </c>
      <c r="CK27" s="190">
        <v>4.3200000000000001E-3</v>
      </c>
      <c r="CL27" s="190">
        <v>4.4600000000000004E-3</v>
      </c>
      <c r="CM27" s="190">
        <v>4.4600000000000004E-3</v>
      </c>
      <c r="CN27" s="190">
        <v>4.4600000000000004E-3</v>
      </c>
      <c r="CO27" s="190">
        <v>3.98E-3</v>
      </c>
      <c r="CP27" s="190">
        <v>3.98E-3</v>
      </c>
      <c r="CQ27" s="190">
        <v>3.98E-3</v>
      </c>
      <c r="CR27" s="190">
        <v>4.8399999999999997E-3</v>
      </c>
      <c r="CS27" s="190">
        <v>4.8399999999999997E-3</v>
      </c>
      <c r="CT27" s="190">
        <v>4.8399999999999997E-3</v>
      </c>
      <c r="CU27" s="190">
        <v>1.92E-3</v>
      </c>
      <c r="CV27" s="190">
        <v>1.92E-3</v>
      </c>
      <c r="CW27" s="190">
        <v>1.92E-3</v>
      </c>
      <c r="CX27" s="190">
        <v>3.6000000000000002E-4</v>
      </c>
      <c r="CY27" s="190">
        <v>3.6000000000000002E-4</v>
      </c>
      <c r="CZ27" s="190">
        <v>3.6000000000000002E-4</v>
      </c>
      <c r="DA27" s="190">
        <v>-6.7000000000000002E-4</v>
      </c>
      <c r="DB27" s="190">
        <v>-6.7000000000000002E-4</v>
      </c>
      <c r="DC27" s="190">
        <v>-6.7000000000000002E-4</v>
      </c>
      <c r="DD27" s="190">
        <v>1.82E-3</v>
      </c>
      <c r="DE27" s="190">
        <v>1.82E-3</v>
      </c>
      <c r="DF27" s="190">
        <v>1.82E-3</v>
      </c>
      <c r="DG27" s="190">
        <v>2.7499999999999998E-3</v>
      </c>
      <c r="DH27" s="190">
        <v>2.7499999999999998E-3</v>
      </c>
      <c r="DI27" s="190">
        <v>2.7499999999999998E-3</v>
      </c>
      <c r="DJ27" s="190">
        <v>1.99E-3</v>
      </c>
      <c r="DK27" s="190">
        <v>1.99E-3</v>
      </c>
      <c r="DL27" s="190">
        <v>1.99E-3</v>
      </c>
      <c r="DM27" s="190">
        <v>3.7499999999999999E-3</v>
      </c>
      <c r="DN27" s="190">
        <v>3.7499999999999999E-3</v>
      </c>
      <c r="DO27" s="190">
        <v>3.7499999999999999E-3</v>
      </c>
      <c r="DP27" s="190">
        <v>5.6100000000000004E-3</v>
      </c>
      <c r="DQ27" s="190">
        <v>5.6100000000000004E-3</v>
      </c>
      <c r="DR27" s="190">
        <v>5.6100000000000004E-3</v>
      </c>
      <c r="DS27" s="190">
        <v>8.1099999999999992E-3</v>
      </c>
      <c r="DT27" s="190">
        <v>8.1099999999999992E-3</v>
      </c>
      <c r="DU27" s="190">
        <v>8.1099999999999992E-3</v>
      </c>
      <c r="DV27" s="195">
        <v>8.5699999999999995E-3</v>
      </c>
      <c r="DW27" s="195">
        <v>8.5699999999999995E-3</v>
      </c>
      <c r="DX27" s="334">
        <v>8.5699999999999995E-3</v>
      </c>
      <c r="DY27" s="450">
        <v>8.4640077294573617E-3</v>
      </c>
      <c r="DZ27" s="454">
        <v>8.4640077294573617E-3</v>
      </c>
      <c r="EA27" s="455">
        <v>8.4640077294573617E-3</v>
      </c>
      <c r="EB27" s="454">
        <v>1.1525685758029041E-2</v>
      </c>
      <c r="EC27" s="454">
        <v>1.1525685758029041E-2</v>
      </c>
      <c r="ED27" s="454">
        <v>1.1525685758029041E-2</v>
      </c>
      <c r="EE27" s="454">
        <v>1.3461730256347212E-2</v>
      </c>
      <c r="EF27" s="454">
        <v>1.3461730256347212E-2</v>
      </c>
      <c r="EG27" s="454">
        <v>1.3461730256347212E-2</v>
      </c>
      <c r="EH27" s="454">
        <v>1.3155555333747895E-2</v>
      </c>
      <c r="EI27" s="454">
        <v>1.3155555333747895E-2</v>
      </c>
      <c r="EJ27" s="454">
        <v>1.3155555333747895E-2</v>
      </c>
      <c r="EK27" s="454">
        <v>1.3416987087271286E-2</v>
      </c>
      <c r="EL27" s="454">
        <v>1.3416987087271286E-2</v>
      </c>
      <c r="EM27" s="454">
        <v>1.3416987087271286E-2</v>
      </c>
      <c r="EN27" s="454">
        <v>1.5769851119277884E-2</v>
      </c>
      <c r="EO27" s="454">
        <v>1.5769851119277884E-2</v>
      </c>
      <c r="EP27" s="454">
        <v>1.5769851119277884E-2</v>
      </c>
      <c r="EQ27" s="454">
        <v>1.6977065380456492E-2</v>
      </c>
      <c r="ER27" s="454">
        <v>1.6977065380456492E-2</v>
      </c>
      <c r="ES27" s="454">
        <v>1.6977065380456492E-2</v>
      </c>
      <c r="ET27" s="454">
        <v>1.6064368600751361E-2</v>
      </c>
      <c r="EU27" s="454">
        <v>1.6064368600751361E-2</v>
      </c>
      <c r="EV27" s="454">
        <v>1.6064368600751361E-2</v>
      </c>
      <c r="EW27" s="454">
        <v>1.5891596147260878E-2</v>
      </c>
      <c r="EX27" s="454">
        <v>1.5891596147260878E-2</v>
      </c>
      <c r="EY27" s="454">
        <v>1.5891596147260878E-2</v>
      </c>
      <c r="EZ27" s="454">
        <v>1.7972950595212714E-2</v>
      </c>
      <c r="FA27" s="454">
        <v>1.7972950595212714E-2</v>
      </c>
      <c r="FB27" s="454">
        <v>1.7972950595212714E-2</v>
      </c>
      <c r="FC27" s="454">
        <v>1.8856964674552633E-2</v>
      </c>
      <c r="FD27" s="454">
        <v>1.8856964674552633E-2</v>
      </c>
      <c r="FE27" s="454">
        <v>1.8856964674552633E-2</v>
      </c>
      <c r="FF27" s="454">
        <v>1.7713101272705534E-2</v>
      </c>
      <c r="FG27" s="454">
        <v>1.7713101272705534E-2</v>
      </c>
      <c r="FH27" s="454">
        <v>1.7713101272705534E-2</v>
      </c>
      <c r="FI27" s="454">
        <v>1.7357663030972872E-2</v>
      </c>
      <c r="FJ27" s="454">
        <v>1.7357663030972872E-2</v>
      </c>
      <c r="FK27" s="454">
        <v>1.7357663030972872E-2</v>
      </c>
      <c r="FL27" s="454">
        <v>1.9279776351252859E-2</v>
      </c>
      <c r="FM27" s="454">
        <v>1.9279776351252859E-2</v>
      </c>
      <c r="FN27" s="454">
        <v>1.9279776351252859E-2</v>
      </c>
      <c r="FO27" s="454">
        <v>1.9971172894422847E-2</v>
      </c>
      <c r="FP27" s="454">
        <v>1.9971172894422847E-2</v>
      </c>
      <c r="FQ27" s="454">
        <v>1.9971172894422847E-2</v>
      </c>
      <c r="FR27" s="454">
        <v>1.8663130255403605E-2</v>
      </c>
      <c r="FS27" s="454">
        <v>1.8663130255403605E-2</v>
      </c>
      <c r="FT27" s="454">
        <v>1.8663130255403605E-2</v>
      </c>
      <c r="FU27" s="454">
        <v>1.8148593482937056E-2</v>
      </c>
      <c r="FV27" s="454">
        <v>1.8148593482937056E-2</v>
      </c>
      <c r="FW27" s="454">
        <v>1.8148593482937056E-2</v>
      </c>
      <c r="FX27" s="406" t="s">
        <v>49</v>
      </c>
      <c r="FY27" s="143"/>
      <c r="FZ27" s="143"/>
      <c r="GA27" s="143"/>
      <c r="GB27" s="143"/>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row>
    <row r="28" spans="1:217" s="195" customFormat="1" ht="14">
      <c r="A28" s="164"/>
      <c r="B28" s="164" t="s">
        <v>61</v>
      </c>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v>1.2700000000000001E-3</v>
      </c>
      <c r="CK28" s="190">
        <v>1.2700000000000001E-3</v>
      </c>
      <c r="CL28" s="190">
        <v>1.2700000000000001E-3</v>
      </c>
      <c r="CM28" s="190">
        <v>1.2700000000000001E-3</v>
      </c>
      <c r="CN28" s="190">
        <v>1.2700000000000001E-3</v>
      </c>
      <c r="CO28" s="190">
        <v>1.2700000000000001E-3</v>
      </c>
      <c r="CP28" s="190">
        <v>1.2700000000000001E-3</v>
      </c>
      <c r="CQ28" s="190">
        <v>1.2700000000000001E-3</v>
      </c>
      <c r="CR28" s="190">
        <v>2.2200000000000002E-3</v>
      </c>
      <c r="CS28" s="190">
        <v>2.2200000000000002E-3</v>
      </c>
      <c r="CT28" s="190">
        <v>2.2200000000000002E-3</v>
      </c>
      <c r="CU28" s="190">
        <v>2.2200000000000002E-3</v>
      </c>
      <c r="CV28" s="190">
        <v>2.2200000000000002E-3</v>
      </c>
      <c r="CW28" s="190">
        <v>2.2200000000000002E-3</v>
      </c>
      <c r="CX28" s="190">
        <v>2.2200000000000002E-3</v>
      </c>
      <c r="CY28" s="190">
        <v>2.2200000000000002E-3</v>
      </c>
      <c r="CZ28" s="190">
        <v>2.2200000000000002E-3</v>
      </c>
      <c r="DA28" s="190">
        <v>2.2200000000000002E-3</v>
      </c>
      <c r="DB28" s="190">
        <v>2.2200000000000002E-3</v>
      </c>
      <c r="DC28" s="190">
        <v>2.2200000000000002E-3</v>
      </c>
      <c r="DD28" s="190">
        <v>2.2200000000000002E-3</v>
      </c>
      <c r="DE28" s="190">
        <v>2.2200000000000002E-3</v>
      </c>
      <c r="DF28" s="190">
        <v>2.2200000000000002E-3</v>
      </c>
      <c r="DG28" s="190">
        <v>2.2200000000000002E-3</v>
      </c>
      <c r="DH28" s="190">
        <v>2.2200000000000002E-3</v>
      </c>
      <c r="DI28" s="190">
        <v>2.2200000000000002E-3</v>
      </c>
      <c r="DJ28" s="190">
        <v>2.2200000000000002E-3</v>
      </c>
      <c r="DK28" s="190">
        <v>2.2200000000000002E-3</v>
      </c>
      <c r="DL28" s="190">
        <v>2.2200000000000002E-3</v>
      </c>
      <c r="DM28" s="190">
        <v>2.2200000000000002E-3</v>
      </c>
      <c r="DN28" s="190">
        <v>2.2200000000000002E-3</v>
      </c>
      <c r="DO28" s="190">
        <v>2.2200000000000002E-3</v>
      </c>
      <c r="DP28" s="190">
        <v>2.2200000000000002E-3</v>
      </c>
      <c r="DQ28" s="190">
        <v>2.2200000000000002E-3</v>
      </c>
      <c r="DR28" s="190">
        <v>2.2200000000000002E-3</v>
      </c>
      <c r="DS28" s="190">
        <v>2.2200000000000002E-3</v>
      </c>
      <c r="DT28" s="190">
        <v>2.2200000000000002E-3</v>
      </c>
      <c r="DU28" s="190">
        <v>2.2200000000000002E-3</v>
      </c>
      <c r="DV28" s="190">
        <v>2.2200000000000002E-3</v>
      </c>
      <c r="DW28" s="190">
        <v>2.2200000000000002E-3</v>
      </c>
      <c r="DX28" s="332">
        <v>2.2200000000000002E-3</v>
      </c>
      <c r="DY28" s="450">
        <v>2.2200000000000002E-3</v>
      </c>
      <c r="DZ28" s="454">
        <v>2.2200000000000002E-3</v>
      </c>
      <c r="EA28" s="455">
        <v>2.2200000000000002E-3</v>
      </c>
      <c r="EB28" s="454">
        <v>4.7995471968108197E-3</v>
      </c>
      <c r="EC28" s="454">
        <v>4.7995471968108197E-3</v>
      </c>
      <c r="ED28" s="454">
        <v>4.7995471968108197E-3</v>
      </c>
      <c r="EE28" s="454">
        <v>4.7995471968108197E-3</v>
      </c>
      <c r="EF28" s="454">
        <v>4.7995471968108197E-3</v>
      </c>
      <c r="EG28" s="454">
        <v>4.7995471968108197E-3</v>
      </c>
      <c r="EH28" s="454">
        <v>4.7995471968108197E-3</v>
      </c>
      <c r="EI28" s="454">
        <v>4.7995471968108197E-3</v>
      </c>
      <c r="EJ28" s="454">
        <v>4.7995471968108197E-3</v>
      </c>
      <c r="EK28" s="454">
        <v>4.7995471968108197E-3</v>
      </c>
      <c r="EL28" s="454">
        <v>4.7995471968108197E-3</v>
      </c>
      <c r="EM28" s="454">
        <v>4.7995471968108197E-3</v>
      </c>
      <c r="EN28" s="454">
        <v>5.6334416878699774E-3</v>
      </c>
      <c r="EO28" s="454">
        <v>5.6334416878699774E-3</v>
      </c>
      <c r="EP28" s="454">
        <v>5.6334416878699774E-3</v>
      </c>
      <c r="EQ28" s="454">
        <v>5.6334416878699774E-3</v>
      </c>
      <c r="ER28" s="454">
        <v>5.6334416878699774E-3</v>
      </c>
      <c r="ES28" s="454">
        <v>5.6334416878699774E-3</v>
      </c>
      <c r="ET28" s="454">
        <v>5.6334416878699774E-3</v>
      </c>
      <c r="EU28" s="454">
        <v>5.6334416878699774E-3</v>
      </c>
      <c r="EV28" s="454">
        <v>5.6334416878699774E-3</v>
      </c>
      <c r="EW28" s="454">
        <v>5.6334416878699774E-3</v>
      </c>
      <c r="EX28" s="454">
        <v>5.6334416878699774E-3</v>
      </c>
      <c r="EY28" s="454">
        <v>5.6334416878699774E-3</v>
      </c>
      <c r="EZ28" s="454">
        <v>5.0745841013652825E-3</v>
      </c>
      <c r="FA28" s="454">
        <v>5.0745841013652825E-3</v>
      </c>
      <c r="FB28" s="454">
        <v>5.0745841013652825E-3</v>
      </c>
      <c r="FC28" s="454">
        <v>5.0745841013652799E-3</v>
      </c>
      <c r="FD28" s="454">
        <v>5.0745841013652799E-3</v>
      </c>
      <c r="FE28" s="454">
        <v>5.0745841013652799E-3</v>
      </c>
      <c r="FF28" s="454">
        <v>5.0745841013652799E-3</v>
      </c>
      <c r="FG28" s="454">
        <v>5.0745841013652799E-3</v>
      </c>
      <c r="FH28" s="454">
        <v>5.0745841013652799E-3</v>
      </c>
      <c r="FI28" s="454">
        <v>5.0745841013652799E-3</v>
      </c>
      <c r="FJ28" s="454">
        <v>5.0745841013652799E-3</v>
      </c>
      <c r="FK28" s="454">
        <v>5.0745841013652799E-3</v>
      </c>
      <c r="FL28" s="454">
        <v>5.5029315579499102E-3</v>
      </c>
      <c r="FM28" s="454">
        <v>5.5029315579499102E-3</v>
      </c>
      <c r="FN28" s="454">
        <v>5.5029315579499102E-3</v>
      </c>
      <c r="FO28" s="454">
        <v>5.5029315579499102E-3</v>
      </c>
      <c r="FP28" s="454">
        <v>5.5029315579499102E-3</v>
      </c>
      <c r="FQ28" s="454">
        <v>5.5029315579499102E-3</v>
      </c>
      <c r="FR28" s="454">
        <v>5.5029315579499102E-3</v>
      </c>
      <c r="FS28" s="454">
        <v>5.5029315579499102E-3</v>
      </c>
      <c r="FT28" s="454">
        <v>5.5029315579499102E-3</v>
      </c>
      <c r="FU28" s="454">
        <v>5.5029315579499102E-3</v>
      </c>
      <c r="FV28" s="454">
        <v>5.5029315579499102E-3</v>
      </c>
      <c r="FW28" s="454">
        <v>5.5029315579499102E-3</v>
      </c>
      <c r="FX28" s="406" t="s">
        <v>49</v>
      </c>
      <c r="FY28" s="143"/>
      <c r="FZ28" s="143"/>
      <c r="GA28" s="143"/>
      <c r="GB28" s="143"/>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row>
    <row r="29" spans="1:217" s="157" customFormat="1" ht="14">
      <c r="A29" s="164"/>
      <c r="B29" s="164" t="s">
        <v>122</v>
      </c>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212" t="s">
        <v>1</v>
      </c>
      <c r="CJ29" s="166">
        <f t="shared" ref="CJ29:DH29" si="27">SUM(CJ25:CJ28)</f>
        <v>2.0200000000000001E-3</v>
      </c>
      <c r="CK29" s="166">
        <f t="shared" si="27"/>
        <v>2.0200000000000001E-3</v>
      </c>
      <c r="CL29" s="159">
        <f t="shared" si="27"/>
        <v>2.4400000000000003E-3</v>
      </c>
      <c r="CM29" s="159">
        <f t="shared" si="27"/>
        <v>2.4400000000000003E-3</v>
      </c>
      <c r="CN29" s="159">
        <f t="shared" si="27"/>
        <v>2.4400000000000003E-3</v>
      </c>
      <c r="CO29" s="159">
        <f t="shared" si="27"/>
        <v>2.9100000000000003E-3</v>
      </c>
      <c r="CP29" s="159">
        <f t="shared" si="27"/>
        <v>2.9100000000000003E-3</v>
      </c>
      <c r="CQ29" s="159">
        <f t="shared" si="27"/>
        <v>2.9100000000000003E-3</v>
      </c>
      <c r="CR29" s="159">
        <f t="shared" si="27"/>
        <v>6.2199999999999998E-3</v>
      </c>
      <c r="CS29" s="159">
        <f t="shared" si="27"/>
        <v>6.2199999999999998E-3</v>
      </c>
      <c r="CT29" s="159">
        <f t="shared" si="27"/>
        <v>6.2199999999999998E-3</v>
      </c>
      <c r="CU29" s="159">
        <f t="shared" si="27"/>
        <v>7.0799999999999995E-3</v>
      </c>
      <c r="CV29" s="159">
        <f t="shared" si="27"/>
        <v>7.0799999999999995E-3</v>
      </c>
      <c r="CW29" s="159">
        <f t="shared" si="27"/>
        <v>7.0799999999999995E-3</v>
      </c>
      <c r="CX29" s="159">
        <f t="shared" si="27"/>
        <v>6.660000000000001E-3</v>
      </c>
      <c r="CY29" s="159">
        <f t="shared" si="27"/>
        <v>6.660000000000001E-3</v>
      </c>
      <c r="CZ29" s="159">
        <f t="shared" si="27"/>
        <v>6.660000000000001E-3</v>
      </c>
      <c r="DA29" s="159">
        <f t="shared" si="27"/>
        <v>7.3200000000000001E-3</v>
      </c>
      <c r="DB29" s="159">
        <f t="shared" si="27"/>
        <v>7.3200000000000001E-3</v>
      </c>
      <c r="DC29" s="159">
        <f t="shared" si="27"/>
        <v>7.3200000000000001E-3</v>
      </c>
      <c r="DD29" s="159">
        <f t="shared" si="27"/>
        <v>1.3219999999999999E-2</v>
      </c>
      <c r="DE29" s="159">
        <f t="shared" si="27"/>
        <v>1.3219999999999999E-2</v>
      </c>
      <c r="DF29" s="159">
        <f t="shared" si="27"/>
        <v>1.3219999999999999E-2</v>
      </c>
      <c r="DG29" s="159">
        <f t="shared" si="27"/>
        <v>1.6820000000000002E-2</v>
      </c>
      <c r="DH29" s="159">
        <f t="shared" si="27"/>
        <v>1.6820000000000002E-2</v>
      </c>
      <c r="DI29" s="159">
        <f t="shared" ref="DI29:DO29" si="28">SUM(DI25:DI28)</f>
        <v>1.6820000000000002E-2</v>
      </c>
      <c r="DJ29" s="159">
        <f t="shared" si="28"/>
        <v>1.324E-2</v>
      </c>
      <c r="DK29" s="159">
        <f t="shared" si="28"/>
        <v>1.324E-2</v>
      </c>
      <c r="DL29" s="159">
        <f t="shared" si="28"/>
        <v>1.324E-2</v>
      </c>
      <c r="DM29" s="159">
        <f t="shared" si="28"/>
        <v>1.41E-2</v>
      </c>
      <c r="DN29" s="159">
        <f t="shared" si="28"/>
        <v>1.41E-2</v>
      </c>
      <c r="DO29" s="159">
        <f t="shared" si="28"/>
        <v>1.41E-2</v>
      </c>
      <c r="DP29" s="159">
        <f t="shared" ref="DP29:DX29" si="29">SUM(DP25:DP28)</f>
        <v>1.363E-2</v>
      </c>
      <c r="DQ29" s="159">
        <f t="shared" si="29"/>
        <v>1.363E-2</v>
      </c>
      <c r="DR29" s="159">
        <f t="shared" si="29"/>
        <v>1.363E-2</v>
      </c>
      <c r="DS29" s="159">
        <f t="shared" si="29"/>
        <v>1.5439999999999999E-2</v>
      </c>
      <c r="DT29" s="159">
        <f t="shared" si="29"/>
        <v>1.5439999999999999E-2</v>
      </c>
      <c r="DU29" s="159">
        <f t="shared" si="29"/>
        <v>1.5439999999999999E-2</v>
      </c>
      <c r="DV29" s="159">
        <f t="shared" si="29"/>
        <v>1.0199999999999999E-2</v>
      </c>
      <c r="DW29" s="159">
        <f t="shared" si="29"/>
        <v>1.0199999999999999E-2</v>
      </c>
      <c r="DX29" s="330">
        <f t="shared" si="29"/>
        <v>1.0199999999999999E-2</v>
      </c>
      <c r="DY29" s="336">
        <f>SUM(DY25:DY28)</f>
        <v>6.0177146563369296E-3</v>
      </c>
      <c r="DZ29" s="337">
        <f t="shared" ref="DZ29:FW29" si="30">SUM(DZ25:DZ28)</f>
        <v>6.0177146563369296E-3</v>
      </c>
      <c r="EA29" s="337">
        <f t="shared" si="30"/>
        <v>6.0177146563369296E-3</v>
      </c>
      <c r="EB29" s="337">
        <f t="shared" si="30"/>
        <v>1.1503902433217091E-2</v>
      </c>
      <c r="EC29" s="337">
        <f t="shared" si="30"/>
        <v>1.1503902433217091E-2</v>
      </c>
      <c r="ED29" s="337">
        <f t="shared" si="30"/>
        <v>1.1503902433217091E-2</v>
      </c>
      <c r="EE29" s="337">
        <f t="shared" si="30"/>
        <v>1.3254054896888887E-2</v>
      </c>
      <c r="EF29" s="337">
        <f t="shared" si="30"/>
        <v>1.3254054896888887E-2</v>
      </c>
      <c r="EG29" s="337">
        <f t="shared" si="30"/>
        <v>1.3254054896888887E-2</v>
      </c>
      <c r="EH29" s="337">
        <f t="shared" si="30"/>
        <v>1.5712221703176116E-2</v>
      </c>
      <c r="EI29" s="337">
        <f t="shared" si="30"/>
        <v>1.5712221703176116E-2</v>
      </c>
      <c r="EJ29" s="337">
        <f t="shared" si="30"/>
        <v>1.5712221703176116E-2</v>
      </c>
      <c r="EK29" s="337">
        <f t="shared" si="30"/>
        <v>1.6922594071192197E-2</v>
      </c>
      <c r="EL29" s="337">
        <f t="shared" si="30"/>
        <v>1.6922594071192197E-2</v>
      </c>
      <c r="EM29" s="337">
        <f t="shared" si="30"/>
        <v>1.6922594071192194E-2</v>
      </c>
      <c r="EN29" s="337">
        <f t="shared" si="30"/>
        <v>2.0642083955106305E-2</v>
      </c>
      <c r="EO29" s="337">
        <f t="shared" si="30"/>
        <v>2.0642083955106305E-2</v>
      </c>
      <c r="EP29" s="337">
        <f t="shared" si="30"/>
        <v>2.0642083955106305E-2</v>
      </c>
      <c r="EQ29" s="337">
        <f t="shared" si="30"/>
        <v>2.1423404950482117E-2</v>
      </c>
      <c r="ER29" s="337">
        <f t="shared" si="30"/>
        <v>2.1423404950482117E-2</v>
      </c>
      <c r="ES29" s="337">
        <f t="shared" si="30"/>
        <v>2.1423404950482117E-2</v>
      </c>
      <c r="ET29" s="337">
        <f t="shared" si="30"/>
        <v>1.8070879836894867E-2</v>
      </c>
      <c r="EU29" s="337">
        <f t="shared" si="30"/>
        <v>1.8070879836894867E-2</v>
      </c>
      <c r="EV29" s="337">
        <f t="shared" si="30"/>
        <v>1.8070879836894867E-2</v>
      </c>
      <c r="EW29" s="337">
        <f t="shared" si="30"/>
        <v>1.8910559150642138E-2</v>
      </c>
      <c r="EX29" s="337">
        <f t="shared" si="30"/>
        <v>1.8910559150642138E-2</v>
      </c>
      <c r="EY29" s="337">
        <f t="shared" si="30"/>
        <v>1.8910559150642138E-2</v>
      </c>
      <c r="EZ29" s="337">
        <f t="shared" si="30"/>
        <v>2.0996362721040961E-2</v>
      </c>
      <c r="FA29" s="337">
        <f t="shared" si="30"/>
        <v>2.0996362721040961E-2</v>
      </c>
      <c r="FB29" s="337">
        <f t="shared" si="30"/>
        <v>2.0996362721040961E-2</v>
      </c>
      <c r="FC29" s="337">
        <f t="shared" si="30"/>
        <v>2.1562833782831331E-2</v>
      </c>
      <c r="FD29" s="337">
        <f t="shared" si="30"/>
        <v>2.1562833782831331E-2</v>
      </c>
      <c r="FE29" s="337">
        <f t="shared" si="30"/>
        <v>2.1562833782831331E-2</v>
      </c>
      <c r="FF29" s="337">
        <f t="shared" si="30"/>
        <v>1.9439620146963422E-2</v>
      </c>
      <c r="FG29" s="337">
        <f t="shared" si="30"/>
        <v>1.9439620146963422E-2</v>
      </c>
      <c r="FH29" s="337">
        <f t="shared" si="30"/>
        <v>1.9439620146963422E-2</v>
      </c>
      <c r="FI29" s="337">
        <f t="shared" si="30"/>
        <v>2.0503391059279279E-2</v>
      </c>
      <c r="FJ29" s="337">
        <f t="shared" si="30"/>
        <v>2.0503391059279279E-2</v>
      </c>
      <c r="FK29" s="337">
        <f t="shared" si="30"/>
        <v>2.0503391059279279E-2</v>
      </c>
      <c r="FL29" s="337">
        <f t="shared" si="30"/>
        <v>2.3671083873673414E-2</v>
      </c>
      <c r="FM29" s="337">
        <f t="shared" si="30"/>
        <v>2.3671083873673414E-2</v>
      </c>
      <c r="FN29" s="337">
        <f t="shared" si="30"/>
        <v>2.3671083873673414E-2</v>
      </c>
      <c r="FO29" s="337">
        <f t="shared" si="30"/>
        <v>2.3864851950471392E-2</v>
      </c>
      <c r="FP29" s="337">
        <f t="shared" si="30"/>
        <v>2.3864851950471392E-2</v>
      </c>
      <c r="FQ29" s="337">
        <f t="shared" si="30"/>
        <v>2.3864851950471392E-2</v>
      </c>
      <c r="FR29" s="337">
        <f t="shared" si="30"/>
        <v>2.3390900875198871E-2</v>
      </c>
      <c r="FS29" s="337">
        <f t="shared" si="30"/>
        <v>2.3390900875198871E-2</v>
      </c>
      <c r="FT29" s="337">
        <f t="shared" si="30"/>
        <v>2.3390900875198871E-2</v>
      </c>
      <c r="FU29" s="337">
        <f t="shared" si="30"/>
        <v>2.433720182043303E-2</v>
      </c>
      <c r="FV29" s="337">
        <f t="shared" si="30"/>
        <v>2.433720182043303E-2</v>
      </c>
      <c r="FW29" s="337">
        <f t="shared" si="30"/>
        <v>2.433720182043303E-2</v>
      </c>
      <c r="FX29" s="406" t="s">
        <v>49</v>
      </c>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row>
    <row r="30" spans="1:217" s="157" customFormat="1" ht="24.75" customHeight="1">
      <c r="B30" s="163" t="s">
        <v>135</v>
      </c>
      <c r="C30" s="167"/>
      <c r="D30" s="167"/>
      <c r="E30" s="167"/>
      <c r="F30" s="167"/>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8"/>
      <c r="DB30" s="168"/>
      <c r="DC30" s="165"/>
      <c r="DD30" s="165"/>
      <c r="DE30" s="165"/>
      <c r="DF30" s="165"/>
      <c r="DG30" s="165"/>
      <c r="DH30" s="165"/>
      <c r="DI30" s="165"/>
      <c r="DJ30" s="165"/>
      <c r="DK30" s="165"/>
      <c r="DL30" s="165"/>
      <c r="DM30" s="165"/>
      <c r="DN30" s="165"/>
      <c r="DO30" s="165"/>
      <c r="DP30" s="165"/>
      <c r="DQ30" s="165"/>
      <c r="DR30" s="165"/>
      <c r="DS30" s="165"/>
      <c r="DV30" s="180"/>
      <c r="DX30" s="143"/>
      <c r="DY30" s="215"/>
      <c r="DZ30" s="185"/>
      <c r="EA30" s="185"/>
      <c r="EB30" s="185"/>
      <c r="EC30" s="185"/>
      <c r="ED30" s="185"/>
      <c r="EE30" s="185"/>
      <c r="EF30" s="185"/>
      <c r="EG30" s="185"/>
      <c r="EH30" s="185"/>
      <c r="EI30" s="185"/>
      <c r="EJ30" s="185"/>
      <c r="EK30" s="185"/>
      <c r="EL30" s="185"/>
      <c r="EM30" s="185"/>
      <c r="EN30" s="185"/>
      <c r="EO30" s="185"/>
      <c r="EP30" s="185"/>
      <c r="EQ30" s="185"/>
      <c r="ER30" s="185"/>
      <c r="ES30" s="185"/>
      <c r="ET30" s="185"/>
      <c r="EU30" s="185"/>
      <c r="EV30" s="185"/>
      <c r="EW30" s="185"/>
      <c r="EX30" s="185"/>
      <c r="EY30" s="185"/>
      <c r="EZ30" s="185"/>
      <c r="FA30" s="185"/>
      <c r="FB30" s="185"/>
      <c r="FC30" s="185"/>
      <c r="FD30" s="185"/>
      <c r="FE30" s="185"/>
      <c r="FF30" s="185"/>
      <c r="FG30" s="185"/>
      <c r="FH30" s="185"/>
      <c r="FI30" s="185"/>
      <c r="FJ30" s="185"/>
      <c r="FK30" s="185"/>
      <c r="FL30" s="185"/>
      <c r="FM30" s="185"/>
      <c r="FN30" s="185"/>
      <c r="FO30" s="185"/>
      <c r="FP30" s="185"/>
      <c r="FQ30" s="185"/>
      <c r="FR30" s="185"/>
      <c r="FS30" s="185"/>
      <c r="FT30" s="185"/>
      <c r="FU30" s="185"/>
      <c r="FV30" s="185"/>
      <c r="FW30" s="185"/>
      <c r="FX30" s="406" t="s">
        <v>49</v>
      </c>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row>
    <row r="31" spans="1:217" s="157" customFormat="1" ht="14">
      <c r="B31" s="153" t="s">
        <v>51</v>
      </c>
      <c r="C31" s="155">
        <f t="shared" ref="C31:N31" si="31">+C23+C16</f>
        <v>0.10375</v>
      </c>
      <c r="D31" s="155">
        <f t="shared" si="31"/>
        <v>0.10375</v>
      </c>
      <c r="E31" s="155">
        <f t="shared" si="31"/>
        <v>0.10375</v>
      </c>
      <c r="F31" s="155">
        <f t="shared" si="31"/>
        <v>0.10375</v>
      </c>
      <c r="G31" s="155">
        <f t="shared" si="31"/>
        <v>0.10375</v>
      </c>
      <c r="H31" s="155">
        <f t="shared" si="31"/>
        <v>0.10375</v>
      </c>
      <c r="I31" s="155">
        <f t="shared" si="31"/>
        <v>0.10375</v>
      </c>
      <c r="J31" s="155">
        <f t="shared" si="31"/>
        <v>0.10375</v>
      </c>
      <c r="K31" s="155">
        <f t="shared" si="31"/>
        <v>0.10375</v>
      </c>
      <c r="L31" s="155">
        <f t="shared" si="31"/>
        <v>0.10375</v>
      </c>
      <c r="M31" s="155">
        <f t="shared" si="31"/>
        <v>0.10375</v>
      </c>
      <c r="N31" s="155">
        <f t="shared" si="31"/>
        <v>0.10375</v>
      </c>
      <c r="O31" s="189">
        <f t="shared" ref="O31:AT31" si="32">SUM(O16,O$23,O$29)</f>
        <v>0.10475000000000001</v>
      </c>
      <c r="P31" s="189">
        <f t="shared" si="32"/>
        <v>0.10475000000000001</v>
      </c>
      <c r="Q31" s="189">
        <f t="shared" si="32"/>
        <v>0.10475000000000001</v>
      </c>
      <c r="R31" s="189">
        <f t="shared" si="32"/>
        <v>0.10575</v>
      </c>
      <c r="S31" s="189">
        <f t="shared" si="32"/>
        <v>0.10575</v>
      </c>
      <c r="T31" s="189">
        <f t="shared" si="32"/>
        <v>0.10575</v>
      </c>
      <c r="U31" s="189">
        <f t="shared" si="32"/>
        <v>0.10675</v>
      </c>
      <c r="V31" s="189">
        <f t="shared" si="32"/>
        <v>0.10675</v>
      </c>
      <c r="W31" s="189">
        <f t="shared" si="32"/>
        <v>0.10675</v>
      </c>
      <c r="X31" s="189">
        <f t="shared" si="32"/>
        <v>0.10775</v>
      </c>
      <c r="Y31" s="189">
        <f t="shared" si="32"/>
        <v>0.10775</v>
      </c>
      <c r="Z31" s="189">
        <f t="shared" si="32"/>
        <v>0.10775</v>
      </c>
      <c r="AA31" s="189">
        <f t="shared" si="32"/>
        <v>0.10875</v>
      </c>
      <c r="AB31" s="189">
        <f t="shared" si="32"/>
        <v>0.10875</v>
      </c>
      <c r="AC31" s="189">
        <f t="shared" si="32"/>
        <v>0.10875</v>
      </c>
      <c r="AD31" s="189">
        <f t="shared" si="32"/>
        <v>0.10975</v>
      </c>
      <c r="AE31" s="189">
        <f t="shared" si="32"/>
        <v>0.10975</v>
      </c>
      <c r="AF31" s="189">
        <f t="shared" si="32"/>
        <v>0.10975</v>
      </c>
      <c r="AG31" s="189">
        <f t="shared" si="32"/>
        <v>0.11075</v>
      </c>
      <c r="AH31" s="189">
        <f t="shared" si="32"/>
        <v>0.11424999999999999</v>
      </c>
      <c r="AI31" s="189">
        <f t="shared" si="32"/>
        <v>0.11424999999999999</v>
      </c>
      <c r="AJ31" s="189">
        <f t="shared" si="32"/>
        <v>0.11874999999999999</v>
      </c>
      <c r="AK31" s="189">
        <f t="shared" si="32"/>
        <v>0.11874999999999999</v>
      </c>
      <c r="AL31" s="189">
        <f t="shared" si="32"/>
        <v>0.11874999999999999</v>
      </c>
      <c r="AM31" s="189">
        <f t="shared" si="32"/>
        <v>0.11975</v>
      </c>
      <c r="AN31" s="189">
        <f t="shared" si="32"/>
        <v>0.11975</v>
      </c>
      <c r="AO31" s="189">
        <f t="shared" si="32"/>
        <v>0.11975</v>
      </c>
      <c r="AP31" s="189">
        <f t="shared" si="32"/>
        <v>0.12075</v>
      </c>
      <c r="AQ31" s="189">
        <f t="shared" si="32"/>
        <v>0.12075</v>
      </c>
      <c r="AR31" s="189">
        <f t="shared" si="32"/>
        <v>0.12075</v>
      </c>
      <c r="AS31" s="189">
        <f t="shared" si="32"/>
        <v>0.12175</v>
      </c>
      <c r="AT31" s="189">
        <f t="shared" si="32"/>
        <v>0.12175</v>
      </c>
      <c r="AU31" s="189">
        <f t="shared" ref="AU31:BZ31" si="33">SUM(AU16,AU$23,AU$29)</f>
        <v>0.12175</v>
      </c>
      <c r="AV31" s="189">
        <f t="shared" si="33"/>
        <v>0.12357</v>
      </c>
      <c r="AW31" s="189">
        <f t="shared" si="33"/>
        <v>0.12357</v>
      </c>
      <c r="AX31" s="189">
        <f t="shared" si="33"/>
        <v>0.12357</v>
      </c>
      <c r="AY31" s="189">
        <f t="shared" si="33"/>
        <v>0.12457</v>
      </c>
      <c r="AZ31" s="189">
        <f t="shared" si="33"/>
        <v>0.12457</v>
      </c>
      <c r="BA31" s="189">
        <f t="shared" si="33"/>
        <v>0.12457</v>
      </c>
      <c r="BB31" s="189">
        <f t="shared" si="33"/>
        <v>0.12557000000000001</v>
      </c>
      <c r="BC31" s="189">
        <f t="shared" si="33"/>
        <v>0.12557000000000001</v>
      </c>
      <c r="BD31" s="189">
        <f t="shared" si="33"/>
        <v>0.12557000000000001</v>
      </c>
      <c r="BE31" s="189">
        <f t="shared" si="33"/>
        <v>0.12557000000000001</v>
      </c>
      <c r="BF31" s="189">
        <f t="shared" si="33"/>
        <v>0.12557000000000001</v>
      </c>
      <c r="BG31" s="189">
        <f t="shared" si="33"/>
        <v>0.12557000000000001</v>
      </c>
      <c r="BH31" s="189">
        <f t="shared" si="33"/>
        <v>0.13156999999999999</v>
      </c>
      <c r="BI31" s="189">
        <f t="shared" si="33"/>
        <v>0.13156999999999999</v>
      </c>
      <c r="BJ31" s="189">
        <f t="shared" si="33"/>
        <v>0.13156999999999999</v>
      </c>
      <c r="BK31" s="189">
        <f t="shared" si="33"/>
        <v>0.13156999999999999</v>
      </c>
      <c r="BL31" s="189">
        <f t="shared" si="33"/>
        <v>0.13156999999999999</v>
      </c>
      <c r="BM31" s="189">
        <f t="shared" si="33"/>
        <v>0.13156999999999999</v>
      </c>
      <c r="BN31" s="189">
        <f t="shared" si="33"/>
        <v>0.13156999999999999</v>
      </c>
      <c r="BO31" s="189">
        <f t="shared" si="33"/>
        <v>0.13156999999999999</v>
      </c>
      <c r="BP31" s="189">
        <f t="shared" si="33"/>
        <v>0.13156999999999999</v>
      </c>
      <c r="BQ31" s="189">
        <f t="shared" si="33"/>
        <v>0.13156999999999999</v>
      </c>
      <c r="BR31" s="189">
        <f t="shared" si="33"/>
        <v>0.13156999999999999</v>
      </c>
      <c r="BS31" s="189">
        <f t="shared" si="33"/>
        <v>0.13156999999999999</v>
      </c>
      <c r="BT31" s="189">
        <f t="shared" si="33"/>
        <v>0.13156999999999999</v>
      </c>
      <c r="BU31" s="189">
        <f t="shared" si="33"/>
        <v>0.13156999999999999</v>
      </c>
      <c r="BV31" s="189">
        <f t="shared" si="33"/>
        <v>0.13156999999999999</v>
      </c>
      <c r="BW31" s="189">
        <f t="shared" si="33"/>
        <v>0.13156999999999999</v>
      </c>
      <c r="BX31" s="189">
        <f t="shared" si="33"/>
        <v>0.13156999999999999</v>
      </c>
      <c r="BY31" s="189">
        <f t="shared" si="33"/>
        <v>0.13156999999999999</v>
      </c>
      <c r="BZ31" s="189">
        <f t="shared" si="33"/>
        <v>0.13156999999999999</v>
      </c>
      <c r="CA31" s="189">
        <f t="shared" ref="CA31:DF31" si="34">SUM(CA16,CA$23,CA$29)</f>
        <v>0.13156999999999999</v>
      </c>
      <c r="CB31" s="189">
        <f t="shared" si="34"/>
        <v>0.13156999999999999</v>
      </c>
      <c r="CC31" s="189">
        <f t="shared" si="34"/>
        <v>0.13156999999999999</v>
      </c>
      <c r="CD31" s="189">
        <f t="shared" si="34"/>
        <v>0.13156999999999999</v>
      </c>
      <c r="CE31" s="189">
        <f t="shared" si="34"/>
        <v>0.13156999999999999</v>
      </c>
      <c r="CF31" s="189">
        <f t="shared" si="34"/>
        <v>0.13156999999999999</v>
      </c>
      <c r="CG31" s="189">
        <f t="shared" si="34"/>
        <v>0.13156999999999999</v>
      </c>
      <c r="CH31" s="189">
        <f t="shared" si="34"/>
        <v>0.13156999999999999</v>
      </c>
      <c r="CI31" s="189">
        <f t="shared" si="34"/>
        <v>0.13156999999999999</v>
      </c>
      <c r="CJ31" s="189">
        <f t="shared" si="34"/>
        <v>0.13519999999999999</v>
      </c>
      <c r="CK31" s="189">
        <f t="shared" si="34"/>
        <v>0.13519999999999999</v>
      </c>
      <c r="CL31" s="189">
        <f t="shared" si="34"/>
        <v>0.13561999999999999</v>
      </c>
      <c r="CM31" s="189">
        <f t="shared" si="34"/>
        <v>0.13561999999999999</v>
      </c>
      <c r="CN31" s="189">
        <f t="shared" si="34"/>
        <v>0.13561999999999999</v>
      </c>
      <c r="CO31" s="189">
        <f t="shared" si="34"/>
        <v>0.13608999999999999</v>
      </c>
      <c r="CP31" s="189">
        <f t="shared" si="34"/>
        <v>0.13608999999999999</v>
      </c>
      <c r="CQ31" s="189">
        <f t="shared" si="34"/>
        <v>0.13608999999999999</v>
      </c>
      <c r="CR31" s="189">
        <f t="shared" si="34"/>
        <v>0.13875999999999999</v>
      </c>
      <c r="CS31" s="189">
        <f t="shared" si="34"/>
        <v>0.13875999999999999</v>
      </c>
      <c r="CT31" s="189">
        <f t="shared" si="34"/>
        <v>0.13875999999999999</v>
      </c>
      <c r="CU31" s="189">
        <f t="shared" si="34"/>
        <v>0.13961999999999999</v>
      </c>
      <c r="CV31" s="189">
        <f t="shared" si="34"/>
        <v>0.13961999999999999</v>
      </c>
      <c r="CW31" s="189">
        <f t="shared" si="34"/>
        <v>0.13961999999999999</v>
      </c>
      <c r="CX31" s="189">
        <f t="shared" si="34"/>
        <v>0.13919999999999999</v>
      </c>
      <c r="CY31" s="189">
        <f t="shared" si="34"/>
        <v>0.13919999999999999</v>
      </c>
      <c r="CZ31" s="189">
        <f t="shared" si="34"/>
        <v>0.13919999999999999</v>
      </c>
      <c r="DA31" s="189">
        <f t="shared" si="34"/>
        <v>0.13985999999999998</v>
      </c>
      <c r="DB31" s="189">
        <f t="shared" si="34"/>
        <v>0.13985999999999998</v>
      </c>
      <c r="DC31" s="189">
        <f t="shared" si="34"/>
        <v>0.13985999999999998</v>
      </c>
      <c r="DD31" s="189">
        <f t="shared" si="34"/>
        <v>0.14576</v>
      </c>
      <c r="DE31" s="189">
        <f t="shared" si="34"/>
        <v>0.14576</v>
      </c>
      <c r="DF31" s="189">
        <f t="shared" si="34"/>
        <v>0.14576</v>
      </c>
      <c r="DG31" s="189">
        <f t="shared" ref="DG31:EL31" si="35">SUM(DG16,DG$23,DG$29)</f>
        <v>0.14935999999999999</v>
      </c>
      <c r="DH31" s="189">
        <f t="shared" si="35"/>
        <v>0.14935999999999999</v>
      </c>
      <c r="DI31" s="189">
        <f t="shared" si="35"/>
        <v>0.14935999999999999</v>
      </c>
      <c r="DJ31" s="189">
        <f t="shared" si="35"/>
        <v>0.14577999999999999</v>
      </c>
      <c r="DK31" s="189">
        <f t="shared" si="35"/>
        <v>0.14577999999999999</v>
      </c>
      <c r="DL31" s="189">
        <f t="shared" si="35"/>
        <v>0.14577999999999999</v>
      </c>
      <c r="DM31" s="189">
        <f t="shared" si="35"/>
        <v>0.14663999999999999</v>
      </c>
      <c r="DN31" s="189">
        <f t="shared" si="35"/>
        <v>0.14663999999999999</v>
      </c>
      <c r="DO31" s="189">
        <f t="shared" si="35"/>
        <v>0.14663999999999999</v>
      </c>
      <c r="DP31" s="189">
        <f t="shared" si="35"/>
        <v>0.14616999999999999</v>
      </c>
      <c r="DQ31" s="189">
        <f t="shared" si="35"/>
        <v>0.14616999999999999</v>
      </c>
      <c r="DR31" s="189">
        <f t="shared" si="35"/>
        <v>0.14616999999999999</v>
      </c>
      <c r="DS31" s="189">
        <f t="shared" si="35"/>
        <v>0.14798</v>
      </c>
      <c r="DT31" s="189">
        <f t="shared" si="35"/>
        <v>0.14798</v>
      </c>
      <c r="DU31" s="189">
        <f t="shared" si="35"/>
        <v>0.14798</v>
      </c>
      <c r="DV31" s="189">
        <f t="shared" si="35"/>
        <v>0.14273999999999998</v>
      </c>
      <c r="DW31" s="189">
        <f t="shared" si="35"/>
        <v>0.14273999999999998</v>
      </c>
      <c r="DX31" s="220">
        <f t="shared" si="35"/>
        <v>0.14273999999999998</v>
      </c>
      <c r="DY31" s="456">
        <f t="shared" si="35"/>
        <v>0.13718771465633695</v>
      </c>
      <c r="DZ31" s="220">
        <f t="shared" si="35"/>
        <v>0.13718771465633695</v>
      </c>
      <c r="EA31" s="220">
        <f t="shared" si="35"/>
        <v>0.13718771465633695</v>
      </c>
      <c r="EB31" s="220">
        <f t="shared" si="35"/>
        <v>0.14764390243321709</v>
      </c>
      <c r="EC31" s="220">
        <f t="shared" si="35"/>
        <v>0.14764390243321709</v>
      </c>
      <c r="ED31" s="220">
        <f t="shared" si="35"/>
        <v>0.14764390243321709</v>
      </c>
      <c r="EE31" s="220">
        <f t="shared" si="35"/>
        <v>0.14939405489688889</v>
      </c>
      <c r="EF31" s="220">
        <f t="shared" si="35"/>
        <v>0.14939405489688889</v>
      </c>
      <c r="EG31" s="220">
        <f t="shared" si="35"/>
        <v>0.14939405489688889</v>
      </c>
      <c r="EH31" s="220">
        <f t="shared" si="35"/>
        <v>0.15185222170317614</v>
      </c>
      <c r="EI31" s="220">
        <f t="shared" si="35"/>
        <v>0.15185222170317614</v>
      </c>
      <c r="EJ31" s="220">
        <f t="shared" si="35"/>
        <v>0.15185222170317614</v>
      </c>
      <c r="EK31" s="220">
        <f t="shared" si="35"/>
        <v>0.15306259407119222</v>
      </c>
      <c r="EL31" s="220">
        <f t="shared" si="35"/>
        <v>0.15306259407119222</v>
      </c>
      <c r="EM31" s="220">
        <f t="shared" ref="EM31:FW31" si="36">SUM(EM16,EM$23,EM$29)</f>
        <v>0.15306259407119222</v>
      </c>
      <c r="EN31" s="220">
        <f t="shared" si="36"/>
        <v>0.15516208395510631</v>
      </c>
      <c r="EO31" s="220">
        <f t="shared" si="36"/>
        <v>0.15516208395510631</v>
      </c>
      <c r="EP31" s="220">
        <f t="shared" si="36"/>
        <v>0.15516208395510631</v>
      </c>
      <c r="EQ31" s="220">
        <f t="shared" si="36"/>
        <v>0.15594340495048212</v>
      </c>
      <c r="ER31" s="220">
        <f t="shared" si="36"/>
        <v>0.15594340495048212</v>
      </c>
      <c r="ES31" s="220">
        <f t="shared" si="36"/>
        <v>0.15594340495048212</v>
      </c>
      <c r="ET31" s="220">
        <f t="shared" si="36"/>
        <v>0.15259087983689487</v>
      </c>
      <c r="EU31" s="220">
        <f t="shared" si="36"/>
        <v>0.15259087983689487</v>
      </c>
      <c r="EV31" s="220">
        <f t="shared" si="36"/>
        <v>0.15259087983689487</v>
      </c>
      <c r="EW31" s="220">
        <f t="shared" si="36"/>
        <v>0.15343055915064213</v>
      </c>
      <c r="EX31" s="220">
        <f t="shared" si="36"/>
        <v>0.15343055915064213</v>
      </c>
      <c r="EY31" s="220">
        <f t="shared" si="36"/>
        <v>0.15343055915064213</v>
      </c>
      <c r="EZ31" s="220">
        <f t="shared" si="36"/>
        <v>0.15489636272104096</v>
      </c>
      <c r="FA31" s="220">
        <f t="shared" si="36"/>
        <v>0.15489636272104096</v>
      </c>
      <c r="FB31" s="220">
        <f t="shared" si="36"/>
        <v>0.15489636272104096</v>
      </c>
      <c r="FC31" s="220">
        <f t="shared" si="36"/>
        <v>0.15546283378283132</v>
      </c>
      <c r="FD31" s="220">
        <f t="shared" si="36"/>
        <v>0.15546283378283132</v>
      </c>
      <c r="FE31" s="220">
        <f t="shared" si="36"/>
        <v>0.15546283378283132</v>
      </c>
      <c r="FF31" s="220">
        <f t="shared" si="36"/>
        <v>0.15333962014696342</v>
      </c>
      <c r="FG31" s="220">
        <f t="shared" si="36"/>
        <v>0.15333962014696342</v>
      </c>
      <c r="FH31" s="220">
        <f t="shared" si="36"/>
        <v>0.15333962014696342</v>
      </c>
      <c r="FI31" s="220">
        <f t="shared" si="36"/>
        <v>0.15440339105927928</v>
      </c>
      <c r="FJ31" s="220">
        <f t="shared" si="36"/>
        <v>0.15440339105927928</v>
      </c>
      <c r="FK31" s="220">
        <f t="shared" si="36"/>
        <v>0.15440339105927928</v>
      </c>
      <c r="FL31" s="220">
        <f t="shared" si="36"/>
        <v>0.15646108387367341</v>
      </c>
      <c r="FM31" s="220">
        <f t="shared" si="36"/>
        <v>0.15646108387367341</v>
      </c>
      <c r="FN31" s="220">
        <f t="shared" si="36"/>
        <v>0.15646108387367341</v>
      </c>
      <c r="FO31" s="220">
        <f t="shared" si="36"/>
        <v>0.15665485195047138</v>
      </c>
      <c r="FP31" s="220">
        <f t="shared" si="36"/>
        <v>0.15665485195047138</v>
      </c>
      <c r="FQ31" s="220">
        <f t="shared" si="36"/>
        <v>0.15665485195047138</v>
      </c>
      <c r="FR31" s="220">
        <f t="shared" si="36"/>
        <v>0.15618090087519887</v>
      </c>
      <c r="FS31" s="220">
        <f t="shared" si="36"/>
        <v>0.15618090087519887</v>
      </c>
      <c r="FT31" s="220">
        <f t="shared" si="36"/>
        <v>0.15618090087519887</v>
      </c>
      <c r="FU31" s="220">
        <f t="shared" si="36"/>
        <v>0.15712720182043302</v>
      </c>
      <c r="FV31" s="220">
        <f t="shared" si="36"/>
        <v>0.15712720182043302</v>
      </c>
      <c r="FW31" s="220">
        <f t="shared" si="36"/>
        <v>0.15712720182043302</v>
      </c>
      <c r="FX31" s="406" t="s">
        <v>49</v>
      </c>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row>
    <row r="32" spans="1:217" s="157" customFormat="1" ht="14">
      <c r="B32" s="153" t="s">
        <v>52</v>
      </c>
      <c r="C32" s="155">
        <f t="shared" ref="C32:N32" si="37">+C31</f>
        <v>0.10375</v>
      </c>
      <c r="D32" s="155">
        <f t="shared" si="37"/>
        <v>0.10375</v>
      </c>
      <c r="E32" s="155">
        <f t="shared" si="37"/>
        <v>0.10375</v>
      </c>
      <c r="F32" s="155">
        <f t="shared" si="37"/>
        <v>0.10375</v>
      </c>
      <c r="G32" s="155">
        <f t="shared" si="37"/>
        <v>0.10375</v>
      </c>
      <c r="H32" s="155">
        <f t="shared" si="37"/>
        <v>0.10375</v>
      </c>
      <c r="I32" s="155">
        <f t="shared" si="37"/>
        <v>0.10375</v>
      </c>
      <c r="J32" s="155">
        <f t="shared" si="37"/>
        <v>0.10375</v>
      </c>
      <c r="K32" s="155">
        <f t="shared" si="37"/>
        <v>0.10375</v>
      </c>
      <c r="L32" s="155">
        <f t="shared" si="37"/>
        <v>0.10375</v>
      </c>
      <c r="M32" s="155">
        <f t="shared" si="37"/>
        <v>0.10375</v>
      </c>
      <c r="N32" s="155">
        <f t="shared" si="37"/>
        <v>0.10375</v>
      </c>
      <c r="O32" s="189">
        <f t="shared" ref="O32:AT32" si="38">SUM(O17,O$23,O$29)</f>
        <v>0.10475000000000001</v>
      </c>
      <c r="P32" s="189">
        <f t="shared" si="38"/>
        <v>0.10475000000000001</v>
      </c>
      <c r="Q32" s="189">
        <f t="shared" si="38"/>
        <v>0.10475000000000001</v>
      </c>
      <c r="R32" s="189">
        <f t="shared" si="38"/>
        <v>0.10575</v>
      </c>
      <c r="S32" s="189">
        <f t="shared" si="38"/>
        <v>0.10575</v>
      </c>
      <c r="T32" s="189">
        <f t="shared" si="38"/>
        <v>0.10575</v>
      </c>
      <c r="U32" s="189">
        <f t="shared" si="38"/>
        <v>0.10675</v>
      </c>
      <c r="V32" s="189">
        <f t="shared" si="38"/>
        <v>0.10675</v>
      </c>
      <c r="W32" s="189">
        <f t="shared" si="38"/>
        <v>0.10675</v>
      </c>
      <c r="X32" s="189">
        <f t="shared" si="38"/>
        <v>0.10775</v>
      </c>
      <c r="Y32" s="189">
        <f t="shared" si="38"/>
        <v>0.10775</v>
      </c>
      <c r="Z32" s="189">
        <f t="shared" si="38"/>
        <v>0.10775</v>
      </c>
      <c r="AA32" s="189">
        <f t="shared" si="38"/>
        <v>0.10875</v>
      </c>
      <c r="AB32" s="189">
        <f t="shared" si="38"/>
        <v>0.10875</v>
      </c>
      <c r="AC32" s="189">
        <f t="shared" si="38"/>
        <v>0.10875</v>
      </c>
      <c r="AD32" s="189">
        <f t="shared" si="38"/>
        <v>0.10975</v>
      </c>
      <c r="AE32" s="189">
        <f t="shared" si="38"/>
        <v>0.10975</v>
      </c>
      <c r="AF32" s="189">
        <f t="shared" si="38"/>
        <v>0.10975</v>
      </c>
      <c r="AG32" s="189">
        <f t="shared" si="38"/>
        <v>0.11075</v>
      </c>
      <c r="AH32" s="189">
        <f t="shared" si="38"/>
        <v>0.11424999999999999</v>
      </c>
      <c r="AI32" s="189">
        <f t="shared" si="38"/>
        <v>0.11424999999999999</v>
      </c>
      <c r="AJ32" s="189">
        <f t="shared" si="38"/>
        <v>0.11874999999999999</v>
      </c>
      <c r="AK32" s="189">
        <f t="shared" si="38"/>
        <v>0.11874999999999999</v>
      </c>
      <c r="AL32" s="189">
        <f t="shared" si="38"/>
        <v>0.11874999999999999</v>
      </c>
      <c r="AM32" s="189">
        <f t="shared" si="38"/>
        <v>0.11975</v>
      </c>
      <c r="AN32" s="189">
        <f t="shared" si="38"/>
        <v>0.11975</v>
      </c>
      <c r="AO32" s="189">
        <f t="shared" si="38"/>
        <v>0.11975</v>
      </c>
      <c r="AP32" s="189">
        <f t="shared" si="38"/>
        <v>0.12075</v>
      </c>
      <c r="AQ32" s="189">
        <f t="shared" si="38"/>
        <v>0.12075</v>
      </c>
      <c r="AR32" s="189">
        <f t="shared" si="38"/>
        <v>0.12075</v>
      </c>
      <c r="AS32" s="189">
        <f t="shared" si="38"/>
        <v>0.12175</v>
      </c>
      <c r="AT32" s="189">
        <f t="shared" si="38"/>
        <v>0.12175</v>
      </c>
      <c r="AU32" s="189">
        <f t="shared" ref="AU32:BZ32" si="39">SUM(AU17,AU$23,AU$29)</f>
        <v>0.12175</v>
      </c>
      <c r="AV32" s="189">
        <f t="shared" si="39"/>
        <v>0.12357</v>
      </c>
      <c r="AW32" s="189">
        <f t="shared" si="39"/>
        <v>0.12357</v>
      </c>
      <c r="AX32" s="189">
        <f t="shared" si="39"/>
        <v>0.12357</v>
      </c>
      <c r="AY32" s="189">
        <f t="shared" si="39"/>
        <v>0.12457</v>
      </c>
      <c r="AZ32" s="189">
        <f t="shared" si="39"/>
        <v>0.12457</v>
      </c>
      <c r="BA32" s="189">
        <f t="shared" si="39"/>
        <v>0.12457</v>
      </c>
      <c r="BB32" s="189">
        <f t="shared" si="39"/>
        <v>0.12557000000000001</v>
      </c>
      <c r="BC32" s="189">
        <f t="shared" si="39"/>
        <v>0.12557000000000001</v>
      </c>
      <c r="BD32" s="189">
        <f t="shared" si="39"/>
        <v>0.12557000000000001</v>
      </c>
      <c r="BE32" s="189">
        <f t="shared" si="39"/>
        <v>0.12557000000000001</v>
      </c>
      <c r="BF32" s="189">
        <f t="shared" si="39"/>
        <v>0.12557000000000001</v>
      </c>
      <c r="BG32" s="189">
        <f t="shared" si="39"/>
        <v>0.14057</v>
      </c>
      <c r="BH32" s="189">
        <f t="shared" si="39"/>
        <v>0.14657000000000001</v>
      </c>
      <c r="BI32" s="189">
        <f t="shared" si="39"/>
        <v>0.14657000000000001</v>
      </c>
      <c r="BJ32" s="189">
        <f t="shared" si="39"/>
        <v>0.14657000000000001</v>
      </c>
      <c r="BK32" s="189">
        <f t="shared" si="39"/>
        <v>0.13156999999999999</v>
      </c>
      <c r="BL32" s="189">
        <f t="shared" si="39"/>
        <v>0.13156999999999999</v>
      </c>
      <c r="BM32" s="189">
        <f t="shared" si="39"/>
        <v>0.13156999999999999</v>
      </c>
      <c r="BN32" s="189">
        <f t="shared" si="39"/>
        <v>0.13156999999999999</v>
      </c>
      <c r="BO32" s="189">
        <f t="shared" si="39"/>
        <v>0.13156999999999999</v>
      </c>
      <c r="BP32" s="189">
        <f t="shared" si="39"/>
        <v>0.13156999999999999</v>
      </c>
      <c r="BQ32" s="189">
        <f t="shared" si="39"/>
        <v>0.13156999999999999</v>
      </c>
      <c r="BR32" s="189">
        <f t="shared" si="39"/>
        <v>0.13156999999999999</v>
      </c>
      <c r="BS32" s="189">
        <f t="shared" si="39"/>
        <v>0.14657000000000001</v>
      </c>
      <c r="BT32" s="189">
        <f t="shared" si="39"/>
        <v>0.14657000000000001</v>
      </c>
      <c r="BU32" s="189">
        <f t="shared" si="39"/>
        <v>0.14657000000000001</v>
      </c>
      <c r="BV32" s="189">
        <f t="shared" si="39"/>
        <v>0.14657000000000001</v>
      </c>
      <c r="BW32" s="189">
        <f t="shared" si="39"/>
        <v>0.13156999999999999</v>
      </c>
      <c r="BX32" s="189">
        <f t="shared" si="39"/>
        <v>0.13156999999999999</v>
      </c>
      <c r="BY32" s="189">
        <f t="shared" si="39"/>
        <v>0.13156999999999999</v>
      </c>
      <c r="BZ32" s="189">
        <f t="shared" si="39"/>
        <v>0.13156999999999999</v>
      </c>
      <c r="CA32" s="189">
        <f t="shared" ref="CA32:DF32" si="40">SUM(CA17,CA$23,CA$29)</f>
        <v>0.13156999999999999</v>
      </c>
      <c r="CB32" s="189">
        <f t="shared" si="40"/>
        <v>0.13156999999999999</v>
      </c>
      <c r="CC32" s="189">
        <f t="shared" si="40"/>
        <v>0.13156999999999999</v>
      </c>
      <c r="CD32" s="189">
        <f t="shared" si="40"/>
        <v>0.13156999999999999</v>
      </c>
      <c r="CE32" s="189">
        <f t="shared" si="40"/>
        <v>0.14657000000000001</v>
      </c>
      <c r="CF32" s="189">
        <f t="shared" si="40"/>
        <v>0.14657000000000001</v>
      </c>
      <c r="CG32" s="189">
        <f t="shared" si="40"/>
        <v>0.14657000000000001</v>
      </c>
      <c r="CH32" s="189">
        <f t="shared" si="40"/>
        <v>0.14657000000000001</v>
      </c>
      <c r="CI32" s="189">
        <f t="shared" si="40"/>
        <v>0.13156999999999999</v>
      </c>
      <c r="CJ32" s="189">
        <f t="shared" si="40"/>
        <v>0.15109999999999998</v>
      </c>
      <c r="CK32" s="189">
        <f t="shared" si="40"/>
        <v>0.15109999999999998</v>
      </c>
      <c r="CL32" s="189">
        <f t="shared" si="40"/>
        <v>0.15151999999999999</v>
      </c>
      <c r="CM32" s="189">
        <f t="shared" si="40"/>
        <v>0.15151999999999999</v>
      </c>
      <c r="CN32" s="189">
        <f t="shared" si="40"/>
        <v>0.15151999999999999</v>
      </c>
      <c r="CO32" s="189">
        <f t="shared" si="40"/>
        <v>0.15198999999999999</v>
      </c>
      <c r="CP32" s="189">
        <f t="shared" si="40"/>
        <v>0.15198999999999999</v>
      </c>
      <c r="CQ32" s="189">
        <f t="shared" si="40"/>
        <v>0.15198999999999999</v>
      </c>
      <c r="CR32" s="189">
        <f t="shared" si="40"/>
        <v>0.16675999999999999</v>
      </c>
      <c r="CS32" s="189">
        <f t="shared" si="40"/>
        <v>0.16675999999999999</v>
      </c>
      <c r="CT32" s="189">
        <f t="shared" si="40"/>
        <v>0.16675999999999999</v>
      </c>
      <c r="CU32" s="189">
        <f t="shared" si="40"/>
        <v>0.16761999999999999</v>
      </c>
      <c r="CV32" s="189">
        <f t="shared" si="40"/>
        <v>0.16761999999999999</v>
      </c>
      <c r="CW32" s="189">
        <f t="shared" si="40"/>
        <v>0.16761999999999999</v>
      </c>
      <c r="CX32" s="189">
        <f t="shared" si="40"/>
        <v>0.16719999999999999</v>
      </c>
      <c r="CY32" s="189">
        <f t="shared" si="40"/>
        <v>0.16719999999999999</v>
      </c>
      <c r="CZ32" s="189">
        <f t="shared" si="40"/>
        <v>0.16719999999999999</v>
      </c>
      <c r="DA32" s="189">
        <f t="shared" si="40"/>
        <v>0.16785999999999998</v>
      </c>
      <c r="DB32" s="189">
        <f t="shared" si="40"/>
        <v>0.16785999999999998</v>
      </c>
      <c r="DC32" s="189">
        <f t="shared" si="40"/>
        <v>0.16785999999999998</v>
      </c>
      <c r="DD32" s="189">
        <f t="shared" si="40"/>
        <v>0.17376</v>
      </c>
      <c r="DE32" s="189">
        <f t="shared" si="40"/>
        <v>0.17376</v>
      </c>
      <c r="DF32" s="189">
        <f t="shared" si="40"/>
        <v>0.17376</v>
      </c>
      <c r="DG32" s="189">
        <f t="shared" ref="DG32:EL32" si="41">SUM(DG17,DG$23,DG$29)</f>
        <v>0.17735999999999999</v>
      </c>
      <c r="DH32" s="189">
        <f t="shared" si="41"/>
        <v>0.17735999999999999</v>
      </c>
      <c r="DI32" s="189">
        <f t="shared" si="41"/>
        <v>0.17735999999999999</v>
      </c>
      <c r="DJ32" s="189">
        <f t="shared" si="41"/>
        <v>0.17377999999999999</v>
      </c>
      <c r="DK32" s="189">
        <f t="shared" si="41"/>
        <v>0.17377999999999999</v>
      </c>
      <c r="DL32" s="189">
        <f t="shared" si="41"/>
        <v>0.17377999999999999</v>
      </c>
      <c r="DM32" s="189">
        <f t="shared" si="41"/>
        <v>0.17463999999999999</v>
      </c>
      <c r="DN32" s="189">
        <f t="shared" si="41"/>
        <v>0.17463999999999999</v>
      </c>
      <c r="DO32" s="189">
        <f t="shared" si="41"/>
        <v>0.17463999999999999</v>
      </c>
      <c r="DP32" s="189">
        <f t="shared" si="41"/>
        <v>0.17416999999999999</v>
      </c>
      <c r="DQ32" s="189">
        <f t="shared" si="41"/>
        <v>0.17416999999999999</v>
      </c>
      <c r="DR32" s="189">
        <f t="shared" si="41"/>
        <v>0.17416999999999999</v>
      </c>
      <c r="DS32" s="189">
        <f t="shared" si="41"/>
        <v>0.17598</v>
      </c>
      <c r="DT32" s="189">
        <f t="shared" si="41"/>
        <v>0.17598</v>
      </c>
      <c r="DU32" s="189">
        <f t="shared" si="41"/>
        <v>0.17598</v>
      </c>
      <c r="DV32" s="189">
        <f t="shared" si="41"/>
        <v>0.17073999999999998</v>
      </c>
      <c r="DW32" s="189">
        <f t="shared" si="41"/>
        <v>0.17073999999999998</v>
      </c>
      <c r="DX32" s="220">
        <f t="shared" si="41"/>
        <v>0.17073999999999998</v>
      </c>
      <c r="DY32" s="456">
        <f t="shared" si="41"/>
        <v>0.16936771465633693</v>
      </c>
      <c r="DZ32" s="220">
        <f t="shared" si="41"/>
        <v>0.16936771465633693</v>
      </c>
      <c r="EA32" s="220">
        <f t="shared" si="41"/>
        <v>0.16936771465633693</v>
      </c>
      <c r="EB32" s="220">
        <f t="shared" si="41"/>
        <v>0.18293390243321708</v>
      </c>
      <c r="EC32" s="220">
        <f t="shared" si="41"/>
        <v>0.18293390243321708</v>
      </c>
      <c r="ED32" s="220">
        <f t="shared" si="41"/>
        <v>0.18293390243321708</v>
      </c>
      <c r="EE32" s="220">
        <f t="shared" si="41"/>
        <v>0.18468405489688888</v>
      </c>
      <c r="EF32" s="220">
        <f t="shared" si="41"/>
        <v>0.18468405489688888</v>
      </c>
      <c r="EG32" s="220">
        <f t="shared" si="41"/>
        <v>0.18468405489688888</v>
      </c>
      <c r="EH32" s="220">
        <f t="shared" si="41"/>
        <v>0.18714222170317613</v>
      </c>
      <c r="EI32" s="220">
        <f t="shared" si="41"/>
        <v>0.18714222170317613</v>
      </c>
      <c r="EJ32" s="220">
        <f t="shared" si="41"/>
        <v>0.18714222170317613</v>
      </c>
      <c r="EK32" s="220">
        <f t="shared" si="41"/>
        <v>0.1883525940711922</v>
      </c>
      <c r="EL32" s="220">
        <f t="shared" si="41"/>
        <v>0.1883525940711922</v>
      </c>
      <c r="EM32" s="220">
        <f t="shared" ref="EM32:FW32" si="42">SUM(EM17,EM$23,EM$29)</f>
        <v>0.1883525940711922</v>
      </c>
      <c r="EN32" s="220">
        <f t="shared" si="42"/>
        <v>0.19544208395510632</v>
      </c>
      <c r="EO32" s="220">
        <f t="shared" si="42"/>
        <v>0.19544208395510632</v>
      </c>
      <c r="EP32" s="220">
        <f t="shared" si="42"/>
        <v>0.19544208395510632</v>
      </c>
      <c r="EQ32" s="220">
        <f t="shared" si="42"/>
        <v>0.19622340495048213</v>
      </c>
      <c r="ER32" s="220">
        <f t="shared" si="42"/>
        <v>0.19622340495048213</v>
      </c>
      <c r="ES32" s="220">
        <f t="shared" si="42"/>
        <v>0.19622340495048213</v>
      </c>
      <c r="ET32" s="220">
        <f t="shared" si="42"/>
        <v>0.19287087983689488</v>
      </c>
      <c r="EU32" s="220">
        <f t="shared" si="42"/>
        <v>0.19287087983689488</v>
      </c>
      <c r="EV32" s="220">
        <f t="shared" si="42"/>
        <v>0.19287087983689488</v>
      </c>
      <c r="EW32" s="220">
        <f t="shared" si="42"/>
        <v>0.19371055915064214</v>
      </c>
      <c r="EX32" s="220">
        <f t="shared" si="42"/>
        <v>0.19371055915064214</v>
      </c>
      <c r="EY32" s="220">
        <f t="shared" si="42"/>
        <v>0.19371055915064214</v>
      </c>
      <c r="EZ32" s="220">
        <f t="shared" si="42"/>
        <v>0.20322636272104097</v>
      </c>
      <c r="FA32" s="220">
        <f t="shared" si="42"/>
        <v>0.20322636272104097</v>
      </c>
      <c r="FB32" s="220">
        <f t="shared" si="42"/>
        <v>0.20322636272104097</v>
      </c>
      <c r="FC32" s="220">
        <f t="shared" si="42"/>
        <v>0.20379283378283133</v>
      </c>
      <c r="FD32" s="220">
        <f t="shared" si="42"/>
        <v>0.20379283378283133</v>
      </c>
      <c r="FE32" s="220">
        <f t="shared" si="42"/>
        <v>0.20379283378283133</v>
      </c>
      <c r="FF32" s="220">
        <f t="shared" si="42"/>
        <v>0.20166962014696344</v>
      </c>
      <c r="FG32" s="220">
        <f t="shared" si="42"/>
        <v>0.20166962014696344</v>
      </c>
      <c r="FH32" s="220">
        <f t="shared" si="42"/>
        <v>0.20166962014696344</v>
      </c>
      <c r="FI32" s="220">
        <f t="shared" si="42"/>
        <v>0.20273339105927929</v>
      </c>
      <c r="FJ32" s="220">
        <f t="shared" si="42"/>
        <v>0.20273339105927929</v>
      </c>
      <c r="FK32" s="220">
        <f t="shared" si="42"/>
        <v>0.20273339105927929</v>
      </c>
      <c r="FL32" s="220">
        <f t="shared" si="42"/>
        <v>0.21505108387367344</v>
      </c>
      <c r="FM32" s="220">
        <f t="shared" si="42"/>
        <v>0.21505108387367344</v>
      </c>
      <c r="FN32" s="220">
        <f t="shared" si="42"/>
        <v>0.21505108387367344</v>
      </c>
      <c r="FO32" s="220">
        <f t="shared" si="42"/>
        <v>0.21524485195047141</v>
      </c>
      <c r="FP32" s="220">
        <f t="shared" si="42"/>
        <v>0.21524485195047141</v>
      </c>
      <c r="FQ32" s="220">
        <f t="shared" si="42"/>
        <v>0.21524485195047141</v>
      </c>
      <c r="FR32" s="220">
        <f t="shared" si="42"/>
        <v>0.2147709008751989</v>
      </c>
      <c r="FS32" s="220">
        <f t="shared" si="42"/>
        <v>0.2147709008751989</v>
      </c>
      <c r="FT32" s="220">
        <f t="shared" si="42"/>
        <v>0.2147709008751989</v>
      </c>
      <c r="FU32" s="220">
        <f t="shared" si="42"/>
        <v>0.21571720182043305</v>
      </c>
      <c r="FV32" s="220">
        <f t="shared" si="42"/>
        <v>0.21571720182043305</v>
      </c>
      <c r="FW32" s="220">
        <f t="shared" si="42"/>
        <v>0.21571720182043305</v>
      </c>
      <c r="FX32" s="406" t="s">
        <v>49</v>
      </c>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row>
    <row r="33" spans="1:217" s="157" customFormat="1" ht="14">
      <c r="B33" s="153" t="s">
        <v>53</v>
      </c>
      <c r="C33" s="155">
        <f t="shared" ref="C33:N33" si="43">+C31</f>
        <v>0.10375</v>
      </c>
      <c r="D33" s="155">
        <f t="shared" si="43"/>
        <v>0.10375</v>
      </c>
      <c r="E33" s="155">
        <f t="shared" si="43"/>
        <v>0.10375</v>
      </c>
      <c r="F33" s="155">
        <f t="shared" si="43"/>
        <v>0.10375</v>
      </c>
      <c r="G33" s="155">
        <f t="shared" si="43"/>
        <v>0.10375</v>
      </c>
      <c r="H33" s="155">
        <f t="shared" si="43"/>
        <v>0.10375</v>
      </c>
      <c r="I33" s="155">
        <f t="shared" si="43"/>
        <v>0.10375</v>
      </c>
      <c r="J33" s="155">
        <f t="shared" si="43"/>
        <v>0.10375</v>
      </c>
      <c r="K33" s="155">
        <f t="shared" si="43"/>
        <v>0.10375</v>
      </c>
      <c r="L33" s="155">
        <f t="shared" si="43"/>
        <v>0.10375</v>
      </c>
      <c r="M33" s="155">
        <f t="shared" si="43"/>
        <v>0.10375</v>
      </c>
      <c r="N33" s="155">
        <f t="shared" si="43"/>
        <v>0.10375</v>
      </c>
      <c r="O33" s="189">
        <f t="shared" ref="O33:AT33" si="44">SUM(O18,O$23,O$29)</f>
        <v>0.10475000000000001</v>
      </c>
      <c r="P33" s="189">
        <f t="shared" si="44"/>
        <v>0.10475000000000001</v>
      </c>
      <c r="Q33" s="189">
        <f t="shared" si="44"/>
        <v>0.10475000000000001</v>
      </c>
      <c r="R33" s="189">
        <f t="shared" si="44"/>
        <v>0.10575</v>
      </c>
      <c r="S33" s="189">
        <f t="shared" si="44"/>
        <v>0.10575</v>
      </c>
      <c r="T33" s="189">
        <f t="shared" si="44"/>
        <v>0.10575</v>
      </c>
      <c r="U33" s="189">
        <f t="shared" si="44"/>
        <v>0.10675</v>
      </c>
      <c r="V33" s="189">
        <f t="shared" si="44"/>
        <v>0.10675</v>
      </c>
      <c r="W33" s="189">
        <f t="shared" si="44"/>
        <v>0.10675</v>
      </c>
      <c r="X33" s="189">
        <f t="shared" si="44"/>
        <v>0.10775</v>
      </c>
      <c r="Y33" s="189">
        <f t="shared" si="44"/>
        <v>0.10775</v>
      </c>
      <c r="Z33" s="189">
        <f t="shared" si="44"/>
        <v>0.10775</v>
      </c>
      <c r="AA33" s="189">
        <f t="shared" si="44"/>
        <v>0.10875</v>
      </c>
      <c r="AB33" s="189">
        <f t="shared" si="44"/>
        <v>0.10875</v>
      </c>
      <c r="AC33" s="189">
        <f t="shared" si="44"/>
        <v>0.10875</v>
      </c>
      <c r="AD33" s="189">
        <f t="shared" si="44"/>
        <v>0.10975</v>
      </c>
      <c r="AE33" s="189">
        <f t="shared" si="44"/>
        <v>0.10975</v>
      </c>
      <c r="AF33" s="189">
        <f t="shared" si="44"/>
        <v>0.10975</v>
      </c>
      <c r="AG33" s="189">
        <f t="shared" si="44"/>
        <v>0.11075</v>
      </c>
      <c r="AH33" s="189">
        <f t="shared" si="44"/>
        <v>0.11424999999999999</v>
      </c>
      <c r="AI33" s="189">
        <f t="shared" si="44"/>
        <v>0.11424999999999999</v>
      </c>
      <c r="AJ33" s="189">
        <f t="shared" si="44"/>
        <v>0.11874999999999999</v>
      </c>
      <c r="AK33" s="189">
        <f t="shared" si="44"/>
        <v>0.11874999999999999</v>
      </c>
      <c r="AL33" s="189">
        <f t="shared" si="44"/>
        <v>0.11874999999999999</v>
      </c>
      <c r="AM33" s="189">
        <f t="shared" si="44"/>
        <v>0.11975</v>
      </c>
      <c r="AN33" s="189">
        <f t="shared" si="44"/>
        <v>0.11975</v>
      </c>
      <c r="AO33" s="189">
        <f t="shared" si="44"/>
        <v>0.11975</v>
      </c>
      <c r="AP33" s="189">
        <f t="shared" si="44"/>
        <v>0.12075</v>
      </c>
      <c r="AQ33" s="189">
        <f t="shared" si="44"/>
        <v>0.12075</v>
      </c>
      <c r="AR33" s="189">
        <f t="shared" si="44"/>
        <v>0.12075</v>
      </c>
      <c r="AS33" s="189">
        <f t="shared" si="44"/>
        <v>0.12175</v>
      </c>
      <c r="AT33" s="189">
        <f t="shared" si="44"/>
        <v>0.12175</v>
      </c>
      <c r="AU33" s="189">
        <f t="shared" ref="AU33:BZ33" si="45">SUM(AU18,AU$23,AU$29)</f>
        <v>0.12175</v>
      </c>
      <c r="AV33" s="189">
        <f t="shared" si="45"/>
        <v>0.12357</v>
      </c>
      <c r="AW33" s="189">
        <f t="shared" si="45"/>
        <v>0.12357</v>
      </c>
      <c r="AX33" s="189">
        <f t="shared" si="45"/>
        <v>0.12357</v>
      </c>
      <c r="AY33" s="189">
        <f t="shared" si="45"/>
        <v>0.12457</v>
      </c>
      <c r="AZ33" s="189">
        <f t="shared" si="45"/>
        <v>0.12457</v>
      </c>
      <c r="BA33" s="189">
        <f t="shared" si="45"/>
        <v>0.12457</v>
      </c>
      <c r="BB33" s="189">
        <f t="shared" si="45"/>
        <v>0.12557000000000001</v>
      </c>
      <c r="BC33" s="189">
        <f t="shared" si="45"/>
        <v>0.12557000000000001</v>
      </c>
      <c r="BD33" s="189">
        <f t="shared" si="45"/>
        <v>0.12557000000000001</v>
      </c>
      <c r="BE33" s="189">
        <f t="shared" si="45"/>
        <v>0.12557000000000001</v>
      </c>
      <c r="BF33" s="189">
        <f t="shared" si="45"/>
        <v>0.12557000000000001</v>
      </c>
      <c r="BG33" s="189">
        <f t="shared" si="45"/>
        <v>0.17537</v>
      </c>
      <c r="BH33" s="189">
        <f t="shared" si="45"/>
        <v>0.18137</v>
      </c>
      <c r="BI33" s="189">
        <f t="shared" si="45"/>
        <v>0.18137</v>
      </c>
      <c r="BJ33" s="189">
        <f t="shared" si="45"/>
        <v>0.18137</v>
      </c>
      <c r="BK33" s="189">
        <f t="shared" si="45"/>
        <v>0.13156999999999999</v>
      </c>
      <c r="BL33" s="189">
        <f t="shared" si="45"/>
        <v>0.13156999999999999</v>
      </c>
      <c r="BM33" s="189">
        <f t="shared" si="45"/>
        <v>0.13156999999999999</v>
      </c>
      <c r="BN33" s="189">
        <f t="shared" si="45"/>
        <v>0.13156999999999999</v>
      </c>
      <c r="BO33" s="189">
        <f t="shared" si="45"/>
        <v>0.13156999999999999</v>
      </c>
      <c r="BP33" s="189">
        <f t="shared" si="45"/>
        <v>0.13156999999999999</v>
      </c>
      <c r="BQ33" s="189">
        <f t="shared" si="45"/>
        <v>0.13156999999999999</v>
      </c>
      <c r="BR33" s="189">
        <f t="shared" si="45"/>
        <v>0.13156999999999999</v>
      </c>
      <c r="BS33" s="189">
        <f t="shared" si="45"/>
        <v>0.18137</v>
      </c>
      <c r="BT33" s="189">
        <f t="shared" si="45"/>
        <v>0.18137</v>
      </c>
      <c r="BU33" s="189">
        <f t="shared" si="45"/>
        <v>0.18137</v>
      </c>
      <c r="BV33" s="189">
        <f t="shared" si="45"/>
        <v>0.18137</v>
      </c>
      <c r="BW33" s="189">
        <f t="shared" si="45"/>
        <v>0.13156999999999999</v>
      </c>
      <c r="BX33" s="189">
        <f t="shared" si="45"/>
        <v>0.13156999999999999</v>
      </c>
      <c r="BY33" s="189">
        <f t="shared" si="45"/>
        <v>0.13156999999999999</v>
      </c>
      <c r="BZ33" s="189">
        <f t="shared" si="45"/>
        <v>0.13156999999999999</v>
      </c>
      <c r="CA33" s="189">
        <f t="shared" ref="CA33:DF33" si="46">SUM(CA18,CA$23,CA$29)</f>
        <v>0.13156999999999999</v>
      </c>
      <c r="CB33" s="189">
        <f t="shared" si="46"/>
        <v>0.13156999999999999</v>
      </c>
      <c r="CC33" s="189">
        <f t="shared" si="46"/>
        <v>0.13156999999999999</v>
      </c>
      <c r="CD33" s="189">
        <f t="shared" si="46"/>
        <v>0.13156999999999999</v>
      </c>
      <c r="CE33" s="189">
        <f t="shared" si="46"/>
        <v>0.18137</v>
      </c>
      <c r="CF33" s="189">
        <f t="shared" si="46"/>
        <v>0.18137</v>
      </c>
      <c r="CG33" s="189">
        <f t="shared" si="46"/>
        <v>0.18137</v>
      </c>
      <c r="CH33" s="189">
        <f t="shared" si="46"/>
        <v>0.18137</v>
      </c>
      <c r="CI33" s="189">
        <f t="shared" si="46"/>
        <v>0.13156999999999999</v>
      </c>
      <c r="CJ33" s="189">
        <f t="shared" si="46"/>
        <v>0.15109999999999998</v>
      </c>
      <c r="CK33" s="189">
        <f t="shared" si="46"/>
        <v>0.15109999999999998</v>
      </c>
      <c r="CL33" s="189">
        <f t="shared" si="46"/>
        <v>0.15151999999999999</v>
      </c>
      <c r="CM33" s="189">
        <f t="shared" si="46"/>
        <v>0.15151999999999999</v>
      </c>
      <c r="CN33" s="189">
        <f t="shared" si="46"/>
        <v>0.15151999999999999</v>
      </c>
      <c r="CO33" s="189">
        <f t="shared" si="46"/>
        <v>0.15198999999999999</v>
      </c>
      <c r="CP33" s="189">
        <f t="shared" si="46"/>
        <v>0.15198999999999999</v>
      </c>
      <c r="CQ33" s="189">
        <f t="shared" si="46"/>
        <v>0.18878999999999999</v>
      </c>
      <c r="CR33" s="189">
        <f t="shared" si="46"/>
        <v>0.20846000000000001</v>
      </c>
      <c r="CS33" s="189">
        <f t="shared" si="46"/>
        <v>0.20846000000000001</v>
      </c>
      <c r="CT33" s="189">
        <f t="shared" si="46"/>
        <v>0.20846000000000001</v>
      </c>
      <c r="CU33" s="189">
        <f t="shared" si="46"/>
        <v>0.16761999999999999</v>
      </c>
      <c r="CV33" s="189">
        <f t="shared" si="46"/>
        <v>0.16761999999999999</v>
      </c>
      <c r="CW33" s="189">
        <f t="shared" si="46"/>
        <v>0.16761999999999999</v>
      </c>
      <c r="CX33" s="189">
        <f t="shared" si="46"/>
        <v>0.16719999999999999</v>
      </c>
      <c r="CY33" s="189">
        <f t="shared" si="46"/>
        <v>0.16719999999999999</v>
      </c>
      <c r="CZ33" s="189">
        <f t="shared" si="46"/>
        <v>0.16719999999999999</v>
      </c>
      <c r="DA33" s="189">
        <f t="shared" si="46"/>
        <v>0.16785999999999998</v>
      </c>
      <c r="DB33" s="189">
        <f t="shared" si="46"/>
        <v>0.16785999999999998</v>
      </c>
      <c r="DC33" s="189">
        <f t="shared" si="46"/>
        <v>0.20956</v>
      </c>
      <c r="DD33" s="189">
        <f t="shared" si="46"/>
        <v>0.21546000000000001</v>
      </c>
      <c r="DE33" s="189">
        <f t="shared" si="46"/>
        <v>0.21546000000000001</v>
      </c>
      <c r="DF33" s="189">
        <f t="shared" si="46"/>
        <v>0.21546000000000001</v>
      </c>
      <c r="DG33" s="189">
        <f t="shared" ref="DG33:EL33" si="47">SUM(DG18,DG$23,DG$29)</f>
        <v>0.17735999999999999</v>
      </c>
      <c r="DH33" s="189">
        <f t="shared" si="47"/>
        <v>0.17735999999999999</v>
      </c>
      <c r="DI33" s="189">
        <f t="shared" si="47"/>
        <v>0.17735999999999999</v>
      </c>
      <c r="DJ33" s="189">
        <f t="shared" si="47"/>
        <v>0.17377999999999999</v>
      </c>
      <c r="DK33" s="189">
        <f t="shared" si="47"/>
        <v>0.17377999999999999</v>
      </c>
      <c r="DL33" s="189">
        <f t="shared" si="47"/>
        <v>0.17377999999999999</v>
      </c>
      <c r="DM33" s="189">
        <f t="shared" si="47"/>
        <v>0.17463999999999999</v>
      </c>
      <c r="DN33" s="189">
        <f t="shared" si="47"/>
        <v>0.17463999999999999</v>
      </c>
      <c r="DO33" s="189">
        <f t="shared" si="47"/>
        <v>0.21634</v>
      </c>
      <c r="DP33" s="189">
        <f t="shared" si="47"/>
        <v>0.21587000000000001</v>
      </c>
      <c r="DQ33" s="189">
        <f t="shared" si="47"/>
        <v>0.21587000000000001</v>
      </c>
      <c r="DR33" s="189">
        <f t="shared" si="47"/>
        <v>0.21587000000000001</v>
      </c>
      <c r="DS33" s="189">
        <f t="shared" si="47"/>
        <v>0.17598</v>
      </c>
      <c r="DT33" s="189">
        <f t="shared" si="47"/>
        <v>0.17598</v>
      </c>
      <c r="DU33" s="189">
        <f t="shared" si="47"/>
        <v>0.17598</v>
      </c>
      <c r="DV33" s="189">
        <f t="shared" si="47"/>
        <v>0.17073999999999998</v>
      </c>
      <c r="DW33" s="189">
        <f t="shared" si="47"/>
        <v>0.17073999999999998</v>
      </c>
      <c r="DX33" s="220">
        <f t="shared" si="47"/>
        <v>0.17073999999999998</v>
      </c>
      <c r="DY33" s="456">
        <f t="shared" si="47"/>
        <v>0.16936771465633693</v>
      </c>
      <c r="DZ33" s="220">
        <f t="shared" si="47"/>
        <v>0.16936771465633693</v>
      </c>
      <c r="EA33" s="220">
        <f t="shared" si="47"/>
        <v>0.21832771465633694</v>
      </c>
      <c r="EB33" s="220">
        <f t="shared" si="47"/>
        <v>0.2387039024332171</v>
      </c>
      <c r="EC33" s="220">
        <f t="shared" si="47"/>
        <v>0.2387039024332171</v>
      </c>
      <c r="ED33" s="220">
        <f t="shared" si="47"/>
        <v>0.2387039024332171</v>
      </c>
      <c r="EE33" s="220">
        <f t="shared" si="47"/>
        <v>0.18468405489688888</v>
      </c>
      <c r="EF33" s="220">
        <f t="shared" si="47"/>
        <v>0.18468405489688888</v>
      </c>
      <c r="EG33" s="220">
        <f t="shared" si="47"/>
        <v>0.18468405489688888</v>
      </c>
      <c r="EH33" s="220">
        <f t="shared" si="47"/>
        <v>0.18714222170317613</v>
      </c>
      <c r="EI33" s="220">
        <f t="shared" si="47"/>
        <v>0.18714222170317613</v>
      </c>
      <c r="EJ33" s="220">
        <f t="shared" si="47"/>
        <v>0.18714222170317613</v>
      </c>
      <c r="EK33" s="220">
        <f t="shared" si="47"/>
        <v>0.1883525940711922</v>
      </c>
      <c r="EL33" s="220">
        <f t="shared" si="47"/>
        <v>0.1883525940711922</v>
      </c>
      <c r="EM33" s="220">
        <f t="shared" ref="EM33:FW33" si="48">SUM(EM18,EM$23,EM$29)</f>
        <v>0.24412259407119222</v>
      </c>
      <c r="EN33" s="220">
        <f t="shared" si="48"/>
        <v>0.26329208395510628</v>
      </c>
      <c r="EO33" s="220">
        <f t="shared" si="48"/>
        <v>0.26329208395510628</v>
      </c>
      <c r="EP33" s="220">
        <f t="shared" si="48"/>
        <v>0.26329208395510628</v>
      </c>
      <c r="EQ33" s="220">
        <f t="shared" si="48"/>
        <v>0.19622340495048213</v>
      </c>
      <c r="ER33" s="220">
        <f t="shared" si="48"/>
        <v>0.19622340495048213</v>
      </c>
      <c r="ES33" s="220">
        <f t="shared" si="48"/>
        <v>0.19622340495048213</v>
      </c>
      <c r="ET33" s="220">
        <f t="shared" si="48"/>
        <v>0.19287087983689488</v>
      </c>
      <c r="EU33" s="220">
        <f t="shared" si="48"/>
        <v>0.19287087983689488</v>
      </c>
      <c r="EV33" s="220">
        <f t="shared" si="48"/>
        <v>0.19287087983689488</v>
      </c>
      <c r="EW33" s="220">
        <f t="shared" si="48"/>
        <v>0.19371055915064214</v>
      </c>
      <c r="EX33" s="220">
        <f t="shared" si="48"/>
        <v>0.19371055915064214</v>
      </c>
      <c r="EY33" s="220">
        <f t="shared" si="48"/>
        <v>0.26156055915064214</v>
      </c>
      <c r="EZ33" s="220">
        <f t="shared" si="48"/>
        <v>0.27932636272104094</v>
      </c>
      <c r="FA33" s="220">
        <f t="shared" si="48"/>
        <v>0.27932636272104094</v>
      </c>
      <c r="FB33" s="220">
        <f t="shared" si="48"/>
        <v>0.27932636272104094</v>
      </c>
      <c r="FC33" s="220">
        <f t="shared" si="48"/>
        <v>0.20379283378283133</v>
      </c>
      <c r="FD33" s="220">
        <f t="shared" si="48"/>
        <v>0.20379283378283133</v>
      </c>
      <c r="FE33" s="220">
        <f t="shared" si="48"/>
        <v>0.20379283378283133</v>
      </c>
      <c r="FF33" s="220">
        <f t="shared" si="48"/>
        <v>0.20166962014696344</v>
      </c>
      <c r="FG33" s="220">
        <f t="shared" si="48"/>
        <v>0.20166962014696344</v>
      </c>
      <c r="FH33" s="220">
        <f t="shared" si="48"/>
        <v>0.20166962014696344</v>
      </c>
      <c r="FI33" s="220">
        <f t="shared" si="48"/>
        <v>0.20273339105927929</v>
      </c>
      <c r="FJ33" s="220">
        <f t="shared" si="48"/>
        <v>0.20273339105927929</v>
      </c>
      <c r="FK33" s="220">
        <f t="shared" si="48"/>
        <v>0.27883339105927929</v>
      </c>
      <c r="FL33" s="220">
        <f t="shared" si="48"/>
        <v>0.30206108387367336</v>
      </c>
      <c r="FM33" s="220">
        <f t="shared" si="48"/>
        <v>0.30206108387367336</v>
      </c>
      <c r="FN33" s="220">
        <f t="shared" si="48"/>
        <v>0.30206108387367336</v>
      </c>
      <c r="FO33" s="220">
        <f t="shared" si="48"/>
        <v>0.21524485195047141</v>
      </c>
      <c r="FP33" s="220">
        <f t="shared" si="48"/>
        <v>0.21524485195047141</v>
      </c>
      <c r="FQ33" s="220">
        <f t="shared" si="48"/>
        <v>0.21524485195047141</v>
      </c>
      <c r="FR33" s="220">
        <f t="shared" si="48"/>
        <v>0.2147709008751989</v>
      </c>
      <c r="FS33" s="220">
        <f t="shared" si="48"/>
        <v>0.2147709008751989</v>
      </c>
      <c r="FT33" s="220">
        <f t="shared" si="48"/>
        <v>0.2147709008751989</v>
      </c>
      <c r="FU33" s="220">
        <f t="shared" si="48"/>
        <v>0.21571720182043305</v>
      </c>
      <c r="FV33" s="220">
        <f t="shared" si="48"/>
        <v>0.21571720182043305</v>
      </c>
      <c r="FW33" s="220">
        <f t="shared" si="48"/>
        <v>0.302727201820433</v>
      </c>
      <c r="FX33" s="406" t="s">
        <v>49</v>
      </c>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row>
    <row r="34" spans="1:217" s="157" customFormat="1" ht="10.5" customHeight="1">
      <c r="B34" s="152"/>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60"/>
      <c r="BT34" s="160"/>
      <c r="BU34" s="160"/>
      <c r="BV34" s="160"/>
      <c r="BW34" s="154"/>
      <c r="BX34" s="154"/>
      <c r="BY34" s="154"/>
      <c r="BZ34" s="154"/>
      <c r="CA34" s="154"/>
      <c r="CB34" s="154"/>
      <c r="CC34" s="154"/>
      <c r="CD34" s="154"/>
      <c r="CE34" s="154"/>
      <c r="CF34" s="154"/>
      <c r="CG34" s="154"/>
      <c r="CH34" s="154"/>
      <c r="CI34" s="154"/>
      <c r="CJ34" s="154"/>
      <c r="CK34" s="154"/>
      <c r="CL34" s="154"/>
      <c r="CM34" s="154"/>
      <c r="CN34" s="154"/>
      <c r="CO34" s="155"/>
      <c r="CP34" s="155"/>
      <c r="CQ34" s="155"/>
      <c r="CR34" s="155"/>
      <c r="CS34" s="155"/>
      <c r="CT34" s="155"/>
      <c r="CU34" s="155"/>
      <c r="CV34" s="155"/>
      <c r="CW34" s="155"/>
      <c r="CX34" s="155"/>
      <c r="CY34" s="155"/>
      <c r="CZ34" s="155"/>
      <c r="DA34" s="155"/>
      <c r="DB34" s="155"/>
      <c r="DC34" s="154"/>
      <c r="DD34" s="154"/>
      <c r="DE34" s="154"/>
      <c r="DF34" s="154"/>
      <c r="DG34" s="155"/>
      <c r="DH34" s="155"/>
      <c r="DI34" s="155"/>
      <c r="DJ34" s="155"/>
      <c r="DK34" s="155"/>
      <c r="DL34" s="155"/>
      <c r="DM34" s="155"/>
      <c r="DN34" s="155"/>
      <c r="DO34" s="155"/>
      <c r="DP34" s="155"/>
      <c r="DQ34" s="155"/>
      <c r="DR34" s="155"/>
      <c r="DS34" s="155"/>
      <c r="DT34" s="155"/>
      <c r="DU34" s="155"/>
      <c r="DV34" s="155"/>
      <c r="DW34" s="155"/>
      <c r="DX34" s="203"/>
      <c r="DY34" s="456"/>
      <c r="DZ34" s="220"/>
      <c r="EA34" s="220"/>
      <c r="EB34" s="220"/>
      <c r="EC34" s="220"/>
      <c r="ED34" s="220"/>
      <c r="EE34" s="220"/>
      <c r="EF34" s="220"/>
      <c r="EG34" s="220"/>
      <c r="EH34" s="220"/>
      <c r="EI34" s="220"/>
      <c r="EJ34" s="220"/>
      <c r="EK34" s="220"/>
      <c r="EL34" s="220"/>
      <c r="EM34" s="220"/>
      <c r="EN34" s="220"/>
      <c r="EO34" s="220"/>
      <c r="EP34" s="220"/>
      <c r="EQ34" s="220"/>
      <c r="ER34" s="220"/>
      <c r="ES34" s="220"/>
      <c r="ET34" s="220"/>
      <c r="EU34" s="220"/>
      <c r="EV34" s="220"/>
      <c r="EW34" s="220"/>
      <c r="EX34" s="220"/>
      <c r="EY34" s="220"/>
      <c r="EZ34" s="220"/>
      <c r="FA34" s="220"/>
      <c r="FB34" s="220"/>
      <c r="FC34" s="220"/>
      <c r="FD34" s="220"/>
      <c r="FE34" s="220"/>
      <c r="FF34" s="220"/>
      <c r="FG34" s="220"/>
      <c r="FH34" s="220"/>
      <c r="FI34" s="220"/>
      <c r="FJ34" s="220"/>
      <c r="FK34" s="220"/>
      <c r="FL34" s="220"/>
      <c r="FM34" s="220"/>
      <c r="FN34" s="220"/>
      <c r="FO34" s="220"/>
      <c r="FP34" s="220"/>
      <c r="FQ34" s="220"/>
      <c r="FR34" s="220"/>
      <c r="FS34" s="220"/>
      <c r="FT34" s="220"/>
      <c r="FU34" s="220"/>
      <c r="FV34" s="220"/>
      <c r="FW34" s="220"/>
      <c r="FX34" s="406" t="s">
        <v>49</v>
      </c>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row>
    <row r="35" spans="1:217" s="157" customFormat="1" ht="4.5" customHeight="1">
      <c r="B35" s="161"/>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c r="BK35" s="158"/>
      <c r="BL35" s="158"/>
      <c r="BM35" s="158"/>
      <c r="BN35" s="158"/>
      <c r="BO35" s="158"/>
      <c r="BP35" s="158"/>
      <c r="BQ35" s="158"/>
      <c r="BR35" s="158"/>
      <c r="BS35" s="162"/>
      <c r="BT35" s="162"/>
      <c r="BU35" s="162"/>
      <c r="BV35" s="162"/>
      <c r="BW35" s="158"/>
      <c r="BX35" s="158"/>
      <c r="BY35" s="158"/>
      <c r="BZ35" s="158"/>
      <c r="CA35" s="158"/>
      <c r="CB35" s="158"/>
      <c r="CC35" s="158"/>
      <c r="CD35" s="158"/>
      <c r="CE35" s="158"/>
      <c r="CF35" s="158"/>
      <c r="CG35" s="158"/>
      <c r="CH35" s="158"/>
      <c r="CI35" s="158"/>
      <c r="CJ35" s="158"/>
      <c r="CK35" s="158"/>
      <c r="CL35" s="158"/>
      <c r="CM35" s="158"/>
      <c r="CN35" s="158"/>
      <c r="CO35" s="159"/>
      <c r="CP35" s="159"/>
      <c r="CQ35" s="159"/>
      <c r="CR35" s="159"/>
      <c r="CS35" s="159"/>
      <c r="CT35" s="159"/>
      <c r="CU35" s="159"/>
      <c r="CV35" s="159"/>
      <c r="CW35" s="159"/>
      <c r="CX35" s="159"/>
      <c r="CY35" s="159"/>
      <c r="CZ35" s="159"/>
      <c r="DA35" s="159"/>
      <c r="DB35" s="159"/>
      <c r="DC35" s="158"/>
      <c r="DD35" s="158"/>
      <c r="DE35" s="158"/>
      <c r="DF35" s="158"/>
      <c r="DG35" s="159"/>
      <c r="DH35" s="159"/>
      <c r="DI35" s="159"/>
      <c r="DJ35" s="159"/>
      <c r="DK35" s="159"/>
      <c r="DL35" s="159"/>
      <c r="DM35" s="159"/>
      <c r="DN35" s="159"/>
      <c r="DO35" s="159"/>
      <c r="DP35" s="159"/>
      <c r="DQ35" s="159"/>
      <c r="DR35" s="159"/>
      <c r="DS35" s="159"/>
      <c r="DT35" s="159"/>
      <c r="DU35" s="159"/>
      <c r="DV35" s="159"/>
      <c r="DW35" s="159"/>
      <c r="DX35" s="330"/>
      <c r="DY35" s="457"/>
      <c r="DZ35" s="458"/>
      <c r="EA35" s="458"/>
      <c r="EB35" s="458"/>
      <c r="EC35" s="458"/>
      <c r="ED35" s="458"/>
      <c r="EE35" s="458"/>
      <c r="EF35" s="458"/>
      <c r="EG35" s="458"/>
      <c r="EH35" s="458"/>
      <c r="EI35" s="458"/>
      <c r="EJ35" s="458"/>
      <c r="EK35" s="458"/>
      <c r="EL35" s="458"/>
      <c r="EM35" s="458"/>
      <c r="EN35" s="458"/>
      <c r="EO35" s="458"/>
      <c r="EP35" s="458"/>
      <c r="EQ35" s="458"/>
      <c r="ER35" s="458"/>
      <c r="ES35" s="458"/>
      <c r="ET35" s="458"/>
      <c r="EU35" s="458"/>
      <c r="EV35" s="458"/>
      <c r="EW35" s="458"/>
      <c r="EX35" s="458"/>
      <c r="EY35" s="458"/>
      <c r="EZ35" s="458"/>
      <c r="FA35" s="458"/>
      <c r="FB35" s="458"/>
      <c r="FC35" s="458"/>
      <c r="FD35" s="458"/>
      <c r="FE35" s="458"/>
      <c r="FF35" s="458"/>
      <c r="FG35" s="458"/>
      <c r="FH35" s="458"/>
      <c r="FI35" s="458"/>
      <c r="FJ35" s="458"/>
      <c r="FK35" s="458"/>
      <c r="FL35" s="458"/>
      <c r="FM35" s="458"/>
      <c r="FN35" s="458"/>
      <c r="FO35" s="458"/>
      <c r="FP35" s="458"/>
      <c r="FQ35" s="458"/>
      <c r="FR35" s="458"/>
      <c r="FS35" s="458"/>
      <c r="FT35" s="458"/>
      <c r="FU35" s="458"/>
      <c r="FV35" s="458"/>
      <c r="FW35" s="458"/>
      <c r="FX35" s="406" t="s">
        <v>49</v>
      </c>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row>
    <row r="36" spans="1:217" s="157" customFormat="1" ht="14">
      <c r="B36" s="163" t="s">
        <v>62</v>
      </c>
      <c r="C36" s="167"/>
      <c r="D36" s="167"/>
      <c r="E36" s="167"/>
      <c r="F36" s="167"/>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8"/>
      <c r="DB36" s="168"/>
      <c r="DC36" s="165"/>
      <c r="DD36" s="165"/>
      <c r="DE36" s="165"/>
      <c r="DF36" s="165"/>
      <c r="DG36" s="165"/>
      <c r="DH36" s="165"/>
      <c r="DI36" s="165"/>
      <c r="DJ36" s="165"/>
      <c r="DK36" s="165"/>
      <c r="DL36" s="165"/>
      <c r="DM36" s="165"/>
      <c r="DN36" s="165"/>
      <c r="DO36" s="165"/>
      <c r="DP36" s="165"/>
      <c r="DQ36" s="165"/>
      <c r="DR36" s="165"/>
      <c r="DS36" s="165"/>
      <c r="DV36" s="180"/>
      <c r="DX36" s="143"/>
      <c r="DY36" s="21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406" t="s">
        <v>49</v>
      </c>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row>
    <row r="37" spans="1:217" s="181" customFormat="1" ht="14">
      <c r="A37" s="157"/>
      <c r="B37" s="153" t="s">
        <v>51</v>
      </c>
      <c r="C37" s="155"/>
      <c r="D37" s="155"/>
      <c r="E37" s="155"/>
      <c r="F37" s="155"/>
      <c r="G37" s="155"/>
      <c r="H37" s="155"/>
      <c r="I37" s="155"/>
      <c r="J37" s="155"/>
      <c r="K37" s="155"/>
      <c r="L37" s="155"/>
      <c r="M37" s="155"/>
      <c r="N37" s="155"/>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c r="BW37" s="197"/>
      <c r="BX37" s="197"/>
      <c r="BY37" s="197"/>
      <c r="BZ37" s="197"/>
      <c r="CA37" s="197"/>
      <c r="CB37" s="197"/>
      <c r="CC37" s="197"/>
      <c r="CD37" s="197"/>
      <c r="CE37" s="197"/>
      <c r="CF37" s="197"/>
      <c r="CG37" s="197"/>
      <c r="CH37" s="197"/>
      <c r="CI37" s="197"/>
      <c r="CJ37" s="197"/>
      <c r="CK37" s="197"/>
      <c r="CL37" s="197"/>
      <c r="CM37" s="197"/>
      <c r="CN37" s="197"/>
      <c r="CO37" s="197"/>
      <c r="CP37" s="197"/>
      <c r="CQ37" s="197"/>
      <c r="CR37" s="197"/>
      <c r="CS37" s="197"/>
      <c r="CT37" s="197"/>
      <c r="CU37" s="197"/>
      <c r="CV37" s="197"/>
      <c r="CW37" s="197"/>
      <c r="CX37" s="197"/>
      <c r="CY37" s="197"/>
      <c r="CZ37" s="197"/>
      <c r="DA37" s="197"/>
      <c r="DB37" s="197"/>
      <c r="DC37" s="197"/>
      <c r="DD37" s="197"/>
      <c r="DE37" s="197"/>
      <c r="DF37" s="197"/>
      <c r="DG37" s="197"/>
      <c r="DH37" s="197"/>
      <c r="DI37" s="197"/>
      <c r="DJ37" s="197"/>
      <c r="DK37" s="197"/>
      <c r="DL37" s="197"/>
      <c r="DM37" s="197"/>
      <c r="DN37" s="197"/>
      <c r="DO37" s="197"/>
      <c r="DP37" s="197"/>
      <c r="DQ37" s="197"/>
      <c r="DR37" s="197"/>
      <c r="DS37" s="197"/>
      <c r="DT37" s="197"/>
      <c r="DU37" s="197"/>
      <c r="DV37" s="197"/>
      <c r="DW37" s="197"/>
      <c r="DX37" s="486"/>
      <c r="DY37" s="459">
        <v>0.55000000000000004</v>
      </c>
      <c r="DZ37" s="460">
        <v>0.55000000000000004</v>
      </c>
      <c r="EA37" s="460">
        <v>0.55000000000000004</v>
      </c>
      <c r="EB37" s="460">
        <v>0.85</v>
      </c>
      <c r="EC37" s="460">
        <v>0.85</v>
      </c>
      <c r="ED37" s="460">
        <v>0.85</v>
      </c>
      <c r="EE37" s="460">
        <v>0.85</v>
      </c>
      <c r="EF37" s="460">
        <v>0.85</v>
      </c>
      <c r="EG37" s="460">
        <v>0.85</v>
      </c>
      <c r="EH37" s="460">
        <v>0.85</v>
      </c>
      <c r="EI37" s="460">
        <v>0.85</v>
      </c>
      <c r="EJ37" s="460">
        <v>0.85</v>
      </c>
      <c r="EK37" s="460">
        <v>0.85</v>
      </c>
      <c r="EL37" s="460">
        <v>0.85</v>
      </c>
      <c r="EM37" s="460">
        <v>0.85</v>
      </c>
      <c r="EN37" s="460">
        <v>1.3</v>
      </c>
      <c r="EO37" s="460">
        <v>1.3</v>
      </c>
      <c r="EP37" s="460">
        <v>1.3</v>
      </c>
      <c r="EQ37" s="460">
        <v>1.3</v>
      </c>
      <c r="ER37" s="460">
        <v>1.3</v>
      </c>
      <c r="ES37" s="460">
        <v>1.3</v>
      </c>
      <c r="ET37" s="460">
        <v>1.3</v>
      </c>
      <c r="EU37" s="460">
        <v>1.3</v>
      </c>
      <c r="EV37" s="460">
        <v>1.3</v>
      </c>
      <c r="EW37" s="460">
        <v>1.3</v>
      </c>
      <c r="EX37" s="460">
        <v>1.3</v>
      </c>
      <c r="EY37" s="460">
        <v>1.3</v>
      </c>
      <c r="EZ37" s="460">
        <v>1.75</v>
      </c>
      <c r="FA37" s="460">
        <v>1.75</v>
      </c>
      <c r="FB37" s="460">
        <v>1.75</v>
      </c>
      <c r="FC37" s="460">
        <v>1.75</v>
      </c>
      <c r="FD37" s="460">
        <v>1.75</v>
      </c>
      <c r="FE37" s="460">
        <v>1.75</v>
      </c>
      <c r="FF37" s="460">
        <v>1.75</v>
      </c>
      <c r="FG37" s="460">
        <v>1.75</v>
      </c>
      <c r="FH37" s="460">
        <v>1.75</v>
      </c>
      <c r="FI37" s="460">
        <v>1.75</v>
      </c>
      <c r="FJ37" s="460">
        <v>1.75</v>
      </c>
      <c r="FK37" s="460">
        <v>1.75</v>
      </c>
      <c r="FL37" s="460">
        <v>2.2999999999999998</v>
      </c>
      <c r="FM37" s="460">
        <v>2.2999999999999998</v>
      </c>
      <c r="FN37" s="460">
        <v>2.2999999999999998</v>
      </c>
      <c r="FO37" s="460">
        <v>2.2999999999999998</v>
      </c>
      <c r="FP37" s="460">
        <v>2.2999999999999998</v>
      </c>
      <c r="FQ37" s="460">
        <v>2.2999999999999998</v>
      </c>
      <c r="FR37" s="460">
        <v>2.2999999999999998</v>
      </c>
      <c r="FS37" s="460">
        <v>2.2999999999999998</v>
      </c>
      <c r="FT37" s="460">
        <v>2.2999999999999998</v>
      </c>
      <c r="FU37" s="460">
        <v>2.2999999999999998</v>
      </c>
      <c r="FV37" s="460">
        <v>2.2999999999999998</v>
      </c>
      <c r="FW37" s="460">
        <v>2.2999999999999998</v>
      </c>
      <c r="FX37" s="406" t="s">
        <v>49</v>
      </c>
      <c r="FY37" s="461"/>
      <c r="FZ37" s="404"/>
      <c r="GA37" s="404"/>
      <c r="GB37" s="404"/>
      <c r="GC37" s="404"/>
      <c r="GD37" s="404"/>
      <c r="GE37" s="404"/>
      <c r="GF37" s="404"/>
      <c r="GG37" s="404"/>
      <c r="GH37" s="404"/>
      <c r="GI37" s="404"/>
      <c r="GJ37" s="404"/>
      <c r="GK37" s="404"/>
      <c r="GL37" s="404"/>
      <c r="GM37" s="404"/>
      <c r="GN37" s="404"/>
      <c r="GO37" s="404"/>
      <c r="GP37" s="404"/>
      <c r="GQ37" s="404"/>
      <c r="GR37" s="404"/>
      <c r="GS37" s="404"/>
      <c r="GT37" s="404"/>
      <c r="GU37" s="404"/>
      <c r="GV37" s="404"/>
      <c r="GW37" s="404"/>
      <c r="GX37" s="404"/>
      <c r="GY37" s="404"/>
      <c r="GZ37" s="404"/>
      <c r="HA37" s="404"/>
      <c r="HB37" s="404"/>
      <c r="HC37" s="404"/>
      <c r="HD37" s="404"/>
      <c r="HE37" s="404"/>
      <c r="HF37" s="404"/>
      <c r="HG37" s="404"/>
      <c r="HH37" s="404"/>
      <c r="HI37" s="404"/>
    </row>
    <row r="38" spans="1:217" s="181" customFormat="1" ht="14">
      <c r="A38" s="157"/>
      <c r="B38" s="153" t="s">
        <v>52</v>
      </c>
      <c r="C38" s="155"/>
      <c r="D38" s="155"/>
      <c r="E38" s="155"/>
      <c r="F38" s="155"/>
      <c r="G38" s="155"/>
      <c r="H38" s="155"/>
      <c r="I38" s="155"/>
      <c r="J38" s="155"/>
      <c r="K38" s="155"/>
      <c r="L38" s="155"/>
      <c r="M38" s="155"/>
      <c r="N38" s="155"/>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197"/>
      <c r="DV38" s="197"/>
      <c r="DW38" s="197"/>
      <c r="DX38" s="486"/>
      <c r="DY38" s="459">
        <v>0.55000000000000004</v>
      </c>
      <c r="DZ38" s="460">
        <v>0.55000000000000004</v>
      </c>
      <c r="EA38" s="460">
        <v>0.55000000000000004</v>
      </c>
      <c r="EB38" s="460">
        <v>0.85</v>
      </c>
      <c r="EC38" s="460">
        <v>0.85</v>
      </c>
      <c r="ED38" s="460">
        <v>0.85</v>
      </c>
      <c r="EE38" s="460">
        <v>3</v>
      </c>
      <c r="EF38" s="460">
        <v>3</v>
      </c>
      <c r="EG38" s="460">
        <v>3</v>
      </c>
      <c r="EH38" s="460">
        <v>3</v>
      </c>
      <c r="EI38" s="460">
        <v>3</v>
      </c>
      <c r="EJ38" s="460">
        <v>3</v>
      </c>
      <c r="EK38" s="460">
        <v>3</v>
      </c>
      <c r="EL38" s="460">
        <v>3</v>
      </c>
      <c r="EM38" s="460">
        <v>3</v>
      </c>
      <c r="EN38" s="460">
        <v>4.9000000000000004</v>
      </c>
      <c r="EO38" s="460">
        <v>4.9000000000000004</v>
      </c>
      <c r="EP38" s="460">
        <v>4.9000000000000004</v>
      </c>
      <c r="EQ38" s="460">
        <v>4.9000000000000004</v>
      </c>
      <c r="ER38" s="460">
        <v>4.9000000000000004</v>
      </c>
      <c r="ES38" s="460">
        <v>4.9000000000000004</v>
      </c>
      <c r="ET38" s="460">
        <v>4.9000000000000004</v>
      </c>
      <c r="EU38" s="460">
        <v>4.9000000000000004</v>
      </c>
      <c r="EV38" s="460">
        <v>4.9000000000000004</v>
      </c>
      <c r="EW38" s="460">
        <v>4.9000000000000004</v>
      </c>
      <c r="EX38" s="460">
        <v>4.9000000000000004</v>
      </c>
      <c r="EY38" s="460">
        <v>4.9000000000000004</v>
      </c>
      <c r="EZ38" s="460">
        <v>6.25</v>
      </c>
      <c r="FA38" s="460">
        <v>6.25</v>
      </c>
      <c r="FB38" s="460">
        <v>6.25</v>
      </c>
      <c r="FC38" s="460">
        <v>6.25</v>
      </c>
      <c r="FD38" s="460">
        <v>6.25</v>
      </c>
      <c r="FE38" s="460">
        <v>6.25</v>
      </c>
      <c r="FF38" s="460">
        <v>6.25</v>
      </c>
      <c r="FG38" s="460">
        <v>6.25</v>
      </c>
      <c r="FH38" s="460">
        <v>6.25</v>
      </c>
      <c r="FI38" s="460">
        <v>6.25</v>
      </c>
      <c r="FJ38" s="460">
        <v>6.25</v>
      </c>
      <c r="FK38" s="460">
        <v>6.25</v>
      </c>
      <c r="FL38" s="460">
        <v>7.9</v>
      </c>
      <c r="FM38" s="460">
        <v>7.9</v>
      </c>
      <c r="FN38" s="460">
        <v>7.9</v>
      </c>
      <c r="FO38" s="460">
        <v>7.9</v>
      </c>
      <c r="FP38" s="460">
        <v>7.9</v>
      </c>
      <c r="FQ38" s="460">
        <v>7.9</v>
      </c>
      <c r="FR38" s="460">
        <v>7.9</v>
      </c>
      <c r="FS38" s="460">
        <v>7.9</v>
      </c>
      <c r="FT38" s="460">
        <v>7.9</v>
      </c>
      <c r="FU38" s="460">
        <v>7.9</v>
      </c>
      <c r="FV38" s="460">
        <v>7.9</v>
      </c>
      <c r="FW38" s="460">
        <v>7.9</v>
      </c>
      <c r="FX38" s="406" t="s">
        <v>49</v>
      </c>
      <c r="FY38" s="461"/>
      <c r="FZ38" s="404"/>
      <c r="GA38" s="404"/>
      <c r="GB38" s="404"/>
      <c r="GC38" s="404"/>
      <c r="GD38" s="404"/>
      <c r="GE38" s="404"/>
      <c r="GF38" s="404"/>
      <c r="GG38" s="404"/>
      <c r="GH38" s="404"/>
      <c r="GI38" s="404"/>
      <c r="GJ38" s="404"/>
      <c r="GK38" s="404"/>
      <c r="GL38" s="404"/>
      <c r="GM38" s="404"/>
      <c r="GN38" s="404"/>
      <c r="GO38" s="404"/>
      <c r="GP38" s="404"/>
      <c r="GQ38" s="404"/>
      <c r="GR38" s="404"/>
      <c r="GS38" s="404"/>
      <c r="GT38" s="404"/>
      <c r="GU38" s="404"/>
      <c r="GV38" s="404"/>
      <c r="GW38" s="404"/>
      <c r="GX38" s="404"/>
      <c r="GY38" s="404"/>
      <c r="GZ38" s="404"/>
      <c r="HA38" s="404"/>
      <c r="HB38" s="404"/>
      <c r="HC38" s="404"/>
      <c r="HD38" s="404"/>
      <c r="HE38" s="404"/>
      <c r="HF38" s="404"/>
      <c r="HG38" s="404"/>
      <c r="HH38" s="404"/>
      <c r="HI38" s="404"/>
    </row>
    <row r="39" spans="1:217" s="181" customFormat="1" ht="14">
      <c r="A39" s="157"/>
      <c r="B39" s="153" t="s">
        <v>53</v>
      </c>
      <c r="C39" s="155"/>
      <c r="D39" s="155"/>
      <c r="E39" s="155"/>
      <c r="F39" s="155"/>
      <c r="G39" s="155"/>
      <c r="H39" s="155"/>
      <c r="I39" s="155"/>
      <c r="J39" s="155"/>
      <c r="K39" s="155"/>
      <c r="L39" s="155"/>
      <c r="M39" s="155"/>
      <c r="N39" s="155"/>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197"/>
      <c r="DV39" s="197"/>
      <c r="DW39" s="197"/>
      <c r="DX39" s="486"/>
      <c r="DY39" s="459">
        <v>0.55000000000000004</v>
      </c>
      <c r="DZ39" s="460">
        <v>0.55000000000000004</v>
      </c>
      <c r="EA39" s="460">
        <v>0.55000000000000004</v>
      </c>
      <c r="EB39" s="460">
        <v>0.85</v>
      </c>
      <c r="EC39" s="460">
        <v>0.85</v>
      </c>
      <c r="ED39" s="460">
        <v>0.85</v>
      </c>
      <c r="EE39" s="460">
        <v>9</v>
      </c>
      <c r="EF39" s="460">
        <v>9</v>
      </c>
      <c r="EG39" s="460">
        <v>9</v>
      </c>
      <c r="EH39" s="460">
        <v>9</v>
      </c>
      <c r="EI39" s="460">
        <v>9</v>
      </c>
      <c r="EJ39" s="460">
        <v>9</v>
      </c>
      <c r="EK39" s="460">
        <v>9</v>
      </c>
      <c r="EL39" s="460">
        <v>9</v>
      </c>
      <c r="EM39" s="460">
        <v>9</v>
      </c>
      <c r="EN39" s="460">
        <v>15</v>
      </c>
      <c r="EO39" s="460">
        <v>15</v>
      </c>
      <c r="EP39" s="460">
        <v>15</v>
      </c>
      <c r="EQ39" s="460">
        <v>15</v>
      </c>
      <c r="ER39" s="460">
        <v>15</v>
      </c>
      <c r="ES39" s="460">
        <v>15</v>
      </c>
      <c r="ET39" s="460">
        <v>15</v>
      </c>
      <c r="EU39" s="460">
        <v>15</v>
      </c>
      <c r="EV39" s="460">
        <v>15</v>
      </c>
      <c r="EW39" s="460">
        <v>15</v>
      </c>
      <c r="EX39" s="460">
        <v>15</v>
      </c>
      <c r="EY39" s="460">
        <v>15</v>
      </c>
      <c r="EZ39" s="460">
        <v>18.5</v>
      </c>
      <c r="FA39" s="460">
        <v>18.5</v>
      </c>
      <c r="FB39" s="460">
        <v>18.5</v>
      </c>
      <c r="FC39" s="460">
        <v>18.5</v>
      </c>
      <c r="FD39" s="460">
        <v>18.5</v>
      </c>
      <c r="FE39" s="460">
        <v>18.5</v>
      </c>
      <c r="FF39" s="460">
        <v>18.5</v>
      </c>
      <c r="FG39" s="460">
        <v>18.5</v>
      </c>
      <c r="FH39" s="460">
        <v>18.5</v>
      </c>
      <c r="FI39" s="460">
        <v>18.5</v>
      </c>
      <c r="FJ39" s="460">
        <v>18.5</v>
      </c>
      <c r="FK39" s="460">
        <v>18.5</v>
      </c>
      <c r="FL39" s="460">
        <v>22.7</v>
      </c>
      <c r="FM39" s="460">
        <v>22.7</v>
      </c>
      <c r="FN39" s="460">
        <v>22.7</v>
      </c>
      <c r="FO39" s="460">
        <v>22.7</v>
      </c>
      <c r="FP39" s="460">
        <v>22.7</v>
      </c>
      <c r="FQ39" s="460">
        <v>22.7</v>
      </c>
      <c r="FR39" s="460">
        <v>22.7</v>
      </c>
      <c r="FS39" s="460">
        <v>22.7</v>
      </c>
      <c r="FT39" s="460">
        <v>22.7</v>
      </c>
      <c r="FU39" s="460">
        <v>22.7</v>
      </c>
      <c r="FV39" s="460">
        <v>22.7</v>
      </c>
      <c r="FW39" s="460">
        <v>22.7</v>
      </c>
      <c r="FX39" s="406" t="s">
        <v>49</v>
      </c>
      <c r="FY39" s="461"/>
      <c r="FZ39" s="404"/>
      <c r="GA39" s="404"/>
      <c r="GB39" s="404"/>
      <c r="GC39" s="404"/>
      <c r="GD39" s="404"/>
      <c r="GE39" s="404"/>
      <c r="GF39" s="404"/>
      <c r="GG39" s="404"/>
      <c r="GH39" s="404"/>
      <c r="GI39" s="404"/>
      <c r="GJ39" s="404"/>
      <c r="GK39" s="404"/>
      <c r="GL39" s="404"/>
      <c r="GM39" s="404"/>
      <c r="GN39" s="404"/>
      <c r="GO39" s="404"/>
      <c r="GP39" s="404"/>
      <c r="GQ39" s="404"/>
      <c r="GR39" s="404"/>
      <c r="GS39" s="404"/>
      <c r="GT39" s="404"/>
      <c r="GU39" s="404"/>
      <c r="GV39" s="404"/>
      <c r="GW39" s="404"/>
      <c r="GX39" s="404"/>
      <c r="GY39" s="404"/>
      <c r="GZ39" s="404"/>
      <c r="HA39" s="404"/>
      <c r="HB39" s="404"/>
      <c r="HC39" s="404"/>
      <c r="HD39" s="404"/>
      <c r="HE39" s="404"/>
      <c r="HF39" s="404"/>
      <c r="HG39" s="404"/>
      <c r="HH39" s="404"/>
      <c r="HI39" s="404"/>
    </row>
    <row r="40" spans="1:217" ht="14">
      <c r="B40" s="164" t="s">
        <v>55</v>
      </c>
      <c r="C40" s="170">
        <v>0.3</v>
      </c>
      <c r="D40" s="170">
        <v>0.3</v>
      </c>
      <c r="E40" s="170">
        <v>0.3</v>
      </c>
      <c r="F40" s="170">
        <v>0.3</v>
      </c>
      <c r="G40" s="170">
        <v>0.3</v>
      </c>
      <c r="H40" s="170">
        <v>0.3</v>
      </c>
      <c r="I40" s="170">
        <v>0.3</v>
      </c>
      <c r="J40" s="170">
        <v>0.3</v>
      </c>
      <c r="K40" s="170">
        <v>0.3</v>
      </c>
      <c r="L40" s="170">
        <v>0.3</v>
      </c>
      <c r="M40" s="170">
        <v>0.3</v>
      </c>
      <c r="N40" s="170">
        <v>0.3</v>
      </c>
      <c r="O40" s="170">
        <v>0.3</v>
      </c>
      <c r="P40" s="170">
        <v>0.3</v>
      </c>
      <c r="Q40" s="170">
        <v>0.3</v>
      </c>
      <c r="R40" s="170">
        <v>0.3</v>
      </c>
      <c r="S40" s="170">
        <v>0.3</v>
      </c>
      <c r="T40" s="170">
        <v>0.3</v>
      </c>
      <c r="U40" s="170">
        <v>0.3</v>
      </c>
      <c r="V40" s="170">
        <v>0.3</v>
      </c>
      <c r="W40" s="170">
        <v>0.3</v>
      </c>
      <c r="X40" s="170">
        <v>0.3</v>
      </c>
      <c r="Y40" s="170">
        <v>0.3</v>
      </c>
      <c r="Z40" s="170">
        <v>0.3</v>
      </c>
      <c r="AA40" s="170">
        <v>0.3</v>
      </c>
      <c r="AB40" s="170">
        <v>0.3</v>
      </c>
      <c r="AC40" s="170">
        <v>0.3</v>
      </c>
      <c r="AD40" s="170">
        <v>0.3</v>
      </c>
      <c r="AE40" s="170">
        <v>0.3</v>
      </c>
      <c r="AF40" s="170">
        <v>0.3</v>
      </c>
      <c r="AG40" s="170">
        <v>0.3</v>
      </c>
      <c r="AH40" s="170">
        <v>0.3</v>
      </c>
      <c r="AI40" s="170">
        <v>0.3</v>
      </c>
      <c r="AJ40" s="170">
        <v>0.3</v>
      </c>
      <c r="AK40" s="170">
        <v>0.3</v>
      </c>
      <c r="AL40" s="170">
        <v>0.3</v>
      </c>
      <c r="AM40" s="170">
        <v>0.3</v>
      </c>
      <c r="AN40" s="170">
        <v>0.3</v>
      </c>
      <c r="AO40" s="170">
        <v>0.3</v>
      </c>
      <c r="AP40" s="170">
        <v>0.3</v>
      </c>
      <c r="AQ40" s="170">
        <v>0.3</v>
      </c>
      <c r="AR40" s="170">
        <v>0.3</v>
      </c>
      <c r="AS40" s="170">
        <v>0.3</v>
      </c>
      <c r="AT40" s="170">
        <v>0.3</v>
      </c>
      <c r="AU40" s="170">
        <v>0.3</v>
      </c>
      <c r="AV40" s="170" t="s">
        <v>1</v>
      </c>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c r="CS40" s="170"/>
      <c r="CT40" s="170"/>
      <c r="CU40" s="170"/>
      <c r="CV40" s="170"/>
      <c r="CW40" s="170"/>
      <c r="CX40" s="170"/>
      <c r="CY40" s="170"/>
      <c r="CZ40" s="170"/>
      <c r="DA40" s="170"/>
      <c r="DB40" s="170"/>
      <c r="DC40" s="170"/>
      <c r="DD40" s="170"/>
      <c r="DE40" s="170"/>
      <c r="DF40" s="170"/>
      <c r="DG40" s="170"/>
      <c r="DH40" s="170"/>
      <c r="DI40" s="170"/>
      <c r="DJ40" s="170"/>
      <c r="DK40" s="170"/>
      <c r="DL40" s="170"/>
      <c r="DM40" s="170"/>
      <c r="DN40" s="170"/>
      <c r="DO40" s="170"/>
      <c r="DP40" s="170"/>
      <c r="DQ40" s="170"/>
      <c r="DR40" s="170"/>
      <c r="DS40" s="170"/>
      <c r="DT40" s="170"/>
      <c r="DU40" s="170"/>
      <c r="DV40" s="170"/>
      <c r="DW40" s="170"/>
      <c r="DX40" s="463"/>
      <c r="DY40" s="462"/>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c r="FL40" s="463"/>
      <c r="FM40" s="463"/>
      <c r="FN40" s="463"/>
      <c r="FO40" s="463"/>
      <c r="FP40" s="463"/>
      <c r="FQ40" s="463"/>
      <c r="FR40" s="463"/>
      <c r="FS40" s="463"/>
      <c r="FT40" s="463"/>
      <c r="FU40" s="463"/>
      <c r="FV40" s="463"/>
      <c r="FW40" s="463"/>
      <c r="FX40" s="406" t="s">
        <v>49</v>
      </c>
    </row>
    <row r="41" spans="1:217" ht="7.5" customHeight="1">
      <c r="B41" s="152"/>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60"/>
      <c r="BT41" s="160"/>
      <c r="BU41" s="160"/>
      <c r="BV41" s="160"/>
      <c r="BW41" s="154"/>
      <c r="BX41" s="154"/>
      <c r="BY41" s="154"/>
      <c r="BZ41" s="154"/>
      <c r="CA41" s="154"/>
      <c r="CB41" s="154"/>
      <c r="CC41" s="154"/>
      <c r="CD41" s="154"/>
      <c r="CE41" s="154"/>
      <c r="CF41" s="154"/>
      <c r="CG41" s="154"/>
      <c r="CH41" s="154"/>
      <c r="CI41" s="154"/>
      <c r="CJ41" s="154"/>
      <c r="CK41" s="154"/>
      <c r="CL41" s="154"/>
      <c r="CM41" s="154"/>
      <c r="CN41" s="154"/>
      <c r="CO41" s="155"/>
      <c r="CP41" s="155"/>
      <c r="CQ41" s="155"/>
      <c r="CR41" s="155"/>
      <c r="CS41" s="155"/>
      <c r="CT41" s="155"/>
      <c r="CU41" s="155"/>
      <c r="CV41" s="155"/>
      <c r="CW41" s="155"/>
      <c r="CX41" s="155"/>
      <c r="CY41" s="155"/>
      <c r="CZ41" s="155"/>
      <c r="DA41" s="155"/>
      <c r="DB41" s="155"/>
      <c r="DC41" s="154"/>
      <c r="DD41" s="154"/>
      <c r="DE41" s="154"/>
      <c r="DF41" s="154"/>
      <c r="DG41" s="155"/>
      <c r="DH41" s="155"/>
      <c r="DI41" s="155"/>
      <c r="DJ41" s="155"/>
      <c r="DK41" s="155"/>
      <c r="DL41" s="155"/>
      <c r="DM41" s="155"/>
      <c r="DN41" s="155"/>
      <c r="DO41" s="155"/>
      <c r="DP41" s="155"/>
      <c r="DQ41" s="155"/>
      <c r="DR41" s="155"/>
      <c r="DS41" s="155"/>
      <c r="DT41" s="155"/>
      <c r="DU41" s="155"/>
      <c r="DV41" s="155"/>
      <c r="DW41" s="155"/>
      <c r="DX41" s="203"/>
      <c r="DY41" s="456"/>
      <c r="DZ41" s="203"/>
      <c r="EA41" s="203"/>
      <c r="EB41" s="203"/>
      <c r="EC41" s="203"/>
      <c r="ED41" s="203"/>
      <c r="EE41" s="203"/>
      <c r="EF41" s="203"/>
      <c r="EG41" s="203"/>
      <c r="EH41" s="203"/>
      <c r="EI41" s="203"/>
      <c r="EJ41" s="203"/>
      <c r="EK41" s="203"/>
      <c r="EL41" s="203"/>
      <c r="EM41" s="203"/>
      <c r="EN41" s="203"/>
      <c r="EO41" s="203"/>
      <c r="EP41" s="203"/>
      <c r="EQ41" s="203"/>
      <c r="ER41" s="203"/>
      <c r="ES41" s="203"/>
      <c r="ET41" s="203"/>
      <c r="EU41" s="203"/>
      <c r="EV41" s="203"/>
      <c r="EW41" s="203"/>
      <c r="EX41" s="203"/>
      <c r="EY41" s="203"/>
      <c r="EZ41" s="203"/>
      <c r="FA41" s="203"/>
      <c r="FB41" s="203"/>
      <c r="FC41" s="203"/>
      <c r="FD41" s="203"/>
      <c r="FE41" s="203"/>
      <c r="FF41" s="203"/>
      <c r="FG41" s="203"/>
      <c r="FH41" s="203"/>
      <c r="FI41" s="203"/>
      <c r="FJ41" s="203"/>
      <c r="FK41" s="203"/>
      <c r="FL41" s="203"/>
      <c r="FM41" s="203"/>
      <c r="FN41" s="203"/>
      <c r="FO41" s="203"/>
      <c r="FP41" s="203"/>
      <c r="FQ41" s="203"/>
      <c r="FR41" s="203"/>
      <c r="FS41" s="203"/>
      <c r="FT41" s="203"/>
      <c r="FU41" s="203"/>
      <c r="FV41" s="203"/>
      <c r="FW41" s="203"/>
      <c r="FX41" s="406" t="s">
        <v>49</v>
      </c>
    </row>
    <row r="42" spans="1:217" ht="7.5" customHeight="1">
      <c r="B42" s="161"/>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c r="BK42" s="158"/>
      <c r="BL42" s="158"/>
      <c r="BM42" s="158"/>
      <c r="BN42" s="158"/>
      <c r="BO42" s="158"/>
      <c r="BP42" s="158"/>
      <c r="BQ42" s="158"/>
      <c r="BR42" s="158"/>
      <c r="BS42" s="162"/>
      <c r="BT42" s="162"/>
      <c r="BU42" s="162"/>
      <c r="BV42" s="162"/>
      <c r="BW42" s="158"/>
      <c r="BX42" s="158"/>
      <c r="BY42" s="158"/>
      <c r="BZ42" s="158"/>
      <c r="CA42" s="158"/>
      <c r="CB42" s="158"/>
      <c r="CC42" s="158"/>
      <c r="CD42" s="158"/>
      <c r="CE42" s="158"/>
      <c r="CF42" s="158"/>
      <c r="CG42" s="158"/>
      <c r="CH42" s="158"/>
      <c r="CI42" s="158"/>
      <c r="CJ42" s="158"/>
      <c r="CK42" s="158"/>
      <c r="CL42" s="158"/>
      <c r="CM42" s="158"/>
      <c r="CN42" s="158"/>
      <c r="CO42" s="159"/>
      <c r="CP42" s="159"/>
      <c r="CQ42" s="159"/>
      <c r="CR42" s="159"/>
      <c r="CS42" s="159"/>
      <c r="CT42" s="159"/>
      <c r="CU42" s="159"/>
      <c r="CV42" s="159"/>
      <c r="CW42" s="159"/>
      <c r="CX42" s="159"/>
      <c r="CY42" s="159"/>
      <c r="CZ42" s="159"/>
      <c r="DA42" s="159"/>
      <c r="DB42" s="159"/>
      <c r="DC42" s="158"/>
      <c r="DD42" s="158"/>
      <c r="DE42" s="158"/>
      <c r="DF42" s="158"/>
      <c r="DG42" s="159"/>
      <c r="DH42" s="159"/>
      <c r="DI42" s="159"/>
      <c r="DJ42" s="159"/>
      <c r="DK42" s="159"/>
      <c r="DL42" s="159"/>
      <c r="DM42" s="159"/>
      <c r="DN42" s="159"/>
      <c r="DO42" s="159"/>
      <c r="DP42" s="159"/>
      <c r="DQ42" s="159"/>
      <c r="DR42" s="159"/>
      <c r="DS42" s="159"/>
      <c r="DT42" s="159"/>
      <c r="DU42" s="159"/>
      <c r="DV42" s="159"/>
      <c r="DW42" s="159"/>
      <c r="DX42" s="330"/>
      <c r="DY42" s="457"/>
      <c r="DZ42" s="330"/>
      <c r="EA42" s="330"/>
      <c r="EB42" s="330"/>
      <c r="EC42" s="330"/>
      <c r="ED42" s="330"/>
      <c r="EE42" s="330"/>
      <c r="EF42" s="330"/>
      <c r="EG42" s="330"/>
      <c r="EH42" s="330"/>
      <c r="EI42" s="330"/>
      <c r="EJ42" s="330"/>
      <c r="EK42" s="330"/>
      <c r="EL42" s="330"/>
      <c r="EM42" s="330"/>
      <c r="EN42" s="330"/>
      <c r="EO42" s="330"/>
      <c r="EP42" s="330"/>
      <c r="EQ42" s="330"/>
      <c r="ER42" s="330"/>
      <c r="ES42" s="330"/>
      <c r="ET42" s="330"/>
      <c r="EU42" s="330"/>
      <c r="EV42" s="330"/>
      <c r="EW42" s="330"/>
      <c r="EX42" s="330"/>
      <c r="EY42" s="330"/>
      <c r="EZ42" s="330"/>
      <c r="FA42" s="330"/>
      <c r="FB42" s="330"/>
      <c r="FC42" s="330"/>
      <c r="FD42" s="330"/>
      <c r="FE42" s="330"/>
      <c r="FF42" s="330"/>
      <c r="FG42" s="330"/>
      <c r="FH42" s="330"/>
      <c r="FI42" s="330"/>
      <c r="FJ42" s="330"/>
      <c r="FK42" s="330"/>
      <c r="FL42" s="330"/>
      <c r="FM42" s="330"/>
      <c r="FN42" s="330"/>
      <c r="FO42" s="330"/>
      <c r="FP42" s="330"/>
      <c r="FQ42" s="330"/>
      <c r="FR42" s="330"/>
      <c r="FS42" s="330"/>
      <c r="FT42" s="330"/>
      <c r="FU42" s="330"/>
      <c r="FV42" s="330"/>
      <c r="FW42" s="330"/>
      <c r="FX42" s="406" t="s">
        <v>49</v>
      </c>
    </row>
    <row r="43" spans="1:217" s="185" customFormat="1" ht="14">
      <c r="B43" s="163" t="s">
        <v>148</v>
      </c>
      <c r="C43" s="216">
        <v>7</v>
      </c>
      <c r="D43" s="216">
        <v>7</v>
      </c>
      <c r="E43" s="216">
        <v>7</v>
      </c>
      <c r="F43" s="216">
        <v>7</v>
      </c>
      <c r="G43" s="216">
        <v>7</v>
      </c>
      <c r="H43" s="216">
        <v>7</v>
      </c>
      <c r="I43" s="216">
        <v>7</v>
      </c>
      <c r="J43" s="216">
        <v>7</v>
      </c>
      <c r="K43" s="216">
        <v>7</v>
      </c>
      <c r="L43" s="216">
        <v>7</v>
      </c>
      <c r="M43" s="216">
        <v>7</v>
      </c>
      <c r="N43" s="216">
        <v>7</v>
      </c>
      <c r="O43" s="216">
        <v>7</v>
      </c>
      <c r="P43" s="216">
        <v>7</v>
      </c>
      <c r="Q43" s="216">
        <v>7</v>
      </c>
      <c r="R43" s="216">
        <v>7</v>
      </c>
      <c r="S43" s="216">
        <v>7</v>
      </c>
      <c r="T43" s="216">
        <v>7</v>
      </c>
      <c r="U43" s="216">
        <v>7</v>
      </c>
      <c r="V43" s="216">
        <v>7</v>
      </c>
      <c r="W43" s="216">
        <v>7</v>
      </c>
      <c r="X43" s="216">
        <v>7</v>
      </c>
      <c r="Y43" s="216">
        <v>7</v>
      </c>
      <c r="Z43" s="216">
        <v>7</v>
      </c>
      <c r="AA43" s="216">
        <v>7</v>
      </c>
      <c r="AB43" s="216">
        <v>7</v>
      </c>
      <c r="AC43" s="216">
        <v>7</v>
      </c>
      <c r="AD43" s="216">
        <v>7</v>
      </c>
      <c r="AE43" s="216">
        <v>7</v>
      </c>
      <c r="AF43" s="216">
        <v>7</v>
      </c>
      <c r="AG43" s="216">
        <v>7</v>
      </c>
      <c r="AH43" s="216">
        <v>7</v>
      </c>
      <c r="AI43" s="216">
        <v>7</v>
      </c>
      <c r="AJ43" s="216">
        <v>7</v>
      </c>
      <c r="AK43" s="216">
        <v>7</v>
      </c>
      <c r="AL43" s="216">
        <v>7</v>
      </c>
      <c r="AM43" s="216">
        <v>7</v>
      </c>
      <c r="AN43" s="216">
        <v>7</v>
      </c>
      <c r="AO43" s="216">
        <v>7</v>
      </c>
      <c r="AP43" s="216">
        <v>7</v>
      </c>
      <c r="AQ43" s="216">
        <v>7</v>
      </c>
      <c r="AR43" s="216">
        <v>7</v>
      </c>
      <c r="AS43" s="216">
        <v>7</v>
      </c>
      <c r="AT43" s="216">
        <v>7</v>
      </c>
      <c r="AU43" s="216">
        <v>7</v>
      </c>
      <c r="AV43" s="216">
        <v>10</v>
      </c>
      <c r="AW43" s="216">
        <v>10</v>
      </c>
      <c r="AX43" s="216">
        <v>10</v>
      </c>
      <c r="AY43" s="216">
        <v>10</v>
      </c>
      <c r="AZ43" s="216">
        <v>10</v>
      </c>
      <c r="BA43" s="216">
        <v>10</v>
      </c>
      <c r="BB43" s="216">
        <v>10</v>
      </c>
      <c r="BC43" s="216">
        <v>10</v>
      </c>
      <c r="BD43" s="216">
        <v>10</v>
      </c>
      <c r="BE43" s="216">
        <v>10</v>
      </c>
      <c r="BF43" s="216">
        <v>10</v>
      </c>
      <c r="BG43" s="216">
        <v>10</v>
      </c>
      <c r="BH43" s="216">
        <v>10</v>
      </c>
      <c r="BI43" s="216">
        <v>10</v>
      </c>
      <c r="BJ43" s="216">
        <v>10</v>
      </c>
      <c r="BK43" s="216">
        <v>10</v>
      </c>
      <c r="BL43" s="216">
        <v>10</v>
      </c>
      <c r="BM43" s="216">
        <v>10</v>
      </c>
      <c r="BN43" s="216">
        <v>10</v>
      </c>
      <c r="BO43" s="216">
        <v>10</v>
      </c>
      <c r="BP43" s="216">
        <v>10</v>
      </c>
      <c r="BQ43" s="216">
        <v>10</v>
      </c>
      <c r="BR43" s="216">
        <v>10</v>
      </c>
      <c r="BS43" s="216">
        <v>10</v>
      </c>
      <c r="BT43" s="216">
        <v>10</v>
      </c>
      <c r="BU43" s="216">
        <v>10</v>
      </c>
      <c r="BV43" s="216">
        <v>10</v>
      </c>
      <c r="BW43" s="216">
        <v>10</v>
      </c>
      <c r="BX43" s="216">
        <v>10</v>
      </c>
      <c r="BY43" s="216">
        <v>10</v>
      </c>
      <c r="BZ43" s="216">
        <v>10</v>
      </c>
      <c r="CA43" s="216">
        <v>10</v>
      </c>
      <c r="CB43" s="216">
        <v>10</v>
      </c>
      <c r="CC43" s="216">
        <v>10</v>
      </c>
      <c r="CD43" s="216">
        <v>10</v>
      </c>
      <c r="CE43" s="216">
        <v>10</v>
      </c>
      <c r="CF43" s="216">
        <v>10</v>
      </c>
      <c r="CG43" s="216">
        <v>10</v>
      </c>
      <c r="CH43" s="216">
        <v>10</v>
      </c>
      <c r="CI43" s="216">
        <v>10</v>
      </c>
      <c r="CJ43" s="216">
        <v>10</v>
      </c>
      <c r="CK43" s="216">
        <v>10</v>
      </c>
      <c r="CL43" s="216">
        <v>10</v>
      </c>
      <c r="CM43" s="216">
        <v>10</v>
      </c>
      <c r="CN43" s="216">
        <v>10</v>
      </c>
      <c r="CO43" s="216">
        <v>10</v>
      </c>
      <c r="CP43" s="216">
        <v>10</v>
      </c>
      <c r="CQ43" s="216">
        <v>10</v>
      </c>
      <c r="CR43" s="216">
        <v>10</v>
      </c>
      <c r="CS43" s="216">
        <v>10</v>
      </c>
      <c r="CT43" s="216">
        <v>10</v>
      </c>
      <c r="CU43" s="216">
        <v>10</v>
      </c>
      <c r="CV43" s="216">
        <v>10</v>
      </c>
      <c r="CW43" s="216">
        <v>10</v>
      </c>
      <c r="CX43" s="216">
        <v>10</v>
      </c>
      <c r="CY43" s="216">
        <v>10</v>
      </c>
      <c r="CZ43" s="216">
        <v>10</v>
      </c>
      <c r="DA43" s="216">
        <v>10</v>
      </c>
      <c r="DB43" s="216">
        <v>10</v>
      </c>
      <c r="DC43" s="216">
        <v>10</v>
      </c>
      <c r="DD43" s="216">
        <v>10</v>
      </c>
      <c r="DE43" s="216">
        <v>10</v>
      </c>
      <c r="DF43" s="216">
        <v>10</v>
      </c>
      <c r="DG43" s="216">
        <v>10</v>
      </c>
      <c r="DH43" s="216">
        <v>10</v>
      </c>
      <c r="DI43" s="216">
        <v>10</v>
      </c>
      <c r="DJ43" s="216">
        <v>10</v>
      </c>
      <c r="DK43" s="216">
        <v>10</v>
      </c>
      <c r="DL43" s="216">
        <v>10</v>
      </c>
      <c r="DM43" s="216">
        <v>10</v>
      </c>
      <c r="DN43" s="216">
        <v>10</v>
      </c>
      <c r="DO43" s="216">
        <v>10</v>
      </c>
      <c r="DP43" s="216">
        <v>10</v>
      </c>
      <c r="DQ43" s="216">
        <v>10</v>
      </c>
      <c r="DR43" s="216">
        <v>10</v>
      </c>
      <c r="DS43" s="216">
        <v>10</v>
      </c>
      <c r="DT43" s="216">
        <v>10</v>
      </c>
      <c r="DU43" s="216">
        <v>10</v>
      </c>
      <c r="DV43" s="216">
        <v>10</v>
      </c>
      <c r="DW43" s="216">
        <v>10</v>
      </c>
      <c r="DX43" s="464">
        <v>10</v>
      </c>
      <c r="DY43" s="462">
        <v>10</v>
      </c>
      <c r="DZ43" s="464">
        <v>10</v>
      </c>
      <c r="EA43" s="464">
        <v>10</v>
      </c>
      <c r="EB43" s="464">
        <v>10</v>
      </c>
      <c r="EC43" s="464">
        <v>10</v>
      </c>
      <c r="ED43" s="464">
        <v>10</v>
      </c>
      <c r="EE43" s="464">
        <v>10</v>
      </c>
      <c r="EF43" s="464">
        <v>10</v>
      </c>
      <c r="EG43" s="464">
        <v>10</v>
      </c>
      <c r="EH43" s="464">
        <v>10</v>
      </c>
      <c r="EI43" s="464">
        <v>10</v>
      </c>
      <c r="EJ43" s="464">
        <v>10</v>
      </c>
      <c r="EK43" s="464">
        <v>10</v>
      </c>
      <c r="EL43" s="464">
        <v>10</v>
      </c>
      <c r="EM43" s="464">
        <v>10</v>
      </c>
      <c r="EN43" s="464">
        <v>10</v>
      </c>
      <c r="EO43" s="464">
        <v>10</v>
      </c>
      <c r="EP43" s="464">
        <v>10</v>
      </c>
      <c r="EQ43" s="464">
        <v>10</v>
      </c>
      <c r="ER43" s="464">
        <v>10</v>
      </c>
      <c r="ES43" s="464">
        <v>10</v>
      </c>
      <c r="ET43" s="464">
        <v>10</v>
      </c>
      <c r="EU43" s="464">
        <v>10</v>
      </c>
      <c r="EV43" s="464">
        <v>10</v>
      </c>
      <c r="EW43" s="464">
        <v>10</v>
      </c>
      <c r="EX43" s="464">
        <v>10</v>
      </c>
      <c r="EY43" s="464">
        <v>10</v>
      </c>
      <c r="EZ43" s="464">
        <v>10</v>
      </c>
      <c r="FA43" s="464">
        <v>10</v>
      </c>
      <c r="FB43" s="464">
        <v>10</v>
      </c>
      <c r="FC43" s="464">
        <v>10</v>
      </c>
      <c r="FD43" s="464">
        <v>10</v>
      </c>
      <c r="FE43" s="464">
        <v>10</v>
      </c>
      <c r="FF43" s="464">
        <v>10</v>
      </c>
      <c r="FG43" s="464">
        <v>10</v>
      </c>
      <c r="FH43" s="464">
        <v>10</v>
      </c>
      <c r="FI43" s="464">
        <v>10</v>
      </c>
      <c r="FJ43" s="464">
        <v>10</v>
      </c>
      <c r="FK43" s="464">
        <v>10</v>
      </c>
      <c r="FL43" s="464">
        <v>10</v>
      </c>
      <c r="FM43" s="464">
        <v>10</v>
      </c>
      <c r="FN43" s="464">
        <v>10</v>
      </c>
      <c r="FO43" s="464">
        <v>10</v>
      </c>
      <c r="FP43" s="464">
        <v>10</v>
      </c>
      <c r="FQ43" s="464">
        <v>10</v>
      </c>
      <c r="FR43" s="464">
        <v>10</v>
      </c>
      <c r="FS43" s="464">
        <v>10</v>
      </c>
      <c r="FT43" s="464">
        <v>10</v>
      </c>
      <c r="FU43" s="464">
        <v>10</v>
      </c>
      <c r="FV43" s="464">
        <v>10</v>
      </c>
      <c r="FW43" s="464">
        <v>10</v>
      </c>
      <c r="FX43" s="406" t="s">
        <v>49</v>
      </c>
    </row>
    <row r="44" spans="1:217" s="185" customFormat="1" ht="14">
      <c r="B44" s="163" t="s">
        <v>149</v>
      </c>
      <c r="C44" s="216"/>
      <c r="D44" s="216"/>
      <c r="E44" s="216"/>
      <c r="F44" s="216"/>
      <c r="G44" s="216"/>
      <c r="H44" s="216"/>
      <c r="I44" s="216"/>
      <c r="J44" s="216"/>
      <c r="K44" s="216"/>
      <c r="L44" s="216"/>
      <c r="M44" s="216"/>
      <c r="N44" s="216"/>
      <c r="O44" s="228">
        <f t="shared" ref="O44:AT44" si="49">ROUND(+O43/O8,0)</f>
        <v>96</v>
      </c>
      <c r="P44" s="228">
        <f t="shared" si="49"/>
        <v>96</v>
      </c>
      <c r="Q44" s="228">
        <f t="shared" si="49"/>
        <v>96</v>
      </c>
      <c r="R44" s="228">
        <f t="shared" si="49"/>
        <v>96</v>
      </c>
      <c r="S44" s="228">
        <f t="shared" si="49"/>
        <v>96</v>
      </c>
      <c r="T44" s="228">
        <f t="shared" si="49"/>
        <v>96</v>
      </c>
      <c r="U44" s="228">
        <f t="shared" si="49"/>
        <v>96</v>
      </c>
      <c r="V44" s="228">
        <f t="shared" si="49"/>
        <v>96</v>
      </c>
      <c r="W44" s="228">
        <f t="shared" si="49"/>
        <v>96</v>
      </c>
      <c r="X44" s="228">
        <f t="shared" si="49"/>
        <v>96</v>
      </c>
      <c r="Y44" s="228">
        <f t="shared" si="49"/>
        <v>96</v>
      </c>
      <c r="Z44" s="228">
        <f t="shared" si="49"/>
        <v>96</v>
      </c>
      <c r="AA44" s="228">
        <f t="shared" si="49"/>
        <v>96</v>
      </c>
      <c r="AB44" s="228">
        <f t="shared" si="49"/>
        <v>96</v>
      </c>
      <c r="AC44" s="228">
        <f t="shared" si="49"/>
        <v>96</v>
      </c>
      <c r="AD44" s="228">
        <f t="shared" si="49"/>
        <v>96</v>
      </c>
      <c r="AE44" s="228">
        <f t="shared" si="49"/>
        <v>96</v>
      </c>
      <c r="AF44" s="228">
        <f t="shared" si="49"/>
        <v>96</v>
      </c>
      <c r="AG44" s="228">
        <f t="shared" si="49"/>
        <v>96</v>
      </c>
      <c r="AH44" s="228">
        <f t="shared" si="49"/>
        <v>96</v>
      </c>
      <c r="AI44" s="228">
        <f t="shared" si="49"/>
        <v>96</v>
      </c>
      <c r="AJ44" s="228">
        <f t="shared" si="49"/>
        <v>96</v>
      </c>
      <c r="AK44" s="228">
        <f t="shared" si="49"/>
        <v>96</v>
      </c>
      <c r="AL44" s="228">
        <f t="shared" si="49"/>
        <v>96</v>
      </c>
      <c r="AM44" s="228">
        <f t="shared" si="49"/>
        <v>96</v>
      </c>
      <c r="AN44" s="228">
        <f t="shared" si="49"/>
        <v>96</v>
      </c>
      <c r="AO44" s="228">
        <f t="shared" si="49"/>
        <v>96</v>
      </c>
      <c r="AP44" s="228">
        <f t="shared" si="49"/>
        <v>96</v>
      </c>
      <c r="AQ44" s="228">
        <f t="shared" si="49"/>
        <v>96</v>
      </c>
      <c r="AR44" s="228">
        <f t="shared" si="49"/>
        <v>96</v>
      </c>
      <c r="AS44" s="228">
        <f t="shared" si="49"/>
        <v>96</v>
      </c>
      <c r="AT44" s="228">
        <f t="shared" si="49"/>
        <v>96</v>
      </c>
      <c r="AU44" s="228">
        <f t="shared" ref="AU44:BZ44" si="50">ROUND(+AU43/AU8,0)</f>
        <v>96</v>
      </c>
      <c r="AV44" s="228">
        <f t="shared" si="50"/>
        <v>142</v>
      </c>
      <c r="AW44" s="228">
        <f t="shared" si="50"/>
        <v>142</v>
      </c>
      <c r="AX44" s="228">
        <f t="shared" si="50"/>
        <v>142</v>
      </c>
      <c r="AY44" s="228">
        <f t="shared" si="50"/>
        <v>142</v>
      </c>
      <c r="AZ44" s="228">
        <f t="shared" si="50"/>
        <v>142</v>
      </c>
      <c r="BA44" s="228">
        <f t="shared" si="50"/>
        <v>142</v>
      </c>
      <c r="BB44" s="228">
        <f t="shared" si="50"/>
        <v>142</v>
      </c>
      <c r="BC44" s="228">
        <f t="shared" si="50"/>
        <v>142</v>
      </c>
      <c r="BD44" s="228">
        <f t="shared" si="50"/>
        <v>142</v>
      </c>
      <c r="BE44" s="228">
        <f t="shared" si="50"/>
        <v>142</v>
      </c>
      <c r="BF44" s="228">
        <f t="shared" si="50"/>
        <v>142</v>
      </c>
      <c r="BG44" s="228">
        <f t="shared" si="50"/>
        <v>142</v>
      </c>
      <c r="BH44" s="228">
        <f t="shared" si="50"/>
        <v>142</v>
      </c>
      <c r="BI44" s="228">
        <f t="shared" si="50"/>
        <v>142</v>
      </c>
      <c r="BJ44" s="228">
        <f t="shared" si="50"/>
        <v>142</v>
      </c>
      <c r="BK44" s="228">
        <f t="shared" si="50"/>
        <v>142</v>
      </c>
      <c r="BL44" s="228">
        <f t="shared" si="50"/>
        <v>142</v>
      </c>
      <c r="BM44" s="228">
        <f t="shared" si="50"/>
        <v>142</v>
      </c>
      <c r="BN44" s="228">
        <f t="shared" si="50"/>
        <v>142</v>
      </c>
      <c r="BO44" s="228">
        <f t="shared" si="50"/>
        <v>142</v>
      </c>
      <c r="BP44" s="228">
        <f t="shared" si="50"/>
        <v>142</v>
      </c>
      <c r="BQ44" s="228">
        <f t="shared" si="50"/>
        <v>142</v>
      </c>
      <c r="BR44" s="228">
        <f t="shared" si="50"/>
        <v>142</v>
      </c>
      <c r="BS44" s="228">
        <f t="shared" si="50"/>
        <v>142</v>
      </c>
      <c r="BT44" s="228">
        <f t="shared" si="50"/>
        <v>142</v>
      </c>
      <c r="BU44" s="228">
        <f t="shared" si="50"/>
        <v>142</v>
      </c>
      <c r="BV44" s="228">
        <f t="shared" si="50"/>
        <v>142</v>
      </c>
      <c r="BW44" s="228">
        <f t="shared" si="50"/>
        <v>142</v>
      </c>
      <c r="BX44" s="228">
        <f t="shared" si="50"/>
        <v>142</v>
      </c>
      <c r="BY44" s="228">
        <f t="shared" si="50"/>
        <v>142</v>
      </c>
      <c r="BZ44" s="228">
        <f t="shared" si="50"/>
        <v>142</v>
      </c>
      <c r="CA44" s="228">
        <f t="shared" ref="CA44:DF44" si="51">ROUND(+CA43/CA8,0)</f>
        <v>142</v>
      </c>
      <c r="CB44" s="228">
        <f t="shared" si="51"/>
        <v>142</v>
      </c>
      <c r="CC44" s="228">
        <f t="shared" si="51"/>
        <v>142</v>
      </c>
      <c r="CD44" s="228">
        <f t="shared" si="51"/>
        <v>142</v>
      </c>
      <c r="CE44" s="228">
        <f t="shared" si="51"/>
        <v>142</v>
      </c>
      <c r="CF44" s="228">
        <f t="shared" si="51"/>
        <v>142</v>
      </c>
      <c r="CG44" s="228">
        <f t="shared" si="51"/>
        <v>142</v>
      </c>
      <c r="CH44" s="228">
        <f t="shared" si="51"/>
        <v>142</v>
      </c>
      <c r="CI44" s="228">
        <f t="shared" si="51"/>
        <v>142</v>
      </c>
      <c r="CJ44" s="228">
        <f t="shared" si="51"/>
        <v>142</v>
      </c>
      <c r="CK44" s="228">
        <f t="shared" si="51"/>
        <v>142</v>
      </c>
      <c r="CL44" s="228">
        <f t="shared" si="51"/>
        <v>142</v>
      </c>
      <c r="CM44" s="228">
        <f t="shared" si="51"/>
        <v>142</v>
      </c>
      <c r="CN44" s="228">
        <f t="shared" si="51"/>
        <v>142</v>
      </c>
      <c r="CO44" s="228">
        <f t="shared" si="51"/>
        <v>142</v>
      </c>
      <c r="CP44" s="228">
        <f t="shared" si="51"/>
        <v>142</v>
      </c>
      <c r="CQ44" s="228">
        <f t="shared" si="51"/>
        <v>142</v>
      </c>
      <c r="CR44" s="228">
        <f t="shared" si="51"/>
        <v>142</v>
      </c>
      <c r="CS44" s="228">
        <f t="shared" si="51"/>
        <v>142</v>
      </c>
      <c r="CT44" s="228">
        <f t="shared" si="51"/>
        <v>142</v>
      </c>
      <c r="CU44" s="228">
        <f t="shared" si="51"/>
        <v>142</v>
      </c>
      <c r="CV44" s="228">
        <f t="shared" si="51"/>
        <v>142</v>
      </c>
      <c r="CW44" s="228">
        <f t="shared" si="51"/>
        <v>142</v>
      </c>
      <c r="CX44" s="228">
        <f t="shared" si="51"/>
        <v>142</v>
      </c>
      <c r="CY44" s="228">
        <f t="shared" si="51"/>
        <v>142</v>
      </c>
      <c r="CZ44" s="228">
        <f t="shared" si="51"/>
        <v>142</v>
      </c>
      <c r="DA44" s="228">
        <f t="shared" si="51"/>
        <v>142</v>
      </c>
      <c r="DB44" s="228">
        <f t="shared" si="51"/>
        <v>142</v>
      </c>
      <c r="DC44" s="228">
        <f t="shared" si="51"/>
        <v>142</v>
      </c>
      <c r="DD44" s="228">
        <f t="shared" si="51"/>
        <v>142</v>
      </c>
      <c r="DE44" s="228">
        <f t="shared" si="51"/>
        <v>142</v>
      </c>
      <c r="DF44" s="228">
        <f t="shared" si="51"/>
        <v>142</v>
      </c>
      <c r="DG44" s="228">
        <f t="shared" ref="DG44:EL44" si="52">ROUND(+DG43/DG8,0)</f>
        <v>142</v>
      </c>
      <c r="DH44" s="228">
        <f t="shared" si="52"/>
        <v>142</v>
      </c>
      <c r="DI44" s="228">
        <f t="shared" si="52"/>
        <v>142</v>
      </c>
      <c r="DJ44" s="228">
        <f t="shared" si="52"/>
        <v>142</v>
      </c>
      <c r="DK44" s="228">
        <f t="shared" si="52"/>
        <v>142</v>
      </c>
      <c r="DL44" s="228">
        <f t="shared" si="52"/>
        <v>142</v>
      </c>
      <c r="DM44" s="228">
        <f t="shared" si="52"/>
        <v>142</v>
      </c>
      <c r="DN44" s="228">
        <f t="shared" si="52"/>
        <v>142</v>
      </c>
      <c r="DO44" s="228">
        <f t="shared" si="52"/>
        <v>142</v>
      </c>
      <c r="DP44" s="228">
        <f t="shared" si="52"/>
        <v>142</v>
      </c>
      <c r="DQ44" s="228">
        <f t="shared" si="52"/>
        <v>142</v>
      </c>
      <c r="DR44" s="228">
        <f t="shared" si="52"/>
        <v>142</v>
      </c>
      <c r="DS44" s="228">
        <f t="shared" si="52"/>
        <v>142</v>
      </c>
      <c r="DT44" s="228">
        <f t="shared" si="52"/>
        <v>142</v>
      </c>
      <c r="DU44" s="228">
        <f t="shared" si="52"/>
        <v>142</v>
      </c>
      <c r="DV44" s="228">
        <f t="shared" si="52"/>
        <v>142</v>
      </c>
      <c r="DW44" s="228">
        <f t="shared" si="52"/>
        <v>142</v>
      </c>
      <c r="DX44" s="466">
        <f t="shared" si="52"/>
        <v>142</v>
      </c>
      <c r="DY44" s="465">
        <f t="shared" si="52"/>
        <v>142</v>
      </c>
      <c r="DZ44" s="466">
        <f t="shared" si="52"/>
        <v>142</v>
      </c>
      <c r="EA44" s="466">
        <f t="shared" si="52"/>
        <v>142</v>
      </c>
      <c r="EB44" s="466">
        <f t="shared" si="52"/>
        <v>142</v>
      </c>
      <c r="EC44" s="466">
        <f t="shared" si="52"/>
        <v>142</v>
      </c>
      <c r="ED44" s="466">
        <f t="shared" si="52"/>
        <v>142</v>
      </c>
      <c r="EE44" s="466">
        <f t="shared" si="52"/>
        <v>142</v>
      </c>
      <c r="EF44" s="466">
        <f t="shared" si="52"/>
        <v>142</v>
      </c>
      <c r="EG44" s="466">
        <f t="shared" si="52"/>
        <v>142</v>
      </c>
      <c r="EH44" s="466">
        <f t="shared" si="52"/>
        <v>142</v>
      </c>
      <c r="EI44" s="466">
        <f t="shared" si="52"/>
        <v>142</v>
      </c>
      <c r="EJ44" s="466">
        <f t="shared" si="52"/>
        <v>142</v>
      </c>
      <c r="EK44" s="466">
        <f t="shared" si="52"/>
        <v>142</v>
      </c>
      <c r="EL44" s="466">
        <f t="shared" si="52"/>
        <v>142</v>
      </c>
      <c r="EM44" s="466">
        <f t="shared" ref="EM44:FR44" si="53">ROUND(+EM43/EM8,0)</f>
        <v>142</v>
      </c>
      <c r="EN44" s="466">
        <f t="shared" si="53"/>
        <v>142</v>
      </c>
      <c r="EO44" s="466">
        <f t="shared" si="53"/>
        <v>142</v>
      </c>
      <c r="EP44" s="466">
        <f t="shared" si="53"/>
        <v>142</v>
      </c>
      <c r="EQ44" s="466">
        <f t="shared" si="53"/>
        <v>142</v>
      </c>
      <c r="ER44" s="466">
        <f t="shared" si="53"/>
        <v>142</v>
      </c>
      <c r="ES44" s="466">
        <f t="shared" si="53"/>
        <v>142</v>
      </c>
      <c r="ET44" s="466">
        <f t="shared" si="53"/>
        <v>142</v>
      </c>
      <c r="EU44" s="466">
        <f t="shared" si="53"/>
        <v>142</v>
      </c>
      <c r="EV44" s="466">
        <f t="shared" si="53"/>
        <v>142</v>
      </c>
      <c r="EW44" s="466">
        <f t="shared" si="53"/>
        <v>142</v>
      </c>
      <c r="EX44" s="466">
        <f t="shared" si="53"/>
        <v>142</v>
      </c>
      <c r="EY44" s="466">
        <f t="shared" si="53"/>
        <v>142</v>
      </c>
      <c r="EZ44" s="466">
        <f t="shared" si="53"/>
        <v>142</v>
      </c>
      <c r="FA44" s="466">
        <f t="shared" si="53"/>
        <v>142</v>
      </c>
      <c r="FB44" s="466">
        <f t="shared" si="53"/>
        <v>142</v>
      </c>
      <c r="FC44" s="466">
        <f t="shared" si="53"/>
        <v>142</v>
      </c>
      <c r="FD44" s="466">
        <f t="shared" si="53"/>
        <v>142</v>
      </c>
      <c r="FE44" s="466">
        <f t="shared" si="53"/>
        <v>142</v>
      </c>
      <c r="FF44" s="466">
        <f t="shared" si="53"/>
        <v>142</v>
      </c>
      <c r="FG44" s="466">
        <f t="shared" si="53"/>
        <v>142</v>
      </c>
      <c r="FH44" s="466">
        <f t="shared" si="53"/>
        <v>142</v>
      </c>
      <c r="FI44" s="466">
        <f t="shared" si="53"/>
        <v>142</v>
      </c>
      <c r="FJ44" s="466">
        <f t="shared" si="53"/>
        <v>142</v>
      </c>
      <c r="FK44" s="466">
        <f t="shared" si="53"/>
        <v>142</v>
      </c>
      <c r="FL44" s="466">
        <f t="shared" si="53"/>
        <v>142</v>
      </c>
      <c r="FM44" s="466">
        <f t="shared" si="53"/>
        <v>142</v>
      </c>
      <c r="FN44" s="466">
        <f t="shared" si="53"/>
        <v>142</v>
      </c>
      <c r="FO44" s="466">
        <f t="shared" si="53"/>
        <v>142</v>
      </c>
      <c r="FP44" s="466">
        <f t="shared" si="53"/>
        <v>142</v>
      </c>
      <c r="FQ44" s="466">
        <f t="shared" si="53"/>
        <v>142</v>
      </c>
      <c r="FR44" s="466">
        <f t="shared" si="53"/>
        <v>142</v>
      </c>
      <c r="FS44" s="466">
        <f>ROUND(+FS43/FS8,0)</f>
        <v>142</v>
      </c>
      <c r="FT44" s="466">
        <f>ROUND(+FT43/FT8,0)</f>
        <v>142</v>
      </c>
      <c r="FU44" s="466">
        <f>ROUND(+FU43/FU8,0)</f>
        <v>142</v>
      </c>
      <c r="FV44" s="466">
        <f>ROUND(+FV43/FV8,0)</f>
        <v>142</v>
      </c>
      <c r="FW44" s="466">
        <f>ROUND(+FW43/FW8,0)</f>
        <v>142</v>
      </c>
      <c r="FX44" s="406" t="s">
        <v>49</v>
      </c>
    </row>
    <row r="45" spans="1:217" s="185" customFormat="1" ht="14">
      <c r="B45" s="163" t="s">
        <v>152</v>
      </c>
      <c r="C45" s="216"/>
      <c r="D45" s="216"/>
      <c r="E45" s="216"/>
      <c r="F45" s="216"/>
      <c r="G45" s="216"/>
      <c r="H45" s="216"/>
      <c r="I45" s="216"/>
      <c r="J45" s="216"/>
      <c r="K45" s="216"/>
      <c r="L45" s="216"/>
      <c r="M45" s="216"/>
      <c r="N45" s="216"/>
      <c r="O45" s="227">
        <f t="shared" ref="O45:AT45" si="54">+O23</f>
        <v>3.1870000000000002E-2</v>
      </c>
      <c r="P45" s="227">
        <f t="shared" si="54"/>
        <v>3.1870000000000002E-2</v>
      </c>
      <c r="Q45" s="227">
        <f t="shared" si="54"/>
        <v>3.1870000000000002E-2</v>
      </c>
      <c r="R45" s="227">
        <f t="shared" si="54"/>
        <v>3.2869999999999996E-2</v>
      </c>
      <c r="S45" s="227">
        <f t="shared" si="54"/>
        <v>3.2869999999999996E-2</v>
      </c>
      <c r="T45" s="227">
        <f t="shared" si="54"/>
        <v>3.2869999999999996E-2</v>
      </c>
      <c r="U45" s="227">
        <f t="shared" si="54"/>
        <v>3.3869999999999997E-2</v>
      </c>
      <c r="V45" s="227">
        <f t="shared" si="54"/>
        <v>3.3869999999999997E-2</v>
      </c>
      <c r="W45" s="227">
        <f t="shared" si="54"/>
        <v>3.3869999999999997E-2</v>
      </c>
      <c r="X45" s="227">
        <f t="shared" si="54"/>
        <v>3.4869999999999998E-2</v>
      </c>
      <c r="Y45" s="227">
        <f t="shared" si="54"/>
        <v>3.4869999999999998E-2</v>
      </c>
      <c r="Z45" s="227">
        <f t="shared" si="54"/>
        <v>3.4869999999999998E-2</v>
      </c>
      <c r="AA45" s="227">
        <f t="shared" si="54"/>
        <v>3.5869999999999999E-2</v>
      </c>
      <c r="AB45" s="227">
        <f t="shared" si="54"/>
        <v>3.5869999999999999E-2</v>
      </c>
      <c r="AC45" s="227">
        <f t="shared" si="54"/>
        <v>3.5869999999999999E-2</v>
      </c>
      <c r="AD45" s="227">
        <f t="shared" si="54"/>
        <v>3.687E-2</v>
      </c>
      <c r="AE45" s="227">
        <f t="shared" si="54"/>
        <v>3.687E-2</v>
      </c>
      <c r="AF45" s="227">
        <f t="shared" si="54"/>
        <v>3.687E-2</v>
      </c>
      <c r="AG45" s="227">
        <f t="shared" si="54"/>
        <v>3.7870000000000001E-2</v>
      </c>
      <c r="AH45" s="227">
        <f t="shared" si="54"/>
        <v>4.1369999999999997E-2</v>
      </c>
      <c r="AI45" s="227">
        <f t="shared" si="54"/>
        <v>4.1369999999999997E-2</v>
      </c>
      <c r="AJ45" s="227">
        <f t="shared" si="54"/>
        <v>4.5870000000000001E-2</v>
      </c>
      <c r="AK45" s="227">
        <f t="shared" si="54"/>
        <v>4.5870000000000001E-2</v>
      </c>
      <c r="AL45" s="227">
        <f t="shared" si="54"/>
        <v>4.5870000000000001E-2</v>
      </c>
      <c r="AM45" s="227">
        <f t="shared" si="54"/>
        <v>4.6870000000000002E-2</v>
      </c>
      <c r="AN45" s="227">
        <f t="shared" si="54"/>
        <v>4.6870000000000002E-2</v>
      </c>
      <c r="AO45" s="227">
        <f t="shared" si="54"/>
        <v>4.6870000000000002E-2</v>
      </c>
      <c r="AP45" s="227">
        <f t="shared" si="54"/>
        <v>4.7870000000000003E-2</v>
      </c>
      <c r="AQ45" s="227">
        <f t="shared" si="54"/>
        <v>4.7870000000000003E-2</v>
      </c>
      <c r="AR45" s="227">
        <f t="shared" si="54"/>
        <v>4.7870000000000003E-2</v>
      </c>
      <c r="AS45" s="227">
        <f t="shared" si="54"/>
        <v>4.8870000000000004E-2</v>
      </c>
      <c r="AT45" s="227">
        <f t="shared" si="54"/>
        <v>4.8870000000000004E-2</v>
      </c>
      <c r="AU45" s="227">
        <f t="shared" ref="AU45:BZ45" si="55">+AU23</f>
        <v>4.8870000000000004E-2</v>
      </c>
      <c r="AV45" s="227">
        <f t="shared" si="55"/>
        <v>5.3370000000000001E-2</v>
      </c>
      <c r="AW45" s="227">
        <f t="shared" si="55"/>
        <v>5.3370000000000001E-2</v>
      </c>
      <c r="AX45" s="227">
        <f t="shared" si="55"/>
        <v>5.3370000000000001E-2</v>
      </c>
      <c r="AY45" s="227">
        <f t="shared" si="55"/>
        <v>5.4370000000000002E-2</v>
      </c>
      <c r="AZ45" s="227">
        <f t="shared" si="55"/>
        <v>5.4370000000000002E-2</v>
      </c>
      <c r="BA45" s="227">
        <f t="shared" si="55"/>
        <v>5.4370000000000002E-2</v>
      </c>
      <c r="BB45" s="227">
        <f t="shared" si="55"/>
        <v>5.5370000000000003E-2</v>
      </c>
      <c r="BC45" s="227">
        <f t="shared" si="55"/>
        <v>5.5370000000000003E-2</v>
      </c>
      <c r="BD45" s="227">
        <f t="shared" si="55"/>
        <v>5.5370000000000003E-2</v>
      </c>
      <c r="BE45" s="227">
        <f t="shared" si="55"/>
        <v>5.5370000000000003E-2</v>
      </c>
      <c r="BF45" s="227">
        <f t="shared" si="55"/>
        <v>5.5370000000000003E-2</v>
      </c>
      <c r="BG45" s="227">
        <f t="shared" si="55"/>
        <v>5.5370000000000003E-2</v>
      </c>
      <c r="BH45" s="227">
        <f t="shared" si="55"/>
        <v>6.1370000000000001E-2</v>
      </c>
      <c r="BI45" s="227">
        <f t="shared" si="55"/>
        <v>6.1370000000000001E-2</v>
      </c>
      <c r="BJ45" s="227">
        <f t="shared" si="55"/>
        <v>6.1370000000000001E-2</v>
      </c>
      <c r="BK45" s="227">
        <f t="shared" si="55"/>
        <v>6.1370000000000001E-2</v>
      </c>
      <c r="BL45" s="227">
        <f t="shared" si="55"/>
        <v>6.1370000000000001E-2</v>
      </c>
      <c r="BM45" s="227">
        <f t="shared" si="55"/>
        <v>6.1370000000000001E-2</v>
      </c>
      <c r="BN45" s="227">
        <f t="shared" si="55"/>
        <v>6.1370000000000001E-2</v>
      </c>
      <c r="BO45" s="227">
        <f t="shared" si="55"/>
        <v>6.1370000000000001E-2</v>
      </c>
      <c r="BP45" s="227">
        <f t="shared" si="55"/>
        <v>6.1370000000000001E-2</v>
      </c>
      <c r="BQ45" s="227">
        <f t="shared" si="55"/>
        <v>6.1370000000000001E-2</v>
      </c>
      <c r="BR45" s="227">
        <f t="shared" si="55"/>
        <v>6.1370000000000001E-2</v>
      </c>
      <c r="BS45" s="227">
        <f t="shared" si="55"/>
        <v>6.1370000000000001E-2</v>
      </c>
      <c r="BT45" s="227">
        <f t="shared" si="55"/>
        <v>6.1370000000000001E-2</v>
      </c>
      <c r="BU45" s="227">
        <f t="shared" si="55"/>
        <v>6.1370000000000001E-2</v>
      </c>
      <c r="BV45" s="227">
        <f t="shared" si="55"/>
        <v>6.1370000000000001E-2</v>
      </c>
      <c r="BW45" s="227">
        <f t="shared" si="55"/>
        <v>6.1370000000000001E-2</v>
      </c>
      <c r="BX45" s="227">
        <f t="shared" si="55"/>
        <v>6.1370000000000001E-2</v>
      </c>
      <c r="BY45" s="227">
        <f t="shared" si="55"/>
        <v>6.1370000000000001E-2</v>
      </c>
      <c r="BZ45" s="227">
        <f t="shared" si="55"/>
        <v>6.1370000000000001E-2</v>
      </c>
      <c r="CA45" s="227">
        <f t="shared" ref="CA45:DF45" si="56">+CA23</f>
        <v>6.1370000000000001E-2</v>
      </c>
      <c r="CB45" s="227">
        <f t="shared" si="56"/>
        <v>6.1370000000000001E-2</v>
      </c>
      <c r="CC45" s="227">
        <f t="shared" si="56"/>
        <v>6.1370000000000001E-2</v>
      </c>
      <c r="CD45" s="227">
        <f t="shared" si="56"/>
        <v>6.1370000000000001E-2</v>
      </c>
      <c r="CE45" s="227">
        <f t="shared" si="56"/>
        <v>6.1370000000000001E-2</v>
      </c>
      <c r="CF45" s="227">
        <f t="shared" si="56"/>
        <v>6.1370000000000001E-2</v>
      </c>
      <c r="CG45" s="227">
        <f t="shared" si="56"/>
        <v>6.1370000000000001E-2</v>
      </c>
      <c r="CH45" s="227">
        <f t="shared" si="56"/>
        <v>6.1370000000000001E-2</v>
      </c>
      <c r="CI45" s="227">
        <f t="shared" si="56"/>
        <v>6.1370000000000001E-2</v>
      </c>
      <c r="CJ45" s="227">
        <f t="shared" si="56"/>
        <v>6.1370000000000001E-2</v>
      </c>
      <c r="CK45" s="227">
        <f t="shared" si="56"/>
        <v>6.1370000000000001E-2</v>
      </c>
      <c r="CL45" s="227">
        <f t="shared" si="56"/>
        <v>6.1370000000000001E-2</v>
      </c>
      <c r="CM45" s="227">
        <f t="shared" si="56"/>
        <v>6.1370000000000001E-2</v>
      </c>
      <c r="CN45" s="227">
        <f t="shared" si="56"/>
        <v>6.1370000000000001E-2</v>
      </c>
      <c r="CO45" s="227">
        <f t="shared" si="56"/>
        <v>6.1370000000000001E-2</v>
      </c>
      <c r="CP45" s="227">
        <f t="shared" si="56"/>
        <v>6.1370000000000001E-2</v>
      </c>
      <c r="CQ45" s="227">
        <f t="shared" si="56"/>
        <v>6.1370000000000001E-2</v>
      </c>
      <c r="CR45" s="227">
        <f t="shared" si="56"/>
        <v>6.1370000000000001E-2</v>
      </c>
      <c r="CS45" s="227">
        <f t="shared" si="56"/>
        <v>6.1370000000000001E-2</v>
      </c>
      <c r="CT45" s="227">
        <f t="shared" si="56"/>
        <v>6.1370000000000001E-2</v>
      </c>
      <c r="CU45" s="227">
        <f t="shared" si="56"/>
        <v>6.1370000000000001E-2</v>
      </c>
      <c r="CV45" s="227">
        <f t="shared" si="56"/>
        <v>6.1370000000000001E-2</v>
      </c>
      <c r="CW45" s="227">
        <f t="shared" si="56"/>
        <v>6.1370000000000001E-2</v>
      </c>
      <c r="CX45" s="227">
        <f t="shared" si="56"/>
        <v>6.1370000000000001E-2</v>
      </c>
      <c r="CY45" s="227">
        <f t="shared" si="56"/>
        <v>6.1370000000000001E-2</v>
      </c>
      <c r="CZ45" s="227">
        <f t="shared" si="56"/>
        <v>6.1370000000000001E-2</v>
      </c>
      <c r="DA45" s="227">
        <f t="shared" si="56"/>
        <v>6.1370000000000001E-2</v>
      </c>
      <c r="DB45" s="227">
        <f t="shared" si="56"/>
        <v>6.1370000000000001E-2</v>
      </c>
      <c r="DC45" s="227">
        <f t="shared" si="56"/>
        <v>6.1370000000000001E-2</v>
      </c>
      <c r="DD45" s="227">
        <f t="shared" si="56"/>
        <v>6.1370000000000001E-2</v>
      </c>
      <c r="DE45" s="227">
        <f t="shared" si="56"/>
        <v>6.1370000000000001E-2</v>
      </c>
      <c r="DF45" s="227">
        <f t="shared" si="56"/>
        <v>6.1370000000000001E-2</v>
      </c>
      <c r="DG45" s="227">
        <f t="shared" ref="DG45:EL45" si="57">+DG23</f>
        <v>6.1370000000000001E-2</v>
      </c>
      <c r="DH45" s="227">
        <f t="shared" si="57"/>
        <v>6.1370000000000001E-2</v>
      </c>
      <c r="DI45" s="227">
        <f t="shared" si="57"/>
        <v>6.1370000000000001E-2</v>
      </c>
      <c r="DJ45" s="227">
        <f t="shared" si="57"/>
        <v>6.1370000000000001E-2</v>
      </c>
      <c r="DK45" s="227">
        <f t="shared" si="57"/>
        <v>6.1370000000000001E-2</v>
      </c>
      <c r="DL45" s="227">
        <f t="shared" si="57"/>
        <v>6.1370000000000001E-2</v>
      </c>
      <c r="DM45" s="227">
        <f t="shared" si="57"/>
        <v>6.1370000000000001E-2</v>
      </c>
      <c r="DN45" s="227">
        <f t="shared" si="57"/>
        <v>6.1370000000000001E-2</v>
      </c>
      <c r="DO45" s="227">
        <f t="shared" si="57"/>
        <v>6.1370000000000001E-2</v>
      </c>
      <c r="DP45" s="227">
        <f t="shared" si="57"/>
        <v>6.1370000000000001E-2</v>
      </c>
      <c r="DQ45" s="227">
        <f t="shared" si="57"/>
        <v>6.1370000000000001E-2</v>
      </c>
      <c r="DR45" s="227">
        <f t="shared" si="57"/>
        <v>6.1370000000000001E-2</v>
      </c>
      <c r="DS45" s="227">
        <f t="shared" si="57"/>
        <v>6.1370000000000001E-2</v>
      </c>
      <c r="DT45" s="227">
        <f t="shared" si="57"/>
        <v>6.1370000000000001E-2</v>
      </c>
      <c r="DU45" s="227">
        <f t="shared" si="57"/>
        <v>6.1370000000000001E-2</v>
      </c>
      <c r="DV45" s="227">
        <f t="shared" si="57"/>
        <v>6.1370000000000001E-2</v>
      </c>
      <c r="DW45" s="227">
        <f t="shared" si="57"/>
        <v>6.1370000000000001E-2</v>
      </c>
      <c r="DX45" s="221">
        <f t="shared" si="57"/>
        <v>6.1370000000000001E-2</v>
      </c>
      <c r="DY45" s="467">
        <f t="shared" si="57"/>
        <v>6.1370000000000001E-2</v>
      </c>
      <c r="DZ45" s="221">
        <f t="shared" si="57"/>
        <v>6.1370000000000001E-2</v>
      </c>
      <c r="EA45" s="221">
        <f t="shared" si="57"/>
        <v>6.1370000000000001E-2</v>
      </c>
      <c r="EB45" s="221">
        <f t="shared" si="57"/>
        <v>6.1370000000000001E-2</v>
      </c>
      <c r="EC45" s="221">
        <f t="shared" si="57"/>
        <v>6.1370000000000001E-2</v>
      </c>
      <c r="ED45" s="221">
        <f t="shared" si="57"/>
        <v>6.1370000000000001E-2</v>
      </c>
      <c r="EE45" s="221">
        <f t="shared" si="57"/>
        <v>6.1370000000000001E-2</v>
      </c>
      <c r="EF45" s="221">
        <f t="shared" si="57"/>
        <v>6.1370000000000001E-2</v>
      </c>
      <c r="EG45" s="221">
        <f t="shared" si="57"/>
        <v>6.1370000000000001E-2</v>
      </c>
      <c r="EH45" s="221">
        <f t="shared" si="57"/>
        <v>6.1370000000000001E-2</v>
      </c>
      <c r="EI45" s="221">
        <f t="shared" si="57"/>
        <v>6.1370000000000001E-2</v>
      </c>
      <c r="EJ45" s="221">
        <f t="shared" si="57"/>
        <v>6.1370000000000001E-2</v>
      </c>
      <c r="EK45" s="221">
        <f t="shared" si="57"/>
        <v>6.1370000000000001E-2</v>
      </c>
      <c r="EL45" s="221">
        <f t="shared" si="57"/>
        <v>6.1370000000000001E-2</v>
      </c>
      <c r="EM45" s="221">
        <f t="shared" ref="EM45:FW45" si="58">+EM23</f>
        <v>6.1370000000000001E-2</v>
      </c>
      <c r="EN45" s="221">
        <f t="shared" si="58"/>
        <v>6.1370000000000001E-2</v>
      </c>
      <c r="EO45" s="221">
        <f t="shared" si="58"/>
        <v>6.1370000000000001E-2</v>
      </c>
      <c r="EP45" s="221">
        <f t="shared" si="58"/>
        <v>6.1370000000000001E-2</v>
      </c>
      <c r="EQ45" s="221">
        <f t="shared" si="58"/>
        <v>6.1370000000000001E-2</v>
      </c>
      <c r="ER45" s="221">
        <f t="shared" si="58"/>
        <v>6.1370000000000001E-2</v>
      </c>
      <c r="ES45" s="221">
        <f t="shared" si="58"/>
        <v>6.1370000000000001E-2</v>
      </c>
      <c r="ET45" s="221">
        <f t="shared" si="58"/>
        <v>6.1370000000000001E-2</v>
      </c>
      <c r="EU45" s="221">
        <f t="shared" si="58"/>
        <v>6.1370000000000001E-2</v>
      </c>
      <c r="EV45" s="221">
        <f t="shared" si="58"/>
        <v>6.1370000000000001E-2</v>
      </c>
      <c r="EW45" s="221">
        <f t="shared" si="58"/>
        <v>6.1370000000000001E-2</v>
      </c>
      <c r="EX45" s="221">
        <f t="shared" si="58"/>
        <v>6.1370000000000001E-2</v>
      </c>
      <c r="EY45" s="221">
        <f t="shared" si="58"/>
        <v>6.1370000000000001E-2</v>
      </c>
      <c r="EZ45" s="221">
        <f t="shared" si="58"/>
        <v>6.1370000000000001E-2</v>
      </c>
      <c r="FA45" s="221">
        <f t="shared" si="58"/>
        <v>6.1370000000000001E-2</v>
      </c>
      <c r="FB45" s="221">
        <f t="shared" si="58"/>
        <v>6.1370000000000001E-2</v>
      </c>
      <c r="FC45" s="221">
        <f t="shared" si="58"/>
        <v>6.1370000000000001E-2</v>
      </c>
      <c r="FD45" s="221">
        <f t="shared" si="58"/>
        <v>6.1370000000000001E-2</v>
      </c>
      <c r="FE45" s="221">
        <f t="shared" si="58"/>
        <v>6.1370000000000001E-2</v>
      </c>
      <c r="FF45" s="221">
        <f t="shared" si="58"/>
        <v>6.1370000000000001E-2</v>
      </c>
      <c r="FG45" s="221">
        <f t="shared" si="58"/>
        <v>6.1370000000000001E-2</v>
      </c>
      <c r="FH45" s="221">
        <f t="shared" si="58"/>
        <v>6.1370000000000001E-2</v>
      </c>
      <c r="FI45" s="221">
        <f t="shared" si="58"/>
        <v>6.1370000000000001E-2</v>
      </c>
      <c r="FJ45" s="221">
        <f t="shared" si="58"/>
        <v>6.1370000000000001E-2</v>
      </c>
      <c r="FK45" s="221">
        <f t="shared" si="58"/>
        <v>6.1370000000000001E-2</v>
      </c>
      <c r="FL45" s="221">
        <f t="shared" si="58"/>
        <v>6.1370000000000001E-2</v>
      </c>
      <c r="FM45" s="221">
        <f t="shared" si="58"/>
        <v>6.1370000000000001E-2</v>
      </c>
      <c r="FN45" s="221">
        <f t="shared" si="58"/>
        <v>6.1370000000000001E-2</v>
      </c>
      <c r="FO45" s="221">
        <f t="shared" si="58"/>
        <v>6.1370000000000001E-2</v>
      </c>
      <c r="FP45" s="221">
        <f t="shared" si="58"/>
        <v>6.1370000000000001E-2</v>
      </c>
      <c r="FQ45" s="221">
        <f t="shared" si="58"/>
        <v>6.1370000000000001E-2</v>
      </c>
      <c r="FR45" s="221">
        <f t="shared" si="58"/>
        <v>6.1370000000000001E-2</v>
      </c>
      <c r="FS45" s="221">
        <f t="shared" si="58"/>
        <v>6.1370000000000001E-2</v>
      </c>
      <c r="FT45" s="221">
        <f t="shared" si="58"/>
        <v>6.1370000000000001E-2</v>
      </c>
      <c r="FU45" s="221">
        <f t="shared" si="58"/>
        <v>6.1370000000000001E-2</v>
      </c>
      <c r="FV45" s="221">
        <f t="shared" si="58"/>
        <v>6.1370000000000001E-2</v>
      </c>
      <c r="FW45" s="221">
        <f t="shared" si="58"/>
        <v>6.1370000000000001E-2</v>
      </c>
      <c r="FX45" s="406" t="s">
        <v>49</v>
      </c>
    </row>
    <row r="46" spans="1:217" s="185" customFormat="1" ht="14">
      <c r="B46" s="163" t="s">
        <v>151</v>
      </c>
      <c r="C46" s="216"/>
      <c r="D46" s="216"/>
      <c r="E46" s="216"/>
      <c r="F46" s="216"/>
      <c r="G46" s="216"/>
      <c r="H46" s="216"/>
      <c r="I46" s="216"/>
      <c r="J46" s="216"/>
      <c r="K46" s="216"/>
      <c r="L46" s="216"/>
      <c r="M46" s="216"/>
      <c r="N46" s="216"/>
      <c r="O46" s="227">
        <f>+O45*O44</f>
        <v>3.05952</v>
      </c>
      <c r="P46" s="227">
        <f t="shared" ref="P46:CA46" si="59">+P45*P44</f>
        <v>3.05952</v>
      </c>
      <c r="Q46" s="227">
        <f t="shared" si="59"/>
        <v>3.05952</v>
      </c>
      <c r="R46" s="227">
        <f t="shared" si="59"/>
        <v>3.1555199999999997</v>
      </c>
      <c r="S46" s="227">
        <f t="shared" si="59"/>
        <v>3.1555199999999997</v>
      </c>
      <c r="T46" s="227">
        <f t="shared" si="59"/>
        <v>3.1555199999999997</v>
      </c>
      <c r="U46" s="227">
        <f t="shared" si="59"/>
        <v>3.2515199999999997</v>
      </c>
      <c r="V46" s="227">
        <f t="shared" si="59"/>
        <v>3.2515199999999997</v>
      </c>
      <c r="W46" s="227">
        <f t="shared" si="59"/>
        <v>3.2515199999999997</v>
      </c>
      <c r="X46" s="227">
        <f t="shared" si="59"/>
        <v>3.3475199999999998</v>
      </c>
      <c r="Y46" s="227">
        <f t="shared" si="59"/>
        <v>3.3475199999999998</v>
      </c>
      <c r="Z46" s="227">
        <f t="shared" si="59"/>
        <v>3.3475199999999998</v>
      </c>
      <c r="AA46" s="227">
        <f t="shared" si="59"/>
        <v>3.4435199999999999</v>
      </c>
      <c r="AB46" s="227">
        <f t="shared" si="59"/>
        <v>3.4435199999999999</v>
      </c>
      <c r="AC46" s="227">
        <f t="shared" si="59"/>
        <v>3.4435199999999999</v>
      </c>
      <c r="AD46" s="227">
        <f t="shared" si="59"/>
        <v>3.53952</v>
      </c>
      <c r="AE46" s="227">
        <f t="shared" si="59"/>
        <v>3.53952</v>
      </c>
      <c r="AF46" s="227">
        <f t="shared" si="59"/>
        <v>3.53952</v>
      </c>
      <c r="AG46" s="227">
        <f t="shared" si="59"/>
        <v>3.6355200000000001</v>
      </c>
      <c r="AH46" s="227">
        <f t="shared" si="59"/>
        <v>3.9715199999999999</v>
      </c>
      <c r="AI46" s="227">
        <f t="shared" si="59"/>
        <v>3.9715199999999999</v>
      </c>
      <c r="AJ46" s="227">
        <f t="shared" si="59"/>
        <v>4.4035200000000003</v>
      </c>
      <c r="AK46" s="227">
        <f t="shared" si="59"/>
        <v>4.4035200000000003</v>
      </c>
      <c r="AL46" s="227">
        <f t="shared" si="59"/>
        <v>4.4035200000000003</v>
      </c>
      <c r="AM46" s="227">
        <f t="shared" si="59"/>
        <v>4.4995200000000004</v>
      </c>
      <c r="AN46" s="227">
        <f t="shared" si="59"/>
        <v>4.4995200000000004</v>
      </c>
      <c r="AO46" s="227">
        <f t="shared" si="59"/>
        <v>4.4995200000000004</v>
      </c>
      <c r="AP46" s="227">
        <f t="shared" si="59"/>
        <v>4.5955200000000005</v>
      </c>
      <c r="AQ46" s="227">
        <f t="shared" si="59"/>
        <v>4.5955200000000005</v>
      </c>
      <c r="AR46" s="227">
        <f t="shared" si="59"/>
        <v>4.5955200000000005</v>
      </c>
      <c r="AS46" s="227">
        <f t="shared" si="59"/>
        <v>4.6915200000000006</v>
      </c>
      <c r="AT46" s="227">
        <f t="shared" si="59"/>
        <v>4.6915200000000006</v>
      </c>
      <c r="AU46" s="227">
        <f t="shared" si="59"/>
        <v>4.6915200000000006</v>
      </c>
      <c r="AV46" s="227">
        <f t="shared" si="59"/>
        <v>7.5785400000000003</v>
      </c>
      <c r="AW46" s="227">
        <f t="shared" si="59"/>
        <v>7.5785400000000003</v>
      </c>
      <c r="AX46" s="227">
        <f t="shared" si="59"/>
        <v>7.5785400000000003</v>
      </c>
      <c r="AY46" s="227">
        <f t="shared" si="59"/>
        <v>7.7205400000000006</v>
      </c>
      <c r="AZ46" s="227">
        <f t="shared" si="59"/>
        <v>7.7205400000000006</v>
      </c>
      <c r="BA46" s="227">
        <f t="shared" si="59"/>
        <v>7.7205400000000006</v>
      </c>
      <c r="BB46" s="227">
        <f t="shared" si="59"/>
        <v>7.8625400000000001</v>
      </c>
      <c r="BC46" s="227">
        <f t="shared" si="59"/>
        <v>7.8625400000000001</v>
      </c>
      <c r="BD46" s="227">
        <f t="shared" si="59"/>
        <v>7.8625400000000001</v>
      </c>
      <c r="BE46" s="227">
        <f t="shared" si="59"/>
        <v>7.8625400000000001</v>
      </c>
      <c r="BF46" s="227">
        <f t="shared" si="59"/>
        <v>7.8625400000000001</v>
      </c>
      <c r="BG46" s="227">
        <f t="shared" si="59"/>
        <v>7.8625400000000001</v>
      </c>
      <c r="BH46" s="227">
        <f t="shared" si="59"/>
        <v>8.7145399999999995</v>
      </c>
      <c r="BI46" s="227">
        <f t="shared" si="59"/>
        <v>8.7145399999999995</v>
      </c>
      <c r="BJ46" s="227">
        <f t="shared" si="59"/>
        <v>8.7145399999999995</v>
      </c>
      <c r="BK46" s="227">
        <f t="shared" si="59"/>
        <v>8.7145399999999995</v>
      </c>
      <c r="BL46" s="227">
        <f t="shared" si="59"/>
        <v>8.7145399999999995</v>
      </c>
      <c r="BM46" s="227">
        <f t="shared" si="59"/>
        <v>8.7145399999999995</v>
      </c>
      <c r="BN46" s="227">
        <f t="shared" si="59"/>
        <v>8.7145399999999995</v>
      </c>
      <c r="BO46" s="227">
        <f t="shared" si="59"/>
        <v>8.7145399999999995</v>
      </c>
      <c r="BP46" s="227">
        <f t="shared" si="59"/>
        <v>8.7145399999999995</v>
      </c>
      <c r="BQ46" s="227">
        <f t="shared" si="59"/>
        <v>8.7145399999999995</v>
      </c>
      <c r="BR46" s="227">
        <f t="shared" si="59"/>
        <v>8.7145399999999995</v>
      </c>
      <c r="BS46" s="227">
        <f t="shared" si="59"/>
        <v>8.7145399999999995</v>
      </c>
      <c r="BT46" s="227">
        <f t="shared" si="59"/>
        <v>8.7145399999999995</v>
      </c>
      <c r="BU46" s="227">
        <f t="shared" si="59"/>
        <v>8.7145399999999995</v>
      </c>
      <c r="BV46" s="227">
        <f t="shared" si="59"/>
        <v>8.7145399999999995</v>
      </c>
      <c r="BW46" s="227">
        <f t="shared" si="59"/>
        <v>8.7145399999999995</v>
      </c>
      <c r="BX46" s="227">
        <f t="shared" si="59"/>
        <v>8.7145399999999995</v>
      </c>
      <c r="BY46" s="227">
        <f t="shared" si="59"/>
        <v>8.7145399999999995</v>
      </c>
      <c r="BZ46" s="227">
        <f t="shared" si="59"/>
        <v>8.7145399999999995</v>
      </c>
      <c r="CA46" s="227">
        <f t="shared" si="59"/>
        <v>8.7145399999999995</v>
      </c>
      <c r="CB46" s="227">
        <f t="shared" ref="CB46:EM46" si="60">+CB45*CB44</f>
        <v>8.7145399999999995</v>
      </c>
      <c r="CC46" s="227">
        <f t="shared" si="60"/>
        <v>8.7145399999999995</v>
      </c>
      <c r="CD46" s="227">
        <f t="shared" si="60"/>
        <v>8.7145399999999995</v>
      </c>
      <c r="CE46" s="227">
        <f t="shared" si="60"/>
        <v>8.7145399999999995</v>
      </c>
      <c r="CF46" s="227">
        <f t="shared" si="60"/>
        <v>8.7145399999999995</v>
      </c>
      <c r="CG46" s="227">
        <f t="shared" si="60"/>
        <v>8.7145399999999995</v>
      </c>
      <c r="CH46" s="227">
        <f t="shared" si="60"/>
        <v>8.7145399999999995</v>
      </c>
      <c r="CI46" s="227">
        <f t="shared" si="60"/>
        <v>8.7145399999999995</v>
      </c>
      <c r="CJ46" s="227">
        <f t="shared" si="60"/>
        <v>8.7145399999999995</v>
      </c>
      <c r="CK46" s="227">
        <f t="shared" si="60"/>
        <v>8.7145399999999995</v>
      </c>
      <c r="CL46" s="227">
        <f t="shared" si="60"/>
        <v>8.7145399999999995</v>
      </c>
      <c r="CM46" s="227">
        <f t="shared" si="60"/>
        <v>8.7145399999999995</v>
      </c>
      <c r="CN46" s="227">
        <f t="shared" si="60"/>
        <v>8.7145399999999995</v>
      </c>
      <c r="CO46" s="227">
        <f t="shared" si="60"/>
        <v>8.7145399999999995</v>
      </c>
      <c r="CP46" s="227">
        <f t="shared" si="60"/>
        <v>8.7145399999999995</v>
      </c>
      <c r="CQ46" s="227">
        <f t="shared" si="60"/>
        <v>8.7145399999999995</v>
      </c>
      <c r="CR46" s="227">
        <f t="shared" si="60"/>
        <v>8.7145399999999995</v>
      </c>
      <c r="CS46" s="227">
        <f t="shared" si="60"/>
        <v>8.7145399999999995</v>
      </c>
      <c r="CT46" s="227">
        <f t="shared" si="60"/>
        <v>8.7145399999999995</v>
      </c>
      <c r="CU46" s="227">
        <f t="shared" si="60"/>
        <v>8.7145399999999995</v>
      </c>
      <c r="CV46" s="227">
        <f t="shared" si="60"/>
        <v>8.7145399999999995</v>
      </c>
      <c r="CW46" s="227">
        <f t="shared" si="60"/>
        <v>8.7145399999999995</v>
      </c>
      <c r="CX46" s="227">
        <f t="shared" si="60"/>
        <v>8.7145399999999995</v>
      </c>
      <c r="CY46" s="227">
        <f t="shared" si="60"/>
        <v>8.7145399999999995</v>
      </c>
      <c r="CZ46" s="227">
        <f t="shared" si="60"/>
        <v>8.7145399999999995</v>
      </c>
      <c r="DA46" s="227">
        <f t="shared" si="60"/>
        <v>8.7145399999999995</v>
      </c>
      <c r="DB46" s="227">
        <f t="shared" si="60"/>
        <v>8.7145399999999995</v>
      </c>
      <c r="DC46" s="227">
        <f t="shared" si="60"/>
        <v>8.7145399999999995</v>
      </c>
      <c r="DD46" s="227">
        <f t="shared" si="60"/>
        <v>8.7145399999999995</v>
      </c>
      <c r="DE46" s="227">
        <f t="shared" si="60"/>
        <v>8.7145399999999995</v>
      </c>
      <c r="DF46" s="227">
        <f t="shared" si="60"/>
        <v>8.7145399999999995</v>
      </c>
      <c r="DG46" s="227">
        <f t="shared" si="60"/>
        <v>8.7145399999999995</v>
      </c>
      <c r="DH46" s="227">
        <f t="shared" si="60"/>
        <v>8.7145399999999995</v>
      </c>
      <c r="DI46" s="227">
        <f t="shared" si="60"/>
        <v>8.7145399999999995</v>
      </c>
      <c r="DJ46" s="227">
        <f t="shared" si="60"/>
        <v>8.7145399999999995</v>
      </c>
      <c r="DK46" s="227">
        <f t="shared" si="60"/>
        <v>8.7145399999999995</v>
      </c>
      <c r="DL46" s="227">
        <f t="shared" si="60"/>
        <v>8.7145399999999995</v>
      </c>
      <c r="DM46" s="227">
        <f t="shared" si="60"/>
        <v>8.7145399999999995</v>
      </c>
      <c r="DN46" s="227">
        <f t="shared" si="60"/>
        <v>8.7145399999999995</v>
      </c>
      <c r="DO46" s="227">
        <f t="shared" si="60"/>
        <v>8.7145399999999995</v>
      </c>
      <c r="DP46" s="227">
        <f t="shared" si="60"/>
        <v>8.7145399999999995</v>
      </c>
      <c r="DQ46" s="227">
        <f t="shared" si="60"/>
        <v>8.7145399999999995</v>
      </c>
      <c r="DR46" s="227">
        <f t="shared" si="60"/>
        <v>8.7145399999999995</v>
      </c>
      <c r="DS46" s="227">
        <f t="shared" si="60"/>
        <v>8.7145399999999995</v>
      </c>
      <c r="DT46" s="227">
        <f t="shared" si="60"/>
        <v>8.7145399999999995</v>
      </c>
      <c r="DU46" s="227">
        <f t="shared" si="60"/>
        <v>8.7145399999999995</v>
      </c>
      <c r="DV46" s="227">
        <f t="shared" si="60"/>
        <v>8.7145399999999995</v>
      </c>
      <c r="DW46" s="227">
        <f t="shared" si="60"/>
        <v>8.7145399999999995</v>
      </c>
      <c r="DX46" s="221">
        <f t="shared" si="60"/>
        <v>8.7145399999999995</v>
      </c>
      <c r="DY46" s="467">
        <f t="shared" si="60"/>
        <v>8.7145399999999995</v>
      </c>
      <c r="DZ46" s="221">
        <f t="shared" si="60"/>
        <v>8.7145399999999995</v>
      </c>
      <c r="EA46" s="221">
        <f t="shared" si="60"/>
        <v>8.7145399999999995</v>
      </c>
      <c r="EB46" s="221">
        <f t="shared" si="60"/>
        <v>8.7145399999999995</v>
      </c>
      <c r="EC46" s="221">
        <f t="shared" si="60"/>
        <v>8.7145399999999995</v>
      </c>
      <c r="ED46" s="221">
        <f t="shared" si="60"/>
        <v>8.7145399999999995</v>
      </c>
      <c r="EE46" s="221">
        <f t="shared" si="60"/>
        <v>8.7145399999999995</v>
      </c>
      <c r="EF46" s="221">
        <f t="shared" si="60"/>
        <v>8.7145399999999995</v>
      </c>
      <c r="EG46" s="221">
        <f t="shared" si="60"/>
        <v>8.7145399999999995</v>
      </c>
      <c r="EH46" s="221">
        <f t="shared" si="60"/>
        <v>8.7145399999999995</v>
      </c>
      <c r="EI46" s="221">
        <f t="shared" si="60"/>
        <v>8.7145399999999995</v>
      </c>
      <c r="EJ46" s="221">
        <f t="shared" si="60"/>
        <v>8.7145399999999995</v>
      </c>
      <c r="EK46" s="221">
        <f t="shared" si="60"/>
        <v>8.7145399999999995</v>
      </c>
      <c r="EL46" s="221">
        <f t="shared" si="60"/>
        <v>8.7145399999999995</v>
      </c>
      <c r="EM46" s="221">
        <f t="shared" si="60"/>
        <v>8.7145399999999995</v>
      </c>
      <c r="EN46" s="221">
        <f t="shared" ref="EN46:FW46" si="61">+EN45*EN44</f>
        <v>8.7145399999999995</v>
      </c>
      <c r="EO46" s="221">
        <f t="shared" si="61"/>
        <v>8.7145399999999995</v>
      </c>
      <c r="EP46" s="221">
        <f t="shared" si="61"/>
        <v>8.7145399999999995</v>
      </c>
      <c r="EQ46" s="221">
        <f t="shared" si="61"/>
        <v>8.7145399999999995</v>
      </c>
      <c r="ER46" s="221">
        <f t="shared" si="61"/>
        <v>8.7145399999999995</v>
      </c>
      <c r="ES46" s="221">
        <f t="shared" si="61"/>
        <v>8.7145399999999995</v>
      </c>
      <c r="ET46" s="221">
        <f t="shared" si="61"/>
        <v>8.7145399999999995</v>
      </c>
      <c r="EU46" s="221">
        <f t="shared" si="61"/>
        <v>8.7145399999999995</v>
      </c>
      <c r="EV46" s="221">
        <f t="shared" si="61"/>
        <v>8.7145399999999995</v>
      </c>
      <c r="EW46" s="221">
        <f t="shared" si="61"/>
        <v>8.7145399999999995</v>
      </c>
      <c r="EX46" s="221">
        <f t="shared" si="61"/>
        <v>8.7145399999999995</v>
      </c>
      <c r="EY46" s="221">
        <f t="shared" si="61"/>
        <v>8.7145399999999995</v>
      </c>
      <c r="EZ46" s="221">
        <f t="shared" si="61"/>
        <v>8.7145399999999995</v>
      </c>
      <c r="FA46" s="221">
        <f t="shared" si="61"/>
        <v>8.7145399999999995</v>
      </c>
      <c r="FB46" s="221">
        <f t="shared" si="61"/>
        <v>8.7145399999999995</v>
      </c>
      <c r="FC46" s="221">
        <f t="shared" si="61"/>
        <v>8.7145399999999995</v>
      </c>
      <c r="FD46" s="221">
        <f t="shared" si="61"/>
        <v>8.7145399999999995</v>
      </c>
      <c r="FE46" s="221">
        <f t="shared" si="61"/>
        <v>8.7145399999999995</v>
      </c>
      <c r="FF46" s="221">
        <f t="shared" si="61"/>
        <v>8.7145399999999995</v>
      </c>
      <c r="FG46" s="221">
        <f t="shared" si="61"/>
        <v>8.7145399999999995</v>
      </c>
      <c r="FH46" s="221">
        <f t="shared" si="61"/>
        <v>8.7145399999999995</v>
      </c>
      <c r="FI46" s="221">
        <f t="shared" si="61"/>
        <v>8.7145399999999995</v>
      </c>
      <c r="FJ46" s="221">
        <f t="shared" si="61"/>
        <v>8.7145399999999995</v>
      </c>
      <c r="FK46" s="221">
        <f t="shared" si="61"/>
        <v>8.7145399999999995</v>
      </c>
      <c r="FL46" s="221">
        <f t="shared" si="61"/>
        <v>8.7145399999999995</v>
      </c>
      <c r="FM46" s="221">
        <f t="shared" si="61"/>
        <v>8.7145399999999995</v>
      </c>
      <c r="FN46" s="221">
        <f t="shared" si="61"/>
        <v>8.7145399999999995</v>
      </c>
      <c r="FO46" s="221">
        <f t="shared" si="61"/>
        <v>8.7145399999999995</v>
      </c>
      <c r="FP46" s="221">
        <f t="shared" si="61"/>
        <v>8.7145399999999995</v>
      </c>
      <c r="FQ46" s="221">
        <f t="shared" si="61"/>
        <v>8.7145399999999995</v>
      </c>
      <c r="FR46" s="221">
        <f t="shared" si="61"/>
        <v>8.7145399999999995</v>
      </c>
      <c r="FS46" s="221">
        <f t="shared" si="61"/>
        <v>8.7145399999999995</v>
      </c>
      <c r="FT46" s="221">
        <f t="shared" si="61"/>
        <v>8.7145399999999995</v>
      </c>
      <c r="FU46" s="221">
        <f t="shared" si="61"/>
        <v>8.7145399999999995</v>
      </c>
      <c r="FV46" s="221">
        <f t="shared" si="61"/>
        <v>8.7145399999999995</v>
      </c>
      <c r="FW46" s="221">
        <f t="shared" si="61"/>
        <v>8.7145399999999995</v>
      </c>
      <c r="FX46" s="406" t="s">
        <v>49</v>
      </c>
    </row>
    <row r="47" spans="1:217" s="157" customFormat="1" ht="7.5" customHeight="1">
      <c r="B47" s="152"/>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60"/>
      <c r="BT47" s="160"/>
      <c r="BU47" s="160"/>
      <c r="BV47" s="160"/>
      <c r="BW47" s="154"/>
      <c r="BX47" s="154"/>
      <c r="BY47" s="154"/>
      <c r="BZ47" s="154"/>
      <c r="CA47" s="154"/>
      <c r="CB47" s="154"/>
      <c r="CC47" s="154"/>
      <c r="CD47" s="154"/>
      <c r="CE47" s="154"/>
      <c r="CF47" s="154"/>
      <c r="CG47" s="154"/>
      <c r="CH47" s="154"/>
      <c r="CI47" s="154"/>
      <c r="CJ47" s="154"/>
      <c r="CK47" s="154"/>
      <c r="CL47" s="154"/>
      <c r="CM47" s="154"/>
      <c r="CN47" s="154"/>
      <c r="CO47" s="155"/>
      <c r="CP47" s="155"/>
      <c r="CQ47" s="155"/>
      <c r="CR47" s="155"/>
      <c r="CS47" s="155"/>
      <c r="CT47" s="155"/>
      <c r="CU47" s="155"/>
      <c r="CV47" s="155"/>
      <c r="CW47" s="155"/>
      <c r="CX47" s="155"/>
      <c r="CY47" s="155"/>
      <c r="CZ47" s="155"/>
      <c r="DA47" s="155"/>
      <c r="DB47" s="155"/>
      <c r="DC47" s="154"/>
      <c r="DD47" s="154"/>
      <c r="DE47" s="154"/>
      <c r="DF47" s="154"/>
      <c r="DG47" s="155"/>
      <c r="DH47" s="155"/>
      <c r="DI47" s="155"/>
      <c r="DJ47" s="155"/>
      <c r="DK47" s="155"/>
      <c r="DL47" s="155"/>
      <c r="DM47" s="155"/>
      <c r="DN47" s="155"/>
      <c r="DO47" s="155"/>
      <c r="DP47" s="155"/>
      <c r="DQ47" s="155"/>
      <c r="DR47" s="155"/>
      <c r="DS47" s="155"/>
      <c r="DT47" s="155"/>
      <c r="DU47" s="155"/>
      <c r="DV47" s="155"/>
      <c r="DW47" s="155"/>
      <c r="DX47" s="203"/>
      <c r="DY47" s="456"/>
      <c r="DZ47" s="220"/>
      <c r="EA47" s="220"/>
      <c r="EB47" s="220"/>
      <c r="EC47" s="220"/>
      <c r="ED47" s="220"/>
      <c r="EE47" s="220"/>
      <c r="EF47" s="220"/>
      <c r="EG47" s="220"/>
      <c r="EH47" s="220"/>
      <c r="EI47" s="220"/>
      <c r="EJ47" s="220"/>
      <c r="EK47" s="220"/>
      <c r="EL47" s="220"/>
      <c r="EM47" s="220"/>
      <c r="EN47" s="220"/>
      <c r="EO47" s="220"/>
      <c r="EP47" s="220"/>
      <c r="EQ47" s="220"/>
      <c r="ER47" s="220"/>
      <c r="ES47" s="220"/>
      <c r="ET47" s="220"/>
      <c r="EU47" s="220"/>
      <c r="EV47" s="220"/>
      <c r="EW47" s="220"/>
      <c r="EX47" s="220"/>
      <c r="EY47" s="220"/>
      <c r="EZ47" s="220"/>
      <c r="FA47" s="220"/>
      <c r="FB47" s="220"/>
      <c r="FC47" s="220"/>
      <c r="FD47" s="220"/>
      <c r="FE47" s="220"/>
      <c r="FF47" s="220"/>
      <c r="FG47" s="220"/>
      <c r="FH47" s="220"/>
      <c r="FI47" s="220"/>
      <c r="FJ47" s="220"/>
      <c r="FK47" s="220"/>
      <c r="FL47" s="220"/>
      <c r="FM47" s="220"/>
      <c r="FN47" s="220"/>
      <c r="FO47" s="220"/>
      <c r="FP47" s="220"/>
      <c r="FQ47" s="220"/>
      <c r="FR47" s="220"/>
      <c r="FS47" s="220"/>
      <c r="FT47" s="220"/>
      <c r="FU47" s="220"/>
      <c r="FV47" s="220"/>
      <c r="FW47" s="220"/>
      <c r="FX47" s="406" t="s">
        <v>49</v>
      </c>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row>
    <row r="48" spans="1:217" s="157" customFormat="1" ht="6.75" customHeight="1">
      <c r="B48" s="161"/>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c r="BO48" s="158"/>
      <c r="BP48" s="158"/>
      <c r="BQ48" s="158"/>
      <c r="BR48" s="158"/>
      <c r="BS48" s="162"/>
      <c r="BT48" s="162"/>
      <c r="BU48" s="162"/>
      <c r="BV48" s="162"/>
      <c r="BW48" s="158"/>
      <c r="BX48" s="158"/>
      <c r="BY48" s="158"/>
      <c r="BZ48" s="158"/>
      <c r="CA48" s="158"/>
      <c r="CB48" s="158"/>
      <c r="CC48" s="158"/>
      <c r="CD48" s="158"/>
      <c r="CE48" s="158"/>
      <c r="CF48" s="158"/>
      <c r="CG48" s="158"/>
      <c r="CH48" s="158"/>
      <c r="CI48" s="158"/>
      <c r="CJ48" s="158"/>
      <c r="CK48" s="158"/>
      <c r="CL48" s="158"/>
      <c r="CM48" s="158"/>
      <c r="CN48" s="158"/>
      <c r="CO48" s="159"/>
      <c r="CP48" s="159"/>
      <c r="CQ48" s="159"/>
      <c r="CR48" s="159"/>
      <c r="CS48" s="159"/>
      <c r="CT48" s="159"/>
      <c r="CU48" s="159"/>
      <c r="CV48" s="159"/>
      <c r="CW48" s="159"/>
      <c r="CX48" s="159"/>
      <c r="CY48" s="159"/>
      <c r="CZ48" s="159"/>
      <c r="DA48" s="159"/>
      <c r="DB48" s="159"/>
      <c r="DC48" s="158"/>
      <c r="DD48" s="158"/>
      <c r="DE48" s="158"/>
      <c r="DF48" s="158"/>
      <c r="DG48" s="159"/>
      <c r="DH48" s="159"/>
      <c r="DI48" s="159"/>
      <c r="DJ48" s="159"/>
      <c r="DK48" s="159"/>
      <c r="DL48" s="159"/>
      <c r="DM48" s="159"/>
      <c r="DN48" s="159"/>
      <c r="DO48" s="159"/>
      <c r="DP48" s="159"/>
      <c r="DQ48" s="159"/>
      <c r="DR48" s="159"/>
      <c r="DS48" s="159"/>
      <c r="DT48" s="159"/>
      <c r="DU48" s="159"/>
      <c r="DV48" s="159"/>
      <c r="DW48" s="159"/>
      <c r="DX48" s="330"/>
      <c r="DY48" s="457"/>
      <c r="DZ48" s="458"/>
      <c r="EA48" s="458"/>
      <c r="EB48" s="458"/>
      <c r="EC48" s="458"/>
      <c r="ED48" s="458"/>
      <c r="EE48" s="458"/>
      <c r="EF48" s="458"/>
      <c r="EG48" s="458"/>
      <c r="EH48" s="458"/>
      <c r="EI48" s="458"/>
      <c r="EJ48" s="458"/>
      <c r="EK48" s="458"/>
      <c r="EL48" s="458"/>
      <c r="EM48" s="458"/>
      <c r="EN48" s="458"/>
      <c r="EO48" s="458"/>
      <c r="EP48" s="458"/>
      <c r="EQ48" s="458"/>
      <c r="ER48" s="458"/>
      <c r="ES48" s="458"/>
      <c r="ET48" s="458"/>
      <c r="EU48" s="458"/>
      <c r="EV48" s="458"/>
      <c r="EW48" s="458"/>
      <c r="EX48" s="458"/>
      <c r="EY48" s="458"/>
      <c r="EZ48" s="458"/>
      <c r="FA48" s="458"/>
      <c r="FB48" s="458"/>
      <c r="FC48" s="458"/>
      <c r="FD48" s="458"/>
      <c r="FE48" s="458"/>
      <c r="FF48" s="458"/>
      <c r="FG48" s="458"/>
      <c r="FH48" s="458"/>
      <c r="FI48" s="458"/>
      <c r="FJ48" s="458"/>
      <c r="FK48" s="458"/>
      <c r="FL48" s="458"/>
      <c r="FM48" s="458"/>
      <c r="FN48" s="458"/>
      <c r="FO48" s="458"/>
      <c r="FP48" s="458"/>
      <c r="FQ48" s="458"/>
      <c r="FR48" s="458"/>
      <c r="FS48" s="458"/>
      <c r="FT48" s="458"/>
      <c r="FU48" s="458"/>
      <c r="FV48" s="458"/>
      <c r="FW48" s="458"/>
      <c r="FX48" s="406" t="s">
        <v>49</v>
      </c>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row>
    <row r="49" spans="2:217" s="173" customFormat="1" ht="14">
      <c r="B49" s="163" t="s">
        <v>47</v>
      </c>
      <c r="C49" s="174"/>
      <c r="D49" s="174"/>
      <c r="E49" s="174"/>
      <c r="F49" s="174"/>
      <c r="G49" s="174"/>
      <c r="H49" s="174"/>
      <c r="I49" s="174"/>
      <c r="J49" s="174"/>
      <c r="K49" s="174"/>
      <c r="L49" s="174"/>
      <c r="M49" s="174"/>
      <c r="N49" s="174"/>
      <c r="O49" s="175">
        <v>0.1</v>
      </c>
      <c r="P49" s="175">
        <v>0.1</v>
      </c>
      <c r="Q49" s="175">
        <v>0.1</v>
      </c>
      <c r="R49" s="175">
        <v>0.1</v>
      </c>
      <c r="S49" s="175">
        <v>0.1</v>
      </c>
      <c r="T49" s="175">
        <v>0.1</v>
      </c>
      <c r="U49" s="175">
        <v>0.1</v>
      </c>
      <c r="V49" s="175">
        <v>0.1</v>
      </c>
      <c r="W49" s="175">
        <v>0.1</v>
      </c>
      <c r="X49" s="175">
        <v>0.1</v>
      </c>
      <c r="Y49" s="175">
        <v>0.1</v>
      </c>
      <c r="Z49" s="175">
        <v>0.1</v>
      </c>
      <c r="AA49" s="175">
        <v>0.1</v>
      </c>
      <c r="AB49" s="175">
        <v>0.1</v>
      </c>
      <c r="AC49" s="175">
        <v>0.1</v>
      </c>
      <c r="AD49" s="175">
        <v>0.1</v>
      </c>
      <c r="AE49" s="175">
        <v>0.1</v>
      </c>
      <c r="AF49" s="175">
        <v>0.1</v>
      </c>
      <c r="AG49" s="175">
        <v>0.1</v>
      </c>
      <c r="AH49" s="175">
        <v>0.1</v>
      </c>
      <c r="AI49" s="175">
        <v>0.1</v>
      </c>
      <c r="AJ49" s="175">
        <v>0.1</v>
      </c>
      <c r="AK49" s="175">
        <v>0.1</v>
      </c>
      <c r="AL49" s="175">
        <v>0.1</v>
      </c>
      <c r="AM49" s="175">
        <v>0.1</v>
      </c>
      <c r="AN49" s="175">
        <v>0.1</v>
      </c>
      <c r="AO49" s="175">
        <v>0.1</v>
      </c>
      <c r="AP49" s="175">
        <v>0.1</v>
      </c>
      <c r="AQ49" s="175">
        <v>0.1</v>
      </c>
      <c r="AR49" s="175">
        <v>0.1</v>
      </c>
      <c r="AS49" s="175">
        <v>0.1</v>
      </c>
      <c r="AT49" s="175">
        <v>0.1</v>
      </c>
      <c r="AU49" s="175">
        <v>0.1</v>
      </c>
      <c r="AV49" s="175">
        <v>0.1</v>
      </c>
      <c r="AW49" s="175">
        <v>0.1</v>
      </c>
      <c r="AX49" s="175">
        <v>0.1</v>
      </c>
      <c r="AY49" s="175">
        <v>0.1</v>
      </c>
      <c r="AZ49" s="175">
        <v>0.1</v>
      </c>
      <c r="BA49" s="175">
        <v>0.1</v>
      </c>
      <c r="BB49" s="175">
        <v>0.1</v>
      </c>
      <c r="BC49" s="175">
        <v>0.1</v>
      </c>
      <c r="BD49" s="175">
        <v>0.1</v>
      </c>
      <c r="BE49" s="175">
        <v>0.1</v>
      </c>
      <c r="BF49" s="175">
        <v>0.1</v>
      </c>
      <c r="BG49" s="175">
        <v>0.1</v>
      </c>
      <c r="BH49" s="175">
        <v>0.1</v>
      </c>
      <c r="BI49" s="175">
        <v>0.1</v>
      </c>
      <c r="BJ49" s="175">
        <v>0.1</v>
      </c>
      <c r="BK49" s="175">
        <v>0.1</v>
      </c>
      <c r="BL49" s="175">
        <v>0.1</v>
      </c>
      <c r="BM49" s="175">
        <v>0.1</v>
      </c>
      <c r="BN49" s="175">
        <v>0.1</v>
      </c>
      <c r="BO49" s="175">
        <v>0.1</v>
      </c>
      <c r="BP49" s="175">
        <v>0.1</v>
      </c>
      <c r="BQ49" s="175">
        <v>0.1</v>
      </c>
      <c r="BR49" s="175">
        <v>0.1</v>
      </c>
      <c r="BS49" s="175">
        <v>0.1</v>
      </c>
      <c r="BT49" s="175">
        <v>0.1</v>
      </c>
      <c r="BU49" s="175">
        <v>0.1</v>
      </c>
      <c r="BV49" s="175">
        <v>0.1</v>
      </c>
      <c r="BW49" s="175">
        <v>0.1</v>
      </c>
      <c r="BX49" s="175">
        <v>0.1</v>
      </c>
      <c r="BY49" s="175">
        <v>0.1</v>
      </c>
      <c r="BZ49" s="175">
        <v>0.1</v>
      </c>
      <c r="CA49" s="175">
        <v>0.1</v>
      </c>
      <c r="CB49" s="175">
        <v>0.1</v>
      </c>
      <c r="CC49" s="175">
        <v>0.1</v>
      </c>
      <c r="CD49" s="175">
        <v>0.1</v>
      </c>
      <c r="CE49" s="175">
        <v>0.1</v>
      </c>
      <c r="CF49" s="175">
        <v>0.1</v>
      </c>
      <c r="CG49" s="175">
        <v>0.1</v>
      </c>
      <c r="CH49" s="175">
        <v>0.1</v>
      </c>
      <c r="CI49" s="175">
        <v>0.1</v>
      </c>
      <c r="CJ49" s="175">
        <v>0.1</v>
      </c>
      <c r="CK49" s="175">
        <v>0.1</v>
      </c>
      <c r="CL49" s="175">
        <v>0.1</v>
      </c>
      <c r="CM49" s="175">
        <v>0.1</v>
      </c>
      <c r="CN49" s="175">
        <v>0.1</v>
      </c>
      <c r="CO49" s="175">
        <v>0.1</v>
      </c>
      <c r="CP49" s="175">
        <v>0.1</v>
      </c>
      <c r="CQ49" s="175">
        <v>0.1</v>
      </c>
      <c r="CR49" s="175">
        <v>0.1</v>
      </c>
      <c r="CS49" s="175">
        <v>0.1</v>
      </c>
      <c r="CT49" s="175">
        <v>0.1</v>
      </c>
      <c r="CU49" s="175">
        <v>0.1</v>
      </c>
      <c r="CV49" s="175">
        <v>0.1</v>
      </c>
      <c r="CW49" s="175">
        <v>0.1</v>
      </c>
      <c r="CX49" s="175">
        <v>0.1</v>
      </c>
      <c r="CY49" s="175">
        <v>0.1</v>
      </c>
      <c r="CZ49" s="175">
        <v>0.1</v>
      </c>
      <c r="DA49" s="175">
        <v>0.1</v>
      </c>
      <c r="DB49" s="175">
        <v>0.1</v>
      </c>
      <c r="DC49" s="175">
        <v>0.1</v>
      </c>
      <c r="DD49" s="175">
        <v>0.1</v>
      </c>
      <c r="DE49" s="175">
        <v>0.1</v>
      </c>
      <c r="DF49" s="175">
        <v>0.1</v>
      </c>
      <c r="DG49" s="175">
        <v>0.1</v>
      </c>
      <c r="DH49" s="175">
        <v>0.1</v>
      </c>
      <c r="DI49" s="175">
        <v>0.1</v>
      </c>
      <c r="DJ49" s="175">
        <v>0.1</v>
      </c>
      <c r="DK49" s="175">
        <v>0.1</v>
      </c>
      <c r="DL49" s="175">
        <v>0.1</v>
      </c>
      <c r="DM49" s="175">
        <v>0.1</v>
      </c>
      <c r="DN49" s="175">
        <v>0.1</v>
      </c>
      <c r="DO49" s="175">
        <v>0.1</v>
      </c>
      <c r="DP49" s="175">
        <v>0.1</v>
      </c>
      <c r="DQ49" s="175">
        <v>0.1</v>
      </c>
      <c r="DR49" s="175">
        <v>0.1</v>
      </c>
      <c r="DS49" s="175">
        <v>0.1</v>
      </c>
      <c r="DT49" s="175">
        <v>0.1</v>
      </c>
      <c r="DU49" s="175">
        <v>0.1</v>
      </c>
      <c r="DV49" s="175">
        <v>0.1</v>
      </c>
      <c r="DW49" s="175">
        <v>0.1</v>
      </c>
      <c r="DX49" s="469">
        <v>0.1</v>
      </c>
      <c r="DY49" s="468">
        <v>0.1</v>
      </c>
      <c r="DZ49" s="469">
        <v>0.1</v>
      </c>
      <c r="EA49" s="469">
        <v>0.1</v>
      </c>
      <c r="EB49" s="469">
        <v>0.1</v>
      </c>
      <c r="EC49" s="469">
        <v>0.1</v>
      </c>
      <c r="ED49" s="469">
        <v>0.1</v>
      </c>
      <c r="EE49" s="469">
        <v>0.1</v>
      </c>
      <c r="EF49" s="469">
        <v>0.1</v>
      </c>
      <c r="EG49" s="469">
        <v>0.1</v>
      </c>
      <c r="EH49" s="469">
        <v>0.1</v>
      </c>
      <c r="EI49" s="469">
        <v>0.1</v>
      </c>
      <c r="EJ49" s="469">
        <v>0.1</v>
      </c>
      <c r="EK49" s="469">
        <v>0.1</v>
      </c>
      <c r="EL49" s="469">
        <v>0.1</v>
      </c>
      <c r="EM49" s="469">
        <v>0.1</v>
      </c>
      <c r="EN49" s="469">
        <v>0.1</v>
      </c>
      <c r="EO49" s="469">
        <v>0.1</v>
      </c>
      <c r="EP49" s="469">
        <v>0.1</v>
      </c>
      <c r="EQ49" s="469">
        <v>0.1</v>
      </c>
      <c r="ER49" s="469">
        <v>0.1</v>
      </c>
      <c r="ES49" s="469">
        <v>0.1</v>
      </c>
      <c r="ET49" s="469">
        <v>0.1</v>
      </c>
      <c r="EU49" s="469">
        <v>0.1</v>
      </c>
      <c r="EV49" s="469">
        <v>0.1</v>
      </c>
      <c r="EW49" s="469">
        <v>0.1</v>
      </c>
      <c r="EX49" s="469">
        <v>0.1</v>
      </c>
      <c r="EY49" s="469">
        <v>0.1</v>
      </c>
      <c r="EZ49" s="469">
        <v>0.1</v>
      </c>
      <c r="FA49" s="469">
        <v>0.1</v>
      </c>
      <c r="FB49" s="469">
        <v>0.1</v>
      </c>
      <c r="FC49" s="469">
        <v>0.1</v>
      </c>
      <c r="FD49" s="469">
        <v>0.1</v>
      </c>
      <c r="FE49" s="469">
        <v>0.1</v>
      </c>
      <c r="FF49" s="469">
        <v>0.1</v>
      </c>
      <c r="FG49" s="469">
        <v>0.1</v>
      </c>
      <c r="FH49" s="469">
        <v>0.1</v>
      </c>
      <c r="FI49" s="469">
        <v>0.1</v>
      </c>
      <c r="FJ49" s="469">
        <v>0.1</v>
      </c>
      <c r="FK49" s="469">
        <v>0.1</v>
      </c>
      <c r="FL49" s="469">
        <v>0.1</v>
      </c>
      <c r="FM49" s="469">
        <v>0.1</v>
      </c>
      <c r="FN49" s="469">
        <v>0.1</v>
      </c>
      <c r="FO49" s="469">
        <v>0.1</v>
      </c>
      <c r="FP49" s="469">
        <v>0.1</v>
      </c>
      <c r="FQ49" s="469">
        <v>0.1</v>
      </c>
      <c r="FR49" s="469">
        <v>0.1</v>
      </c>
      <c r="FS49" s="469">
        <v>0.1</v>
      </c>
      <c r="FT49" s="469">
        <v>0.1</v>
      </c>
      <c r="FU49" s="469">
        <v>0.1</v>
      </c>
      <c r="FV49" s="469">
        <v>0.1</v>
      </c>
      <c r="FW49" s="469">
        <v>0.1</v>
      </c>
      <c r="FX49" s="406" t="s">
        <v>49</v>
      </c>
      <c r="FY49" s="470"/>
      <c r="FZ49" s="470"/>
      <c r="GA49" s="470"/>
      <c r="GB49" s="470"/>
      <c r="GC49" s="470"/>
      <c r="GD49" s="470"/>
      <c r="GE49" s="470"/>
      <c r="GF49" s="470"/>
      <c r="GG49" s="470"/>
      <c r="GH49" s="470"/>
      <c r="GI49" s="470"/>
      <c r="GJ49" s="470"/>
      <c r="GK49" s="470"/>
      <c r="GL49" s="470"/>
      <c r="GM49" s="470"/>
      <c r="GN49" s="470"/>
      <c r="GO49" s="470"/>
      <c r="GP49" s="470"/>
      <c r="GQ49" s="470"/>
      <c r="GR49" s="470"/>
      <c r="GS49" s="470"/>
      <c r="GT49" s="470"/>
      <c r="GU49" s="470"/>
      <c r="GV49" s="470"/>
      <c r="GW49" s="470"/>
      <c r="GX49" s="470"/>
      <c r="GY49" s="470"/>
      <c r="GZ49" s="470"/>
      <c r="HA49" s="470"/>
      <c r="HB49" s="470"/>
      <c r="HC49" s="470"/>
      <c r="HD49" s="470"/>
      <c r="HE49" s="470"/>
      <c r="HF49" s="470"/>
      <c r="HG49" s="470"/>
      <c r="HH49" s="470"/>
      <c r="HI49" s="470"/>
    </row>
    <row r="50" spans="2:217" s="173" customFormat="1" ht="14">
      <c r="B50" s="163" t="s">
        <v>48</v>
      </c>
      <c r="C50" s="174"/>
      <c r="D50" s="174"/>
      <c r="E50" s="174"/>
      <c r="F50" s="174"/>
      <c r="G50" s="174"/>
      <c r="H50" s="174"/>
      <c r="I50" s="174"/>
      <c r="J50" s="174"/>
      <c r="K50" s="174"/>
      <c r="L50" s="174"/>
      <c r="M50" s="174"/>
      <c r="N50" s="174"/>
      <c r="O50" s="176">
        <v>2.9E-4</v>
      </c>
      <c r="P50" s="176">
        <v>2.9E-4</v>
      </c>
      <c r="Q50" s="176">
        <v>2.9E-4</v>
      </c>
      <c r="R50" s="176">
        <v>2.9E-4</v>
      </c>
      <c r="S50" s="176">
        <v>2.9E-4</v>
      </c>
      <c r="T50" s="176">
        <v>2.9E-4</v>
      </c>
      <c r="U50" s="176">
        <v>2.9E-4</v>
      </c>
      <c r="V50" s="176">
        <v>2.9E-4</v>
      </c>
      <c r="W50" s="176">
        <v>2.9E-4</v>
      </c>
      <c r="X50" s="176">
        <v>2.9E-4</v>
      </c>
      <c r="Y50" s="176">
        <v>2.9E-4</v>
      </c>
      <c r="Z50" s="176">
        <v>2.9E-4</v>
      </c>
      <c r="AA50" s="176">
        <v>2.9E-4</v>
      </c>
      <c r="AB50" s="176">
        <v>2.9E-4</v>
      </c>
      <c r="AC50" s="176">
        <v>2.9E-4</v>
      </c>
      <c r="AD50" s="176">
        <v>2.9E-4</v>
      </c>
      <c r="AE50" s="176">
        <v>2.9E-4</v>
      </c>
      <c r="AF50" s="176">
        <v>2.9E-4</v>
      </c>
      <c r="AG50" s="176">
        <v>2.9E-4</v>
      </c>
      <c r="AH50" s="176">
        <v>2.9E-4</v>
      </c>
      <c r="AI50" s="176">
        <v>2.9E-4</v>
      </c>
      <c r="AJ50" s="176">
        <v>2.9E-4</v>
      </c>
      <c r="AK50" s="176">
        <v>2.9E-4</v>
      </c>
      <c r="AL50" s="176">
        <v>2.9E-4</v>
      </c>
      <c r="AM50" s="176">
        <v>2.9E-4</v>
      </c>
      <c r="AN50" s="176">
        <v>2.9E-4</v>
      </c>
      <c r="AO50" s="176">
        <v>2.9E-4</v>
      </c>
      <c r="AP50" s="176">
        <v>2.9E-4</v>
      </c>
      <c r="AQ50" s="176">
        <v>2.9E-4</v>
      </c>
      <c r="AR50" s="176">
        <v>2.9E-4</v>
      </c>
      <c r="AS50" s="176">
        <v>2.9E-4</v>
      </c>
      <c r="AT50" s="176">
        <v>2.9E-4</v>
      </c>
      <c r="AU50" s="176">
        <v>2.9E-4</v>
      </c>
      <c r="AV50" s="176">
        <v>2.9E-4</v>
      </c>
      <c r="AW50" s="176">
        <v>2.9E-4</v>
      </c>
      <c r="AX50" s="176">
        <v>2.9E-4</v>
      </c>
      <c r="AY50" s="176">
        <v>2.9E-4</v>
      </c>
      <c r="AZ50" s="176">
        <v>2.9E-4</v>
      </c>
      <c r="BA50" s="176">
        <v>2.9E-4</v>
      </c>
      <c r="BB50" s="176">
        <v>2.9E-4</v>
      </c>
      <c r="BC50" s="176">
        <v>2.9E-4</v>
      </c>
      <c r="BD50" s="176">
        <v>2.9E-4</v>
      </c>
      <c r="BE50" s="176">
        <v>2.9E-4</v>
      </c>
      <c r="BF50" s="176">
        <v>2.9E-4</v>
      </c>
      <c r="BG50" s="176">
        <v>2.9E-4</v>
      </c>
      <c r="BH50" s="176">
        <v>2.9E-4</v>
      </c>
      <c r="BI50" s="176">
        <v>2.9E-4</v>
      </c>
      <c r="BJ50" s="176">
        <v>2.9E-4</v>
      </c>
      <c r="BK50" s="176">
        <v>2.9E-4</v>
      </c>
      <c r="BL50" s="176">
        <v>2.9E-4</v>
      </c>
      <c r="BM50" s="176">
        <v>2.9E-4</v>
      </c>
      <c r="BN50" s="176">
        <v>2.9E-4</v>
      </c>
      <c r="BO50" s="176">
        <v>2.9E-4</v>
      </c>
      <c r="BP50" s="176">
        <v>2.9E-4</v>
      </c>
      <c r="BQ50" s="176">
        <v>2.9E-4</v>
      </c>
      <c r="BR50" s="176">
        <v>2.9E-4</v>
      </c>
      <c r="BS50" s="176">
        <v>2.9E-4</v>
      </c>
      <c r="BT50" s="176">
        <v>2.9E-4</v>
      </c>
      <c r="BU50" s="176">
        <v>2.9E-4</v>
      </c>
      <c r="BV50" s="176">
        <v>2.9E-4</v>
      </c>
      <c r="BW50" s="176">
        <v>2.9E-4</v>
      </c>
      <c r="BX50" s="176">
        <v>2.9E-4</v>
      </c>
      <c r="BY50" s="176">
        <v>2.9E-4</v>
      </c>
      <c r="BZ50" s="176">
        <v>2.9E-4</v>
      </c>
      <c r="CA50" s="176">
        <v>2.9E-4</v>
      </c>
      <c r="CB50" s="176">
        <v>2.9E-4</v>
      </c>
      <c r="CC50" s="176">
        <v>2.9E-4</v>
      </c>
      <c r="CD50" s="176">
        <v>2.9E-4</v>
      </c>
      <c r="CE50" s="176">
        <v>2.9E-4</v>
      </c>
      <c r="CF50" s="176">
        <v>2.9E-4</v>
      </c>
      <c r="CG50" s="176">
        <v>2.9E-4</v>
      </c>
      <c r="CH50" s="176">
        <v>2.9E-4</v>
      </c>
      <c r="CI50" s="176">
        <v>2.9E-4</v>
      </c>
      <c r="CJ50" s="176">
        <v>2.9E-4</v>
      </c>
      <c r="CK50" s="176">
        <v>2.9E-4</v>
      </c>
      <c r="CL50" s="176">
        <v>2.9E-4</v>
      </c>
      <c r="CM50" s="176">
        <v>2.9E-4</v>
      </c>
      <c r="CN50" s="176">
        <v>2.9E-4</v>
      </c>
      <c r="CO50" s="176">
        <v>2.9E-4</v>
      </c>
      <c r="CP50" s="176">
        <v>2.9E-4</v>
      </c>
      <c r="CQ50" s="176">
        <v>2.9E-4</v>
      </c>
      <c r="CR50" s="176">
        <v>2.9E-4</v>
      </c>
      <c r="CS50" s="176">
        <v>2.9E-4</v>
      </c>
      <c r="CT50" s="176">
        <v>2.9E-4</v>
      </c>
      <c r="CU50" s="176">
        <v>2.9E-4</v>
      </c>
      <c r="CV50" s="176">
        <v>2.9E-4</v>
      </c>
      <c r="CW50" s="176">
        <v>2.9E-4</v>
      </c>
      <c r="CX50" s="176">
        <v>2.9E-4</v>
      </c>
      <c r="CY50" s="176">
        <v>2.9E-4</v>
      </c>
      <c r="CZ50" s="176">
        <v>2.9E-4</v>
      </c>
      <c r="DA50" s="176">
        <v>2.9E-4</v>
      </c>
      <c r="DB50" s="176">
        <v>2.9E-4</v>
      </c>
      <c r="DC50" s="176">
        <v>2.9E-4</v>
      </c>
      <c r="DD50" s="176">
        <v>2.9E-4</v>
      </c>
      <c r="DE50" s="176">
        <v>2.9E-4</v>
      </c>
      <c r="DF50" s="176">
        <v>2.9E-4</v>
      </c>
      <c r="DG50" s="176">
        <v>2.9E-4</v>
      </c>
      <c r="DH50" s="176">
        <v>2.9E-4</v>
      </c>
      <c r="DI50" s="176">
        <v>2.9E-4</v>
      </c>
      <c r="DJ50" s="176">
        <v>2.9E-4</v>
      </c>
      <c r="DK50" s="176">
        <v>2.9E-4</v>
      </c>
      <c r="DL50" s="176">
        <v>2.9E-4</v>
      </c>
      <c r="DM50" s="176">
        <v>2.9E-4</v>
      </c>
      <c r="DN50" s="176">
        <v>2.9E-4</v>
      </c>
      <c r="DO50" s="176">
        <v>2.9E-4</v>
      </c>
      <c r="DP50" s="176">
        <v>2.9E-4</v>
      </c>
      <c r="DQ50" s="176">
        <v>2.9E-4</v>
      </c>
      <c r="DR50" s="176">
        <v>2.9E-4</v>
      </c>
      <c r="DS50" s="176">
        <v>2.9E-4</v>
      </c>
      <c r="DT50" s="176">
        <v>2.9E-4</v>
      </c>
      <c r="DU50" s="176">
        <v>2.9E-4</v>
      </c>
      <c r="DV50" s="176">
        <v>2.9E-4</v>
      </c>
      <c r="DW50" s="176">
        <v>2.9E-4</v>
      </c>
      <c r="DX50" s="472">
        <v>2.9E-4</v>
      </c>
      <c r="DY50" s="471">
        <v>2.9E-4</v>
      </c>
      <c r="DZ50" s="472">
        <v>2.9E-4</v>
      </c>
      <c r="EA50" s="472">
        <v>2.9E-4</v>
      </c>
      <c r="EB50" s="472">
        <v>2.9E-4</v>
      </c>
      <c r="EC50" s="472">
        <v>2.9E-4</v>
      </c>
      <c r="ED50" s="472">
        <v>2.9E-4</v>
      </c>
      <c r="EE50" s="472">
        <v>2.9E-4</v>
      </c>
      <c r="EF50" s="472">
        <v>2.9E-4</v>
      </c>
      <c r="EG50" s="472">
        <v>2.9E-4</v>
      </c>
      <c r="EH50" s="472">
        <v>2.9E-4</v>
      </c>
      <c r="EI50" s="472">
        <v>2.9E-4</v>
      </c>
      <c r="EJ50" s="472">
        <v>2.9E-4</v>
      </c>
      <c r="EK50" s="472">
        <v>2.9E-4</v>
      </c>
      <c r="EL50" s="472">
        <v>2.9E-4</v>
      </c>
      <c r="EM50" s="472">
        <v>2.9E-4</v>
      </c>
      <c r="EN50" s="472">
        <v>2.9E-4</v>
      </c>
      <c r="EO50" s="472">
        <v>2.9E-4</v>
      </c>
      <c r="EP50" s="472">
        <v>2.9E-4</v>
      </c>
      <c r="EQ50" s="472">
        <v>2.9E-4</v>
      </c>
      <c r="ER50" s="472">
        <v>2.9E-4</v>
      </c>
      <c r="ES50" s="472">
        <v>2.9E-4</v>
      </c>
      <c r="ET50" s="472">
        <v>2.9E-4</v>
      </c>
      <c r="EU50" s="472">
        <v>2.9E-4</v>
      </c>
      <c r="EV50" s="472">
        <v>2.9E-4</v>
      </c>
      <c r="EW50" s="472">
        <v>2.9E-4</v>
      </c>
      <c r="EX50" s="472">
        <v>2.9E-4</v>
      </c>
      <c r="EY50" s="472">
        <v>2.9E-4</v>
      </c>
      <c r="EZ50" s="472">
        <v>2.9E-4</v>
      </c>
      <c r="FA50" s="472">
        <v>2.9E-4</v>
      </c>
      <c r="FB50" s="472">
        <v>2.9E-4</v>
      </c>
      <c r="FC50" s="472">
        <v>2.9E-4</v>
      </c>
      <c r="FD50" s="472">
        <v>2.9E-4</v>
      </c>
      <c r="FE50" s="472">
        <v>2.9E-4</v>
      </c>
      <c r="FF50" s="472">
        <v>2.9E-4</v>
      </c>
      <c r="FG50" s="472">
        <v>2.9E-4</v>
      </c>
      <c r="FH50" s="472">
        <v>2.9E-4</v>
      </c>
      <c r="FI50" s="472">
        <v>2.9E-4</v>
      </c>
      <c r="FJ50" s="472">
        <v>2.9E-4</v>
      </c>
      <c r="FK50" s="472">
        <v>2.9E-4</v>
      </c>
      <c r="FL50" s="472">
        <v>2.9E-4</v>
      </c>
      <c r="FM50" s="472">
        <v>2.9E-4</v>
      </c>
      <c r="FN50" s="472">
        <v>2.9E-4</v>
      </c>
      <c r="FO50" s="472">
        <v>2.9E-4</v>
      </c>
      <c r="FP50" s="472">
        <v>2.9E-4</v>
      </c>
      <c r="FQ50" s="472">
        <v>2.9E-4</v>
      </c>
      <c r="FR50" s="472">
        <v>2.9E-4</v>
      </c>
      <c r="FS50" s="472">
        <v>2.9E-4</v>
      </c>
      <c r="FT50" s="472">
        <v>2.9E-4</v>
      </c>
      <c r="FU50" s="472">
        <v>2.9E-4</v>
      </c>
      <c r="FV50" s="472">
        <v>2.9E-4</v>
      </c>
      <c r="FW50" s="472">
        <v>2.9E-4</v>
      </c>
      <c r="FX50" s="406" t="s">
        <v>49</v>
      </c>
      <c r="FY50" s="470"/>
      <c r="FZ50" s="470"/>
      <c r="GA50" s="470"/>
      <c r="GB50" s="470"/>
      <c r="GC50" s="470"/>
      <c r="GD50" s="470"/>
      <c r="GE50" s="470"/>
      <c r="GF50" s="470"/>
      <c r="GG50" s="470"/>
      <c r="GH50" s="470"/>
      <c r="GI50" s="470"/>
      <c r="GJ50" s="470"/>
      <c r="GK50" s="470"/>
      <c r="GL50" s="470"/>
      <c r="GM50" s="470"/>
      <c r="GN50" s="470"/>
      <c r="GO50" s="470"/>
      <c r="GP50" s="470"/>
      <c r="GQ50" s="470"/>
      <c r="GR50" s="470"/>
      <c r="GS50" s="470"/>
      <c r="GT50" s="470"/>
      <c r="GU50" s="470"/>
      <c r="GV50" s="470"/>
      <c r="GW50" s="470"/>
      <c r="GX50" s="470"/>
      <c r="GY50" s="470"/>
      <c r="GZ50" s="470"/>
      <c r="HA50" s="470"/>
      <c r="HB50" s="470"/>
      <c r="HC50" s="470"/>
      <c r="HD50" s="470"/>
      <c r="HE50" s="470"/>
      <c r="HF50" s="470"/>
      <c r="HG50" s="470"/>
      <c r="HH50" s="470"/>
      <c r="HI50" s="470"/>
    </row>
    <row r="51" spans="2:217" ht="9" customHeight="1">
      <c r="B51" s="152"/>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60"/>
      <c r="BT51" s="160"/>
      <c r="BU51" s="160"/>
      <c r="BV51" s="160"/>
      <c r="BW51" s="154"/>
      <c r="BX51" s="154"/>
      <c r="BY51" s="154"/>
      <c r="BZ51" s="154"/>
      <c r="CA51" s="154"/>
      <c r="CB51" s="154"/>
      <c r="CC51" s="154"/>
      <c r="CD51" s="154"/>
      <c r="CE51" s="154"/>
      <c r="CF51" s="154"/>
      <c r="CG51" s="154"/>
      <c r="CH51" s="154"/>
      <c r="CI51" s="154"/>
      <c r="CJ51" s="154"/>
      <c r="CK51" s="154"/>
      <c r="CL51" s="154"/>
      <c r="CM51" s="154"/>
      <c r="CN51" s="154"/>
      <c r="CO51" s="155"/>
      <c r="CP51" s="155"/>
      <c r="CQ51" s="155"/>
      <c r="CR51" s="155"/>
      <c r="CS51" s="155"/>
      <c r="CT51" s="155"/>
      <c r="CU51" s="155"/>
      <c r="CV51" s="155"/>
      <c r="CW51" s="155"/>
      <c r="CX51" s="155"/>
      <c r="CY51" s="155"/>
      <c r="CZ51" s="155"/>
      <c r="DA51" s="155"/>
      <c r="DB51" s="155"/>
      <c r="DC51" s="154"/>
      <c r="DD51" s="154"/>
      <c r="DE51" s="154"/>
      <c r="DF51" s="154"/>
      <c r="DG51" s="155"/>
      <c r="DH51" s="155"/>
      <c r="DI51" s="155"/>
      <c r="DJ51" s="155"/>
      <c r="DK51" s="155"/>
      <c r="DL51" s="155"/>
      <c r="DM51" s="155"/>
      <c r="DN51" s="155"/>
      <c r="DO51" s="155"/>
      <c r="DP51" s="155"/>
      <c r="DQ51" s="155"/>
      <c r="DR51" s="155"/>
      <c r="DS51" s="155"/>
      <c r="DT51" s="155"/>
      <c r="DU51" s="155"/>
      <c r="DV51" s="155"/>
      <c r="DW51" s="155"/>
      <c r="DX51" s="203"/>
      <c r="DY51" s="456"/>
      <c r="DZ51" s="203"/>
      <c r="EA51" s="203"/>
      <c r="EB51" s="203"/>
      <c r="EC51" s="203"/>
      <c r="ED51" s="203"/>
      <c r="EE51" s="203"/>
      <c r="EF51" s="203"/>
      <c r="EG51" s="203"/>
      <c r="EH51" s="203"/>
      <c r="EI51" s="203"/>
      <c r="EJ51" s="203"/>
      <c r="EK51" s="203"/>
      <c r="EL51" s="203"/>
      <c r="EM51" s="203"/>
      <c r="EN51" s="203"/>
      <c r="EO51" s="203"/>
      <c r="EP51" s="203"/>
      <c r="EQ51" s="203"/>
      <c r="ER51" s="203"/>
      <c r="ES51" s="203"/>
      <c r="ET51" s="203"/>
      <c r="EU51" s="203"/>
      <c r="EV51" s="203"/>
      <c r="EW51" s="203"/>
      <c r="EX51" s="203"/>
      <c r="EY51" s="203"/>
      <c r="EZ51" s="203"/>
      <c r="FA51" s="203"/>
      <c r="FB51" s="203"/>
      <c r="FC51" s="203"/>
      <c r="FD51" s="203"/>
      <c r="FE51" s="203"/>
      <c r="FF51" s="203"/>
      <c r="FG51" s="203"/>
      <c r="FH51" s="203"/>
      <c r="FI51" s="203"/>
      <c r="FJ51" s="203"/>
      <c r="FK51" s="203"/>
      <c r="FL51" s="203"/>
      <c r="FM51" s="203"/>
      <c r="FN51" s="203"/>
      <c r="FO51" s="203"/>
      <c r="FP51" s="203"/>
      <c r="FQ51" s="203"/>
      <c r="FR51" s="203"/>
      <c r="FS51" s="203"/>
      <c r="FT51" s="203"/>
      <c r="FU51" s="203"/>
      <c r="FV51" s="203"/>
      <c r="FW51" s="203"/>
      <c r="FX51" s="406" t="s">
        <v>49</v>
      </c>
    </row>
    <row r="52" spans="2:217" ht="9" customHeight="1">
      <c r="B52" s="161"/>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62"/>
      <c r="BT52" s="162"/>
      <c r="BU52" s="162"/>
      <c r="BV52" s="162"/>
      <c r="BW52" s="158"/>
      <c r="BX52" s="158"/>
      <c r="BY52" s="158"/>
      <c r="BZ52" s="158"/>
      <c r="CA52" s="158"/>
      <c r="CB52" s="158"/>
      <c r="CC52" s="158"/>
      <c r="CD52" s="158"/>
      <c r="CE52" s="158"/>
      <c r="CF52" s="158"/>
      <c r="CG52" s="158"/>
      <c r="CH52" s="158"/>
      <c r="CI52" s="158"/>
      <c r="CJ52" s="158"/>
      <c r="CK52" s="158"/>
      <c r="CL52" s="158"/>
      <c r="CM52" s="158"/>
      <c r="CN52" s="158"/>
      <c r="CO52" s="159"/>
      <c r="CP52" s="159"/>
      <c r="CQ52" s="159"/>
      <c r="CR52" s="159"/>
      <c r="CS52" s="159"/>
      <c r="CT52" s="159"/>
      <c r="CU52" s="159"/>
      <c r="CV52" s="159"/>
      <c r="CW52" s="159"/>
      <c r="CX52" s="159"/>
      <c r="CY52" s="159"/>
      <c r="CZ52" s="159"/>
      <c r="DA52" s="159"/>
      <c r="DB52" s="159"/>
      <c r="DC52" s="158"/>
      <c r="DD52" s="158"/>
      <c r="DE52" s="158"/>
      <c r="DF52" s="158"/>
      <c r="DG52" s="159"/>
      <c r="DH52" s="159"/>
      <c r="DI52" s="159"/>
      <c r="DJ52" s="159"/>
      <c r="DK52" s="159"/>
      <c r="DL52" s="159"/>
      <c r="DM52" s="159"/>
      <c r="DN52" s="159"/>
      <c r="DO52" s="159"/>
      <c r="DP52" s="159"/>
      <c r="DQ52" s="159"/>
      <c r="DR52" s="159"/>
      <c r="DS52" s="159"/>
      <c r="DT52" s="159"/>
      <c r="DU52" s="159"/>
      <c r="DV52" s="159"/>
      <c r="DW52" s="159"/>
      <c r="DX52" s="330"/>
      <c r="DY52" s="457"/>
      <c r="DZ52" s="330"/>
      <c r="EA52" s="330"/>
      <c r="EB52" s="330"/>
      <c r="EC52" s="330"/>
      <c r="ED52" s="330"/>
      <c r="EE52" s="330"/>
      <c r="EF52" s="330"/>
      <c r="EG52" s="330"/>
      <c r="EH52" s="330"/>
      <c r="EI52" s="330"/>
      <c r="EJ52" s="330"/>
      <c r="EK52" s="330"/>
      <c r="EL52" s="330"/>
      <c r="EM52" s="330"/>
      <c r="EN52" s="330"/>
      <c r="EO52" s="330"/>
      <c r="EP52" s="330"/>
      <c r="EQ52" s="330"/>
      <c r="ER52" s="330"/>
      <c r="ES52" s="330"/>
      <c r="ET52" s="330"/>
      <c r="EU52" s="330"/>
      <c r="EV52" s="330"/>
      <c r="EW52" s="330"/>
      <c r="EX52" s="330"/>
      <c r="EY52" s="330"/>
      <c r="EZ52" s="330"/>
      <c r="FA52" s="330"/>
      <c r="FB52" s="330"/>
      <c r="FC52" s="330"/>
      <c r="FD52" s="330"/>
      <c r="FE52" s="330"/>
      <c r="FF52" s="330"/>
      <c r="FG52" s="330"/>
      <c r="FH52" s="330"/>
      <c r="FI52" s="330"/>
      <c r="FJ52" s="330"/>
      <c r="FK52" s="330"/>
      <c r="FL52" s="330"/>
      <c r="FM52" s="330"/>
      <c r="FN52" s="330"/>
      <c r="FO52" s="330"/>
      <c r="FP52" s="330"/>
      <c r="FQ52" s="330"/>
      <c r="FR52" s="330"/>
      <c r="FS52" s="330"/>
      <c r="FT52" s="330"/>
      <c r="FU52" s="330"/>
      <c r="FV52" s="330"/>
      <c r="FW52" s="330"/>
      <c r="FX52" s="406" t="s">
        <v>49</v>
      </c>
    </row>
    <row r="53" spans="2:217" s="185" customFormat="1" ht="14">
      <c r="B53" s="163" t="s">
        <v>128</v>
      </c>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t="s">
        <v>1</v>
      </c>
      <c r="AV53" s="216">
        <v>15.31</v>
      </c>
      <c r="AW53" s="216">
        <v>15.31</v>
      </c>
      <c r="AX53" s="216">
        <v>15.31</v>
      </c>
      <c r="AY53" s="216">
        <v>15.31</v>
      </c>
      <c r="AZ53" s="216">
        <v>15.31</v>
      </c>
      <c r="BA53" s="216">
        <v>15.31</v>
      </c>
      <c r="BB53" s="216">
        <v>15.31</v>
      </c>
      <c r="BC53" s="216">
        <v>15.31</v>
      </c>
      <c r="BD53" s="216">
        <v>15.31</v>
      </c>
      <c r="BE53" s="216">
        <v>15.31</v>
      </c>
      <c r="BF53" s="216">
        <v>15.31</v>
      </c>
      <c r="BG53" s="216">
        <v>15.31</v>
      </c>
      <c r="BH53" s="216">
        <v>15.31</v>
      </c>
      <c r="BI53" s="216">
        <v>15.31</v>
      </c>
      <c r="BJ53" s="216">
        <v>15.31</v>
      </c>
      <c r="BK53" s="216">
        <v>15.31</v>
      </c>
      <c r="BL53" s="216">
        <v>15.31</v>
      </c>
      <c r="BM53" s="216">
        <v>15.31</v>
      </c>
      <c r="BN53" s="216">
        <v>15.31</v>
      </c>
      <c r="BO53" s="216">
        <v>15.31</v>
      </c>
      <c r="BP53" s="216">
        <v>15.31</v>
      </c>
      <c r="BQ53" s="216">
        <v>15.31</v>
      </c>
      <c r="BR53" s="216">
        <v>15.31</v>
      </c>
      <c r="BS53" s="216">
        <v>15.31</v>
      </c>
      <c r="BT53" s="216">
        <v>15.31</v>
      </c>
      <c r="BU53" s="216">
        <v>15.31</v>
      </c>
      <c r="BV53" s="216">
        <v>15.31</v>
      </c>
      <c r="BW53" s="216">
        <v>15.31</v>
      </c>
      <c r="BX53" s="216">
        <v>15.31</v>
      </c>
      <c r="BY53" s="216">
        <v>15.31</v>
      </c>
      <c r="BZ53" s="216">
        <v>15.31</v>
      </c>
      <c r="CA53" s="216">
        <v>15.31</v>
      </c>
      <c r="CB53" s="216">
        <v>15.31</v>
      </c>
      <c r="CC53" s="216">
        <v>15.31</v>
      </c>
      <c r="CD53" s="216">
        <v>15.31</v>
      </c>
      <c r="CE53" s="216">
        <v>15.31</v>
      </c>
      <c r="CF53" s="216">
        <v>15.31</v>
      </c>
      <c r="CG53" s="216">
        <v>15.31</v>
      </c>
      <c r="CH53" s="216">
        <v>15.31</v>
      </c>
      <c r="CI53" s="216">
        <v>15.31</v>
      </c>
      <c r="CJ53" s="216">
        <v>15.31</v>
      </c>
      <c r="CK53" s="216">
        <v>15.31</v>
      </c>
      <c r="CL53" s="216">
        <v>15.31</v>
      </c>
      <c r="CM53" s="216">
        <v>15.31</v>
      </c>
      <c r="CN53" s="216">
        <v>15.31</v>
      </c>
      <c r="CO53" s="216">
        <v>15.31</v>
      </c>
      <c r="CP53" s="216">
        <v>15.31</v>
      </c>
      <c r="CQ53" s="216">
        <v>15.31</v>
      </c>
      <c r="CR53" s="216">
        <v>15.31</v>
      </c>
      <c r="CS53" s="216">
        <v>15.31</v>
      </c>
      <c r="CT53" s="216">
        <v>15.31</v>
      </c>
      <c r="CU53" s="216">
        <v>15.31</v>
      </c>
      <c r="CV53" s="216">
        <v>15.31</v>
      </c>
      <c r="CW53" s="216">
        <v>15.31</v>
      </c>
      <c r="CX53" s="216">
        <v>15.31</v>
      </c>
      <c r="CY53" s="216">
        <v>15.31</v>
      </c>
      <c r="CZ53" s="216">
        <v>15.31</v>
      </c>
      <c r="DA53" s="216">
        <v>15.31</v>
      </c>
      <c r="DB53" s="216">
        <v>15.31</v>
      </c>
      <c r="DC53" s="216">
        <v>15.31</v>
      </c>
      <c r="DD53" s="216">
        <v>15.31</v>
      </c>
      <c r="DE53" s="216">
        <v>15.31</v>
      </c>
      <c r="DF53" s="216">
        <v>15.31</v>
      </c>
      <c r="DG53" s="216">
        <v>15.31</v>
      </c>
      <c r="DH53" s="216">
        <v>15.31</v>
      </c>
      <c r="DI53" s="216">
        <v>15.31</v>
      </c>
      <c r="DJ53" s="216">
        <v>15.31</v>
      </c>
      <c r="DK53" s="216">
        <v>15.31</v>
      </c>
      <c r="DL53" s="216">
        <v>15.31</v>
      </c>
      <c r="DM53" s="216">
        <v>15.31</v>
      </c>
      <c r="DN53" s="216">
        <v>15.31</v>
      </c>
      <c r="DO53" s="216">
        <v>17.170000000000002</v>
      </c>
      <c r="DP53" s="216">
        <v>17.170000000000002</v>
      </c>
      <c r="DQ53" s="216">
        <v>17.170000000000002</v>
      </c>
      <c r="DR53" s="216">
        <v>17.170000000000002</v>
      </c>
      <c r="DS53" s="216">
        <v>17.170000000000002</v>
      </c>
      <c r="DT53" s="216">
        <v>17.170000000000002</v>
      </c>
      <c r="DU53" s="216">
        <v>17.170000000000002</v>
      </c>
      <c r="DV53" s="216">
        <v>17.170000000000002</v>
      </c>
      <c r="DW53" s="216">
        <v>17.170000000000002</v>
      </c>
      <c r="DX53" s="464">
        <v>17.170000000000002</v>
      </c>
      <c r="DY53" s="462">
        <v>17.170000000000002</v>
      </c>
      <c r="DZ53" s="464">
        <v>17.170000000000002</v>
      </c>
      <c r="EA53" s="464">
        <v>17.170000000000002</v>
      </c>
      <c r="EB53" s="464">
        <v>17.170000000000002</v>
      </c>
      <c r="EC53" s="464">
        <v>17.170000000000002</v>
      </c>
      <c r="ED53" s="464">
        <v>17.170000000000002</v>
      </c>
      <c r="EE53" s="464">
        <v>17.170000000000002</v>
      </c>
      <c r="EF53" s="464">
        <v>17.170000000000002</v>
      </c>
      <c r="EG53" s="464">
        <v>17.170000000000002</v>
      </c>
      <c r="EH53" s="464">
        <v>17.170000000000002</v>
      </c>
      <c r="EI53" s="464">
        <v>17.170000000000002</v>
      </c>
      <c r="EJ53" s="464">
        <v>17.170000000000002</v>
      </c>
      <c r="EK53" s="464">
        <v>17.170000000000002</v>
      </c>
      <c r="EL53" s="464">
        <v>17.170000000000002</v>
      </c>
      <c r="EM53" s="464">
        <v>17.170000000000002</v>
      </c>
      <c r="EN53" s="464">
        <v>17.170000000000002</v>
      </c>
      <c r="EO53" s="464">
        <v>17.170000000000002</v>
      </c>
      <c r="EP53" s="464">
        <v>17.170000000000002</v>
      </c>
      <c r="EQ53" s="464">
        <v>17.170000000000002</v>
      </c>
      <c r="ER53" s="464">
        <v>17.170000000000002</v>
      </c>
      <c r="ES53" s="464">
        <v>17.170000000000002</v>
      </c>
      <c r="ET53" s="464">
        <v>17.170000000000002</v>
      </c>
      <c r="EU53" s="464">
        <v>17.170000000000002</v>
      </c>
      <c r="EV53" s="464">
        <v>17.170000000000002</v>
      </c>
      <c r="EW53" s="464">
        <v>17.170000000000002</v>
      </c>
      <c r="EX53" s="464">
        <v>17.170000000000002</v>
      </c>
      <c r="EY53" s="464">
        <v>17.170000000000002</v>
      </c>
      <c r="EZ53" s="464">
        <v>17.170000000000002</v>
      </c>
      <c r="FA53" s="464">
        <v>17.170000000000002</v>
      </c>
      <c r="FB53" s="464">
        <v>17.170000000000002</v>
      </c>
      <c r="FC53" s="464">
        <v>17.170000000000002</v>
      </c>
      <c r="FD53" s="464">
        <v>17.170000000000002</v>
      </c>
      <c r="FE53" s="464">
        <v>17.170000000000002</v>
      </c>
      <c r="FF53" s="464">
        <v>17.170000000000002</v>
      </c>
      <c r="FG53" s="464">
        <v>17.170000000000002</v>
      </c>
      <c r="FH53" s="464">
        <v>17.170000000000002</v>
      </c>
      <c r="FI53" s="464">
        <v>17.170000000000002</v>
      </c>
      <c r="FJ53" s="464">
        <v>17.170000000000002</v>
      </c>
      <c r="FK53" s="464">
        <v>17.170000000000002</v>
      </c>
      <c r="FL53" s="464">
        <v>17.170000000000002</v>
      </c>
      <c r="FM53" s="464">
        <v>17.170000000000002</v>
      </c>
      <c r="FN53" s="464">
        <v>17.170000000000002</v>
      </c>
      <c r="FO53" s="464">
        <v>17.170000000000002</v>
      </c>
      <c r="FP53" s="464">
        <v>17.170000000000002</v>
      </c>
      <c r="FQ53" s="464">
        <v>17.170000000000002</v>
      </c>
      <c r="FR53" s="464">
        <v>17.170000000000002</v>
      </c>
      <c r="FS53" s="464">
        <v>17.170000000000002</v>
      </c>
      <c r="FT53" s="464">
        <v>17.170000000000002</v>
      </c>
      <c r="FU53" s="464">
        <v>17.170000000000002</v>
      </c>
      <c r="FV53" s="464">
        <v>17.170000000000002</v>
      </c>
      <c r="FW53" s="464">
        <v>17.170000000000002</v>
      </c>
      <c r="FX53" s="406" t="s">
        <v>49</v>
      </c>
    </row>
    <row r="54" spans="2:217" s="185" customFormat="1" ht="14">
      <c r="B54" s="163" t="s">
        <v>129</v>
      </c>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t="s">
        <v>1</v>
      </c>
      <c r="AV54" s="216">
        <v>8.17</v>
      </c>
      <c r="AW54" s="216">
        <v>8.17</v>
      </c>
      <c r="AX54" s="216">
        <v>8.17</v>
      </c>
      <c r="AY54" s="216">
        <v>8.17</v>
      </c>
      <c r="AZ54" s="216">
        <v>8.17</v>
      </c>
      <c r="BA54" s="216">
        <v>8.17</v>
      </c>
      <c r="BB54" s="216">
        <v>8.17</v>
      </c>
      <c r="BC54" s="216">
        <v>8.17</v>
      </c>
      <c r="BD54" s="216">
        <v>8.17</v>
      </c>
      <c r="BE54" s="216">
        <v>8.17</v>
      </c>
      <c r="BF54" s="216">
        <v>8.17</v>
      </c>
      <c r="BG54" s="216">
        <v>8.17</v>
      </c>
      <c r="BH54" s="216">
        <v>8.17</v>
      </c>
      <c r="BI54" s="216">
        <v>8.17</v>
      </c>
      <c r="BJ54" s="216">
        <v>8.17</v>
      </c>
      <c r="BK54" s="216">
        <v>8.17</v>
      </c>
      <c r="BL54" s="216">
        <v>8.17</v>
      </c>
      <c r="BM54" s="216">
        <v>8.17</v>
      </c>
      <c r="BN54" s="216">
        <v>8.17</v>
      </c>
      <c r="BO54" s="216">
        <v>8.17</v>
      </c>
      <c r="BP54" s="216">
        <v>8.17</v>
      </c>
      <c r="BQ54" s="216">
        <v>8.17</v>
      </c>
      <c r="BR54" s="216">
        <v>8.17</v>
      </c>
      <c r="BS54" s="216">
        <v>8.17</v>
      </c>
      <c r="BT54" s="216">
        <v>8.17</v>
      </c>
      <c r="BU54" s="216">
        <v>8.17</v>
      </c>
      <c r="BV54" s="216">
        <v>8.17</v>
      </c>
      <c r="BW54" s="216">
        <v>8.17</v>
      </c>
      <c r="BX54" s="216">
        <v>8.17</v>
      </c>
      <c r="BY54" s="216">
        <v>8.17</v>
      </c>
      <c r="BZ54" s="216">
        <v>8.17</v>
      </c>
      <c r="CA54" s="216">
        <v>8.17</v>
      </c>
      <c r="CB54" s="216">
        <v>8.17</v>
      </c>
      <c r="CC54" s="216">
        <v>8.17</v>
      </c>
      <c r="CD54" s="216">
        <v>8.17</v>
      </c>
      <c r="CE54" s="216">
        <v>8.17</v>
      </c>
      <c r="CF54" s="216">
        <v>8.17</v>
      </c>
      <c r="CG54" s="216">
        <v>8.17</v>
      </c>
      <c r="CH54" s="216">
        <v>8.17</v>
      </c>
      <c r="CI54" s="216">
        <v>8.17</v>
      </c>
      <c r="CJ54" s="216">
        <v>8.17</v>
      </c>
      <c r="CK54" s="216">
        <v>8.17</v>
      </c>
      <c r="CL54" s="216">
        <v>8.17</v>
      </c>
      <c r="CM54" s="216">
        <v>8.17</v>
      </c>
      <c r="CN54" s="216">
        <v>8.17</v>
      </c>
      <c r="CO54" s="216">
        <v>8.17</v>
      </c>
      <c r="CP54" s="216">
        <v>8.17</v>
      </c>
      <c r="CQ54" s="216">
        <v>8.17</v>
      </c>
      <c r="CR54" s="216">
        <v>8.17</v>
      </c>
      <c r="CS54" s="216">
        <v>8.17</v>
      </c>
      <c r="CT54" s="216">
        <v>8.17</v>
      </c>
      <c r="CU54" s="216">
        <v>8.17</v>
      </c>
      <c r="CV54" s="216">
        <v>8.17</v>
      </c>
      <c r="CW54" s="216">
        <v>8.17</v>
      </c>
      <c r="CX54" s="216">
        <v>8.17</v>
      </c>
      <c r="CY54" s="216">
        <v>8.17</v>
      </c>
      <c r="CZ54" s="216">
        <v>8.17</v>
      </c>
      <c r="DA54" s="216">
        <v>8.17</v>
      </c>
      <c r="DB54" s="216">
        <v>8.17</v>
      </c>
      <c r="DC54" s="216">
        <v>8.17</v>
      </c>
      <c r="DD54" s="216">
        <v>8.17</v>
      </c>
      <c r="DE54" s="216">
        <v>8.17</v>
      </c>
      <c r="DF54" s="216">
        <v>8.17</v>
      </c>
      <c r="DG54" s="216">
        <v>8.17</v>
      </c>
      <c r="DH54" s="216">
        <v>8.17</v>
      </c>
      <c r="DI54" s="216">
        <v>8.17</v>
      </c>
      <c r="DJ54" s="216">
        <v>8.17</v>
      </c>
      <c r="DK54" s="216">
        <v>8.17</v>
      </c>
      <c r="DL54" s="216">
        <v>8.17</v>
      </c>
      <c r="DM54" s="216">
        <v>8.17</v>
      </c>
      <c r="DN54" s="216">
        <v>8.17</v>
      </c>
      <c r="DO54" s="216">
        <v>8.17</v>
      </c>
      <c r="DP54" s="216">
        <v>8.17</v>
      </c>
      <c r="DQ54" s="216">
        <v>8.17</v>
      </c>
      <c r="DR54" s="216">
        <v>8.17</v>
      </c>
      <c r="DS54" s="216">
        <v>8.17</v>
      </c>
      <c r="DT54" s="216">
        <v>8.17</v>
      </c>
      <c r="DU54" s="216">
        <v>8.17</v>
      </c>
      <c r="DV54" s="216">
        <v>8.17</v>
      </c>
      <c r="DW54" s="216">
        <v>8.17</v>
      </c>
      <c r="DX54" s="464">
        <v>8.17</v>
      </c>
      <c r="DY54" s="462">
        <v>8.17</v>
      </c>
      <c r="DZ54" s="464">
        <v>8.17</v>
      </c>
      <c r="EA54" s="464">
        <v>8.17</v>
      </c>
      <c r="EB54" s="464">
        <v>8.17</v>
      </c>
      <c r="EC54" s="464">
        <v>8.17</v>
      </c>
      <c r="ED54" s="464">
        <v>8.17</v>
      </c>
      <c r="EE54" s="464">
        <v>8.17</v>
      </c>
      <c r="EF54" s="464">
        <v>8.17</v>
      </c>
      <c r="EG54" s="464">
        <v>8.17</v>
      </c>
      <c r="EH54" s="464">
        <v>8.17</v>
      </c>
      <c r="EI54" s="464">
        <v>8.17</v>
      </c>
      <c r="EJ54" s="464">
        <v>8.17</v>
      </c>
      <c r="EK54" s="464">
        <v>8.17</v>
      </c>
      <c r="EL54" s="464">
        <v>8.17</v>
      </c>
      <c r="EM54" s="464">
        <v>8.17</v>
      </c>
      <c r="EN54" s="464">
        <v>8.17</v>
      </c>
      <c r="EO54" s="464">
        <v>8.17</v>
      </c>
      <c r="EP54" s="464">
        <v>8.17</v>
      </c>
      <c r="EQ54" s="464">
        <v>8.17</v>
      </c>
      <c r="ER54" s="464">
        <v>8.17</v>
      </c>
      <c r="ES54" s="464">
        <v>8.17</v>
      </c>
      <c r="ET54" s="464">
        <v>8.17</v>
      </c>
      <c r="EU54" s="464">
        <v>8.17</v>
      </c>
      <c r="EV54" s="464">
        <v>8.17</v>
      </c>
      <c r="EW54" s="464">
        <v>8.17</v>
      </c>
      <c r="EX54" s="464">
        <v>8.17</v>
      </c>
      <c r="EY54" s="464">
        <v>8.17</v>
      </c>
      <c r="EZ54" s="464">
        <v>8.17</v>
      </c>
      <c r="FA54" s="464">
        <v>8.17</v>
      </c>
      <c r="FB54" s="464">
        <v>8.17</v>
      </c>
      <c r="FC54" s="464">
        <v>8.17</v>
      </c>
      <c r="FD54" s="464">
        <v>8.17</v>
      </c>
      <c r="FE54" s="464">
        <v>8.17</v>
      </c>
      <c r="FF54" s="464">
        <v>8.17</v>
      </c>
      <c r="FG54" s="464">
        <v>8.17</v>
      </c>
      <c r="FH54" s="464">
        <v>8.17</v>
      </c>
      <c r="FI54" s="464">
        <v>8.17</v>
      </c>
      <c r="FJ54" s="464">
        <v>8.17</v>
      </c>
      <c r="FK54" s="464">
        <v>8.17</v>
      </c>
      <c r="FL54" s="464">
        <v>8.17</v>
      </c>
      <c r="FM54" s="464">
        <v>8.17</v>
      </c>
      <c r="FN54" s="464">
        <v>8.17</v>
      </c>
      <c r="FO54" s="464">
        <v>8.17</v>
      </c>
      <c r="FP54" s="464">
        <v>8.17</v>
      </c>
      <c r="FQ54" s="464">
        <v>8.17</v>
      </c>
      <c r="FR54" s="464">
        <v>8.17</v>
      </c>
      <c r="FS54" s="464">
        <v>8.17</v>
      </c>
      <c r="FT54" s="464">
        <v>8.17</v>
      </c>
      <c r="FU54" s="464">
        <v>8.17</v>
      </c>
      <c r="FV54" s="464">
        <v>8.17</v>
      </c>
      <c r="FW54" s="464">
        <v>8.17</v>
      </c>
      <c r="FX54" s="406" t="s">
        <v>49</v>
      </c>
    </row>
    <row r="55" spans="2:217" s="185" customFormat="1" ht="14">
      <c r="B55" s="164" t="s">
        <v>96</v>
      </c>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t="s">
        <v>1</v>
      </c>
      <c r="AV55" s="217">
        <f t="shared" ref="AV55:CA55" si="62">-AV21-AV22</f>
        <v>-4.47E-3</v>
      </c>
      <c r="AW55" s="217">
        <f t="shared" si="62"/>
        <v>-4.47E-3</v>
      </c>
      <c r="AX55" s="217">
        <f t="shared" si="62"/>
        <v>-4.47E-3</v>
      </c>
      <c r="AY55" s="217">
        <f t="shared" si="62"/>
        <v>-4.47E-3</v>
      </c>
      <c r="AZ55" s="217">
        <f t="shared" si="62"/>
        <v>-4.47E-3</v>
      </c>
      <c r="BA55" s="217">
        <f t="shared" si="62"/>
        <v>-4.47E-3</v>
      </c>
      <c r="BB55" s="217">
        <f t="shared" si="62"/>
        <v>-4.47E-3</v>
      </c>
      <c r="BC55" s="217">
        <f t="shared" si="62"/>
        <v>-4.47E-3</v>
      </c>
      <c r="BD55" s="217">
        <f t="shared" si="62"/>
        <v>-4.47E-3</v>
      </c>
      <c r="BE55" s="217">
        <f t="shared" si="62"/>
        <v>-4.47E-3</v>
      </c>
      <c r="BF55" s="217">
        <f t="shared" si="62"/>
        <v>-4.47E-3</v>
      </c>
      <c r="BG55" s="217">
        <f t="shared" si="62"/>
        <v>-4.47E-3</v>
      </c>
      <c r="BH55" s="217">
        <f t="shared" si="62"/>
        <v>-4.47E-3</v>
      </c>
      <c r="BI55" s="217">
        <f t="shared" si="62"/>
        <v>-4.47E-3</v>
      </c>
      <c r="BJ55" s="217">
        <f t="shared" si="62"/>
        <v>-4.47E-3</v>
      </c>
      <c r="BK55" s="217">
        <f t="shared" si="62"/>
        <v>-4.47E-3</v>
      </c>
      <c r="BL55" s="217">
        <f t="shared" si="62"/>
        <v>-4.47E-3</v>
      </c>
      <c r="BM55" s="217">
        <f t="shared" si="62"/>
        <v>-4.47E-3</v>
      </c>
      <c r="BN55" s="217">
        <f t="shared" si="62"/>
        <v>-4.47E-3</v>
      </c>
      <c r="BO55" s="217">
        <f t="shared" si="62"/>
        <v>-4.47E-3</v>
      </c>
      <c r="BP55" s="217">
        <f t="shared" si="62"/>
        <v>-4.47E-3</v>
      </c>
      <c r="BQ55" s="217">
        <f t="shared" si="62"/>
        <v>-4.47E-3</v>
      </c>
      <c r="BR55" s="217">
        <f t="shared" si="62"/>
        <v>-4.47E-3</v>
      </c>
      <c r="BS55" s="217">
        <f t="shared" si="62"/>
        <v>-4.47E-3</v>
      </c>
      <c r="BT55" s="217">
        <f t="shared" si="62"/>
        <v>-4.47E-3</v>
      </c>
      <c r="BU55" s="217">
        <f t="shared" si="62"/>
        <v>-4.47E-3</v>
      </c>
      <c r="BV55" s="217">
        <f t="shared" si="62"/>
        <v>-4.47E-3</v>
      </c>
      <c r="BW55" s="217">
        <f t="shared" si="62"/>
        <v>-4.47E-3</v>
      </c>
      <c r="BX55" s="217">
        <f t="shared" si="62"/>
        <v>-4.47E-3</v>
      </c>
      <c r="BY55" s="217">
        <f t="shared" si="62"/>
        <v>-4.47E-3</v>
      </c>
      <c r="BZ55" s="217">
        <f t="shared" si="62"/>
        <v>-4.47E-3</v>
      </c>
      <c r="CA55" s="217">
        <f t="shared" si="62"/>
        <v>-4.47E-3</v>
      </c>
      <c r="CB55" s="217">
        <f t="shared" ref="CB55:DG55" si="63">-CB21-CB22</f>
        <v>-4.47E-3</v>
      </c>
      <c r="CC55" s="217">
        <f t="shared" si="63"/>
        <v>-4.47E-3</v>
      </c>
      <c r="CD55" s="217">
        <f t="shared" si="63"/>
        <v>-4.47E-3</v>
      </c>
      <c r="CE55" s="217">
        <f t="shared" si="63"/>
        <v>-4.47E-3</v>
      </c>
      <c r="CF55" s="217">
        <f t="shared" si="63"/>
        <v>-4.47E-3</v>
      </c>
      <c r="CG55" s="217">
        <f t="shared" si="63"/>
        <v>-4.47E-3</v>
      </c>
      <c r="CH55" s="217">
        <f t="shared" si="63"/>
        <v>-4.47E-3</v>
      </c>
      <c r="CI55" s="217">
        <f t="shared" si="63"/>
        <v>-4.47E-3</v>
      </c>
      <c r="CJ55" s="217">
        <f t="shared" si="63"/>
        <v>-4.47E-3</v>
      </c>
      <c r="CK55" s="217">
        <f t="shared" si="63"/>
        <v>-4.47E-3</v>
      </c>
      <c r="CL55" s="217">
        <f t="shared" si="63"/>
        <v>-4.47E-3</v>
      </c>
      <c r="CM55" s="217">
        <f t="shared" si="63"/>
        <v>-4.47E-3</v>
      </c>
      <c r="CN55" s="217">
        <f t="shared" si="63"/>
        <v>-4.47E-3</v>
      </c>
      <c r="CO55" s="217">
        <f t="shared" si="63"/>
        <v>-4.47E-3</v>
      </c>
      <c r="CP55" s="217">
        <f t="shared" si="63"/>
        <v>-4.47E-3</v>
      </c>
      <c r="CQ55" s="217">
        <f t="shared" si="63"/>
        <v>-4.47E-3</v>
      </c>
      <c r="CR55" s="217">
        <f t="shared" si="63"/>
        <v>-4.47E-3</v>
      </c>
      <c r="CS55" s="217">
        <f t="shared" si="63"/>
        <v>-4.47E-3</v>
      </c>
      <c r="CT55" s="217">
        <f t="shared" si="63"/>
        <v>-4.47E-3</v>
      </c>
      <c r="CU55" s="217">
        <f t="shared" si="63"/>
        <v>-4.47E-3</v>
      </c>
      <c r="CV55" s="217">
        <f t="shared" si="63"/>
        <v>-4.47E-3</v>
      </c>
      <c r="CW55" s="217">
        <f t="shared" si="63"/>
        <v>-4.47E-3</v>
      </c>
      <c r="CX55" s="217">
        <f t="shared" si="63"/>
        <v>-4.47E-3</v>
      </c>
      <c r="CY55" s="217">
        <f t="shared" si="63"/>
        <v>-4.47E-3</v>
      </c>
      <c r="CZ55" s="217">
        <f t="shared" si="63"/>
        <v>-4.47E-3</v>
      </c>
      <c r="DA55" s="217">
        <f t="shared" si="63"/>
        <v>-4.47E-3</v>
      </c>
      <c r="DB55" s="217">
        <f t="shared" si="63"/>
        <v>-4.47E-3</v>
      </c>
      <c r="DC55" s="217">
        <f t="shared" si="63"/>
        <v>-4.47E-3</v>
      </c>
      <c r="DD55" s="217">
        <f t="shared" si="63"/>
        <v>-4.47E-3</v>
      </c>
      <c r="DE55" s="217">
        <f t="shared" si="63"/>
        <v>-4.47E-3</v>
      </c>
      <c r="DF55" s="217">
        <f t="shared" si="63"/>
        <v>-4.47E-3</v>
      </c>
      <c r="DG55" s="217">
        <f t="shared" si="63"/>
        <v>-4.47E-3</v>
      </c>
      <c r="DH55" s="217">
        <f t="shared" ref="DH55:EM55" si="64">-DH21-DH22</f>
        <v>-4.47E-3</v>
      </c>
      <c r="DI55" s="217">
        <f t="shared" si="64"/>
        <v>-4.47E-3</v>
      </c>
      <c r="DJ55" s="217">
        <f t="shared" si="64"/>
        <v>-4.47E-3</v>
      </c>
      <c r="DK55" s="217">
        <f t="shared" si="64"/>
        <v>-4.47E-3</v>
      </c>
      <c r="DL55" s="217">
        <f t="shared" si="64"/>
        <v>-4.47E-3</v>
      </c>
      <c r="DM55" s="217">
        <f t="shared" si="64"/>
        <v>-4.47E-3</v>
      </c>
      <c r="DN55" s="217">
        <f t="shared" si="64"/>
        <v>-4.47E-3</v>
      </c>
      <c r="DO55" s="217">
        <f t="shared" si="64"/>
        <v>-4.47E-3</v>
      </c>
      <c r="DP55" s="217">
        <f t="shared" si="64"/>
        <v>-4.47E-3</v>
      </c>
      <c r="DQ55" s="217">
        <f t="shared" si="64"/>
        <v>-4.47E-3</v>
      </c>
      <c r="DR55" s="217">
        <f t="shared" si="64"/>
        <v>-4.47E-3</v>
      </c>
      <c r="DS55" s="217">
        <f t="shared" si="64"/>
        <v>-4.47E-3</v>
      </c>
      <c r="DT55" s="217">
        <f t="shared" si="64"/>
        <v>-4.47E-3</v>
      </c>
      <c r="DU55" s="217">
        <f t="shared" si="64"/>
        <v>-4.47E-3</v>
      </c>
      <c r="DV55" s="217">
        <f t="shared" si="64"/>
        <v>-4.47E-3</v>
      </c>
      <c r="DW55" s="217">
        <f t="shared" si="64"/>
        <v>-4.47E-3</v>
      </c>
      <c r="DX55" s="474">
        <f t="shared" si="64"/>
        <v>-4.47E-3</v>
      </c>
      <c r="DY55" s="473">
        <f t="shared" si="64"/>
        <v>-4.47E-3</v>
      </c>
      <c r="DZ55" s="474">
        <f t="shared" si="64"/>
        <v>-4.47E-3</v>
      </c>
      <c r="EA55" s="474">
        <f t="shared" si="64"/>
        <v>-4.47E-3</v>
      </c>
      <c r="EB55" s="474">
        <f t="shared" si="64"/>
        <v>-4.47E-3</v>
      </c>
      <c r="EC55" s="474">
        <f t="shared" si="64"/>
        <v>-4.47E-3</v>
      </c>
      <c r="ED55" s="474">
        <f t="shared" si="64"/>
        <v>-4.47E-3</v>
      </c>
      <c r="EE55" s="474">
        <f t="shared" si="64"/>
        <v>-4.47E-3</v>
      </c>
      <c r="EF55" s="474">
        <f t="shared" si="64"/>
        <v>-4.47E-3</v>
      </c>
      <c r="EG55" s="474">
        <f t="shared" si="64"/>
        <v>-4.47E-3</v>
      </c>
      <c r="EH55" s="474">
        <f t="shared" si="64"/>
        <v>-4.47E-3</v>
      </c>
      <c r="EI55" s="474">
        <f t="shared" si="64"/>
        <v>-4.47E-3</v>
      </c>
      <c r="EJ55" s="474">
        <f t="shared" si="64"/>
        <v>-4.47E-3</v>
      </c>
      <c r="EK55" s="474">
        <f t="shared" si="64"/>
        <v>-4.47E-3</v>
      </c>
      <c r="EL55" s="474">
        <f t="shared" si="64"/>
        <v>-4.47E-3</v>
      </c>
      <c r="EM55" s="474">
        <f t="shared" si="64"/>
        <v>-4.47E-3</v>
      </c>
      <c r="EN55" s="474">
        <f t="shared" ref="EN55:FW55" si="65">-EN21-EN22</f>
        <v>-4.47E-3</v>
      </c>
      <c r="EO55" s="474">
        <f t="shared" si="65"/>
        <v>-4.47E-3</v>
      </c>
      <c r="EP55" s="474">
        <f t="shared" si="65"/>
        <v>-4.47E-3</v>
      </c>
      <c r="EQ55" s="474">
        <f t="shared" si="65"/>
        <v>-4.47E-3</v>
      </c>
      <c r="ER55" s="474">
        <f t="shared" si="65"/>
        <v>-4.47E-3</v>
      </c>
      <c r="ES55" s="474">
        <f t="shared" si="65"/>
        <v>-4.47E-3</v>
      </c>
      <c r="ET55" s="474">
        <f t="shared" si="65"/>
        <v>-4.47E-3</v>
      </c>
      <c r="EU55" s="474">
        <f t="shared" si="65"/>
        <v>-4.47E-3</v>
      </c>
      <c r="EV55" s="474">
        <f t="shared" si="65"/>
        <v>-4.47E-3</v>
      </c>
      <c r="EW55" s="474">
        <f t="shared" si="65"/>
        <v>-4.47E-3</v>
      </c>
      <c r="EX55" s="474">
        <f t="shared" si="65"/>
        <v>-4.47E-3</v>
      </c>
      <c r="EY55" s="474">
        <f t="shared" si="65"/>
        <v>-4.47E-3</v>
      </c>
      <c r="EZ55" s="474">
        <f t="shared" si="65"/>
        <v>-4.47E-3</v>
      </c>
      <c r="FA55" s="474">
        <f t="shared" si="65"/>
        <v>-4.47E-3</v>
      </c>
      <c r="FB55" s="474">
        <f t="shared" si="65"/>
        <v>-4.47E-3</v>
      </c>
      <c r="FC55" s="474">
        <f t="shared" si="65"/>
        <v>-4.47E-3</v>
      </c>
      <c r="FD55" s="474">
        <f t="shared" si="65"/>
        <v>-4.47E-3</v>
      </c>
      <c r="FE55" s="474">
        <f t="shared" si="65"/>
        <v>-4.47E-3</v>
      </c>
      <c r="FF55" s="474">
        <f t="shared" si="65"/>
        <v>-4.47E-3</v>
      </c>
      <c r="FG55" s="474">
        <f t="shared" si="65"/>
        <v>-4.47E-3</v>
      </c>
      <c r="FH55" s="474">
        <f t="shared" si="65"/>
        <v>-4.47E-3</v>
      </c>
      <c r="FI55" s="474">
        <f t="shared" si="65"/>
        <v>-4.47E-3</v>
      </c>
      <c r="FJ55" s="474">
        <f t="shared" si="65"/>
        <v>-4.47E-3</v>
      </c>
      <c r="FK55" s="474">
        <f t="shared" si="65"/>
        <v>-4.47E-3</v>
      </c>
      <c r="FL55" s="474">
        <f t="shared" si="65"/>
        <v>-4.47E-3</v>
      </c>
      <c r="FM55" s="474">
        <f t="shared" si="65"/>
        <v>-4.47E-3</v>
      </c>
      <c r="FN55" s="474">
        <f t="shared" si="65"/>
        <v>-4.47E-3</v>
      </c>
      <c r="FO55" s="474">
        <f t="shared" si="65"/>
        <v>-4.47E-3</v>
      </c>
      <c r="FP55" s="474">
        <f t="shared" si="65"/>
        <v>-4.47E-3</v>
      </c>
      <c r="FQ55" s="474">
        <f t="shared" si="65"/>
        <v>-4.47E-3</v>
      </c>
      <c r="FR55" s="474">
        <f t="shared" si="65"/>
        <v>-4.47E-3</v>
      </c>
      <c r="FS55" s="474">
        <f t="shared" si="65"/>
        <v>-4.47E-3</v>
      </c>
      <c r="FT55" s="474">
        <f t="shared" si="65"/>
        <v>-4.47E-3</v>
      </c>
      <c r="FU55" s="474">
        <f t="shared" si="65"/>
        <v>-4.47E-3</v>
      </c>
      <c r="FV55" s="474">
        <f t="shared" si="65"/>
        <v>-4.47E-3</v>
      </c>
      <c r="FW55" s="474">
        <f t="shared" si="65"/>
        <v>-4.47E-3</v>
      </c>
      <c r="FX55" s="406" t="s">
        <v>49</v>
      </c>
    </row>
    <row r="56" spans="2:217" ht="14" thickBot="1">
      <c r="FX56" s="406" t="s">
        <v>49</v>
      </c>
    </row>
    <row r="57" spans="2:217" ht="14" thickBot="1">
      <c r="B57" s="206" t="s">
        <v>69</v>
      </c>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475"/>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476"/>
      <c r="FX57" s="406" t="s">
        <v>49</v>
      </c>
    </row>
    <row r="58" spans="2:217" s="185" customFormat="1">
      <c r="B58" s="144" t="s">
        <v>66</v>
      </c>
      <c r="O58" s="218">
        <v>-5</v>
      </c>
      <c r="P58" s="218">
        <v>-5</v>
      </c>
      <c r="Q58" s="218">
        <v>-5</v>
      </c>
      <c r="R58" s="218">
        <v>-5</v>
      </c>
      <c r="S58" s="218">
        <v>-5</v>
      </c>
      <c r="T58" s="218">
        <v>-5</v>
      </c>
      <c r="U58" s="218">
        <v>-5</v>
      </c>
      <c r="V58" s="218">
        <v>-5</v>
      </c>
      <c r="W58" s="218">
        <v>-5</v>
      </c>
      <c r="X58" s="218">
        <v>-5</v>
      </c>
      <c r="Y58" s="218">
        <v>-5</v>
      </c>
      <c r="Z58" s="218">
        <v>-5</v>
      </c>
      <c r="AA58" s="218">
        <v>-5</v>
      </c>
      <c r="AB58" s="218">
        <v>-5</v>
      </c>
      <c r="AC58" s="218">
        <v>-5</v>
      </c>
      <c r="AD58" s="218">
        <v>-5</v>
      </c>
      <c r="AE58" s="218">
        <v>-5</v>
      </c>
      <c r="AF58" s="218">
        <v>-5</v>
      </c>
      <c r="AG58" s="218">
        <v>-5</v>
      </c>
      <c r="AH58" s="218">
        <v>-5</v>
      </c>
      <c r="AI58" s="218">
        <v>-5</v>
      </c>
      <c r="AJ58" s="218">
        <v>-5</v>
      </c>
      <c r="AK58" s="218">
        <v>-5</v>
      </c>
      <c r="AL58" s="218">
        <v>-5</v>
      </c>
      <c r="AM58" s="218">
        <v>-5</v>
      </c>
      <c r="AN58" s="218">
        <v>-5</v>
      </c>
      <c r="AO58" s="218">
        <v>-5</v>
      </c>
      <c r="AP58" s="218">
        <v>-5</v>
      </c>
      <c r="AQ58" s="218">
        <v>-5</v>
      </c>
      <c r="AR58" s="218">
        <v>-5</v>
      </c>
      <c r="AS58" s="218">
        <v>-5</v>
      </c>
      <c r="AT58" s="218">
        <v>-5</v>
      </c>
      <c r="AU58" s="218">
        <v>-5</v>
      </c>
      <c r="AV58" s="218">
        <v>-5</v>
      </c>
      <c r="AW58" s="218">
        <v>-5</v>
      </c>
      <c r="AX58" s="218">
        <v>-5</v>
      </c>
      <c r="AY58" s="218">
        <v>-5</v>
      </c>
      <c r="AZ58" s="218">
        <v>-5</v>
      </c>
      <c r="BA58" s="218">
        <v>-5</v>
      </c>
      <c r="BB58" s="218">
        <v>-5</v>
      </c>
      <c r="BC58" s="218">
        <v>-5</v>
      </c>
      <c r="BD58" s="218">
        <v>-5</v>
      </c>
      <c r="BE58" s="218">
        <v>-5</v>
      </c>
      <c r="BF58" s="218">
        <v>-5</v>
      </c>
      <c r="BG58" s="218">
        <v>-5</v>
      </c>
      <c r="BH58" s="218">
        <v>-5</v>
      </c>
      <c r="BI58" s="218">
        <v>-5</v>
      </c>
      <c r="BJ58" s="218">
        <v>-5</v>
      </c>
      <c r="BK58" s="218">
        <v>-5</v>
      </c>
      <c r="BL58" s="218">
        <v>-5</v>
      </c>
      <c r="BM58" s="218">
        <v>-5</v>
      </c>
      <c r="BN58" s="218">
        <v>-5</v>
      </c>
      <c r="BO58" s="218">
        <v>-5</v>
      </c>
      <c r="BP58" s="218">
        <v>-5</v>
      </c>
      <c r="BQ58" s="218">
        <v>-5</v>
      </c>
      <c r="BR58" s="218">
        <v>-5</v>
      </c>
      <c r="BS58" s="218">
        <v>-5</v>
      </c>
      <c r="BT58" s="218">
        <v>-5</v>
      </c>
      <c r="BU58" s="218">
        <v>-5</v>
      </c>
      <c r="BV58" s="218">
        <v>-5</v>
      </c>
      <c r="BW58" s="218">
        <v>-5</v>
      </c>
      <c r="BX58" s="218">
        <v>-5</v>
      </c>
      <c r="BY58" s="218">
        <v>-5</v>
      </c>
      <c r="BZ58" s="218">
        <v>-5</v>
      </c>
      <c r="CA58" s="218">
        <v>-5</v>
      </c>
      <c r="CB58" s="218">
        <v>-5</v>
      </c>
      <c r="CC58" s="218">
        <v>-5</v>
      </c>
      <c r="CD58" s="218">
        <v>-5</v>
      </c>
      <c r="CE58" s="218">
        <v>-5</v>
      </c>
      <c r="CF58" s="218">
        <v>-5</v>
      </c>
      <c r="CG58" s="218">
        <v>-5</v>
      </c>
      <c r="CH58" s="218">
        <v>-5</v>
      </c>
      <c r="CI58" s="218">
        <v>-5</v>
      </c>
      <c r="CJ58" s="218">
        <v>-5</v>
      </c>
      <c r="CK58" s="218">
        <v>-5</v>
      </c>
      <c r="CL58" s="218">
        <v>-5</v>
      </c>
      <c r="CM58" s="218">
        <v>-5</v>
      </c>
      <c r="CN58" s="218">
        <v>-5</v>
      </c>
      <c r="CO58" s="218">
        <v>-5</v>
      </c>
      <c r="CP58" s="218">
        <v>-5</v>
      </c>
      <c r="CQ58" s="218">
        <v>-5</v>
      </c>
      <c r="CR58" s="218">
        <v>-5</v>
      </c>
      <c r="CS58" s="218">
        <v>-5</v>
      </c>
      <c r="CT58" s="218">
        <v>-5</v>
      </c>
      <c r="CU58" s="218">
        <v>-5</v>
      </c>
      <c r="CV58" s="218">
        <v>-5</v>
      </c>
      <c r="CW58" s="218">
        <v>-5</v>
      </c>
      <c r="CX58" s="218">
        <v>-5</v>
      </c>
      <c r="CY58" s="218">
        <v>-5</v>
      </c>
      <c r="CZ58" s="218">
        <v>-5</v>
      </c>
      <c r="DA58" s="218">
        <v>-5</v>
      </c>
      <c r="DB58" s="218">
        <v>-5</v>
      </c>
      <c r="DC58" s="218">
        <v>-5</v>
      </c>
      <c r="DD58" s="218">
        <v>-5</v>
      </c>
      <c r="DE58" s="218">
        <v>-5</v>
      </c>
      <c r="DF58" s="218">
        <v>-5</v>
      </c>
      <c r="DG58" s="218">
        <v>-5</v>
      </c>
      <c r="DH58" s="218">
        <v>-5</v>
      </c>
      <c r="DI58" s="218">
        <v>-5</v>
      </c>
      <c r="DJ58" s="218">
        <v>-5</v>
      </c>
      <c r="DK58" s="218">
        <v>-5</v>
      </c>
      <c r="DL58" s="218">
        <v>-5</v>
      </c>
      <c r="DM58" s="218">
        <v>-5</v>
      </c>
      <c r="DN58" s="218">
        <v>-5</v>
      </c>
      <c r="DO58" s="218">
        <v>-5</v>
      </c>
      <c r="DP58" s="218">
        <v>-5</v>
      </c>
      <c r="DQ58" s="218">
        <v>-5</v>
      </c>
      <c r="DR58" s="218">
        <v>-5</v>
      </c>
      <c r="DS58" s="218">
        <v>-5</v>
      </c>
      <c r="DT58" s="218">
        <v>-5</v>
      </c>
      <c r="DU58" s="218">
        <v>-5</v>
      </c>
      <c r="DV58" s="218">
        <v>-5</v>
      </c>
      <c r="DW58" s="218">
        <v>-5</v>
      </c>
      <c r="DX58" s="185">
        <v>-5</v>
      </c>
      <c r="DY58" s="467">
        <f t="shared" ref="DY58:FD58" si="66">+DY37</f>
        <v>0.55000000000000004</v>
      </c>
      <c r="DZ58" s="221">
        <f t="shared" si="66"/>
        <v>0.55000000000000004</v>
      </c>
      <c r="EA58" s="221">
        <f t="shared" si="66"/>
        <v>0.55000000000000004</v>
      </c>
      <c r="EB58" s="221">
        <f t="shared" si="66"/>
        <v>0.85</v>
      </c>
      <c r="EC58" s="221">
        <f t="shared" si="66"/>
        <v>0.85</v>
      </c>
      <c r="ED58" s="221">
        <f t="shared" si="66"/>
        <v>0.85</v>
      </c>
      <c r="EE58" s="221">
        <f t="shared" si="66"/>
        <v>0.85</v>
      </c>
      <c r="EF58" s="221">
        <f t="shared" si="66"/>
        <v>0.85</v>
      </c>
      <c r="EG58" s="221">
        <f t="shared" si="66"/>
        <v>0.85</v>
      </c>
      <c r="EH58" s="221">
        <f t="shared" si="66"/>
        <v>0.85</v>
      </c>
      <c r="EI58" s="221">
        <f t="shared" si="66"/>
        <v>0.85</v>
      </c>
      <c r="EJ58" s="221">
        <f t="shared" si="66"/>
        <v>0.85</v>
      </c>
      <c r="EK58" s="221">
        <f t="shared" si="66"/>
        <v>0.85</v>
      </c>
      <c r="EL58" s="221">
        <f t="shared" si="66"/>
        <v>0.85</v>
      </c>
      <c r="EM58" s="221">
        <f t="shared" si="66"/>
        <v>0.85</v>
      </c>
      <c r="EN58" s="221">
        <f t="shared" si="66"/>
        <v>1.3</v>
      </c>
      <c r="EO58" s="221">
        <f t="shared" si="66"/>
        <v>1.3</v>
      </c>
      <c r="EP58" s="221">
        <f t="shared" si="66"/>
        <v>1.3</v>
      </c>
      <c r="EQ58" s="221">
        <f t="shared" si="66"/>
        <v>1.3</v>
      </c>
      <c r="ER58" s="221">
        <f t="shared" si="66"/>
        <v>1.3</v>
      </c>
      <c r="ES58" s="221">
        <f t="shared" si="66"/>
        <v>1.3</v>
      </c>
      <c r="ET58" s="221">
        <f t="shared" si="66"/>
        <v>1.3</v>
      </c>
      <c r="EU58" s="221">
        <f t="shared" si="66"/>
        <v>1.3</v>
      </c>
      <c r="EV58" s="221">
        <f t="shared" si="66"/>
        <v>1.3</v>
      </c>
      <c r="EW58" s="221">
        <f t="shared" si="66"/>
        <v>1.3</v>
      </c>
      <c r="EX58" s="221">
        <f t="shared" si="66"/>
        <v>1.3</v>
      </c>
      <c r="EY58" s="221">
        <f t="shared" si="66"/>
        <v>1.3</v>
      </c>
      <c r="EZ58" s="221">
        <f t="shared" si="66"/>
        <v>1.75</v>
      </c>
      <c r="FA58" s="221">
        <f t="shared" si="66"/>
        <v>1.75</v>
      </c>
      <c r="FB58" s="221">
        <f t="shared" si="66"/>
        <v>1.75</v>
      </c>
      <c r="FC58" s="221">
        <f t="shared" si="66"/>
        <v>1.75</v>
      </c>
      <c r="FD58" s="221">
        <f t="shared" si="66"/>
        <v>1.75</v>
      </c>
      <c r="FE58" s="221">
        <f t="shared" ref="FE58:FW58" si="67">+FE37</f>
        <v>1.75</v>
      </c>
      <c r="FF58" s="221">
        <f t="shared" si="67"/>
        <v>1.75</v>
      </c>
      <c r="FG58" s="221">
        <f t="shared" si="67"/>
        <v>1.75</v>
      </c>
      <c r="FH58" s="221">
        <f t="shared" si="67"/>
        <v>1.75</v>
      </c>
      <c r="FI58" s="221">
        <f t="shared" si="67"/>
        <v>1.75</v>
      </c>
      <c r="FJ58" s="221">
        <f t="shared" si="67"/>
        <v>1.75</v>
      </c>
      <c r="FK58" s="221">
        <f t="shared" si="67"/>
        <v>1.75</v>
      </c>
      <c r="FL58" s="221">
        <f t="shared" si="67"/>
        <v>2.2999999999999998</v>
      </c>
      <c r="FM58" s="221">
        <f t="shared" si="67"/>
        <v>2.2999999999999998</v>
      </c>
      <c r="FN58" s="221">
        <f t="shared" si="67"/>
        <v>2.2999999999999998</v>
      </c>
      <c r="FO58" s="221">
        <f t="shared" si="67"/>
        <v>2.2999999999999998</v>
      </c>
      <c r="FP58" s="221">
        <f t="shared" si="67"/>
        <v>2.2999999999999998</v>
      </c>
      <c r="FQ58" s="221">
        <f t="shared" si="67"/>
        <v>2.2999999999999998</v>
      </c>
      <c r="FR58" s="221">
        <f t="shared" si="67"/>
        <v>2.2999999999999998</v>
      </c>
      <c r="FS58" s="221">
        <f t="shared" si="67"/>
        <v>2.2999999999999998</v>
      </c>
      <c r="FT58" s="221">
        <f t="shared" si="67"/>
        <v>2.2999999999999998</v>
      </c>
      <c r="FU58" s="221">
        <f t="shared" si="67"/>
        <v>2.2999999999999998</v>
      </c>
      <c r="FV58" s="221">
        <f t="shared" si="67"/>
        <v>2.2999999999999998</v>
      </c>
      <c r="FW58" s="221">
        <f t="shared" si="67"/>
        <v>2.2999999999999998</v>
      </c>
      <c r="FX58" s="406" t="s">
        <v>49</v>
      </c>
    </row>
    <row r="59" spans="2:217" s="185" customFormat="1">
      <c r="B59" s="144" t="s">
        <v>65</v>
      </c>
      <c r="O59" s="218">
        <v>-5</v>
      </c>
      <c r="P59" s="218">
        <v>-5</v>
      </c>
      <c r="Q59" s="218">
        <v>-5</v>
      </c>
      <c r="R59" s="218">
        <v>-5</v>
      </c>
      <c r="S59" s="218">
        <v>-5</v>
      </c>
      <c r="T59" s="218">
        <v>-5</v>
      </c>
      <c r="U59" s="218">
        <v>-5</v>
      </c>
      <c r="V59" s="218">
        <v>-5</v>
      </c>
      <c r="W59" s="218">
        <v>-5</v>
      </c>
      <c r="X59" s="218">
        <v>-5</v>
      </c>
      <c r="Y59" s="218">
        <v>-5</v>
      </c>
      <c r="Z59" s="218">
        <v>-5</v>
      </c>
      <c r="AA59" s="218">
        <v>-5</v>
      </c>
      <c r="AB59" s="218">
        <v>-5</v>
      </c>
      <c r="AC59" s="218">
        <v>-5</v>
      </c>
      <c r="AD59" s="218">
        <v>-5</v>
      </c>
      <c r="AE59" s="218">
        <v>-5</v>
      </c>
      <c r="AF59" s="218">
        <v>-5</v>
      </c>
      <c r="AG59" s="218">
        <v>-5</v>
      </c>
      <c r="AH59" s="218">
        <v>-5</v>
      </c>
      <c r="AI59" s="218">
        <v>-5</v>
      </c>
      <c r="AJ59" s="218">
        <v>-5</v>
      </c>
      <c r="AK59" s="218">
        <v>-5</v>
      </c>
      <c r="AL59" s="218">
        <v>-5</v>
      </c>
      <c r="AM59" s="218">
        <v>-5</v>
      </c>
      <c r="AN59" s="218">
        <v>-5</v>
      </c>
      <c r="AO59" s="218">
        <v>-5</v>
      </c>
      <c r="AP59" s="218">
        <v>-5</v>
      </c>
      <c r="AQ59" s="218">
        <v>-5</v>
      </c>
      <c r="AR59" s="218">
        <v>-5</v>
      </c>
      <c r="AS59" s="218">
        <v>-5</v>
      </c>
      <c r="AT59" s="218">
        <v>-5</v>
      </c>
      <c r="AU59" s="218">
        <v>-5</v>
      </c>
      <c r="AV59" s="218">
        <v>-5</v>
      </c>
      <c r="AW59" s="218">
        <v>-5</v>
      </c>
      <c r="AX59" s="218">
        <v>-5</v>
      </c>
      <c r="AY59" s="218">
        <v>-5</v>
      </c>
      <c r="AZ59" s="218">
        <v>-5</v>
      </c>
      <c r="BA59" s="218">
        <v>-5</v>
      </c>
      <c r="BB59" s="218">
        <v>-5</v>
      </c>
      <c r="BC59" s="218">
        <v>-5</v>
      </c>
      <c r="BD59" s="218">
        <v>-5</v>
      </c>
      <c r="BE59" s="218">
        <v>-5</v>
      </c>
      <c r="BF59" s="218">
        <v>-5</v>
      </c>
      <c r="BG59" s="218">
        <v>-5</v>
      </c>
      <c r="BH59" s="218">
        <v>-5</v>
      </c>
      <c r="BI59" s="218">
        <v>-5</v>
      </c>
      <c r="BJ59" s="218">
        <v>-5</v>
      </c>
      <c r="BK59" s="218">
        <v>-5</v>
      </c>
      <c r="BL59" s="218">
        <v>-5</v>
      </c>
      <c r="BM59" s="218">
        <v>-5</v>
      </c>
      <c r="BN59" s="218">
        <v>-5</v>
      </c>
      <c r="BO59" s="218">
        <v>-5</v>
      </c>
      <c r="BP59" s="218">
        <v>-5</v>
      </c>
      <c r="BQ59" s="218">
        <v>-5</v>
      </c>
      <c r="BR59" s="218">
        <v>-5</v>
      </c>
      <c r="BS59" s="218">
        <v>-5</v>
      </c>
      <c r="BT59" s="218">
        <v>-5</v>
      </c>
      <c r="BU59" s="218">
        <v>-5</v>
      </c>
      <c r="BV59" s="218">
        <v>-5</v>
      </c>
      <c r="BW59" s="218">
        <v>-5</v>
      </c>
      <c r="BX59" s="218">
        <v>-5</v>
      </c>
      <c r="BY59" s="218">
        <v>-5</v>
      </c>
      <c r="BZ59" s="218">
        <v>-5</v>
      </c>
      <c r="CA59" s="218">
        <v>-5</v>
      </c>
      <c r="CB59" s="218">
        <v>-5</v>
      </c>
      <c r="CC59" s="218">
        <v>-5</v>
      </c>
      <c r="CD59" s="218">
        <v>-5</v>
      </c>
      <c r="CE59" s="218">
        <v>-5</v>
      </c>
      <c r="CF59" s="218">
        <v>-5</v>
      </c>
      <c r="CG59" s="218">
        <v>-5</v>
      </c>
      <c r="CH59" s="218">
        <v>-5</v>
      </c>
      <c r="CI59" s="218">
        <v>-5</v>
      </c>
      <c r="CJ59" s="218">
        <v>-5</v>
      </c>
      <c r="CK59" s="218">
        <v>-5</v>
      </c>
      <c r="CL59" s="218">
        <v>-5</v>
      </c>
      <c r="CM59" s="218">
        <v>-5</v>
      </c>
      <c r="CN59" s="218">
        <v>-5</v>
      </c>
      <c r="CO59" s="218">
        <v>-5</v>
      </c>
      <c r="CP59" s="218">
        <v>-5</v>
      </c>
      <c r="CQ59" s="218">
        <v>-5</v>
      </c>
      <c r="CR59" s="218">
        <v>-5</v>
      </c>
      <c r="CS59" s="218">
        <v>-5</v>
      </c>
      <c r="CT59" s="218">
        <v>-5</v>
      </c>
      <c r="CU59" s="218">
        <v>-5</v>
      </c>
      <c r="CV59" s="218">
        <v>-5</v>
      </c>
      <c r="CW59" s="218">
        <v>-5</v>
      </c>
      <c r="CX59" s="218">
        <v>-5</v>
      </c>
      <c r="CY59" s="218">
        <v>-5</v>
      </c>
      <c r="CZ59" s="218">
        <v>-5</v>
      </c>
      <c r="DA59" s="218">
        <v>-5</v>
      </c>
      <c r="DB59" s="218">
        <v>-5</v>
      </c>
      <c r="DC59" s="218">
        <v>-5</v>
      </c>
      <c r="DD59" s="218">
        <v>-5</v>
      </c>
      <c r="DE59" s="218">
        <v>-5</v>
      </c>
      <c r="DF59" s="218">
        <v>-5</v>
      </c>
      <c r="DG59" s="218">
        <v>-5</v>
      </c>
      <c r="DH59" s="218">
        <v>-5</v>
      </c>
      <c r="DI59" s="218">
        <v>-5</v>
      </c>
      <c r="DJ59" s="218">
        <v>-5</v>
      </c>
      <c r="DK59" s="218">
        <v>-5</v>
      </c>
      <c r="DL59" s="218">
        <v>-5</v>
      </c>
      <c r="DM59" s="218">
        <v>-5</v>
      </c>
      <c r="DN59" s="218">
        <v>-5</v>
      </c>
      <c r="DO59" s="218">
        <v>-5</v>
      </c>
      <c r="DP59" s="218">
        <v>-5</v>
      </c>
      <c r="DQ59" s="218">
        <v>-5</v>
      </c>
      <c r="DR59" s="218">
        <v>-5</v>
      </c>
      <c r="DS59" s="218">
        <v>-5</v>
      </c>
      <c r="DT59" s="218">
        <v>-5</v>
      </c>
      <c r="DU59" s="218">
        <v>-5</v>
      </c>
      <c r="DV59" s="218">
        <v>-5</v>
      </c>
      <c r="DW59" s="218">
        <v>-5</v>
      </c>
      <c r="DX59" s="185">
        <v>-5</v>
      </c>
      <c r="DY59" s="467">
        <f t="shared" ref="DY59:FD59" si="68">+DY38</f>
        <v>0.55000000000000004</v>
      </c>
      <c r="DZ59" s="221">
        <f t="shared" si="68"/>
        <v>0.55000000000000004</v>
      </c>
      <c r="EA59" s="221">
        <f t="shared" si="68"/>
        <v>0.55000000000000004</v>
      </c>
      <c r="EB59" s="221">
        <f t="shared" si="68"/>
        <v>0.85</v>
      </c>
      <c r="EC59" s="221">
        <f t="shared" si="68"/>
        <v>0.85</v>
      </c>
      <c r="ED59" s="221">
        <f t="shared" si="68"/>
        <v>0.85</v>
      </c>
      <c r="EE59" s="221">
        <f t="shared" si="68"/>
        <v>3</v>
      </c>
      <c r="EF59" s="221">
        <f t="shared" si="68"/>
        <v>3</v>
      </c>
      <c r="EG59" s="221">
        <f t="shared" si="68"/>
        <v>3</v>
      </c>
      <c r="EH59" s="221">
        <f t="shared" si="68"/>
        <v>3</v>
      </c>
      <c r="EI59" s="221">
        <f t="shared" si="68"/>
        <v>3</v>
      </c>
      <c r="EJ59" s="221">
        <f t="shared" si="68"/>
        <v>3</v>
      </c>
      <c r="EK59" s="221">
        <f t="shared" si="68"/>
        <v>3</v>
      </c>
      <c r="EL59" s="221">
        <f t="shared" si="68"/>
        <v>3</v>
      </c>
      <c r="EM59" s="221">
        <f t="shared" si="68"/>
        <v>3</v>
      </c>
      <c r="EN59" s="221">
        <f t="shared" si="68"/>
        <v>4.9000000000000004</v>
      </c>
      <c r="EO59" s="221">
        <f t="shared" si="68"/>
        <v>4.9000000000000004</v>
      </c>
      <c r="EP59" s="221">
        <f t="shared" si="68"/>
        <v>4.9000000000000004</v>
      </c>
      <c r="EQ59" s="221">
        <f t="shared" si="68"/>
        <v>4.9000000000000004</v>
      </c>
      <c r="ER59" s="221">
        <f t="shared" si="68"/>
        <v>4.9000000000000004</v>
      </c>
      <c r="ES59" s="221">
        <f t="shared" si="68"/>
        <v>4.9000000000000004</v>
      </c>
      <c r="ET59" s="221">
        <f t="shared" si="68"/>
        <v>4.9000000000000004</v>
      </c>
      <c r="EU59" s="221">
        <f t="shared" si="68"/>
        <v>4.9000000000000004</v>
      </c>
      <c r="EV59" s="221">
        <f t="shared" si="68"/>
        <v>4.9000000000000004</v>
      </c>
      <c r="EW59" s="221">
        <f t="shared" si="68"/>
        <v>4.9000000000000004</v>
      </c>
      <c r="EX59" s="221">
        <f t="shared" si="68"/>
        <v>4.9000000000000004</v>
      </c>
      <c r="EY59" s="221">
        <f t="shared" si="68"/>
        <v>4.9000000000000004</v>
      </c>
      <c r="EZ59" s="221">
        <f t="shared" si="68"/>
        <v>6.25</v>
      </c>
      <c r="FA59" s="221">
        <f t="shared" si="68"/>
        <v>6.25</v>
      </c>
      <c r="FB59" s="221">
        <f t="shared" si="68"/>
        <v>6.25</v>
      </c>
      <c r="FC59" s="221">
        <f t="shared" si="68"/>
        <v>6.25</v>
      </c>
      <c r="FD59" s="221">
        <f t="shared" si="68"/>
        <v>6.25</v>
      </c>
      <c r="FE59" s="221">
        <f t="shared" ref="FE59:FW59" si="69">+FE38</f>
        <v>6.25</v>
      </c>
      <c r="FF59" s="221">
        <f t="shared" si="69"/>
        <v>6.25</v>
      </c>
      <c r="FG59" s="221">
        <f t="shared" si="69"/>
        <v>6.25</v>
      </c>
      <c r="FH59" s="221">
        <f t="shared" si="69"/>
        <v>6.25</v>
      </c>
      <c r="FI59" s="221">
        <f t="shared" si="69"/>
        <v>6.25</v>
      </c>
      <c r="FJ59" s="221">
        <f t="shared" si="69"/>
        <v>6.25</v>
      </c>
      <c r="FK59" s="221">
        <f t="shared" si="69"/>
        <v>6.25</v>
      </c>
      <c r="FL59" s="221">
        <f t="shared" si="69"/>
        <v>7.9</v>
      </c>
      <c r="FM59" s="221">
        <f t="shared" si="69"/>
        <v>7.9</v>
      </c>
      <c r="FN59" s="221">
        <f t="shared" si="69"/>
        <v>7.9</v>
      </c>
      <c r="FO59" s="221">
        <f t="shared" si="69"/>
        <v>7.9</v>
      </c>
      <c r="FP59" s="221">
        <f t="shared" si="69"/>
        <v>7.9</v>
      </c>
      <c r="FQ59" s="221">
        <f t="shared" si="69"/>
        <v>7.9</v>
      </c>
      <c r="FR59" s="221">
        <f t="shared" si="69"/>
        <v>7.9</v>
      </c>
      <c r="FS59" s="221">
        <f t="shared" si="69"/>
        <v>7.9</v>
      </c>
      <c r="FT59" s="221">
        <f t="shared" si="69"/>
        <v>7.9</v>
      </c>
      <c r="FU59" s="221">
        <f t="shared" si="69"/>
        <v>7.9</v>
      </c>
      <c r="FV59" s="221">
        <f t="shared" si="69"/>
        <v>7.9</v>
      </c>
      <c r="FW59" s="221">
        <f t="shared" si="69"/>
        <v>7.9</v>
      </c>
      <c r="FX59" s="406" t="s">
        <v>49</v>
      </c>
    </row>
    <row r="60" spans="2:217" s="185" customFormat="1" ht="14" thickBot="1">
      <c r="B60" s="150" t="s">
        <v>67</v>
      </c>
      <c r="C60" s="219"/>
      <c r="D60" s="219"/>
      <c r="E60" s="219"/>
      <c r="F60" s="219"/>
      <c r="G60" s="219"/>
      <c r="H60" s="219"/>
      <c r="I60" s="219"/>
      <c r="J60" s="219"/>
      <c r="K60" s="219"/>
      <c r="L60" s="219"/>
      <c r="M60" s="219"/>
      <c r="N60" s="219"/>
      <c r="O60" s="218">
        <v>-5</v>
      </c>
      <c r="P60" s="218">
        <v>-5</v>
      </c>
      <c r="Q60" s="218">
        <v>-5</v>
      </c>
      <c r="R60" s="218">
        <v>-5</v>
      </c>
      <c r="S60" s="218">
        <v>-5</v>
      </c>
      <c r="T60" s="218">
        <v>-5</v>
      </c>
      <c r="U60" s="218">
        <v>-5</v>
      </c>
      <c r="V60" s="218">
        <v>-5</v>
      </c>
      <c r="W60" s="218">
        <v>-5</v>
      </c>
      <c r="X60" s="218">
        <v>-5</v>
      </c>
      <c r="Y60" s="218">
        <v>-5</v>
      </c>
      <c r="Z60" s="218">
        <v>-5</v>
      </c>
      <c r="AA60" s="218">
        <v>-5</v>
      </c>
      <c r="AB60" s="218">
        <v>-5</v>
      </c>
      <c r="AC60" s="218">
        <v>-5</v>
      </c>
      <c r="AD60" s="218">
        <v>-5</v>
      </c>
      <c r="AE60" s="218">
        <v>-5</v>
      </c>
      <c r="AF60" s="218">
        <v>-5</v>
      </c>
      <c r="AG60" s="218">
        <v>-5</v>
      </c>
      <c r="AH60" s="218">
        <v>-5</v>
      </c>
      <c r="AI60" s="218">
        <v>-5</v>
      </c>
      <c r="AJ60" s="218">
        <v>-5</v>
      </c>
      <c r="AK60" s="218">
        <v>-5</v>
      </c>
      <c r="AL60" s="218">
        <v>-5</v>
      </c>
      <c r="AM60" s="218">
        <v>-5</v>
      </c>
      <c r="AN60" s="218">
        <v>-5</v>
      </c>
      <c r="AO60" s="218">
        <v>-5</v>
      </c>
      <c r="AP60" s="218">
        <v>-5</v>
      </c>
      <c r="AQ60" s="218">
        <v>-5</v>
      </c>
      <c r="AR60" s="218">
        <v>-5</v>
      </c>
      <c r="AS60" s="218">
        <v>-5</v>
      </c>
      <c r="AT60" s="218">
        <v>-5</v>
      </c>
      <c r="AU60" s="218">
        <v>-5</v>
      </c>
      <c r="AV60" s="218">
        <v>-5</v>
      </c>
      <c r="AW60" s="218">
        <v>-5</v>
      </c>
      <c r="AX60" s="218">
        <v>-5</v>
      </c>
      <c r="AY60" s="218">
        <v>-5</v>
      </c>
      <c r="AZ60" s="218">
        <v>-5</v>
      </c>
      <c r="BA60" s="218">
        <v>-5</v>
      </c>
      <c r="BB60" s="218">
        <v>-5</v>
      </c>
      <c r="BC60" s="218">
        <v>-5</v>
      </c>
      <c r="BD60" s="218">
        <v>-5</v>
      </c>
      <c r="BE60" s="218">
        <v>-5</v>
      </c>
      <c r="BF60" s="218">
        <v>-5</v>
      </c>
      <c r="BG60" s="218">
        <v>-5</v>
      </c>
      <c r="BH60" s="218">
        <v>-5</v>
      </c>
      <c r="BI60" s="218">
        <v>-5</v>
      </c>
      <c r="BJ60" s="218">
        <v>-5</v>
      </c>
      <c r="BK60" s="218">
        <v>-5</v>
      </c>
      <c r="BL60" s="218">
        <v>-5</v>
      </c>
      <c r="BM60" s="218">
        <v>-5</v>
      </c>
      <c r="BN60" s="218">
        <v>-5</v>
      </c>
      <c r="BO60" s="218">
        <v>-5</v>
      </c>
      <c r="BP60" s="218">
        <v>-5</v>
      </c>
      <c r="BQ60" s="218">
        <v>-5</v>
      </c>
      <c r="BR60" s="218">
        <v>-5</v>
      </c>
      <c r="BS60" s="218">
        <v>-5</v>
      </c>
      <c r="BT60" s="218">
        <v>-5</v>
      </c>
      <c r="BU60" s="218">
        <v>-5</v>
      </c>
      <c r="BV60" s="218">
        <v>-5</v>
      </c>
      <c r="BW60" s="218">
        <v>-5</v>
      </c>
      <c r="BX60" s="218">
        <v>-5</v>
      </c>
      <c r="BY60" s="218">
        <v>-5</v>
      </c>
      <c r="BZ60" s="218">
        <v>-5</v>
      </c>
      <c r="CA60" s="218">
        <v>-5</v>
      </c>
      <c r="CB60" s="218">
        <v>-5</v>
      </c>
      <c r="CC60" s="218">
        <v>-5</v>
      </c>
      <c r="CD60" s="218">
        <v>-5</v>
      </c>
      <c r="CE60" s="218">
        <v>-5</v>
      </c>
      <c r="CF60" s="218">
        <v>-5</v>
      </c>
      <c r="CG60" s="218">
        <v>-5</v>
      </c>
      <c r="CH60" s="218">
        <v>-5</v>
      </c>
      <c r="CI60" s="218">
        <v>-5</v>
      </c>
      <c r="CJ60" s="218">
        <v>-5</v>
      </c>
      <c r="CK60" s="218">
        <v>-5</v>
      </c>
      <c r="CL60" s="218">
        <v>-5</v>
      </c>
      <c r="CM60" s="218">
        <v>-5</v>
      </c>
      <c r="CN60" s="218">
        <v>-5</v>
      </c>
      <c r="CO60" s="218">
        <v>-5</v>
      </c>
      <c r="CP60" s="218">
        <v>-5</v>
      </c>
      <c r="CQ60" s="218">
        <v>-5</v>
      </c>
      <c r="CR60" s="218">
        <v>-5</v>
      </c>
      <c r="CS60" s="218">
        <v>-5</v>
      </c>
      <c r="CT60" s="218">
        <v>-5</v>
      </c>
      <c r="CU60" s="218">
        <v>-5</v>
      </c>
      <c r="CV60" s="218">
        <v>-5</v>
      </c>
      <c r="CW60" s="218">
        <v>-5</v>
      </c>
      <c r="CX60" s="218">
        <v>-5</v>
      </c>
      <c r="CY60" s="218">
        <v>-5</v>
      </c>
      <c r="CZ60" s="218">
        <v>-5</v>
      </c>
      <c r="DA60" s="218">
        <v>-5</v>
      </c>
      <c r="DB60" s="218">
        <v>-5</v>
      </c>
      <c r="DC60" s="218">
        <v>-5</v>
      </c>
      <c r="DD60" s="218">
        <v>-5</v>
      </c>
      <c r="DE60" s="218">
        <v>-5</v>
      </c>
      <c r="DF60" s="218">
        <v>-5</v>
      </c>
      <c r="DG60" s="218">
        <v>-5</v>
      </c>
      <c r="DH60" s="218">
        <v>-5</v>
      </c>
      <c r="DI60" s="218">
        <v>-5</v>
      </c>
      <c r="DJ60" s="218">
        <v>-5</v>
      </c>
      <c r="DK60" s="218">
        <v>-5</v>
      </c>
      <c r="DL60" s="218">
        <v>-5</v>
      </c>
      <c r="DM60" s="218">
        <v>-5</v>
      </c>
      <c r="DN60" s="218">
        <v>-5</v>
      </c>
      <c r="DO60" s="218">
        <v>-5</v>
      </c>
      <c r="DP60" s="218">
        <v>-5</v>
      </c>
      <c r="DQ60" s="218">
        <v>-5</v>
      </c>
      <c r="DR60" s="218">
        <v>-5</v>
      </c>
      <c r="DS60" s="218">
        <v>-5</v>
      </c>
      <c r="DT60" s="218">
        <v>-5</v>
      </c>
      <c r="DU60" s="218">
        <v>-5</v>
      </c>
      <c r="DV60" s="218">
        <v>-5</v>
      </c>
      <c r="DW60" s="218">
        <v>-5</v>
      </c>
      <c r="DX60" s="185">
        <v>-5</v>
      </c>
      <c r="DY60" s="477">
        <f t="shared" ref="DY60:FD60" si="70">+DY39</f>
        <v>0.55000000000000004</v>
      </c>
      <c r="DZ60" s="223">
        <f t="shared" si="70"/>
        <v>0.55000000000000004</v>
      </c>
      <c r="EA60" s="223">
        <f t="shared" si="70"/>
        <v>0.55000000000000004</v>
      </c>
      <c r="EB60" s="223">
        <f t="shared" si="70"/>
        <v>0.85</v>
      </c>
      <c r="EC60" s="223">
        <f t="shared" si="70"/>
        <v>0.85</v>
      </c>
      <c r="ED60" s="223">
        <f t="shared" si="70"/>
        <v>0.85</v>
      </c>
      <c r="EE60" s="223">
        <f t="shared" si="70"/>
        <v>9</v>
      </c>
      <c r="EF60" s="223">
        <f t="shared" si="70"/>
        <v>9</v>
      </c>
      <c r="EG60" s="223">
        <f t="shared" si="70"/>
        <v>9</v>
      </c>
      <c r="EH60" s="223">
        <f t="shared" si="70"/>
        <v>9</v>
      </c>
      <c r="EI60" s="223">
        <f t="shared" si="70"/>
        <v>9</v>
      </c>
      <c r="EJ60" s="223">
        <f t="shared" si="70"/>
        <v>9</v>
      </c>
      <c r="EK60" s="223">
        <f t="shared" si="70"/>
        <v>9</v>
      </c>
      <c r="EL60" s="223">
        <f t="shared" si="70"/>
        <v>9</v>
      </c>
      <c r="EM60" s="223">
        <f t="shared" si="70"/>
        <v>9</v>
      </c>
      <c r="EN60" s="223">
        <f t="shared" si="70"/>
        <v>15</v>
      </c>
      <c r="EO60" s="223">
        <f t="shared" si="70"/>
        <v>15</v>
      </c>
      <c r="EP60" s="223">
        <f t="shared" si="70"/>
        <v>15</v>
      </c>
      <c r="EQ60" s="223">
        <f t="shared" si="70"/>
        <v>15</v>
      </c>
      <c r="ER60" s="223">
        <f t="shared" si="70"/>
        <v>15</v>
      </c>
      <c r="ES60" s="223">
        <f t="shared" si="70"/>
        <v>15</v>
      </c>
      <c r="ET60" s="223">
        <f t="shared" si="70"/>
        <v>15</v>
      </c>
      <c r="EU60" s="223">
        <f t="shared" si="70"/>
        <v>15</v>
      </c>
      <c r="EV60" s="223">
        <f t="shared" si="70"/>
        <v>15</v>
      </c>
      <c r="EW60" s="223">
        <f t="shared" si="70"/>
        <v>15</v>
      </c>
      <c r="EX60" s="223">
        <f t="shared" si="70"/>
        <v>15</v>
      </c>
      <c r="EY60" s="223">
        <f t="shared" si="70"/>
        <v>15</v>
      </c>
      <c r="EZ60" s="223">
        <f t="shared" si="70"/>
        <v>18.5</v>
      </c>
      <c r="FA60" s="223">
        <f t="shared" si="70"/>
        <v>18.5</v>
      </c>
      <c r="FB60" s="223">
        <f t="shared" si="70"/>
        <v>18.5</v>
      </c>
      <c r="FC60" s="223">
        <f t="shared" si="70"/>
        <v>18.5</v>
      </c>
      <c r="FD60" s="223">
        <f t="shared" si="70"/>
        <v>18.5</v>
      </c>
      <c r="FE60" s="223">
        <f t="shared" ref="FE60:FW60" si="71">+FE39</f>
        <v>18.5</v>
      </c>
      <c r="FF60" s="223">
        <f t="shared" si="71"/>
        <v>18.5</v>
      </c>
      <c r="FG60" s="223">
        <f t="shared" si="71"/>
        <v>18.5</v>
      </c>
      <c r="FH60" s="223">
        <f t="shared" si="71"/>
        <v>18.5</v>
      </c>
      <c r="FI60" s="223">
        <f t="shared" si="71"/>
        <v>18.5</v>
      </c>
      <c r="FJ60" s="223">
        <f t="shared" si="71"/>
        <v>18.5</v>
      </c>
      <c r="FK60" s="223">
        <f t="shared" si="71"/>
        <v>18.5</v>
      </c>
      <c r="FL60" s="223">
        <f t="shared" si="71"/>
        <v>22.7</v>
      </c>
      <c r="FM60" s="223">
        <f t="shared" si="71"/>
        <v>22.7</v>
      </c>
      <c r="FN60" s="223">
        <f t="shared" si="71"/>
        <v>22.7</v>
      </c>
      <c r="FO60" s="223">
        <f t="shared" si="71"/>
        <v>22.7</v>
      </c>
      <c r="FP60" s="223">
        <f t="shared" si="71"/>
        <v>22.7</v>
      </c>
      <c r="FQ60" s="223">
        <f t="shared" si="71"/>
        <v>22.7</v>
      </c>
      <c r="FR60" s="223">
        <f t="shared" si="71"/>
        <v>22.7</v>
      </c>
      <c r="FS60" s="223">
        <f t="shared" si="71"/>
        <v>22.7</v>
      </c>
      <c r="FT60" s="223">
        <f t="shared" si="71"/>
        <v>22.7</v>
      </c>
      <c r="FU60" s="223">
        <f t="shared" si="71"/>
        <v>22.7</v>
      </c>
      <c r="FV60" s="223">
        <f t="shared" si="71"/>
        <v>22.7</v>
      </c>
      <c r="FW60" s="223">
        <f t="shared" si="71"/>
        <v>22.7</v>
      </c>
      <c r="FX60" s="406" t="s">
        <v>49</v>
      </c>
    </row>
    <row r="61" spans="2:217" s="185" customFormat="1">
      <c r="B61" s="144" t="s">
        <v>56</v>
      </c>
      <c r="C61" s="220">
        <f>C33-SUM(C62:C$65)</f>
        <v>0</v>
      </c>
      <c r="D61" s="220">
        <f>D33-SUM(D62:D$65)</f>
        <v>0</v>
      </c>
      <c r="E61" s="220">
        <f>E33-SUM(E62:E$65)</f>
        <v>0</v>
      </c>
      <c r="F61" s="220">
        <f>F33-SUM(F62:F$65)</f>
        <v>0</v>
      </c>
      <c r="G61" s="220">
        <f>G33-SUM(G62:G$65)</f>
        <v>0</v>
      </c>
      <c r="H61" s="220">
        <f>H33-SUM(H62:H$65)</f>
        <v>0</v>
      </c>
      <c r="I61" s="220">
        <f>I33-SUM(I62:I$65)</f>
        <v>0</v>
      </c>
      <c r="J61" s="220">
        <f>J33-SUM(J62:J$65)</f>
        <v>0</v>
      </c>
      <c r="K61" s="220">
        <f>K33-SUM(K62:K$65)</f>
        <v>0</v>
      </c>
      <c r="L61" s="220">
        <f>L33-SUM(L62:L$65)</f>
        <v>0</v>
      </c>
      <c r="M61" s="220">
        <f>M33-SUM(M62:M$65)</f>
        <v>0</v>
      </c>
      <c r="N61" s="220">
        <f>N33-SUM(N62:N$65)</f>
        <v>0</v>
      </c>
      <c r="O61" s="220">
        <f>O33-SUM(O62:O$65)</f>
        <v>0</v>
      </c>
      <c r="P61" s="220">
        <f>P33-SUM(P62:P$65)</f>
        <v>0</v>
      </c>
      <c r="Q61" s="220">
        <f>Q33-SUM(Q62:Q$65)</f>
        <v>0</v>
      </c>
      <c r="R61" s="220">
        <f>R33-SUM(R62:R$65)</f>
        <v>0</v>
      </c>
      <c r="S61" s="220">
        <f>S33-SUM(S62:S$65)</f>
        <v>0</v>
      </c>
      <c r="T61" s="220">
        <f>T33-SUM(T62:T$65)</f>
        <v>0</v>
      </c>
      <c r="U61" s="220">
        <f>U33-SUM(U62:U$65)</f>
        <v>0</v>
      </c>
      <c r="V61" s="220">
        <f>V33-SUM(V62:V$65)</f>
        <v>0</v>
      </c>
      <c r="W61" s="220">
        <f>W33-SUM(W62:W$65)</f>
        <v>0</v>
      </c>
      <c r="X61" s="220">
        <f>X33-SUM(X62:X$65)</f>
        <v>0</v>
      </c>
      <c r="Y61" s="220">
        <f>Y33-SUM(Y62:Y$65)</f>
        <v>0</v>
      </c>
      <c r="Z61" s="220">
        <f>Z33-SUM(Z62:Z$65)</f>
        <v>0</v>
      </c>
      <c r="AA61" s="220">
        <f>AA33-SUM(AA62:AA$65)</f>
        <v>0</v>
      </c>
      <c r="AB61" s="220">
        <f>AB33-SUM(AB62:AB$65)</f>
        <v>0</v>
      </c>
      <c r="AC61" s="220">
        <f>AC33-SUM(AC62:AC$65)</f>
        <v>0</v>
      </c>
      <c r="AD61" s="220">
        <f>AD33-SUM(AD62:AD$65)</f>
        <v>0</v>
      </c>
      <c r="AE61" s="220">
        <f>AE33-SUM(AE62:AE$65)</f>
        <v>0</v>
      </c>
      <c r="AF61" s="220">
        <f>AF33-SUM(AF62:AF$65)</f>
        <v>0</v>
      </c>
      <c r="AG61" s="220">
        <f>AG33-SUM(AG62:AG$65)</f>
        <v>0</v>
      </c>
      <c r="AH61" s="220">
        <f>AH33-SUM(AH62:AH$65)</f>
        <v>0</v>
      </c>
      <c r="AI61" s="220">
        <f>AI33-SUM(AI62:AI$65)</f>
        <v>0</v>
      </c>
      <c r="AJ61" s="220">
        <f>AJ33-SUM(AJ62:AJ$65)</f>
        <v>0</v>
      </c>
      <c r="AK61" s="220">
        <f>AK33-SUM(AK62:AK$65)</f>
        <v>0</v>
      </c>
      <c r="AL61" s="220">
        <f>AL33-SUM(AL62:AL$65)</f>
        <v>0</v>
      </c>
      <c r="AM61" s="220">
        <f>AM33-SUM(AM62:AM$65)</f>
        <v>0</v>
      </c>
      <c r="AN61" s="220">
        <f>AN33-SUM(AN62:AN$65)</f>
        <v>0</v>
      </c>
      <c r="AO61" s="220">
        <f>AO33-SUM(AO62:AO$65)</f>
        <v>0</v>
      </c>
      <c r="AP61" s="220">
        <f>AP33-SUM(AP62:AP$65)</f>
        <v>0</v>
      </c>
      <c r="AQ61" s="220">
        <f>AQ33-SUM(AQ62:AQ$65)</f>
        <v>0</v>
      </c>
      <c r="AR61" s="220">
        <f>AR33-SUM(AR62:AR$65)</f>
        <v>0</v>
      </c>
      <c r="AS61" s="220">
        <f>AS33-SUM(AS62:AS$65)</f>
        <v>0</v>
      </c>
      <c r="AT61" s="220">
        <f>AT33-SUM(AT62:AT$65)</f>
        <v>0</v>
      </c>
      <c r="AU61" s="220">
        <f>AU33-SUM(AU62:AU$65)</f>
        <v>0</v>
      </c>
      <c r="AV61" s="220">
        <f>AV33-SUM(AV62:AV$65)</f>
        <v>0</v>
      </c>
      <c r="AW61" s="220">
        <f>AW33-SUM(AW62:AW$65)</f>
        <v>0</v>
      </c>
      <c r="AX61" s="220">
        <f>AX33-SUM(AX62:AX$65)</f>
        <v>0</v>
      </c>
      <c r="AY61" s="220">
        <f>AY33-SUM(AY62:AY$65)</f>
        <v>0</v>
      </c>
      <c r="AZ61" s="220">
        <f>AZ33-SUM(AZ62:AZ$65)</f>
        <v>0</v>
      </c>
      <c r="BA61" s="220">
        <f>BA33-SUM(BA62:BA$65)</f>
        <v>0</v>
      </c>
      <c r="BB61" s="220">
        <f>BB33-SUM(BB62:BB$65)</f>
        <v>0</v>
      </c>
      <c r="BC61" s="220">
        <f>BC33-SUM(BC62:BC$65)</f>
        <v>0</v>
      </c>
      <c r="BD61" s="220">
        <f>BD33-SUM(BD62:BD$65)</f>
        <v>0</v>
      </c>
      <c r="BE61" s="220">
        <f>BE33-SUM(BE62:BE$65)</f>
        <v>0</v>
      </c>
      <c r="BF61" s="220">
        <f>BF33-SUM(BF62:BF$65)</f>
        <v>0</v>
      </c>
      <c r="BG61" s="220">
        <f>BG33-SUM(BG62:BG$65)</f>
        <v>3.4799999999999998E-2</v>
      </c>
      <c r="BH61" s="220">
        <f>BH33-SUM(BH62:BH$65)</f>
        <v>3.4799999999999998E-2</v>
      </c>
      <c r="BI61" s="220">
        <f>BI33-SUM(BI62:BI$65)</f>
        <v>3.4799999999999998E-2</v>
      </c>
      <c r="BJ61" s="220">
        <f>BJ33-SUM(BJ62:BJ$65)</f>
        <v>3.4799999999999998E-2</v>
      </c>
      <c r="BK61" s="220">
        <f>BK33-SUM(BK62:BK$65)</f>
        <v>0</v>
      </c>
      <c r="BL61" s="220">
        <f>BL33-SUM(BL62:BL$65)</f>
        <v>0</v>
      </c>
      <c r="BM61" s="220">
        <f>BM33-SUM(BM62:BM$65)</f>
        <v>0</v>
      </c>
      <c r="BN61" s="220">
        <f>BN33-SUM(BN62:BN$65)</f>
        <v>0</v>
      </c>
      <c r="BO61" s="220">
        <f>BO33-SUM(BO62:BO$65)</f>
        <v>0</v>
      </c>
      <c r="BP61" s="220">
        <f>BP33-SUM(BP62:BP$65)</f>
        <v>0</v>
      </c>
      <c r="BQ61" s="220">
        <f>BQ33-SUM(BQ62:BQ$65)</f>
        <v>0</v>
      </c>
      <c r="BR61" s="220">
        <f>BR33-SUM(BR62:BR$65)</f>
        <v>0</v>
      </c>
      <c r="BS61" s="220">
        <f>BS33-SUM(BS62:BS$65)</f>
        <v>3.4799999999999998E-2</v>
      </c>
      <c r="BT61" s="220">
        <f>BT33-SUM(BT62:BT$65)</f>
        <v>3.4799999999999998E-2</v>
      </c>
      <c r="BU61" s="220">
        <f>BU33-SUM(BU62:BU$65)</f>
        <v>3.4799999999999998E-2</v>
      </c>
      <c r="BV61" s="220">
        <f>BV33-SUM(BV62:BV$65)</f>
        <v>3.4799999999999998E-2</v>
      </c>
      <c r="BW61" s="220">
        <f>BW33-SUM(BW62:BW$65)</f>
        <v>0</v>
      </c>
      <c r="BX61" s="220">
        <f>BX33-SUM(BX62:BX$65)</f>
        <v>0</v>
      </c>
      <c r="BY61" s="220">
        <f>BY33-SUM(BY62:BY$65)</f>
        <v>0</v>
      </c>
      <c r="BZ61" s="220">
        <f>BZ33-SUM(BZ62:BZ$65)</f>
        <v>0</v>
      </c>
      <c r="CA61" s="220">
        <f>CA33-SUM(CA62:CA$65)</f>
        <v>0</v>
      </c>
      <c r="CB61" s="220">
        <f>CB33-SUM(CB62:CB$65)</f>
        <v>0</v>
      </c>
      <c r="CC61" s="220">
        <f>CC33-SUM(CC62:CC$65)</f>
        <v>0</v>
      </c>
      <c r="CD61" s="220">
        <f>CD33-SUM(CD62:CD$65)</f>
        <v>0</v>
      </c>
      <c r="CE61" s="220">
        <f>CE33-SUM(CE62:CE$65)</f>
        <v>3.4799999999999998E-2</v>
      </c>
      <c r="CF61" s="220">
        <f>CF33-SUM(CF62:CF$65)</f>
        <v>3.4799999999999998E-2</v>
      </c>
      <c r="CG61" s="220">
        <f>CG33-SUM(CG62:CG$65)</f>
        <v>3.4799999999999998E-2</v>
      </c>
      <c r="CH61" s="220">
        <f>CH33-SUM(CH62:CH$65)</f>
        <v>3.4799999999999998E-2</v>
      </c>
      <c r="CI61" s="220"/>
      <c r="CJ61" s="221">
        <f>CJ33-SUM(CJ62:CJ$65)</f>
        <v>0</v>
      </c>
      <c r="CK61" s="221">
        <f>CK33-SUM(CK62:CK$65)</f>
        <v>0</v>
      </c>
      <c r="CL61" s="221">
        <f>CL33-SUM(CL62:CL$65)</f>
        <v>0</v>
      </c>
      <c r="CM61" s="221">
        <f>CM33-SUM(CM62:CM$65)</f>
        <v>0</v>
      </c>
      <c r="CN61" s="221">
        <f>CN33-SUM(CN62:CN$65)</f>
        <v>0</v>
      </c>
      <c r="CO61" s="221">
        <f>CO33-SUM(CO62:CO$65)</f>
        <v>0</v>
      </c>
      <c r="CP61" s="221">
        <f>CP33-SUM(CP62:CP$65)</f>
        <v>0</v>
      </c>
      <c r="CQ61" s="221">
        <f>CQ33-SUM(CQ62:CQ$65)</f>
        <v>3.6799999999999999E-2</v>
      </c>
      <c r="CR61" s="221">
        <f>CR33-SUM(CR62:CR$65)</f>
        <v>4.1700000000000015E-2</v>
      </c>
      <c r="CS61" s="221">
        <f>CS33-SUM(CS62:CS$65)</f>
        <v>4.1700000000000015E-2</v>
      </c>
      <c r="CT61" s="221">
        <f>CT33-SUM(CT62:CT$65)</f>
        <v>4.1700000000000015E-2</v>
      </c>
      <c r="CU61" s="221">
        <f>CU33-SUM(CU62:CU$65)</f>
        <v>0</v>
      </c>
      <c r="CV61" s="221">
        <f>CV33-SUM(CV62:CV$65)</f>
        <v>0</v>
      </c>
      <c r="CW61" s="221">
        <f>CW33-SUM(CW62:CW$65)</f>
        <v>0</v>
      </c>
      <c r="CX61" s="221">
        <f>CX33-SUM(CX62:CX$65)</f>
        <v>0</v>
      </c>
      <c r="CY61" s="221">
        <f>CY33-SUM(CY62:CY$65)</f>
        <v>0</v>
      </c>
      <c r="CZ61" s="221">
        <f>CZ33-SUM(CZ62:CZ$65)</f>
        <v>0</v>
      </c>
      <c r="DA61" s="221">
        <f>DA33-SUM(DA62:DA$65)</f>
        <v>0</v>
      </c>
      <c r="DB61" s="221">
        <f>DB33-SUM(DB62:DB$65)</f>
        <v>0</v>
      </c>
      <c r="DC61" s="221">
        <f>DC33-SUM(DC62:DC$65)</f>
        <v>4.1700000000000015E-2</v>
      </c>
      <c r="DD61" s="221">
        <f>DD33-SUM(DD62:DD$65)</f>
        <v>4.1700000000000015E-2</v>
      </c>
      <c r="DE61" s="221">
        <f>DE33-SUM(DE62:DE$65)</f>
        <v>4.1700000000000015E-2</v>
      </c>
      <c r="DF61" s="221">
        <f>DF33-SUM(DF62:DF$65)</f>
        <v>4.1700000000000015E-2</v>
      </c>
      <c r="DG61" s="221">
        <f>DG33-SUM(DG62:DG$65)</f>
        <v>0</v>
      </c>
      <c r="DH61" s="221">
        <f>DH33-SUM(DH62:DH$65)</f>
        <v>0</v>
      </c>
      <c r="DI61" s="221">
        <f>DI33-SUM(DI62:DI$65)</f>
        <v>0</v>
      </c>
      <c r="DJ61" s="221">
        <f>DJ33-SUM(DJ62:DJ$65)</f>
        <v>0</v>
      </c>
      <c r="DK61" s="221">
        <f>DK33-SUM(DK62:DK$65)</f>
        <v>0</v>
      </c>
      <c r="DL61" s="221">
        <f>DL33-SUM(DL62:DL$65)</f>
        <v>0</v>
      </c>
      <c r="DM61" s="221">
        <f>DM33-SUM(DM62:DM$65)</f>
        <v>0</v>
      </c>
      <c r="DN61" s="221">
        <f>DN33-SUM(DN62:DN$65)</f>
        <v>0</v>
      </c>
      <c r="DO61" s="220">
        <f>DO33-SUM(DO62:DO$65)</f>
        <v>4.1700000000000015E-2</v>
      </c>
      <c r="DP61" s="220">
        <f>DP33-SUM(DP62:DP$65)</f>
        <v>4.1700000000000015E-2</v>
      </c>
      <c r="DQ61" s="220">
        <f>DQ33-SUM(DQ62:DQ$65)</f>
        <v>4.1700000000000015E-2</v>
      </c>
      <c r="DR61" s="220">
        <f>DR33-SUM(DR62:DR$65)</f>
        <v>4.1700000000000015E-2</v>
      </c>
      <c r="DS61" s="220">
        <f>DS33-SUM(DS62:DS$65)</f>
        <v>0</v>
      </c>
      <c r="DT61" s="220">
        <f>DT33-SUM(DT62:DT$65)</f>
        <v>0</v>
      </c>
      <c r="DU61" s="220">
        <f>DU33-SUM(DU62:DU$65)</f>
        <v>0</v>
      </c>
      <c r="DV61" s="220">
        <f>DV33-SUM(DV62:DV$65)</f>
        <v>0</v>
      </c>
      <c r="DW61" s="220">
        <f>DW33-SUM(DW62:DW$65)</f>
        <v>0</v>
      </c>
      <c r="DX61" s="220">
        <f>DX33-SUM(DX62:DX$65)</f>
        <v>0</v>
      </c>
      <c r="DY61" s="456">
        <f>DY33-SUM(DY62:DY$65)</f>
        <v>0</v>
      </c>
      <c r="DZ61" s="220">
        <f>DZ33-SUM(DZ62:DZ$65)</f>
        <v>0</v>
      </c>
      <c r="EA61" s="220">
        <f>EA33-SUM(EA62:EA$65)</f>
        <v>4.8960000000000004E-2</v>
      </c>
      <c r="EB61" s="220">
        <f>EB33-SUM(EB62:EB$65)</f>
        <v>5.5770000000000014E-2</v>
      </c>
      <c r="EC61" s="220">
        <f>EC33-SUM(EC62:EC$65)</f>
        <v>5.5770000000000014E-2</v>
      </c>
      <c r="ED61" s="220">
        <f>ED33-SUM(ED62:ED$65)</f>
        <v>5.5770000000000014E-2</v>
      </c>
      <c r="EE61" s="220">
        <f>EE33-SUM(EE62:EE$65)</f>
        <v>0</v>
      </c>
      <c r="EF61" s="220">
        <f>EF33-SUM(EF62:EF$65)</f>
        <v>0</v>
      </c>
      <c r="EG61" s="220">
        <f>EG33-SUM(EG62:EG$65)</f>
        <v>0</v>
      </c>
      <c r="EH61" s="220">
        <f>EH33-SUM(EH62:EH$65)</f>
        <v>0</v>
      </c>
      <c r="EI61" s="220">
        <f>EI33-SUM(EI62:EI$65)</f>
        <v>0</v>
      </c>
      <c r="EJ61" s="220">
        <f>EJ33-SUM(EJ62:EJ$65)</f>
        <v>0</v>
      </c>
      <c r="EK61" s="220">
        <f>EK33-SUM(EK62:EK$65)</f>
        <v>0</v>
      </c>
      <c r="EL61" s="220">
        <f>EL33-SUM(EL62:EL$65)</f>
        <v>0</v>
      </c>
      <c r="EM61" s="220">
        <f>EM33-SUM(EM62:EM$65)</f>
        <v>5.5769999999999986E-2</v>
      </c>
      <c r="EN61" s="220">
        <f>EN33-SUM(EN62:EN$65)</f>
        <v>6.7849999999999966E-2</v>
      </c>
      <c r="EO61" s="220">
        <f>EO33-SUM(EO62:EO$65)</f>
        <v>6.7849999999999966E-2</v>
      </c>
      <c r="EP61" s="220">
        <f>EP33-SUM(EP62:EP$65)</f>
        <v>6.7849999999999966E-2</v>
      </c>
      <c r="EQ61" s="220">
        <f>EQ33-SUM(EQ62:EQ$65)</f>
        <v>0</v>
      </c>
      <c r="ER61" s="220">
        <f>ER33-SUM(ER62:ER$65)</f>
        <v>0</v>
      </c>
      <c r="ES61" s="220">
        <f>ES33-SUM(ES62:ES$65)</f>
        <v>0</v>
      </c>
      <c r="ET61" s="220">
        <f>ET33-SUM(ET62:ET$65)</f>
        <v>0</v>
      </c>
      <c r="EU61" s="220">
        <f>EU33-SUM(EU62:EU$65)</f>
        <v>0</v>
      </c>
      <c r="EV61" s="220">
        <f>EV33-SUM(EV62:EV$65)</f>
        <v>0</v>
      </c>
      <c r="EW61" s="220">
        <f>EW33-SUM(EW62:EW$65)</f>
        <v>0</v>
      </c>
      <c r="EX61" s="220">
        <f>EX33-SUM(EX62:EX$65)</f>
        <v>0</v>
      </c>
      <c r="EY61" s="220">
        <f>EY33-SUM(EY62:EY$65)</f>
        <v>6.7849999999999994E-2</v>
      </c>
      <c r="EZ61" s="220">
        <f>EZ33-SUM(EZ62:EZ$65)</f>
        <v>7.6099999999999973E-2</v>
      </c>
      <c r="FA61" s="220">
        <f>FA33-SUM(FA62:FA$65)</f>
        <v>7.6099999999999973E-2</v>
      </c>
      <c r="FB61" s="220">
        <f>FB33-SUM(FB62:FB$65)</f>
        <v>7.6099999999999973E-2</v>
      </c>
      <c r="FC61" s="220">
        <f>FC33-SUM(FC62:FC$65)</f>
        <v>0</v>
      </c>
      <c r="FD61" s="220">
        <f>FD33-SUM(FD62:FD$65)</f>
        <v>0</v>
      </c>
      <c r="FE61" s="220">
        <f>FE33-SUM(FE62:FE$65)</f>
        <v>0</v>
      </c>
      <c r="FF61" s="220">
        <f>FF33-SUM(FF62:FF$65)</f>
        <v>0</v>
      </c>
      <c r="FG61" s="220">
        <f>FG33-SUM(FG62:FG$65)</f>
        <v>0</v>
      </c>
      <c r="FH61" s="220">
        <f>FH33-SUM(FH62:FH$65)</f>
        <v>0</v>
      </c>
      <c r="FI61" s="220">
        <f>FI33-SUM(FI62:FI$65)</f>
        <v>0</v>
      </c>
      <c r="FJ61" s="220">
        <f>FJ33-SUM(FJ62:FJ$65)</f>
        <v>0</v>
      </c>
      <c r="FK61" s="220">
        <f>FK33-SUM(FK62:FK$65)</f>
        <v>7.6100000000000001E-2</v>
      </c>
      <c r="FL61" s="220">
        <f>FL33-SUM(FL62:FL$65)</f>
        <v>8.7009999999999921E-2</v>
      </c>
      <c r="FM61" s="220">
        <f>FM33-SUM(FM62:FM$65)</f>
        <v>8.7009999999999921E-2</v>
      </c>
      <c r="FN61" s="220">
        <f>FN33-SUM(FN62:FN$65)</f>
        <v>8.7009999999999921E-2</v>
      </c>
      <c r="FO61" s="220">
        <f>FO33-SUM(FO62:FO$65)</f>
        <v>0</v>
      </c>
      <c r="FP61" s="220">
        <f>FP33-SUM(FP62:FP$65)</f>
        <v>0</v>
      </c>
      <c r="FQ61" s="220">
        <f>FQ33-SUM(FQ62:FQ$65)</f>
        <v>0</v>
      </c>
      <c r="FR61" s="220">
        <f>FR33-SUM(FR62:FR$65)</f>
        <v>0</v>
      </c>
      <c r="FS61" s="220">
        <f>FS33-SUM(FS62:FS$65)</f>
        <v>0</v>
      </c>
      <c r="FT61" s="220">
        <f>FT33-SUM(FT62:FT$65)</f>
        <v>0</v>
      </c>
      <c r="FU61" s="220">
        <f>FU33-SUM(FU62:FU$65)</f>
        <v>0</v>
      </c>
      <c r="FV61" s="220">
        <f>FV33-SUM(FV62:FV$65)</f>
        <v>0</v>
      </c>
      <c r="FW61" s="220">
        <f>FW33-SUM(FW62:FW$65)</f>
        <v>8.7009999999999948E-2</v>
      </c>
      <c r="FX61" s="406" t="s">
        <v>49</v>
      </c>
    </row>
    <row r="62" spans="2:217" s="185" customFormat="1">
      <c r="B62" s="144" t="s">
        <v>57</v>
      </c>
      <c r="C62" s="220">
        <f>C32-SUM(C63:C$65)</f>
        <v>0</v>
      </c>
      <c r="D62" s="220">
        <f>D32-SUM(D63:D$65)</f>
        <v>0</v>
      </c>
      <c r="E62" s="220">
        <f>E32-SUM(E63:E$65)</f>
        <v>0</v>
      </c>
      <c r="F62" s="220">
        <f>F32-SUM(F63:F$65)</f>
        <v>0</v>
      </c>
      <c r="G62" s="220">
        <f>G32-SUM(G63:G$65)</f>
        <v>0</v>
      </c>
      <c r="H62" s="220">
        <f>H32-SUM(H63:H$65)</f>
        <v>0</v>
      </c>
      <c r="I62" s="220">
        <f>I32-SUM(I63:I$65)</f>
        <v>0</v>
      </c>
      <c r="J62" s="220">
        <f>J32-SUM(J63:J$65)</f>
        <v>0</v>
      </c>
      <c r="K62" s="220">
        <f>K32-SUM(K63:K$65)</f>
        <v>0</v>
      </c>
      <c r="L62" s="220">
        <f>L32-SUM(L63:L$65)</f>
        <v>0</v>
      </c>
      <c r="M62" s="220">
        <f>M32-SUM(M63:M$65)</f>
        <v>0</v>
      </c>
      <c r="N62" s="220">
        <f>N32-SUM(N63:N$65)</f>
        <v>0</v>
      </c>
      <c r="O62" s="220">
        <f>O32-SUM(O63:O$65)</f>
        <v>0</v>
      </c>
      <c r="P62" s="220">
        <f>P32-SUM(P63:P$65)</f>
        <v>0</v>
      </c>
      <c r="Q62" s="220">
        <f>Q32-SUM(Q63:Q$65)</f>
        <v>0</v>
      </c>
      <c r="R62" s="220">
        <f>R32-SUM(R63:R$65)</f>
        <v>0</v>
      </c>
      <c r="S62" s="220">
        <f>S32-SUM(S63:S$65)</f>
        <v>0</v>
      </c>
      <c r="T62" s="220">
        <f>T32-SUM(T63:T$65)</f>
        <v>0</v>
      </c>
      <c r="U62" s="220">
        <f>U32-SUM(U63:U$65)</f>
        <v>0</v>
      </c>
      <c r="V62" s="220">
        <f>V32-SUM(V63:V$65)</f>
        <v>0</v>
      </c>
      <c r="W62" s="220">
        <f>W32-SUM(W63:W$65)</f>
        <v>0</v>
      </c>
      <c r="X62" s="220">
        <f>X32-SUM(X63:X$65)</f>
        <v>0</v>
      </c>
      <c r="Y62" s="220">
        <f>Y32-SUM(Y63:Y$65)</f>
        <v>0</v>
      </c>
      <c r="Z62" s="220">
        <f>Z32-SUM(Z63:Z$65)</f>
        <v>0</v>
      </c>
      <c r="AA62" s="220">
        <f>AA32-SUM(AA63:AA$65)</f>
        <v>0</v>
      </c>
      <c r="AB62" s="220">
        <f>AB32-SUM(AB63:AB$65)</f>
        <v>0</v>
      </c>
      <c r="AC62" s="220">
        <f>AC32-SUM(AC63:AC$65)</f>
        <v>0</v>
      </c>
      <c r="AD62" s="220">
        <f>AD32-SUM(AD63:AD$65)</f>
        <v>0</v>
      </c>
      <c r="AE62" s="220">
        <f>AE32-SUM(AE63:AE$65)</f>
        <v>0</v>
      </c>
      <c r="AF62" s="220">
        <f>AF32-SUM(AF63:AF$65)</f>
        <v>0</v>
      </c>
      <c r="AG62" s="220">
        <f>AG32-SUM(AG63:AG$65)</f>
        <v>0</v>
      </c>
      <c r="AH62" s="220">
        <f>AH32-SUM(AH63:AH$65)</f>
        <v>0</v>
      </c>
      <c r="AI62" s="220">
        <f>AI32-SUM(AI63:AI$65)</f>
        <v>0</v>
      </c>
      <c r="AJ62" s="220">
        <f>AJ32-SUM(AJ63:AJ$65)</f>
        <v>0</v>
      </c>
      <c r="AK62" s="220">
        <f>AK32-SUM(AK63:AK$65)</f>
        <v>0</v>
      </c>
      <c r="AL62" s="220">
        <f>AL32-SUM(AL63:AL$65)</f>
        <v>0</v>
      </c>
      <c r="AM62" s="220">
        <f>AM32-SUM(AM63:AM$65)</f>
        <v>0</v>
      </c>
      <c r="AN62" s="220">
        <f>AN32-SUM(AN63:AN$65)</f>
        <v>0</v>
      </c>
      <c r="AO62" s="220">
        <f>AO32-SUM(AO63:AO$65)</f>
        <v>0</v>
      </c>
      <c r="AP62" s="220">
        <f>AP32-SUM(AP63:AP$65)</f>
        <v>0</v>
      </c>
      <c r="AQ62" s="220">
        <f>AQ32-SUM(AQ63:AQ$65)</f>
        <v>0</v>
      </c>
      <c r="AR62" s="220">
        <f>AR32-SUM(AR63:AR$65)</f>
        <v>0</v>
      </c>
      <c r="AS62" s="220">
        <f>AS32-SUM(AS63:AS$65)</f>
        <v>0</v>
      </c>
      <c r="AT62" s="220">
        <f>AT32-SUM(AT63:AT$65)</f>
        <v>0</v>
      </c>
      <c r="AU62" s="220">
        <f>AU32-SUM(AU63:AU$65)</f>
        <v>0</v>
      </c>
      <c r="AV62" s="220">
        <f>AV32-SUM(AV63:AV$65)</f>
        <v>0</v>
      </c>
      <c r="AW62" s="220">
        <f>AW32-SUM(AW63:AW$65)</f>
        <v>0</v>
      </c>
      <c r="AX62" s="220">
        <f>AX32-SUM(AX63:AX$65)</f>
        <v>0</v>
      </c>
      <c r="AY62" s="220">
        <f>AY32-SUM(AY63:AY$65)</f>
        <v>0</v>
      </c>
      <c r="AZ62" s="220">
        <f>AZ32-SUM(AZ63:AZ$65)</f>
        <v>0</v>
      </c>
      <c r="BA62" s="220">
        <f>BA32-SUM(BA63:BA$65)</f>
        <v>0</v>
      </c>
      <c r="BB62" s="220">
        <f>BB32-SUM(BB63:BB$65)</f>
        <v>0</v>
      </c>
      <c r="BC62" s="220">
        <f>BC32-SUM(BC63:BC$65)</f>
        <v>0</v>
      </c>
      <c r="BD62" s="220">
        <f>BD32-SUM(BD63:BD$65)</f>
        <v>0</v>
      </c>
      <c r="BE62" s="220">
        <f>BE32-SUM(BE63:BE$65)</f>
        <v>0</v>
      </c>
      <c r="BF62" s="220">
        <f>BF32-SUM(BF63:BF$65)</f>
        <v>0</v>
      </c>
      <c r="BG62" s="220">
        <f>BG32-SUM(BG63:BG$65)</f>
        <v>1.4999999999999986E-2</v>
      </c>
      <c r="BH62" s="220">
        <f>BH32-SUM(BH63:BH$65)</f>
        <v>1.5000000000000013E-2</v>
      </c>
      <c r="BI62" s="220">
        <f>BI32-SUM(BI63:BI$65)</f>
        <v>1.5000000000000013E-2</v>
      </c>
      <c r="BJ62" s="220">
        <f>BJ32-SUM(BJ63:BJ$65)</f>
        <v>1.5000000000000013E-2</v>
      </c>
      <c r="BK62" s="220">
        <f>BK32-SUM(BK63:BK$65)</f>
        <v>0</v>
      </c>
      <c r="BL62" s="220">
        <f>BL32-SUM(BL63:BL$65)</f>
        <v>0</v>
      </c>
      <c r="BM62" s="220">
        <f>BM32-SUM(BM63:BM$65)</f>
        <v>0</v>
      </c>
      <c r="BN62" s="220">
        <f>BN32-SUM(BN63:BN$65)</f>
        <v>0</v>
      </c>
      <c r="BO62" s="220">
        <f>BO32-SUM(BO63:BO$65)</f>
        <v>0</v>
      </c>
      <c r="BP62" s="220">
        <f>BP32-SUM(BP63:BP$65)</f>
        <v>0</v>
      </c>
      <c r="BQ62" s="220">
        <f>BQ32-SUM(BQ63:BQ$65)</f>
        <v>0</v>
      </c>
      <c r="BR62" s="220">
        <f>BR32-SUM(BR63:BR$65)</f>
        <v>0</v>
      </c>
      <c r="BS62" s="220">
        <f>BS32-SUM(BS63:BS$65)</f>
        <v>1.5000000000000013E-2</v>
      </c>
      <c r="BT62" s="220">
        <f>BT32-SUM(BT63:BT$65)</f>
        <v>1.5000000000000013E-2</v>
      </c>
      <c r="BU62" s="220">
        <f>BU32-SUM(BU63:BU$65)</f>
        <v>1.5000000000000013E-2</v>
      </c>
      <c r="BV62" s="220">
        <f>BV32-SUM(BV63:BV$65)</f>
        <v>1.5000000000000013E-2</v>
      </c>
      <c r="BW62" s="220">
        <f>BW32-SUM(BW63:BW$65)</f>
        <v>0</v>
      </c>
      <c r="BX62" s="220">
        <f>BX32-SUM(BX63:BX$65)</f>
        <v>0</v>
      </c>
      <c r="BY62" s="220">
        <f>BY32-SUM(BY63:BY$65)</f>
        <v>0</v>
      </c>
      <c r="BZ62" s="220">
        <f>BZ32-SUM(BZ63:BZ$65)</f>
        <v>0</v>
      </c>
      <c r="CA62" s="220">
        <f>CA32-SUM(CA63:CA$65)</f>
        <v>0</v>
      </c>
      <c r="CB62" s="220">
        <f>CB32-SUM(CB63:CB$65)</f>
        <v>0</v>
      </c>
      <c r="CC62" s="220">
        <f>CC32-SUM(CC63:CC$65)</f>
        <v>0</v>
      </c>
      <c r="CD62" s="220">
        <f>CD32-SUM(CD63:CD$65)</f>
        <v>0</v>
      </c>
      <c r="CE62" s="220">
        <f>CE32-SUM(CE63:CE$65)</f>
        <v>1.5000000000000013E-2</v>
      </c>
      <c r="CF62" s="220">
        <f>CF32-SUM(CF63:CF$65)</f>
        <v>1.5000000000000013E-2</v>
      </c>
      <c r="CG62" s="220">
        <f>CG32-SUM(CG63:CG$65)</f>
        <v>1.5000000000000013E-2</v>
      </c>
      <c r="CH62" s="220">
        <f>CH32-SUM(CH63:CH$65)</f>
        <v>1.5000000000000013E-2</v>
      </c>
      <c r="CI62" s="220">
        <f>+CH62</f>
        <v>1.5000000000000013E-2</v>
      </c>
      <c r="CJ62" s="221">
        <f>CJ32-SUM(CJ63:CJ$65)</f>
        <v>1.5899999999999997E-2</v>
      </c>
      <c r="CK62" s="221">
        <f>CK32-SUM(CK63:CK$65)</f>
        <v>1.5899999999999997E-2</v>
      </c>
      <c r="CL62" s="221">
        <f>CL32-SUM(CL63:CL$65)</f>
        <v>1.5899999999999997E-2</v>
      </c>
      <c r="CM62" s="221">
        <f>CM32-SUM(CM63:CM$65)</f>
        <v>1.5899999999999997E-2</v>
      </c>
      <c r="CN62" s="221">
        <f>CN32-SUM(CN63:CN$65)</f>
        <v>1.5899999999999997E-2</v>
      </c>
      <c r="CO62" s="221">
        <f>CO32-SUM(CO63:CO$65)</f>
        <v>1.5899999999999997E-2</v>
      </c>
      <c r="CP62" s="221">
        <f>CP32-SUM(CP63:CP$65)</f>
        <v>1.5899999999999997E-2</v>
      </c>
      <c r="CQ62" s="221">
        <f>CQ32-SUM(CQ63:CQ$65)</f>
        <v>1.5899999999999997E-2</v>
      </c>
      <c r="CR62" s="221">
        <f>CR32-SUM(CR63:CR$65)</f>
        <v>2.7999999999999997E-2</v>
      </c>
      <c r="CS62" s="221">
        <f>CS32-SUM(CS63:CS$65)</f>
        <v>2.7999999999999997E-2</v>
      </c>
      <c r="CT62" s="221">
        <f>CT32-SUM(CT63:CT$65)</f>
        <v>2.7999999999999997E-2</v>
      </c>
      <c r="CU62" s="221">
        <f>CU32-SUM(CU63:CU$65)</f>
        <v>2.7999999999999997E-2</v>
      </c>
      <c r="CV62" s="221">
        <f>CV32-SUM(CV63:CV$65)</f>
        <v>2.7999999999999997E-2</v>
      </c>
      <c r="CW62" s="221">
        <f>CW32-SUM(CW63:CW$65)</f>
        <v>2.7999999999999997E-2</v>
      </c>
      <c r="CX62" s="221">
        <f>CX32-SUM(CX63:CX$65)</f>
        <v>2.7999999999999997E-2</v>
      </c>
      <c r="CY62" s="221">
        <f>CY32-SUM(CY63:CY$65)</f>
        <v>2.7999999999999997E-2</v>
      </c>
      <c r="CZ62" s="221">
        <f>CZ32-SUM(CZ63:CZ$65)</f>
        <v>2.7999999999999997E-2</v>
      </c>
      <c r="DA62" s="221">
        <f>DA32-SUM(DA63:DA$65)</f>
        <v>2.7999999999999997E-2</v>
      </c>
      <c r="DB62" s="221">
        <f>DB32-SUM(DB63:DB$65)</f>
        <v>2.7999999999999997E-2</v>
      </c>
      <c r="DC62" s="221">
        <f>DC32-SUM(DC63:DC$65)</f>
        <v>2.7999999999999997E-2</v>
      </c>
      <c r="DD62" s="221">
        <f>DD32-SUM(DD63:DD$65)</f>
        <v>2.8000000000000025E-2</v>
      </c>
      <c r="DE62" s="221">
        <f>DE32-SUM(DE63:DE$65)</f>
        <v>2.8000000000000025E-2</v>
      </c>
      <c r="DF62" s="221">
        <f>DF32-SUM(DF63:DF$65)</f>
        <v>2.8000000000000025E-2</v>
      </c>
      <c r="DG62" s="221">
        <f>DG32-SUM(DG63:DG$65)</f>
        <v>2.7999999999999997E-2</v>
      </c>
      <c r="DH62" s="221">
        <f>DH32-SUM(DH63:DH$65)</f>
        <v>2.7999999999999997E-2</v>
      </c>
      <c r="DI62" s="221">
        <f>DI32-SUM(DI63:DI$65)</f>
        <v>2.7999999999999997E-2</v>
      </c>
      <c r="DJ62" s="221">
        <f>DJ32-SUM(DJ63:DJ$65)</f>
        <v>2.7999999999999997E-2</v>
      </c>
      <c r="DK62" s="221">
        <f>DK32-SUM(DK63:DK$65)</f>
        <v>2.7999999999999997E-2</v>
      </c>
      <c r="DL62" s="221">
        <f>DL32-SUM(DL63:DL$65)</f>
        <v>2.7999999999999997E-2</v>
      </c>
      <c r="DM62" s="221">
        <f>DM32-SUM(DM63:DM$65)</f>
        <v>2.7999999999999997E-2</v>
      </c>
      <c r="DN62" s="221">
        <f>DN32-SUM(DN63:DN$65)</f>
        <v>2.7999999999999997E-2</v>
      </c>
      <c r="DO62" s="220">
        <f>DO32-SUM(DO63:DO$65)</f>
        <v>2.7999999999999997E-2</v>
      </c>
      <c r="DP62" s="220">
        <f>DP32-SUM(DP63:DP$65)</f>
        <v>2.7999999999999997E-2</v>
      </c>
      <c r="DQ62" s="220">
        <f>DQ32-SUM(DQ63:DQ$65)</f>
        <v>2.7999999999999997E-2</v>
      </c>
      <c r="DR62" s="220">
        <f>DR32-SUM(DR63:DR$65)</f>
        <v>2.7999999999999997E-2</v>
      </c>
      <c r="DS62" s="220">
        <f>DS32-SUM(DS63:DS$65)</f>
        <v>2.8000000000000025E-2</v>
      </c>
      <c r="DT62" s="220">
        <f>DT32-SUM(DT63:DT$65)</f>
        <v>2.8000000000000025E-2</v>
      </c>
      <c r="DU62" s="220">
        <f>DU32-SUM(DU63:DU$65)</f>
        <v>2.8000000000000025E-2</v>
      </c>
      <c r="DV62" s="220">
        <f>DV32-SUM(DV63:DV$65)</f>
        <v>2.7999999999999997E-2</v>
      </c>
      <c r="DW62" s="220">
        <f>DW32-SUM(DW63:DW$65)</f>
        <v>2.7999999999999997E-2</v>
      </c>
      <c r="DX62" s="220">
        <f>DX32-SUM(DX63:DX$65)</f>
        <v>2.7999999999999997E-2</v>
      </c>
      <c r="DY62" s="456">
        <f>DY32-SUM(DY63:DY$65)</f>
        <v>3.2179999999999986E-2</v>
      </c>
      <c r="DZ62" s="220">
        <f>DZ32-SUM(DZ63:DZ$65)</f>
        <v>3.2179999999999986E-2</v>
      </c>
      <c r="EA62" s="220">
        <f>EA32-SUM(EA63:EA$65)</f>
        <v>3.2179999999999986E-2</v>
      </c>
      <c r="EB62" s="220">
        <f>EB32-SUM(EB63:EB$65)</f>
        <v>3.5289999999999988E-2</v>
      </c>
      <c r="EC62" s="220">
        <f>EC32-SUM(EC63:EC$65)</f>
        <v>3.5289999999999988E-2</v>
      </c>
      <c r="ED62" s="220">
        <f>ED32-SUM(ED63:ED$65)</f>
        <v>3.5289999999999988E-2</v>
      </c>
      <c r="EE62" s="220">
        <f>EE32-SUM(EE63:EE$65)</f>
        <v>3.5289999999999988E-2</v>
      </c>
      <c r="EF62" s="220">
        <f>EF32-SUM(EF63:EF$65)</f>
        <v>3.5289999999999988E-2</v>
      </c>
      <c r="EG62" s="220">
        <f>EG32-SUM(EG63:EG$65)</f>
        <v>3.5289999999999988E-2</v>
      </c>
      <c r="EH62" s="220">
        <f>EH32-SUM(EH63:EH$65)</f>
        <v>3.5290000000000016E-2</v>
      </c>
      <c r="EI62" s="220">
        <f>EI32-SUM(EI63:EI$65)</f>
        <v>3.5290000000000016E-2</v>
      </c>
      <c r="EJ62" s="220">
        <f>EJ32-SUM(EJ63:EJ$65)</f>
        <v>3.5290000000000016E-2</v>
      </c>
      <c r="EK62" s="220">
        <f>EK32-SUM(EK63:EK$65)</f>
        <v>3.5289999999999988E-2</v>
      </c>
      <c r="EL62" s="220">
        <f>EL32-SUM(EL63:EL$65)</f>
        <v>3.5289999999999988E-2</v>
      </c>
      <c r="EM62" s="220">
        <f>EM32-SUM(EM63:EM$65)</f>
        <v>3.5290000000000016E-2</v>
      </c>
      <c r="EN62" s="220">
        <f>EN32-SUM(EN63:EN$65)</f>
        <v>4.028000000000001E-2</v>
      </c>
      <c r="EO62" s="220">
        <f>EO32-SUM(EO63:EO$65)</f>
        <v>4.028000000000001E-2</v>
      </c>
      <c r="EP62" s="220">
        <f>EP32-SUM(EP63:EP$65)</f>
        <v>4.028000000000001E-2</v>
      </c>
      <c r="EQ62" s="220">
        <f>EQ32-SUM(EQ63:EQ$65)</f>
        <v>4.028000000000001E-2</v>
      </c>
      <c r="ER62" s="220">
        <f>ER32-SUM(ER63:ER$65)</f>
        <v>4.028000000000001E-2</v>
      </c>
      <c r="ES62" s="220">
        <f>ES32-SUM(ES63:ES$65)</f>
        <v>4.028000000000001E-2</v>
      </c>
      <c r="ET62" s="220">
        <f>ET32-SUM(ET63:ET$65)</f>
        <v>4.028000000000001E-2</v>
      </c>
      <c r="EU62" s="220">
        <f>EU32-SUM(EU63:EU$65)</f>
        <v>4.028000000000001E-2</v>
      </c>
      <c r="EV62" s="220">
        <f>EV32-SUM(EV63:EV$65)</f>
        <v>4.028000000000001E-2</v>
      </c>
      <c r="EW62" s="220">
        <f>EW32-SUM(EW63:EW$65)</f>
        <v>4.028000000000001E-2</v>
      </c>
      <c r="EX62" s="220">
        <f>EX32-SUM(EX63:EX$65)</f>
        <v>4.028000000000001E-2</v>
      </c>
      <c r="EY62" s="220">
        <f>EY32-SUM(EY63:EY$65)</f>
        <v>4.028000000000001E-2</v>
      </c>
      <c r="EZ62" s="220">
        <f>EZ32-SUM(EZ63:EZ$65)</f>
        <v>4.8330000000000012E-2</v>
      </c>
      <c r="FA62" s="220">
        <f>FA32-SUM(FA63:FA$65)</f>
        <v>4.8330000000000012E-2</v>
      </c>
      <c r="FB62" s="220">
        <f>FB32-SUM(FB63:FB$65)</f>
        <v>4.8330000000000012E-2</v>
      </c>
      <c r="FC62" s="220">
        <f>FC32-SUM(FC63:FC$65)</f>
        <v>4.8330000000000012E-2</v>
      </c>
      <c r="FD62" s="220">
        <f>FD32-SUM(FD63:FD$65)</f>
        <v>4.8330000000000012E-2</v>
      </c>
      <c r="FE62" s="220">
        <f>FE32-SUM(FE63:FE$65)</f>
        <v>4.8330000000000012E-2</v>
      </c>
      <c r="FF62" s="220">
        <f>FF32-SUM(FF63:FF$65)</f>
        <v>4.833000000000004E-2</v>
      </c>
      <c r="FG62" s="220">
        <f>FG32-SUM(FG63:FG$65)</f>
        <v>4.833000000000004E-2</v>
      </c>
      <c r="FH62" s="220">
        <f>FH32-SUM(FH63:FH$65)</f>
        <v>4.833000000000004E-2</v>
      </c>
      <c r="FI62" s="220">
        <f>FI32-SUM(FI63:FI$65)</f>
        <v>4.8330000000000012E-2</v>
      </c>
      <c r="FJ62" s="220">
        <f>FJ32-SUM(FJ63:FJ$65)</f>
        <v>4.8330000000000012E-2</v>
      </c>
      <c r="FK62" s="220">
        <f>FK32-SUM(FK63:FK$65)</f>
        <v>4.8330000000000012E-2</v>
      </c>
      <c r="FL62" s="220">
        <f>FL32-SUM(FL63:FL$65)</f>
        <v>5.8590000000000031E-2</v>
      </c>
      <c r="FM62" s="220">
        <f>FM32-SUM(FM63:FM$65)</f>
        <v>5.8590000000000031E-2</v>
      </c>
      <c r="FN62" s="220">
        <f>FN32-SUM(FN63:FN$65)</f>
        <v>5.8590000000000031E-2</v>
      </c>
      <c r="FO62" s="220">
        <f>FO32-SUM(FO63:FO$65)</f>
        <v>5.8590000000000031E-2</v>
      </c>
      <c r="FP62" s="220">
        <f>FP32-SUM(FP63:FP$65)</f>
        <v>5.8590000000000031E-2</v>
      </c>
      <c r="FQ62" s="220">
        <f>FQ32-SUM(FQ63:FQ$65)</f>
        <v>5.8590000000000031E-2</v>
      </c>
      <c r="FR62" s="220">
        <f>FR32-SUM(FR63:FR$65)</f>
        <v>5.8590000000000031E-2</v>
      </c>
      <c r="FS62" s="220">
        <f>FS32-SUM(FS63:FS$65)</f>
        <v>5.8590000000000031E-2</v>
      </c>
      <c r="FT62" s="220">
        <f>FT32-SUM(FT63:FT$65)</f>
        <v>5.8590000000000031E-2</v>
      </c>
      <c r="FU62" s="220">
        <f>FU32-SUM(FU63:FU$65)</f>
        <v>5.8590000000000031E-2</v>
      </c>
      <c r="FV62" s="220">
        <f>FV32-SUM(FV63:FV$65)</f>
        <v>5.8590000000000031E-2</v>
      </c>
      <c r="FW62" s="220">
        <f>FW32-SUM(FW63:FW$65)</f>
        <v>5.8590000000000031E-2</v>
      </c>
      <c r="FX62" s="406" t="s">
        <v>49</v>
      </c>
    </row>
    <row r="63" spans="2:217" s="185" customFormat="1">
      <c r="B63" s="144" t="s">
        <v>58</v>
      </c>
      <c r="C63" s="220">
        <f t="shared" ref="C63:AH63" si="72">+C31-C64-C65</f>
        <v>7.288E-2</v>
      </c>
      <c r="D63" s="220">
        <f t="shared" si="72"/>
        <v>7.288E-2</v>
      </c>
      <c r="E63" s="220">
        <f t="shared" si="72"/>
        <v>7.288E-2</v>
      </c>
      <c r="F63" s="220">
        <f t="shared" si="72"/>
        <v>7.288E-2</v>
      </c>
      <c r="G63" s="220">
        <f t="shared" si="72"/>
        <v>7.288E-2</v>
      </c>
      <c r="H63" s="220">
        <f t="shared" si="72"/>
        <v>7.288E-2</v>
      </c>
      <c r="I63" s="220">
        <f t="shared" si="72"/>
        <v>7.288E-2</v>
      </c>
      <c r="J63" s="220">
        <f t="shared" si="72"/>
        <v>7.288E-2</v>
      </c>
      <c r="K63" s="220">
        <f t="shared" si="72"/>
        <v>7.288E-2</v>
      </c>
      <c r="L63" s="220">
        <f t="shared" si="72"/>
        <v>7.288E-2</v>
      </c>
      <c r="M63" s="220">
        <f t="shared" si="72"/>
        <v>7.288E-2</v>
      </c>
      <c r="N63" s="220">
        <f t="shared" si="72"/>
        <v>7.288E-2</v>
      </c>
      <c r="O63" s="220">
        <f t="shared" si="72"/>
        <v>7.288E-2</v>
      </c>
      <c r="P63" s="220">
        <f t="shared" si="72"/>
        <v>7.288E-2</v>
      </c>
      <c r="Q63" s="220">
        <f t="shared" si="72"/>
        <v>7.288E-2</v>
      </c>
      <c r="R63" s="220">
        <f t="shared" si="72"/>
        <v>7.288E-2</v>
      </c>
      <c r="S63" s="220">
        <f t="shared" si="72"/>
        <v>7.288E-2</v>
      </c>
      <c r="T63" s="220">
        <f t="shared" si="72"/>
        <v>7.288E-2</v>
      </c>
      <c r="U63" s="220">
        <f t="shared" si="72"/>
        <v>7.288E-2</v>
      </c>
      <c r="V63" s="220">
        <f t="shared" si="72"/>
        <v>7.288E-2</v>
      </c>
      <c r="W63" s="220">
        <f t="shared" si="72"/>
        <v>7.288E-2</v>
      </c>
      <c r="X63" s="220">
        <f t="shared" si="72"/>
        <v>7.288E-2</v>
      </c>
      <c r="Y63" s="220">
        <f t="shared" si="72"/>
        <v>7.288E-2</v>
      </c>
      <c r="Z63" s="220">
        <f t="shared" si="72"/>
        <v>7.288E-2</v>
      </c>
      <c r="AA63" s="220">
        <f t="shared" si="72"/>
        <v>7.288E-2</v>
      </c>
      <c r="AB63" s="220">
        <f t="shared" si="72"/>
        <v>7.288E-2</v>
      </c>
      <c r="AC63" s="220">
        <f t="shared" si="72"/>
        <v>7.288E-2</v>
      </c>
      <c r="AD63" s="220">
        <f t="shared" si="72"/>
        <v>7.288E-2</v>
      </c>
      <c r="AE63" s="220">
        <f t="shared" si="72"/>
        <v>7.288E-2</v>
      </c>
      <c r="AF63" s="220">
        <f t="shared" si="72"/>
        <v>7.288E-2</v>
      </c>
      <c r="AG63" s="220">
        <f t="shared" si="72"/>
        <v>7.288E-2</v>
      </c>
      <c r="AH63" s="220">
        <f t="shared" si="72"/>
        <v>7.288E-2</v>
      </c>
      <c r="AI63" s="220">
        <f t="shared" ref="AI63:BN63" si="73">+AI31-AI64-AI65</f>
        <v>7.288E-2</v>
      </c>
      <c r="AJ63" s="220">
        <f t="shared" si="73"/>
        <v>7.288E-2</v>
      </c>
      <c r="AK63" s="220">
        <f t="shared" si="73"/>
        <v>7.288E-2</v>
      </c>
      <c r="AL63" s="220">
        <f t="shared" si="73"/>
        <v>7.288E-2</v>
      </c>
      <c r="AM63" s="220">
        <f t="shared" si="73"/>
        <v>7.288E-2</v>
      </c>
      <c r="AN63" s="220">
        <f t="shared" si="73"/>
        <v>7.288E-2</v>
      </c>
      <c r="AO63" s="220">
        <f t="shared" si="73"/>
        <v>7.288E-2</v>
      </c>
      <c r="AP63" s="220">
        <f t="shared" si="73"/>
        <v>7.288E-2</v>
      </c>
      <c r="AQ63" s="220">
        <f t="shared" si="73"/>
        <v>7.288E-2</v>
      </c>
      <c r="AR63" s="220">
        <f t="shared" si="73"/>
        <v>7.288E-2</v>
      </c>
      <c r="AS63" s="220">
        <f t="shared" si="73"/>
        <v>7.288E-2</v>
      </c>
      <c r="AT63" s="220">
        <f t="shared" si="73"/>
        <v>7.288E-2</v>
      </c>
      <c r="AU63" s="220">
        <f t="shared" si="73"/>
        <v>7.288E-2</v>
      </c>
      <c r="AV63" s="220">
        <f t="shared" si="73"/>
        <v>7.0199999999999999E-2</v>
      </c>
      <c r="AW63" s="220">
        <f t="shared" si="73"/>
        <v>7.0199999999999999E-2</v>
      </c>
      <c r="AX63" s="220">
        <f t="shared" si="73"/>
        <v>7.0199999999999999E-2</v>
      </c>
      <c r="AY63" s="220">
        <f t="shared" si="73"/>
        <v>7.0199999999999999E-2</v>
      </c>
      <c r="AZ63" s="220">
        <f t="shared" si="73"/>
        <v>7.0199999999999999E-2</v>
      </c>
      <c r="BA63" s="220">
        <f t="shared" si="73"/>
        <v>7.0199999999999999E-2</v>
      </c>
      <c r="BB63" s="220">
        <f t="shared" si="73"/>
        <v>7.0200000000000012E-2</v>
      </c>
      <c r="BC63" s="220">
        <f t="shared" si="73"/>
        <v>7.0200000000000012E-2</v>
      </c>
      <c r="BD63" s="220">
        <f t="shared" si="73"/>
        <v>7.0200000000000012E-2</v>
      </c>
      <c r="BE63" s="220">
        <f t="shared" si="73"/>
        <v>7.0200000000000012E-2</v>
      </c>
      <c r="BF63" s="220">
        <f t="shared" si="73"/>
        <v>7.0200000000000012E-2</v>
      </c>
      <c r="BG63" s="220">
        <f t="shared" si="73"/>
        <v>7.0200000000000012E-2</v>
      </c>
      <c r="BH63" s="220">
        <f t="shared" si="73"/>
        <v>7.0199999999999985E-2</v>
      </c>
      <c r="BI63" s="220">
        <f t="shared" si="73"/>
        <v>7.0199999999999985E-2</v>
      </c>
      <c r="BJ63" s="220">
        <f t="shared" si="73"/>
        <v>7.0199999999999985E-2</v>
      </c>
      <c r="BK63" s="220">
        <f t="shared" si="73"/>
        <v>7.0199999999999985E-2</v>
      </c>
      <c r="BL63" s="220">
        <f t="shared" si="73"/>
        <v>7.0199999999999985E-2</v>
      </c>
      <c r="BM63" s="220">
        <f t="shared" si="73"/>
        <v>7.0199999999999985E-2</v>
      </c>
      <c r="BN63" s="220">
        <f t="shared" si="73"/>
        <v>7.0199999999999985E-2</v>
      </c>
      <c r="BO63" s="220">
        <f t="shared" ref="BO63:CT63" si="74">+BO31-BO64-BO65</f>
        <v>7.0199999999999985E-2</v>
      </c>
      <c r="BP63" s="220">
        <f t="shared" si="74"/>
        <v>7.0199999999999985E-2</v>
      </c>
      <c r="BQ63" s="220">
        <f t="shared" si="74"/>
        <v>7.0199999999999985E-2</v>
      </c>
      <c r="BR63" s="220">
        <f t="shared" si="74"/>
        <v>7.0199999999999985E-2</v>
      </c>
      <c r="BS63" s="220">
        <f t="shared" si="74"/>
        <v>7.0199999999999985E-2</v>
      </c>
      <c r="BT63" s="220">
        <f t="shared" si="74"/>
        <v>7.0199999999999985E-2</v>
      </c>
      <c r="BU63" s="220">
        <f t="shared" si="74"/>
        <v>7.0199999999999985E-2</v>
      </c>
      <c r="BV63" s="220">
        <f t="shared" si="74"/>
        <v>7.0199999999999985E-2</v>
      </c>
      <c r="BW63" s="220">
        <f t="shared" si="74"/>
        <v>7.0199999999999985E-2</v>
      </c>
      <c r="BX63" s="220">
        <f t="shared" si="74"/>
        <v>7.0199999999999985E-2</v>
      </c>
      <c r="BY63" s="220">
        <f t="shared" si="74"/>
        <v>7.0199999999999985E-2</v>
      </c>
      <c r="BZ63" s="220">
        <f t="shared" si="74"/>
        <v>7.0199999999999985E-2</v>
      </c>
      <c r="CA63" s="220">
        <f t="shared" si="74"/>
        <v>7.0199999999999985E-2</v>
      </c>
      <c r="CB63" s="220">
        <f t="shared" si="74"/>
        <v>7.0199999999999985E-2</v>
      </c>
      <c r="CC63" s="220">
        <f t="shared" si="74"/>
        <v>7.0199999999999985E-2</v>
      </c>
      <c r="CD63" s="220">
        <f t="shared" si="74"/>
        <v>7.0199999999999985E-2</v>
      </c>
      <c r="CE63" s="220">
        <f t="shared" si="74"/>
        <v>7.0199999999999985E-2</v>
      </c>
      <c r="CF63" s="220">
        <f t="shared" si="74"/>
        <v>7.0199999999999985E-2</v>
      </c>
      <c r="CG63" s="220">
        <f t="shared" si="74"/>
        <v>7.0199999999999985E-2</v>
      </c>
      <c r="CH63" s="220">
        <f t="shared" si="74"/>
        <v>7.0199999999999985E-2</v>
      </c>
      <c r="CI63" s="220">
        <f t="shared" si="74"/>
        <v>7.0199999999999985E-2</v>
      </c>
      <c r="CJ63" s="221">
        <f t="shared" si="74"/>
        <v>7.1809999999999985E-2</v>
      </c>
      <c r="CK63" s="221">
        <f t="shared" si="74"/>
        <v>7.1809999999999985E-2</v>
      </c>
      <c r="CL63" s="221">
        <f t="shared" si="74"/>
        <v>7.1809999999999985E-2</v>
      </c>
      <c r="CM63" s="221">
        <f t="shared" si="74"/>
        <v>7.1809999999999985E-2</v>
      </c>
      <c r="CN63" s="221">
        <f t="shared" si="74"/>
        <v>7.1809999999999985E-2</v>
      </c>
      <c r="CO63" s="221">
        <f t="shared" si="74"/>
        <v>7.1809999999999985E-2</v>
      </c>
      <c r="CP63" s="221">
        <f t="shared" si="74"/>
        <v>7.1809999999999985E-2</v>
      </c>
      <c r="CQ63" s="221">
        <f t="shared" si="74"/>
        <v>7.1809999999999985E-2</v>
      </c>
      <c r="CR63" s="221">
        <f t="shared" si="74"/>
        <v>7.1169999999999983E-2</v>
      </c>
      <c r="CS63" s="221">
        <f t="shared" si="74"/>
        <v>7.1169999999999983E-2</v>
      </c>
      <c r="CT63" s="221">
        <f t="shared" si="74"/>
        <v>7.1169999999999983E-2</v>
      </c>
      <c r="CU63" s="221">
        <f t="shared" ref="CU63:DZ63" si="75">+CU31-CU64-CU65</f>
        <v>7.1169999999999983E-2</v>
      </c>
      <c r="CV63" s="221">
        <f t="shared" si="75"/>
        <v>7.1169999999999983E-2</v>
      </c>
      <c r="CW63" s="221">
        <f t="shared" si="75"/>
        <v>7.1169999999999983E-2</v>
      </c>
      <c r="CX63" s="221">
        <f t="shared" si="75"/>
        <v>7.1169999999999983E-2</v>
      </c>
      <c r="CY63" s="221">
        <f t="shared" si="75"/>
        <v>7.1169999999999983E-2</v>
      </c>
      <c r="CZ63" s="221">
        <f t="shared" si="75"/>
        <v>7.1169999999999983E-2</v>
      </c>
      <c r="DA63" s="221">
        <f t="shared" si="75"/>
        <v>7.1169999999999983E-2</v>
      </c>
      <c r="DB63" s="221">
        <f t="shared" si="75"/>
        <v>7.1169999999999983E-2</v>
      </c>
      <c r="DC63" s="221">
        <f t="shared" si="75"/>
        <v>7.1169999999999983E-2</v>
      </c>
      <c r="DD63" s="221">
        <f t="shared" si="75"/>
        <v>7.1169999999999983E-2</v>
      </c>
      <c r="DE63" s="221">
        <f t="shared" si="75"/>
        <v>7.1169999999999983E-2</v>
      </c>
      <c r="DF63" s="221">
        <f t="shared" si="75"/>
        <v>7.1169999999999983E-2</v>
      </c>
      <c r="DG63" s="221">
        <f t="shared" si="75"/>
        <v>7.1169999999999983E-2</v>
      </c>
      <c r="DH63" s="221">
        <f t="shared" si="75"/>
        <v>7.1169999999999983E-2</v>
      </c>
      <c r="DI63" s="221">
        <f t="shared" si="75"/>
        <v>7.1169999999999983E-2</v>
      </c>
      <c r="DJ63" s="221">
        <f t="shared" si="75"/>
        <v>7.1169999999999983E-2</v>
      </c>
      <c r="DK63" s="221">
        <f t="shared" si="75"/>
        <v>7.1169999999999983E-2</v>
      </c>
      <c r="DL63" s="221">
        <f t="shared" si="75"/>
        <v>7.1169999999999983E-2</v>
      </c>
      <c r="DM63" s="221">
        <f t="shared" si="75"/>
        <v>7.1169999999999983E-2</v>
      </c>
      <c r="DN63" s="221">
        <f t="shared" si="75"/>
        <v>7.1169999999999983E-2</v>
      </c>
      <c r="DO63" s="220">
        <f t="shared" si="75"/>
        <v>7.1169999999999983E-2</v>
      </c>
      <c r="DP63" s="220">
        <f t="shared" si="75"/>
        <v>7.1169999999999983E-2</v>
      </c>
      <c r="DQ63" s="220">
        <f t="shared" si="75"/>
        <v>7.1169999999999983E-2</v>
      </c>
      <c r="DR63" s="220">
        <f t="shared" si="75"/>
        <v>7.1169999999999983E-2</v>
      </c>
      <c r="DS63" s="220">
        <f t="shared" si="75"/>
        <v>7.1169999999999983E-2</v>
      </c>
      <c r="DT63" s="220">
        <f t="shared" si="75"/>
        <v>7.1169999999999983E-2</v>
      </c>
      <c r="DU63" s="220">
        <f t="shared" si="75"/>
        <v>7.1169999999999983E-2</v>
      </c>
      <c r="DV63" s="220">
        <f t="shared" si="75"/>
        <v>7.1169999999999983E-2</v>
      </c>
      <c r="DW63" s="220">
        <f t="shared" si="75"/>
        <v>7.1169999999999983E-2</v>
      </c>
      <c r="DX63" s="220">
        <f t="shared" si="75"/>
        <v>7.1169999999999983E-2</v>
      </c>
      <c r="DY63" s="456">
        <f t="shared" si="75"/>
        <v>6.9800000000000001E-2</v>
      </c>
      <c r="DZ63" s="220">
        <f t="shared" si="75"/>
        <v>6.9800000000000001E-2</v>
      </c>
      <c r="EA63" s="220">
        <f t="shared" ref="EA63:FF63" si="76">+EA31-EA64-EA65</f>
        <v>6.9800000000000001E-2</v>
      </c>
      <c r="EB63" s="220">
        <f t="shared" si="76"/>
        <v>7.4770000000000003E-2</v>
      </c>
      <c r="EC63" s="220">
        <f t="shared" si="76"/>
        <v>7.4770000000000003E-2</v>
      </c>
      <c r="ED63" s="220">
        <f t="shared" si="76"/>
        <v>7.4770000000000003E-2</v>
      </c>
      <c r="EE63" s="220">
        <f t="shared" si="76"/>
        <v>7.4770000000000003E-2</v>
      </c>
      <c r="EF63" s="220">
        <f t="shared" si="76"/>
        <v>7.4770000000000003E-2</v>
      </c>
      <c r="EG63" s="220">
        <f t="shared" si="76"/>
        <v>7.4770000000000003E-2</v>
      </c>
      <c r="EH63" s="220">
        <f t="shared" si="76"/>
        <v>7.4770000000000003E-2</v>
      </c>
      <c r="EI63" s="220">
        <f t="shared" si="76"/>
        <v>7.4770000000000003E-2</v>
      </c>
      <c r="EJ63" s="220">
        <f t="shared" si="76"/>
        <v>7.4770000000000003E-2</v>
      </c>
      <c r="EK63" s="220">
        <f t="shared" si="76"/>
        <v>7.4770000000000003E-2</v>
      </c>
      <c r="EL63" s="220">
        <f t="shared" si="76"/>
        <v>7.4770000000000003E-2</v>
      </c>
      <c r="EM63" s="220">
        <f t="shared" si="76"/>
        <v>7.4770000000000003E-2</v>
      </c>
      <c r="EN63" s="220">
        <f t="shared" si="76"/>
        <v>7.3149999999999993E-2</v>
      </c>
      <c r="EO63" s="220">
        <f t="shared" si="76"/>
        <v>7.3149999999999993E-2</v>
      </c>
      <c r="EP63" s="220">
        <f t="shared" si="76"/>
        <v>7.3149999999999993E-2</v>
      </c>
      <c r="EQ63" s="220">
        <f t="shared" si="76"/>
        <v>7.3149999999999993E-2</v>
      </c>
      <c r="ER63" s="220">
        <f t="shared" si="76"/>
        <v>7.3149999999999993E-2</v>
      </c>
      <c r="ES63" s="220">
        <f t="shared" si="76"/>
        <v>7.3149999999999993E-2</v>
      </c>
      <c r="ET63" s="220">
        <f t="shared" si="76"/>
        <v>7.3149999999999993E-2</v>
      </c>
      <c r="EU63" s="220">
        <f t="shared" si="76"/>
        <v>7.3149999999999993E-2</v>
      </c>
      <c r="EV63" s="220">
        <f t="shared" si="76"/>
        <v>7.3149999999999993E-2</v>
      </c>
      <c r="EW63" s="220">
        <f t="shared" si="76"/>
        <v>7.3149999999999993E-2</v>
      </c>
      <c r="EX63" s="220">
        <f t="shared" si="76"/>
        <v>7.3149999999999993E-2</v>
      </c>
      <c r="EY63" s="220">
        <f t="shared" si="76"/>
        <v>7.3149999999999993E-2</v>
      </c>
      <c r="EZ63" s="220">
        <f t="shared" si="76"/>
        <v>7.2529999999999983E-2</v>
      </c>
      <c r="FA63" s="220">
        <f t="shared" si="76"/>
        <v>7.2529999999999983E-2</v>
      </c>
      <c r="FB63" s="220">
        <f t="shared" si="76"/>
        <v>7.2529999999999983E-2</v>
      </c>
      <c r="FC63" s="220">
        <f t="shared" si="76"/>
        <v>7.2529999999999983E-2</v>
      </c>
      <c r="FD63" s="220">
        <f t="shared" si="76"/>
        <v>7.2529999999999983E-2</v>
      </c>
      <c r="FE63" s="220">
        <f t="shared" si="76"/>
        <v>7.2529999999999983E-2</v>
      </c>
      <c r="FF63" s="220">
        <f t="shared" si="76"/>
        <v>7.2529999999999983E-2</v>
      </c>
      <c r="FG63" s="220">
        <f t="shared" ref="FG63:FW63" si="77">+FG31-FG64-FG65</f>
        <v>7.2529999999999983E-2</v>
      </c>
      <c r="FH63" s="220">
        <f t="shared" si="77"/>
        <v>7.2529999999999983E-2</v>
      </c>
      <c r="FI63" s="220">
        <f t="shared" si="77"/>
        <v>7.2529999999999983E-2</v>
      </c>
      <c r="FJ63" s="220">
        <f t="shared" si="77"/>
        <v>7.2529999999999983E-2</v>
      </c>
      <c r="FK63" s="220">
        <f t="shared" si="77"/>
        <v>7.2529999999999983E-2</v>
      </c>
      <c r="FL63" s="220">
        <f t="shared" si="77"/>
        <v>7.1419999999999983E-2</v>
      </c>
      <c r="FM63" s="220">
        <f t="shared" si="77"/>
        <v>7.1419999999999983E-2</v>
      </c>
      <c r="FN63" s="220">
        <f t="shared" si="77"/>
        <v>7.1419999999999983E-2</v>
      </c>
      <c r="FO63" s="220">
        <f t="shared" si="77"/>
        <v>7.1419999999999983E-2</v>
      </c>
      <c r="FP63" s="220">
        <f t="shared" si="77"/>
        <v>7.1419999999999983E-2</v>
      </c>
      <c r="FQ63" s="220">
        <f t="shared" si="77"/>
        <v>7.1419999999999983E-2</v>
      </c>
      <c r="FR63" s="220">
        <f t="shared" si="77"/>
        <v>7.1419999999999983E-2</v>
      </c>
      <c r="FS63" s="220">
        <f t="shared" si="77"/>
        <v>7.1419999999999983E-2</v>
      </c>
      <c r="FT63" s="220">
        <f t="shared" si="77"/>
        <v>7.1419999999999983E-2</v>
      </c>
      <c r="FU63" s="220">
        <f t="shared" si="77"/>
        <v>7.1419999999999983E-2</v>
      </c>
      <c r="FV63" s="220">
        <f t="shared" si="77"/>
        <v>7.1419999999999983E-2</v>
      </c>
      <c r="FW63" s="220">
        <f t="shared" si="77"/>
        <v>7.1419999999999983E-2</v>
      </c>
      <c r="FX63" s="406" t="s">
        <v>49</v>
      </c>
    </row>
    <row r="64" spans="2:217" s="185" customFormat="1">
      <c r="B64" s="144" t="s">
        <v>59</v>
      </c>
      <c r="C64" s="220">
        <f t="shared" ref="C64:AH64" si="78">+C29</f>
        <v>0</v>
      </c>
      <c r="D64" s="220">
        <f t="shared" si="78"/>
        <v>0</v>
      </c>
      <c r="E64" s="220">
        <f t="shared" si="78"/>
        <v>0</v>
      </c>
      <c r="F64" s="220">
        <f t="shared" si="78"/>
        <v>0</v>
      </c>
      <c r="G64" s="220">
        <f t="shared" si="78"/>
        <v>0</v>
      </c>
      <c r="H64" s="220">
        <f t="shared" si="78"/>
        <v>0</v>
      </c>
      <c r="I64" s="220">
        <f t="shared" si="78"/>
        <v>0</v>
      </c>
      <c r="J64" s="220">
        <f t="shared" si="78"/>
        <v>0</v>
      </c>
      <c r="K64" s="220">
        <f t="shared" si="78"/>
        <v>0</v>
      </c>
      <c r="L64" s="220">
        <f t="shared" si="78"/>
        <v>0</v>
      </c>
      <c r="M64" s="220">
        <f t="shared" si="78"/>
        <v>0</v>
      </c>
      <c r="N64" s="220">
        <f t="shared" si="78"/>
        <v>0</v>
      </c>
      <c r="O64" s="220">
        <f t="shared" si="78"/>
        <v>0</v>
      </c>
      <c r="P64" s="220">
        <f t="shared" si="78"/>
        <v>0</v>
      </c>
      <c r="Q64" s="220">
        <f t="shared" si="78"/>
        <v>0</v>
      </c>
      <c r="R64" s="220">
        <f t="shared" si="78"/>
        <v>0</v>
      </c>
      <c r="S64" s="220">
        <f t="shared" si="78"/>
        <v>0</v>
      </c>
      <c r="T64" s="220">
        <f t="shared" si="78"/>
        <v>0</v>
      </c>
      <c r="U64" s="220">
        <f t="shared" si="78"/>
        <v>0</v>
      </c>
      <c r="V64" s="220">
        <f t="shared" si="78"/>
        <v>0</v>
      </c>
      <c r="W64" s="220">
        <f t="shared" si="78"/>
        <v>0</v>
      </c>
      <c r="X64" s="220">
        <f t="shared" si="78"/>
        <v>0</v>
      </c>
      <c r="Y64" s="220">
        <f t="shared" si="78"/>
        <v>0</v>
      </c>
      <c r="Z64" s="220">
        <f t="shared" si="78"/>
        <v>0</v>
      </c>
      <c r="AA64" s="220">
        <f t="shared" si="78"/>
        <v>0</v>
      </c>
      <c r="AB64" s="220">
        <f t="shared" si="78"/>
        <v>0</v>
      </c>
      <c r="AC64" s="220">
        <f t="shared" si="78"/>
        <v>0</v>
      </c>
      <c r="AD64" s="220">
        <f t="shared" si="78"/>
        <v>0</v>
      </c>
      <c r="AE64" s="220">
        <f t="shared" si="78"/>
        <v>0</v>
      </c>
      <c r="AF64" s="220">
        <f t="shared" si="78"/>
        <v>0</v>
      </c>
      <c r="AG64" s="220">
        <f t="shared" si="78"/>
        <v>0</v>
      </c>
      <c r="AH64" s="220">
        <f t="shared" si="78"/>
        <v>0</v>
      </c>
      <c r="AI64" s="220">
        <f t="shared" ref="AI64:BN64" si="79">+AI29</f>
        <v>0</v>
      </c>
      <c r="AJ64" s="220">
        <f t="shared" si="79"/>
        <v>0</v>
      </c>
      <c r="AK64" s="220">
        <f t="shared" si="79"/>
        <v>0</v>
      </c>
      <c r="AL64" s="220">
        <f t="shared" si="79"/>
        <v>0</v>
      </c>
      <c r="AM64" s="220">
        <f t="shared" si="79"/>
        <v>0</v>
      </c>
      <c r="AN64" s="220">
        <f t="shared" si="79"/>
        <v>0</v>
      </c>
      <c r="AO64" s="220">
        <f t="shared" si="79"/>
        <v>0</v>
      </c>
      <c r="AP64" s="220">
        <f t="shared" si="79"/>
        <v>0</v>
      </c>
      <c r="AQ64" s="220">
        <f t="shared" si="79"/>
        <v>0</v>
      </c>
      <c r="AR64" s="220">
        <f t="shared" si="79"/>
        <v>0</v>
      </c>
      <c r="AS64" s="220">
        <f t="shared" si="79"/>
        <v>0</v>
      </c>
      <c r="AT64" s="220">
        <f t="shared" si="79"/>
        <v>0</v>
      </c>
      <c r="AU64" s="220">
        <f t="shared" si="79"/>
        <v>0</v>
      </c>
      <c r="AV64" s="220">
        <f t="shared" si="79"/>
        <v>0</v>
      </c>
      <c r="AW64" s="220">
        <f t="shared" si="79"/>
        <v>0</v>
      </c>
      <c r="AX64" s="220">
        <f t="shared" si="79"/>
        <v>0</v>
      </c>
      <c r="AY64" s="220">
        <f t="shared" si="79"/>
        <v>0</v>
      </c>
      <c r="AZ64" s="220">
        <f t="shared" si="79"/>
        <v>0</v>
      </c>
      <c r="BA64" s="220">
        <f t="shared" si="79"/>
        <v>0</v>
      </c>
      <c r="BB64" s="220">
        <f t="shared" si="79"/>
        <v>0</v>
      </c>
      <c r="BC64" s="220">
        <f t="shared" si="79"/>
        <v>0</v>
      </c>
      <c r="BD64" s="220">
        <f t="shared" si="79"/>
        <v>0</v>
      </c>
      <c r="BE64" s="220">
        <f t="shared" si="79"/>
        <v>0</v>
      </c>
      <c r="BF64" s="220">
        <f t="shared" si="79"/>
        <v>0</v>
      </c>
      <c r="BG64" s="220">
        <f t="shared" si="79"/>
        <v>0</v>
      </c>
      <c r="BH64" s="220">
        <f t="shared" si="79"/>
        <v>0</v>
      </c>
      <c r="BI64" s="220">
        <f t="shared" si="79"/>
        <v>0</v>
      </c>
      <c r="BJ64" s="220">
        <f t="shared" si="79"/>
        <v>0</v>
      </c>
      <c r="BK64" s="220">
        <f t="shared" si="79"/>
        <v>0</v>
      </c>
      <c r="BL64" s="220">
        <f t="shared" si="79"/>
        <v>0</v>
      </c>
      <c r="BM64" s="220">
        <f t="shared" si="79"/>
        <v>0</v>
      </c>
      <c r="BN64" s="220">
        <f t="shared" si="79"/>
        <v>0</v>
      </c>
      <c r="BO64" s="220">
        <f t="shared" ref="BO64:CH64" si="80">+BO29</f>
        <v>0</v>
      </c>
      <c r="BP64" s="220">
        <f t="shared" si="80"/>
        <v>0</v>
      </c>
      <c r="BQ64" s="220">
        <f t="shared" si="80"/>
        <v>0</v>
      </c>
      <c r="BR64" s="220">
        <f t="shared" si="80"/>
        <v>0</v>
      </c>
      <c r="BS64" s="220">
        <f t="shared" si="80"/>
        <v>0</v>
      </c>
      <c r="BT64" s="220">
        <f t="shared" si="80"/>
        <v>0</v>
      </c>
      <c r="BU64" s="220">
        <f t="shared" si="80"/>
        <v>0</v>
      </c>
      <c r="BV64" s="220">
        <f t="shared" si="80"/>
        <v>0</v>
      </c>
      <c r="BW64" s="220">
        <f t="shared" si="80"/>
        <v>0</v>
      </c>
      <c r="BX64" s="220">
        <f t="shared" si="80"/>
        <v>0</v>
      </c>
      <c r="BY64" s="220">
        <f t="shared" si="80"/>
        <v>0</v>
      </c>
      <c r="BZ64" s="220">
        <f t="shared" si="80"/>
        <v>0</v>
      </c>
      <c r="CA64" s="220">
        <f t="shared" si="80"/>
        <v>0</v>
      </c>
      <c r="CB64" s="220">
        <f t="shared" si="80"/>
        <v>0</v>
      </c>
      <c r="CC64" s="220">
        <f t="shared" si="80"/>
        <v>0</v>
      </c>
      <c r="CD64" s="220">
        <f t="shared" si="80"/>
        <v>0</v>
      </c>
      <c r="CE64" s="220">
        <f t="shared" si="80"/>
        <v>0</v>
      </c>
      <c r="CF64" s="220">
        <f t="shared" si="80"/>
        <v>0</v>
      </c>
      <c r="CG64" s="220">
        <f t="shared" si="80"/>
        <v>0</v>
      </c>
      <c r="CH64" s="220">
        <f t="shared" si="80"/>
        <v>0</v>
      </c>
      <c r="CI64" s="220"/>
      <c r="CJ64" s="221">
        <f t="shared" ref="CJ64:DO64" si="81">+CJ29</f>
        <v>2.0200000000000001E-3</v>
      </c>
      <c r="CK64" s="221">
        <f t="shared" si="81"/>
        <v>2.0200000000000001E-3</v>
      </c>
      <c r="CL64" s="221">
        <f t="shared" si="81"/>
        <v>2.4400000000000003E-3</v>
      </c>
      <c r="CM64" s="221">
        <f t="shared" si="81"/>
        <v>2.4400000000000003E-3</v>
      </c>
      <c r="CN64" s="221">
        <f t="shared" si="81"/>
        <v>2.4400000000000003E-3</v>
      </c>
      <c r="CO64" s="221">
        <f t="shared" si="81"/>
        <v>2.9100000000000003E-3</v>
      </c>
      <c r="CP64" s="221">
        <f t="shared" si="81"/>
        <v>2.9100000000000003E-3</v>
      </c>
      <c r="CQ64" s="221">
        <f t="shared" si="81"/>
        <v>2.9100000000000003E-3</v>
      </c>
      <c r="CR64" s="221">
        <f t="shared" si="81"/>
        <v>6.2199999999999998E-3</v>
      </c>
      <c r="CS64" s="221">
        <f t="shared" si="81"/>
        <v>6.2199999999999998E-3</v>
      </c>
      <c r="CT64" s="221">
        <f t="shared" si="81"/>
        <v>6.2199999999999998E-3</v>
      </c>
      <c r="CU64" s="221">
        <f t="shared" si="81"/>
        <v>7.0799999999999995E-3</v>
      </c>
      <c r="CV64" s="221">
        <f t="shared" si="81"/>
        <v>7.0799999999999995E-3</v>
      </c>
      <c r="CW64" s="221">
        <f t="shared" si="81"/>
        <v>7.0799999999999995E-3</v>
      </c>
      <c r="CX64" s="221">
        <f t="shared" si="81"/>
        <v>6.660000000000001E-3</v>
      </c>
      <c r="CY64" s="221">
        <f t="shared" si="81"/>
        <v>6.660000000000001E-3</v>
      </c>
      <c r="CZ64" s="221">
        <f t="shared" si="81"/>
        <v>6.660000000000001E-3</v>
      </c>
      <c r="DA64" s="221">
        <f t="shared" si="81"/>
        <v>7.3200000000000001E-3</v>
      </c>
      <c r="DB64" s="221">
        <f t="shared" si="81"/>
        <v>7.3200000000000001E-3</v>
      </c>
      <c r="DC64" s="221">
        <f t="shared" si="81"/>
        <v>7.3200000000000001E-3</v>
      </c>
      <c r="DD64" s="221">
        <f t="shared" si="81"/>
        <v>1.3219999999999999E-2</v>
      </c>
      <c r="DE64" s="221">
        <f t="shared" si="81"/>
        <v>1.3219999999999999E-2</v>
      </c>
      <c r="DF64" s="221">
        <f t="shared" si="81"/>
        <v>1.3219999999999999E-2</v>
      </c>
      <c r="DG64" s="221">
        <f t="shared" si="81"/>
        <v>1.6820000000000002E-2</v>
      </c>
      <c r="DH64" s="221">
        <f t="shared" si="81"/>
        <v>1.6820000000000002E-2</v>
      </c>
      <c r="DI64" s="221">
        <f t="shared" si="81"/>
        <v>1.6820000000000002E-2</v>
      </c>
      <c r="DJ64" s="221">
        <f t="shared" si="81"/>
        <v>1.324E-2</v>
      </c>
      <c r="DK64" s="221">
        <f t="shared" si="81"/>
        <v>1.324E-2</v>
      </c>
      <c r="DL64" s="221">
        <f t="shared" si="81"/>
        <v>1.324E-2</v>
      </c>
      <c r="DM64" s="221">
        <f t="shared" si="81"/>
        <v>1.41E-2</v>
      </c>
      <c r="DN64" s="221">
        <f t="shared" si="81"/>
        <v>1.41E-2</v>
      </c>
      <c r="DO64" s="220">
        <f t="shared" si="81"/>
        <v>1.41E-2</v>
      </c>
      <c r="DP64" s="220">
        <f t="shared" ref="DP64:EU64" si="82">+DP29</f>
        <v>1.363E-2</v>
      </c>
      <c r="DQ64" s="220">
        <f t="shared" si="82"/>
        <v>1.363E-2</v>
      </c>
      <c r="DR64" s="220">
        <f t="shared" si="82"/>
        <v>1.363E-2</v>
      </c>
      <c r="DS64" s="220">
        <f t="shared" si="82"/>
        <v>1.5439999999999999E-2</v>
      </c>
      <c r="DT64" s="220">
        <f t="shared" si="82"/>
        <v>1.5439999999999999E-2</v>
      </c>
      <c r="DU64" s="220">
        <f t="shared" si="82"/>
        <v>1.5439999999999999E-2</v>
      </c>
      <c r="DV64" s="220">
        <f t="shared" si="82"/>
        <v>1.0199999999999999E-2</v>
      </c>
      <c r="DW64" s="220">
        <f t="shared" si="82"/>
        <v>1.0199999999999999E-2</v>
      </c>
      <c r="DX64" s="220">
        <f t="shared" si="82"/>
        <v>1.0199999999999999E-2</v>
      </c>
      <c r="DY64" s="456">
        <f t="shared" si="82"/>
        <v>6.0177146563369296E-3</v>
      </c>
      <c r="DZ64" s="220">
        <f t="shared" si="82"/>
        <v>6.0177146563369296E-3</v>
      </c>
      <c r="EA64" s="220">
        <f t="shared" si="82"/>
        <v>6.0177146563369296E-3</v>
      </c>
      <c r="EB64" s="220">
        <f t="shared" si="82"/>
        <v>1.1503902433217091E-2</v>
      </c>
      <c r="EC64" s="220">
        <f t="shared" si="82"/>
        <v>1.1503902433217091E-2</v>
      </c>
      <c r="ED64" s="220">
        <f t="shared" si="82"/>
        <v>1.1503902433217091E-2</v>
      </c>
      <c r="EE64" s="220">
        <f t="shared" si="82"/>
        <v>1.3254054896888887E-2</v>
      </c>
      <c r="EF64" s="220">
        <f t="shared" si="82"/>
        <v>1.3254054896888887E-2</v>
      </c>
      <c r="EG64" s="220">
        <f t="shared" si="82"/>
        <v>1.3254054896888887E-2</v>
      </c>
      <c r="EH64" s="220">
        <f t="shared" si="82"/>
        <v>1.5712221703176116E-2</v>
      </c>
      <c r="EI64" s="220">
        <f t="shared" si="82"/>
        <v>1.5712221703176116E-2</v>
      </c>
      <c r="EJ64" s="220">
        <f t="shared" si="82"/>
        <v>1.5712221703176116E-2</v>
      </c>
      <c r="EK64" s="220">
        <f t="shared" si="82"/>
        <v>1.6922594071192197E-2</v>
      </c>
      <c r="EL64" s="220">
        <f t="shared" si="82"/>
        <v>1.6922594071192197E-2</v>
      </c>
      <c r="EM64" s="220">
        <f t="shared" si="82"/>
        <v>1.6922594071192194E-2</v>
      </c>
      <c r="EN64" s="220">
        <f t="shared" si="82"/>
        <v>2.0642083955106305E-2</v>
      </c>
      <c r="EO64" s="220">
        <f t="shared" si="82"/>
        <v>2.0642083955106305E-2</v>
      </c>
      <c r="EP64" s="220">
        <f t="shared" si="82"/>
        <v>2.0642083955106305E-2</v>
      </c>
      <c r="EQ64" s="220">
        <f t="shared" si="82"/>
        <v>2.1423404950482117E-2</v>
      </c>
      <c r="ER64" s="220">
        <f t="shared" si="82"/>
        <v>2.1423404950482117E-2</v>
      </c>
      <c r="ES64" s="220">
        <f t="shared" si="82"/>
        <v>2.1423404950482117E-2</v>
      </c>
      <c r="ET64" s="220">
        <f t="shared" si="82"/>
        <v>1.8070879836894867E-2</v>
      </c>
      <c r="EU64" s="220">
        <f t="shared" si="82"/>
        <v>1.8070879836894867E-2</v>
      </c>
      <c r="EV64" s="220">
        <f t="shared" ref="EV64:FW64" si="83">+EV29</f>
        <v>1.8070879836894867E-2</v>
      </c>
      <c r="EW64" s="220">
        <f t="shared" si="83"/>
        <v>1.8910559150642138E-2</v>
      </c>
      <c r="EX64" s="220">
        <f t="shared" si="83"/>
        <v>1.8910559150642138E-2</v>
      </c>
      <c r="EY64" s="220">
        <f t="shared" si="83"/>
        <v>1.8910559150642138E-2</v>
      </c>
      <c r="EZ64" s="220">
        <f t="shared" si="83"/>
        <v>2.0996362721040961E-2</v>
      </c>
      <c r="FA64" s="220">
        <f t="shared" si="83"/>
        <v>2.0996362721040961E-2</v>
      </c>
      <c r="FB64" s="220">
        <f t="shared" si="83"/>
        <v>2.0996362721040961E-2</v>
      </c>
      <c r="FC64" s="220">
        <f t="shared" si="83"/>
        <v>2.1562833782831331E-2</v>
      </c>
      <c r="FD64" s="220">
        <f t="shared" si="83"/>
        <v>2.1562833782831331E-2</v>
      </c>
      <c r="FE64" s="220">
        <f t="shared" si="83"/>
        <v>2.1562833782831331E-2</v>
      </c>
      <c r="FF64" s="220">
        <f t="shared" si="83"/>
        <v>1.9439620146963422E-2</v>
      </c>
      <c r="FG64" s="220">
        <f t="shared" si="83"/>
        <v>1.9439620146963422E-2</v>
      </c>
      <c r="FH64" s="220">
        <f t="shared" si="83"/>
        <v>1.9439620146963422E-2</v>
      </c>
      <c r="FI64" s="220">
        <f t="shared" si="83"/>
        <v>2.0503391059279279E-2</v>
      </c>
      <c r="FJ64" s="220">
        <f t="shared" si="83"/>
        <v>2.0503391059279279E-2</v>
      </c>
      <c r="FK64" s="220">
        <f t="shared" si="83"/>
        <v>2.0503391059279279E-2</v>
      </c>
      <c r="FL64" s="220">
        <f t="shared" si="83"/>
        <v>2.3671083873673414E-2</v>
      </c>
      <c r="FM64" s="220">
        <f t="shared" si="83"/>
        <v>2.3671083873673414E-2</v>
      </c>
      <c r="FN64" s="220">
        <f t="shared" si="83"/>
        <v>2.3671083873673414E-2</v>
      </c>
      <c r="FO64" s="220">
        <f t="shared" si="83"/>
        <v>2.3864851950471392E-2</v>
      </c>
      <c r="FP64" s="220">
        <f t="shared" si="83"/>
        <v>2.3864851950471392E-2</v>
      </c>
      <c r="FQ64" s="220">
        <f t="shared" si="83"/>
        <v>2.3864851950471392E-2</v>
      </c>
      <c r="FR64" s="220">
        <f t="shared" si="83"/>
        <v>2.3390900875198871E-2</v>
      </c>
      <c r="FS64" s="220">
        <f t="shared" si="83"/>
        <v>2.3390900875198871E-2</v>
      </c>
      <c r="FT64" s="220">
        <f t="shared" si="83"/>
        <v>2.3390900875198871E-2</v>
      </c>
      <c r="FU64" s="220">
        <f t="shared" si="83"/>
        <v>2.433720182043303E-2</v>
      </c>
      <c r="FV64" s="220">
        <f t="shared" si="83"/>
        <v>2.433720182043303E-2</v>
      </c>
      <c r="FW64" s="220">
        <f t="shared" si="83"/>
        <v>2.433720182043303E-2</v>
      </c>
      <c r="FX64" s="406" t="s">
        <v>49</v>
      </c>
    </row>
    <row r="65" spans="2:182" s="185" customFormat="1" ht="14" thickBot="1">
      <c r="B65" s="150" t="s">
        <v>60</v>
      </c>
      <c r="C65" s="222">
        <f t="shared" ref="C65:AH65" si="84">+C23</f>
        <v>3.0869999999999998E-2</v>
      </c>
      <c r="D65" s="222">
        <f t="shared" si="84"/>
        <v>3.0869999999999998E-2</v>
      </c>
      <c r="E65" s="222">
        <f t="shared" si="84"/>
        <v>3.0869999999999998E-2</v>
      </c>
      <c r="F65" s="222">
        <f t="shared" si="84"/>
        <v>3.0869999999999998E-2</v>
      </c>
      <c r="G65" s="222">
        <f t="shared" si="84"/>
        <v>3.0869999999999998E-2</v>
      </c>
      <c r="H65" s="222">
        <f t="shared" si="84"/>
        <v>3.0869999999999998E-2</v>
      </c>
      <c r="I65" s="222">
        <f t="shared" si="84"/>
        <v>3.0869999999999998E-2</v>
      </c>
      <c r="J65" s="222">
        <f t="shared" si="84"/>
        <v>3.0869999999999998E-2</v>
      </c>
      <c r="K65" s="222">
        <f t="shared" si="84"/>
        <v>3.0869999999999998E-2</v>
      </c>
      <c r="L65" s="222">
        <f t="shared" si="84"/>
        <v>3.0869999999999998E-2</v>
      </c>
      <c r="M65" s="222">
        <f t="shared" si="84"/>
        <v>3.0869999999999998E-2</v>
      </c>
      <c r="N65" s="222">
        <f t="shared" si="84"/>
        <v>3.0869999999999998E-2</v>
      </c>
      <c r="O65" s="222">
        <f t="shared" si="84"/>
        <v>3.1870000000000002E-2</v>
      </c>
      <c r="P65" s="222">
        <f t="shared" si="84"/>
        <v>3.1870000000000002E-2</v>
      </c>
      <c r="Q65" s="222">
        <f t="shared" si="84"/>
        <v>3.1870000000000002E-2</v>
      </c>
      <c r="R65" s="222">
        <f t="shared" si="84"/>
        <v>3.2869999999999996E-2</v>
      </c>
      <c r="S65" s="222">
        <f t="shared" si="84"/>
        <v>3.2869999999999996E-2</v>
      </c>
      <c r="T65" s="222">
        <f t="shared" si="84"/>
        <v>3.2869999999999996E-2</v>
      </c>
      <c r="U65" s="222">
        <f t="shared" si="84"/>
        <v>3.3869999999999997E-2</v>
      </c>
      <c r="V65" s="222">
        <f t="shared" si="84"/>
        <v>3.3869999999999997E-2</v>
      </c>
      <c r="W65" s="222">
        <f t="shared" si="84"/>
        <v>3.3869999999999997E-2</v>
      </c>
      <c r="X65" s="222">
        <f t="shared" si="84"/>
        <v>3.4869999999999998E-2</v>
      </c>
      <c r="Y65" s="222">
        <f t="shared" si="84"/>
        <v>3.4869999999999998E-2</v>
      </c>
      <c r="Z65" s="222">
        <f t="shared" si="84"/>
        <v>3.4869999999999998E-2</v>
      </c>
      <c r="AA65" s="222">
        <f t="shared" si="84"/>
        <v>3.5869999999999999E-2</v>
      </c>
      <c r="AB65" s="222">
        <f t="shared" si="84"/>
        <v>3.5869999999999999E-2</v>
      </c>
      <c r="AC65" s="222">
        <f t="shared" si="84"/>
        <v>3.5869999999999999E-2</v>
      </c>
      <c r="AD65" s="222">
        <f t="shared" si="84"/>
        <v>3.687E-2</v>
      </c>
      <c r="AE65" s="222">
        <f t="shared" si="84"/>
        <v>3.687E-2</v>
      </c>
      <c r="AF65" s="222">
        <f t="shared" si="84"/>
        <v>3.687E-2</v>
      </c>
      <c r="AG65" s="222">
        <f t="shared" si="84"/>
        <v>3.7870000000000001E-2</v>
      </c>
      <c r="AH65" s="222">
        <f t="shared" si="84"/>
        <v>4.1369999999999997E-2</v>
      </c>
      <c r="AI65" s="222">
        <f t="shared" ref="AI65:BN65" si="85">+AI23</f>
        <v>4.1369999999999997E-2</v>
      </c>
      <c r="AJ65" s="222">
        <f t="shared" si="85"/>
        <v>4.5870000000000001E-2</v>
      </c>
      <c r="AK65" s="222">
        <f t="shared" si="85"/>
        <v>4.5870000000000001E-2</v>
      </c>
      <c r="AL65" s="222">
        <f t="shared" si="85"/>
        <v>4.5870000000000001E-2</v>
      </c>
      <c r="AM65" s="222">
        <f t="shared" si="85"/>
        <v>4.6870000000000002E-2</v>
      </c>
      <c r="AN65" s="222">
        <f t="shared" si="85"/>
        <v>4.6870000000000002E-2</v>
      </c>
      <c r="AO65" s="222">
        <f t="shared" si="85"/>
        <v>4.6870000000000002E-2</v>
      </c>
      <c r="AP65" s="222">
        <f t="shared" si="85"/>
        <v>4.7870000000000003E-2</v>
      </c>
      <c r="AQ65" s="222">
        <f t="shared" si="85"/>
        <v>4.7870000000000003E-2</v>
      </c>
      <c r="AR65" s="222">
        <f t="shared" si="85"/>
        <v>4.7870000000000003E-2</v>
      </c>
      <c r="AS65" s="222">
        <f t="shared" si="85"/>
        <v>4.8870000000000004E-2</v>
      </c>
      <c r="AT65" s="222">
        <f t="shared" si="85"/>
        <v>4.8870000000000004E-2</v>
      </c>
      <c r="AU65" s="222">
        <f t="shared" si="85"/>
        <v>4.8870000000000004E-2</v>
      </c>
      <c r="AV65" s="222">
        <f t="shared" si="85"/>
        <v>5.3370000000000001E-2</v>
      </c>
      <c r="AW65" s="222">
        <f t="shared" si="85"/>
        <v>5.3370000000000001E-2</v>
      </c>
      <c r="AX65" s="222">
        <f t="shared" si="85"/>
        <v>5.3370000000000001E-2</v>
      </c>
      <c r="AY65" s="222">
        <f t="shared" si="85"/>
        <v>5.4370000000000002E-2</v>
      </c>
      <c r="AZ65" s="222">
        <f t="shared" si="85"/>
        <v>5.4370000000000002E-2</v>
      </c>
      <c r="BA65" s="222">
        <f t="shared" si="85"/>
        <v>5.4370000000000002E-2</v>
      </c>
      <c r="BB65" s="222">
        <f t="shared" si="85"/>
        <v>5.5370000000000003E-2</v>
      </c>
      <c r="BC65" s="222">
        <f t="shared" si="85"/>
        <v>5.5370000000000003E-2</v>
      </c>
      <c r="BD65" s="222">
        <f t="shared" si="85"/>
        <v>5.5370000000000003E-2</v>
      </c>
      <c r="BE65" s="222">
        <f t="shared" si="85"/>
        <v>5.5370000000000003E-2</v>
      </c>
      <c r="BF65" s="222">
        <f t="shared" si="85"/>
        <v>5.5370000000000003E-2</v>
      </c>
      <c r="BG65" s="222">
        <f t="shared" si="85"/>
        <v>5.5370000000000003E-2</v>
      </c>
      <c r="BH65" s="222">
        <f t="shared" si="85"/>
        <v>6.1370000000000001E-2</v>
      </c>
      <c r="BI65" s="222">
        <f t="shared" si="85"/>
        <v>6.1370000000000001E-2</v>
      </c>
      <c r="BJ65" s="222">
        <f t="shared" si="85"/>
        <v>6.1370000000000001E-2</v>
      </c>
      <c r="BK65" s="222">
        <f t="shared" si="85"/>
        <v>6.1370000000000001E-2</v>
      </c>
      <c r="BL65" s="222">
        <f t="shared" si="85"/>
        <v>6.1370000000000001E-2</v>
      </c>
      <c r="BM65" s="222">
        <f t="shared" si="85"/>
        <v>6.1370000000000001E-2</v>
      </c>
      <c r="BN65" s="222">
        <f t="shared" si="85"/>
        <v>6.1370000000000001E-2</v>
      </c>
      <c r="BO65" s="222">
        <f t="shared" ref="BO65:CT65" si="86">+BO23</f>
        <v>6.1370000000000001E-2</v>
      </c>
      <c r="BP65" s="222">
        <f t="shared" si="86"/>
        <v>6.1370000000000001E-2</v>
      </c>
      <c r="BQ65" s="222">
        <f t="shared" si="86"/>
        <v>6.1370000000000001E-2</v>
      </c>
      <c r="BR65" s="222">
        <f t="shared" si="86"/>
        <v>6.1370000000000001E-2</v>
      </c>
      <c r="BS65" s="222">
        <f t="shared" si="86"/>
        <v>6.1370000000000001E-2</v>
      </c>
      <c r="BT65" s="222">
        <f t="shared" si="86"/>
        <v>6.1370000000000001E-2</v>
      </c>
      <c r="BU65" s="222">
        <f t="shared" si="86"/>
        <v>6.1370000000000001E-2</v>
      </c>
      <c r="BV65" s="222">
        <f t="shared" si="86"/>
        <v>6.1370000000000001E-2</v>
      </c>
      <c r="BW65" s="222">
        <f t="shared" si="86"/>
        <v>6.1370000000000001E-2</v>
      </c>
      <c r="BX65" s="222">
        <f t="shared" si="86"/>
        <v>6.1370000000000001E-2</v>
      </c>
      <c r="BY65" s="222">
        <f t="shared" si="86"/>
        <v>6.1370000000000001E-2</v>
      </c>
      <c r="BZ65" s="222">
        <f t="shared" si="86"/>
        <v>6.1370000000000001E-2</v>
      </c>
      <c r="CA65" s="222">
        <f t="shared" si="86"/>
        <v>6.1370000000000001E-2</v>
      </c>
      <c r="CB65" s="222">
        <f t="shared" si="86"/>
        <v>6.1370000000000001E-2</v>
      </c>
      <c r="CC65" s="222">
        <f t="shared" si="86"/>
        <v>6.1370000000000001E-2</v>
      </c>
      <c r="CD65" s="222">
        <f t="shared" si="86"/>
        <v>6.1370000000000001E-2</v>
      </c>
      <c r="CE65" s="222">
        <f t="shared" si="86"/>
        <v>6.1370000000000001E-2</v>
      </c>
      <c r="CF65" s="222">
        <f t="shared" si="86"/>
        <v>6.1370000000000001E-2</v>
      </c>
      <c r="CG65" s="222">
        <f t="shared" si="86"/>
        <v>6.1370000000000001E-2</v>
      </c>
      <c r="CH65" s="222">
        <f t="shared" si="86"/>
        <v>6.1370000000000001E-2</v>
      </c>
      <c r="CI65" s="222">
        <f t="shared" si="86"/>
        <v>6.1370000000000001E-2</v>
      </c>
      <c r="CJ65" s="223">
        <f t="shared" si="86"/>
        <v>6.1370000000000001E-2</v>
      </c>
      <c r="CK65" s="223">
        <f t="shared" si="86"/>
        <v>6.1370000000000001E-2</v>
      </c>
      <c r="CL65" s="223">
        <f t="shared" si="86"/>
        <v>6.1370000000000001E-2</v>
      </c>
      <c r="CM65" s="223">
        <f t="shared" si="86"/>
        <v>6.1370000000000001E-2</v>
      </c>
      <c r="CN65" s="223">
        <f t="shared" si="86"/>
        <v>6.1370000000000001E-2</v>
      </c>
      <c r="CO65" s="223">
        <f t="shared" si="86"/>
        <v>6.1370000000000001E-2</v>
      </c>
      <c r="CP65" s="223">
        <f t="shared" si="86"/>
        <v>6.1370000000000001E-2</v>
      </c>
      <c r="CQ65" s="223">
        <f t="shared" si="86"/>
        <v>6.1370000000000001E-2</v>
      </c>
      <c r="CR65" s="223">
        <f t="shared" si="86"/>
        <v>6.1370000000000001E-2</v>
      </c>
      <c r="CS65" s="223">
        <f t="shared" si="86"/>
        <v>6.1370000000000001E-2</v>
      </c>
      <c r="CT65" s="223">
        <f t="shared" si="86"/>
        <v>6.1370000000000001E-2</v>
      </c>
      <c r="CU65" s="223">
        <f t="shared" ref="CU65:DZ65" si="87">+CU23</f>
        <v>6.1370000000000001E-2</v>
      </c>
      <c r="CV65" s="223">
        <f t="shared" si="87"/>
        <v>6.1370000000000001E-2</v>
      </c>
      <c r="CW65" s="223">
        <f t="shared" si="87"/>
        <v>6.1370000000000001E-2</v>
      </c>
      <c r="CX65" s="223">
        <f t="shared" si="87"/>
        <v>6.1370000000000001E-2</v>
      </c>
      <c r="CY65" s="223">
        <f t="shared" si="87"/>
        <v>6.1370000000000001E-2</v>
      </c>
      <c r="CZ65" s="223">
        <f t="shared" si="87"/>
        <v>6.1370000000000001E-2</v>
      </c>
      <c r="DA65" s="223">
        <f t="shared" si="87"/>
        <v>6.1370000000000001E-2</v>
      </c>
      <c r="DB65" s="223">
        <f t="shared" si="87"/>
        <v>6.1370000000000001E-2</v>
      </c>
      <c r="DC65" s="223">
        <f t="shared" si="87"/>
        <v>6.1370000000000001E-2</v>
      </c>
      <c r="DD65" s="223">
        <f t="shared" si="87"/>
        <v>6.1370000000000001E-2</v>
      </c>
      <c r="DE65" s="223">
        <f t="shared" si="87"/>
        <v>6.1370000000000001E-2</v>
      </c>
      <c r="DF65" s="223">
        <f t="shared" si="87"/>
        <v>6.1370000000000001E-2</v>
      </c>
      <c r="DG65" s="223">
        <f t="shared" si="87"/>
        <v>6.1370000000000001E-2</v>
      </c>
      <c r="DH65" s="223">
        <f t="shared" si="87"/>
        <v>6.1370000000000001E-2</v>
      </c>
      <c r="DI65" s="223">
        <f t="shared" si="87"/>
        <v>6.1370000000000001E-2</v>
      </c>
      <c r="DJ65" s="223">
        <f t="shared" si="87"/>
        <v>6.1370000000000001E-2</v>
      </c>
      <c r="DK65" s="223">
        <f t="shared" si="87"/>
        <v>6.1370000000000001E-2</v>
      </c>
      <c r="DL65" s="223">
        <f t="shared" si="87"/>
        <v>6.1370000000000001E-2</v>
      </c>
      <c r="DM65" s="223">
        <f t="shared" si="87"/>
        <v>6.1370000000000001E-2</v>
      </c>
      <c r="DN65" s="223">
        <f t="shared" si="87"/>
        <v>6.1370000000000001E-2</v>
      </c>
      <c r="DO65" s="222">
        <f t="shared" si="87"/>
        <v>6.1370000000000001E-2</v>
      </c>
      <c r="DP65" s="222">
        <f t="shared" si="87"/>
        <v>6.1370000000000001E-2</v>
      </c>
      <c r="DQ65" s="222">
        <f t="shared" si="87"/>
        <v>6.1370000000000001E-2</v>
      </c>
      <c r="DR65" s="222">
        <f t="shared" si="87"/>
        <v>6.1370000000000001E-2</v>
      </c>
      <c r="DS65" s="222">
        <f t="shared" si="87"/>
        <v>6.1370000000000001E-2</v>
      </c>
      <c r="DT65" s="222">
        <f t="shared" si="87"/>
        <v>6.1370000000000001E-2</v>
      </c>
      <c r="DU65" s="222">
        <f t="shared" si="87"/>
        <v>6.1370000000000001E-2</v>
      </c>
      <c r="DV65" s="222">
        <f t="shared" si="87"/>
        <v>6.1370000000000001E-2</v>
      </c>
      <c r="DW65" s="222">
        <f t="shared" si="87"/>
        <v>6.1370000000000001E-2</v>
      </c>
      <c r="DX65" s="222">
        <f t="shared" si="87"/>
        <v>6.1370000000000001E-2</v>
      </c>
      <c r="DY65" s="478">
        <f t="shared" si="87"/>
        <v>6.1370000000000001E-2</v>
      </c>
      <c r="DZ65" s="222">
        <f t="shared" si="87"/>
        <v>6.1370000000000001E-2</v>
      </c>
      <c r="EA65" s="222">
        <f t="shared" ref="EA65:FF65" si="88">+EA23</f>
        <v>6.1370000000000001E-2</v>
      </c>
      <c r="EB65" s="222">
        <f t="shared" si="88"/>
        <v>6.1370000000000001E-2</v>
      </c>
      <c r="EC65" s="222">
        <f t="shared" si="88"/>
        <v>6.1370000000000001E-2</v>
      </c>
      <c r="ED65" s="222">
        <f t="shared" si="88"/>
        <v>6.1370000000000001E-2</v>
      </c>
      <c r="EE65" s="222">
        <f t="shared" si="88"/>
        <v>6.1370000000000001E-2</v>
      </c>
      <c r="EF65" s="222">
        <f t="shared" si="88"/>
        <v>6.1370000000000001E-2</v>
      </c>
      <c r="EG65" s="222">
        <f t="shared" si="88"/>
        <v>6.1370000000000001E-2</v>
      </c>
      <c r="EH65" s="222">
        <f t="shared" si="88"/>
        <v>6.1370000000000001E-2</v>
      </c>
      <c r="EI65" s="222">
        <f t="shared" si="88"/>
        <v>6.1370000000000001E-2</v>
      </c>
      <c r="EJ65" s="222">
        <f t="shared" si="88"/>
        <v>6.1370000000000001E-2</v>
      </c>
      <c r="EK65" s="222">
        <f t="shared" si="88"/>
        <v>6.1370000000000001E-2</v>
      </c>
      <c r="EL65" s="222">
        <f t="shared" si="88"/>
        <v>6.1370000000000001E-2</v>
      </c>
      <c r="EM65" s="222">
        <f t="shared" si="88"/>
        <v>6.1370000000000001E-2</v>
      </c>
      <c r="EN65" s="222">
        <f t="shared" si="88"/>
        <v>6.1370000000000001E-2</v>
      </c>
      <c r="EO65" s="222">
        <f t="shared" si="88"/>
        <v>6.1370000000000001E-2</v>
      </c>
      <c r="EP65" s="222">
        <f t="shared" si="88"/>
        <v>6.1370000000000001E-2</v>
      </c>
      <c r="EQ65" s="222">
        <f t="shared" si="88"/>
        <v>6.1370000000000001E-2</v>
      </c>
      <c r="ER65" s="222">
        <f t="shared" si="88"/>
        <v>6.1370000000000001E-2</v>
      </c>
      <c r="ES65" s="222">
        <f t="shared" si="88"/>
        <v>6.1370000000000001E-2</v>
      </c>
      <c r="ET65" s="222">
        <f t="shared" si="88"/>
        <v>6.1370000000000001E-2</v>
      </c>
      <c r="EU65" s="222">
        <f t="shared" si="88"/>
        <v>6.1370000000000001E-2</v>
      </c>
      <c r="EV65" s="222">
        <f t="shared" si="88"/>
        <v>6.1370000000000001E-2</v>
      </c>
      <c r="EW65" s="222">
        <f t="shared" si="88"/>
        <v>6.1370000000000001E-2</v>
      </c>
      <c r="EX65" s="222">
        <f t="shared" si="88"/>
        <v>6.1370000000000001E-2</v>
      </c>
      <c r="EY65" s="222">
        <f t="shared" si="88"/>
        <v>6.1370000000000001E-2</v>
      </c>
      <c r="EZ65" s="222">
        <f t="shared" si="88"/>
        <v>6.1370000000000001E-2</v>
      </c>
      <c r="FA65" s="222">
        <f t="shared" si="88"/>
        <v>6.1370000000000001E-2</v>
      </c>
      <c r="FB65" s="222">
        <f t="shared" si="88"/>
        <v>6.1370000000000001E-2</v>
      </c>
      <c r="FC65" s="222">
        <f t="shared" si="88"/>
        <v>6.1370000000000001E-2</v>
      </c>
      <c r="FD65" s="222">
        <f t="shared" si="88"/>
        <v>6.1370000000000001E-2</v>
      </c>
      <c r="FE65" s="222">
        <f t="shared" si="88"/>
        <v>6.1370000000000001E-2</v>
      </c>
      <c r="FF65" s="222">
        <f t="shared" si="88"/>
        <v>6.1370000000000001E-2</v>
      </c>
      <c r="FG65" s="222">
        <f t="shared" ref="FG65:FW65" si="89">+FG23</f>
        <v>6.1370000000000001E-2</v>
      </c>
      <c r="FH65" s="222">
        <f t="shared" si="89"/>
        <v>6.1370000000000001E-2</v>
      </c>
      <c r="FI65" s="222">
        <f t="shared" si="89"/>
        <v>6.1370000000000001E-2</v>
      </c>
      <c r="FJ65" s="222">
        <f t="shared" si="89"/>
        <v>6.1370000000000001E-2</v>
      </c>
      <c r="FK65" s="222">
        <f t="shared" si="89"/>
        <v>6.1370000000000001E-2</v>
      </c>
      <c r="FL65" s="222">
        <f t="shared" si="89"/>
        <v>6.1370000000000001E-2</v>
      </c>
      <c r="FM65" s="222">
        <f t="shared" si="89"/>
        <v>6.1370000000000001E-2</v>
      </c>
      <c r="FN65" s="222">
        <f t="shared" si="89"/>
        <v>6.1370000000000001E-2</v>
      </c>
      <c r="FO65" s="222">
        <f t="shared" si="89"/>
        <v>6.1370000000000001E-2</v>
      </c>
      <c r="FP65" s="222">
        <f t="shared" si="89"/>
        <v>6.1370000000000001E-2</v>
      </c>
      <c r="FQ65" s="222">
        <f t="shared" si="89"/>
        <v>6.1370000000000001E-2</v>
      </c>
      <c r="FR65" s="222">
        <f t="shared" si="89"/>
        <v>6.1370000000000001E-2</v>
      </c>
      <c r="FS65" s="222">
        <f t="shared" si="89"/>
        <v>6.1370000000000001E-2</v>
      </c>
      <c r="FT65" s="222">
        <f t="shared" si="89"/>
        <v>6.1370000000000001E-2</v>
      </c>
      <c r="FU65" s="222">
        <f t="shared" si="89"/>
        <v>6.1370000000000001E-2</v>
      </c>
      <c r="FV65" s="222">
        <f t="shared" si="89"/>
        <v>6.1370000000000001E-2</v>
      </c>
      <c r="FW65" s="222">
        <f t="shared" si="89"/>
        <v>6.1370000000000001E-2</v>
      </c>
      <c r="FX65" s="406" t="s">
        <v>49</v>
      </c>
    </row>
    <row r="66" spans="2:182" s="185" customFormat="1" ht="14" thickBot="1">
      <c r="B66" s="224" t="s">
        <v>68</v>
      </c>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479"/>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480"/>
      <c r="FX66" s="406" t="s">
        <v>49</v>
      </c>
    </row>
    <row r="67" spans="2:182" s="185" customFormat="1">
      <c r="B67" s="144" t="s">
        <v>66</v>
      </c>
      <c r="O67" s="218">
        <f>+O58</f>
        <v>-5</v>
      </c>
      <c r="P67" s="218">
        <v>-5</v>
      </c>
      <c r="Q67" s="218">
        <v>-5</v>
      </c>
      <c r="R67" s="218">
        <v>-5</v>
      </c>
      <c r="S67" s="218">
        <v>-5</v>
      </c>
      <c r="T67" s="218">
        <v>-5</v>
      </c>
      <c r="U67" s="218">
        <v>-5</v>
      </c>
      <c r="V67" s="218">
        <v>-5</v>
      </c>
      <c r="W67" s="218">
        <v>-5</v>
      </c>
      <c r="X67" s="218">
        <v>-5</v>
      </c>
      <c r="Y67" s="218">
        <v>-5</v>
      </c>
      <c r="Z67" s="218">
        <v>-5</v>
      </c>
      <c r="AA67" s="218">
        <v>-5</v>
      </c>
      <c r="AB67" s="218">
        <v>-5</v>
      </c>
      <c r="AC67" s="218">
        <v>-5</v>
      </c>
      <c r="AD67" s="218">
        <v>-5</v>
      </c>
      <c r="AE67" s="218">
        <v>-5</v>
      </c>
      <c r="AF67" s="218">
        <v>-5</v>
      </c>
      <c r="AG67" s="218">
        <v>-5</v>
      </c>
      <c r="AH67" s="218">
        <v>-5</v>
      </c>
      <c r="AI67" s="218">
        <v>-5</v>
      </c>
      <c r="AJ67" s="218">
        <v>-5</v>
      </c>
      <c r="AK67" s="218">
        <v>-5</v>
      </c>
      <c r="AL67" s="218">
        <v>-5</v>
      </c>
      <c r="AM67" s="218">
        <v>-5</v>
      </c>
      <c r="AN67" s="218">
        <v>-5</v>
      </c>
      <c r="AO67" s="218">
        <v>-5</v>
      </c>
      <c r="AP67" s="218">
        <v>-5</v>
      </c>
      <c r="AQ67" s="218">
        <v>-5</v>
      </c>
      <c r="AR67" s="218">
        <v>-5</v>
      </c>
      <c r="AS67" s="218">
        <v>-5</v>
      </c>
      <c r="AT67" s="218">
        <v>-5</v>
      </c>
      <c r="AU67" s="218">
        <v>-5</v>
      </c>
      <c r="AV67" s="218">
        <v>-5</v>
      </c>
      <c r="AW67" s="218">
        <v>-5</v>
      </c>
      <c r="AX67" s="218">
        <v>-5</v>
      </c>
      <c r="AY67" s="218">
        <v>-5</v>
      </c>
      <c r="AZ67" s="218">
        <v>-5</v>
      </c>
      <c r="BA67" s="218">
        <v>-5</v>
      </c>
      <c r="BB67" s="218">
        <v>-5</v>
      </c>
      <c r="BC67" s="218">
        <v>-5</v>
      </c>
      <c r="BD67" s="218">
        <v>-5</v>
      </c>
      <c r="BE67" s="218">
        <v>-5</v>
      </c>
      <c r="BF67" s="218">
        <v>-5</v>
      </c>
      <c r="BG67" s="218">
        <v>-5</v>
      </c>
      <c r="BH67" s="218">
        <v>-5</v>
      </c>
      <c r="BI67" s="218">
        <v>-5</v>
      </c>
      <c r="BJ67" s="218">
        <v>-5</v>
      </c>
      <c r="BK67" s="218">
        <v>-5</v>
      </c>
      <c r="BL67" s="218">
        <v>-5</v>
      </c>
      <c r="BM67" s="218">
        <v>-5</v>
      </c>
      <c r="BN67" s="218">
        <v>-5</v>
      </c>
      <c r="BO67" s="218">
        <v>-5</v>
      </c>
      <c r="BP67" s="218">
        <v>-5</v>
      </c>
      <c r="BQ67" s="218">
        <v>-5</v>
      </c>
      <c r="BR67" s="218">
        <v>-5</v>
      </c>
      <c r="BS67" s="218">
        <v>-5</v>
      </c>
      <c r="BT67" s="218">
        <v>-5</v>
      </c>
      <c r="BU67" s="218">
        <v>-5</v>
      </c>
      <c r="BV67" s="218">
        <v>-5</v>
      </c>
      <c r="BW67" s="218">
        <v>-5</v>
      </c>
      <c r="BX67" s="218">
        <v>-5</v>
      </c>
      <c r="BY67" s="218">
        <v>-5</v>
      </c>
      <c r="BZ67" s="218">
        <v>-5</v>
      </c>
      <c r="CA67" s="218">
        <v>-5</v>
      </c>
      <c r="CB67" s="218">
        <v>-5</v>
      </c>
      <c r="CC67" s="218">
        <v>-5</v>
      </c>
      <c r="CD67" s="218">
        <v>-5</v>
      </c>
      <c r="CE67" s="218">
        <v>-5</v>
      </c>
      <c r="CF67" s="218">
        <v>-5</v>
      </c>
      <c r="CG67" s="218">
        <v>-5</v>
      </c>
      <c r="CH67" s="218">
        <v>-5</v>
      </c>
      <c r="CI67" s="218">
        <v>-5</v>
      </c>
      <c r="CJ67" s="218">
        <v>-5</v>
      </c>
      <c r="CK67" s="218">
        <v>-5</v>
      </c>
      <c r="CL67" s="218">
        <v>-5</v>
      </c>
      <c r="CM67" s="218">
        <v>-5</v>
      </c>
      <c r="CN67" s="218">
        <v>-5</v>
      </c>
      <c r="CO67" s="218">
        <v>-5</v>
      </c>
      <c r="CP67" s="218">
        <v>-5</v>
      </c>
      <c r="CQ67" s="218">
        <v>-5</v>
      </c>
      <c r="CR67" s="218">
        <v>-5</v>
      </c>
      <c r="CS67" s="218">
        <v>-5</v>
      </c>
      <c r="CT67" s="218">
        <v>-5</v>
      </c>
      <c r="CU67" s="218">
        <v>-5</v>
      </c>
      <c r="CV67" s="218">
        <v>-5</v>
      </c>
      <c r="CW67" s="218">
        <v>-5</v>
      </c>
      <c r="CX67" s="218">
        <v>-5</v>
      </c>
      <c r="CY67" s="218">
        <v>-5</v>
      </c>
      <c r="CZ67" s="218">
        <v>-5</v>
      </c>
      <c r="DA67" s="218">
        <v>-5</v>
      </c>
      <c r="DB67" s="218">
        <v>-5</v>
      </c>
      <c r="DC67" s="218">
        <v>-5</v>
      </c>
      <c r="DD67" s="218">
        <v>-5</v>
      </c>
      <c r="DE67" s="218">
        <v>-5</v>
      </c>
      <c r="DF67" s="218">
        <v>-5</v>
      </c>
      <c r="DG67" s="218">
        <v>-5</v>
      </c>
      <c r="DH67" s="218">
        <v>-5</v>
      </c>
      <c r="DI67" s="218">
        <v>-5</v>
      </c>
      <c r="DJ67" s="218">
        <v>-5</v>
      </c>
      <c r="DK67" s="218">
        <v>-5</v>
      </c>
      <c r="DL67" s="218">
        <v>-5</v>
      </c>
      <c r="DM67" s="218">
        <v>-5</v>
      </c>
      <c r="DN67" s="218">
        <v>-5</v>
      </c>
      <c r="DO67" s="218">
        <v>-5</v>
      </c>
      <c r="DP67" s="218">
        <v>-5</v>
      </c>
      <c r="DQ67" s="218">
        <v>-5</v>
      </c>
      <c r="DR67" s="218">
        <v>-5</v>
      </c>
      <c r="DS67" s="218">
        <v>-5</v>
      </c>
      <c r="DT67" s="218">
        <v>-5</v>
      </c>
      <c r="DU67" s="218">
        <v>-5</v>
      </c>
      <c r="DV67" s="218">
        <v>-5</v>
      </c>
      <c r="DW67" s="218">
        <v>-5</v>
      </c>
      <c r="DX67" s="185">
        <v>-5</v>
      </c>
      <c r="DY67" s="467">
        <f t="shared" ref="DY67:FD67" si="90">+DY58</f>
        <v>0.55000000000000004</v>
      </c>
      <c r="DZ67" s="221">
        <f t="shared" si="90"/>
        <v>0.55000000000000004</v>
      </c>
      <c r="EA67" s="221">
        <f t="shared" si="90"/>
        <v>0.55000000000000004</v>
      </c>
      <c r="EB67" s="221">
        <f t="shared" si="90"/>
        <v>0.85</v>
      </c>
      <c r="EC67" s="221">
        <f t="shared" si="90"/>
        <v>0.85</v>
      </c>
      <c r="ED67" s="221">
        <f t="shared" si="90"/>
        <v>0.85</v>
      </c>
      <c r="EE67" s="221">
        <f t="shared" si="90"/>
        <v>0.85</v>
      </c>
      <c r="EF67" s="221">
        <f t="shared" si="90"/>
        <v>0.85</v>
      </c>
      <c r="EG67" s="221">
        <f t="shared" si="90"/>
        <v>0.85</v>
      </c>
      <c r="EH67" s="221">
        <f t="shared" si="90"/>
        <v>0.85</v>
      </c>
      <c r="EI67" s="221">
        <f t="shared" si="90"/>
        <v>0.85</v>
      </c>
      <c r="EJ67" s="221">
        <f t="shared" si="90"/>
        <v>0.85</v>
      </c>
      <c r="EK67" s="221">
        <f t="shared" si="90"/>
        <v>0.85</v>
      </c>
      <c r="EL67" s="221">
        <f t="shared" si="90"/>
        <v>0.85</v>
      </c>
      <c r="EM67" s="221">
        <f t="shared" si="90"/>
        <v>0.85</v>
      </c>
      <c r="EN67" s="221">
        <f t="shared" si="90"/>
        <v>1.3</v>
      </c>
      <c r="EO67" s="221">
        <f t="shared" si="90"/>
        <v>1.3</v>
      </c>
      <c r="EP67" s="221">
        <f t="shared" si="90"/>
        <v>1.3</v>
      </c>
      <c r="EQ67" s="221">
        <f t="shared" si="90"/>
        <v>1.3</v>
      </c>
      <c r="ER67" s="221">
        <f t="shared" si="90"/>
        <v>1.3</v>
      </c>
      <c r="ES67" s="221">
        <f t="shared" si="90"/>
        <v>1.3</v>
      </c>
      <c r="ET67" s="221">
        <f t="shared" si="90"/>
        <v>1.3</v>
      </c>
      <c r="EU67" s="221">
        <f t="shared" si="90"/>
        <v>1.3</v>
      </c>
      <c r="EV67" s="221">
        <f t="shared" si="90"/>
        <v>1.3</v>
      </c>
      <c r="EW67" s="221">
        <f t="shared" si="90"/>
        <v>1.3</v>
      </c>
      <c r="EX67" s="221">
        <f t="shared" si="90"/>
        <v>1.3</v>
      </c>
      <c r="EY67" s="221">
        <f t="shared" si="90"/>
        <v>1.3</v>
      </c>
      <c r="EZ67" s="221">
        <f t="shared" si="90"/>
        <v>1.75</v>
      </c>
      <c r="FA67" s="221">
        <f t="shared" si="90"/>
        <v>1.75</v>
      </c>
      <c r="FB67" s="221">
        <f t="shared" si="90"/>
        <v>1.75</v>
      </c>
      <c r="FC67" s="221">
        <f t="shared" si="90"/>
        <v>1.75</v>
      </c>
      <c r="FD67" s="221">
        <f t="shared" si="90"/>
        <v>1.75</v>
      </c>
      <c r="FE67" s="221">
        <f t="shared" ref="FE67:FW67" si="91">+FE58</f>
        <v>1.75</v>
      </c>
      <c r="FF67" s="221">
        <f t="shared" si="91"/>
        <v>1.75</v>
      </c>
      <c r="FG67" s="221">
        <f t="shared" si="91"/>
        <v>1.75</v>
      </c>
      <c r="FH67" s="221">
        <f t="shared" si="91"/>
        <v>1.75</v>
      </c>
      <c r="FI67" s="221">
        <f t="shared" si="91"/>
        <v>1.75</v>
      </c>
      <c r="FJ67" s="221">
        <f t="shared" si="91"/>
        <v>1.75</v>
      </c>
      <c r="FK67" s="221">
        <f t="shared" si="91"/>
        <v>1.75</v>
      </c>
      <c r="FL67" s="221">
        <f t="shared" si="91"/>
        <v>2.2999999999999998</v>
      </c>
      <c r="FM67" s="221">
        <f t="shared" si="91"/>
        <v>2.2999999999999998</v>
      </c>
      <c r="FN67" s="221">
        <f t="shared" si="91"/>
        <v>2.2999999999999998</v>
      </c>
      <c r="FO67" s="221">
        <f t="shared" si="91"/>
        <v>2.2999999999999998</v>
      </c>
      <c r="FP67" s="221">
        <f t="shared" si="91"/>
        <v>2.2999999999999998</v>
      </c>
      <c r="FQ67" s="221">
        <f t="shared" si="91"/>
        <v>2.2999999999999998</v>
      </c>
      <c r="FR67" s="221">
        <f t="shared" si="91"/>
        <v>2.2999999999999998</v>
      </c>
      <c r="FS67" s="221">
        <f t="shared" si="91"/>
        <v>2.2999999999999998</v>
      </c>
      <c r="FT67" s="221">
        <f t="shared" si="91"/>
        <v>2.2999999999999998</v>
      </c>
      <c r="FU67" s="221">
        <f t="shared" si="91"/>
        <v>2.2999999999999998</v>
      </c>
      <c r="FV67" s="221">
        <f t="shared" si="91"/>
        <v>2.2999999999999998</v>
      </c>
      <c r="FW67" s="481">
        <f t="shared" si="91"/>
        <v>2.2999999999999998</v>
      </c>
      <c r="FX67" s="406" t="s">
        <v>49</v>
      </c>
    </row>
    <row r="68" spans="2:182" s="185" customFormat="1">
      <c r="B68" s="144" t="s">
        <v>65</v>
      </c>
      <c r="O68" s="218">
        <f>+O59</f>
        <v>-5</v>
      </c>
      <c r="P68" s="218">
        <v>-5</v>
      </c>
      <c r="Q68" s="218">
        <v>-5</v>
      </c>
      <c r="R68" s="218">
        <v>-5</v>
      </c>
      <c r="S68" s="218">
        <v>-5</v>
      </c>
      <c r="T68" s="218">
        <v>-5</v>
      </c>
      <c r="U68" s="218">
        <v>-5</v>
      </c>
      <c r="V68" s="218">
        <v>-5</v>
      </c>
      <c r="W68" s="218">
        <v>-5</v>
      </c>
      <c r="X68" s="218">
        <v>-5</v>
      </c>
      <c r="Y68" s="218">
        <v>-5</v>
      </c>
      <c r="Z68" s="218">
        <v>-5</v>
      </c>
      <c r="AA68" s="218">
        <v>-5</v>
      </c>
      <c r="AB68" s="218">
        <v>-5</v>
      </c>
      <c r="AC68" s="218">
        <v>-5</v>
      </c>
      <c r="AD68" s="218">
        <v>-5</v>
      </c>
      <c r="AE68" s="218">
        <v>-5</v>
      </c>
      <c r="AF68" s="218">
        <v>-5</v>
      </c>
      <c r="AG68" s="218">
        <v>-5</v>
      </c>
      <c r="AH68" s="218">
        <v>-5</v>
      </c>
      <c r="AI68" s="218">
        <v>-5</v>
      </c>
      <c r="AJ68" s="218">
        <v>-5</v>
      </c>
      <c r="AK68" s="218">
        <v>-5</v>
      </c>
      <c r="AL68" s="218">
        <v>-5</v>
      </c>
      <c r="AM68" s="218">
        <v>-5</v>
      </c>
      <c r="AN68" s="218">
        <v>-5</v>
      </c>
      <c r="AO68" s="218">
        <v>-5</v>
      </c>
      <c r="AP68" s="218">
        <v>-5</v>
      </c>
      <c r="AQ68" s="218">
        <v>-5</v>
      </c>
      <c r="AR68" s="218">
        <v>-5</v>
      </c>
      <c r="AS68" s="218">
        <v>-5</v>
      </c>
      <c r="AT68" s="218">
        <v>-5</v>
      </c>
      <c r="AU68" s="218">
        <v>-5</v>
      </c>
      <c r="AV68" s="218">
        <v>-5</v>
      </c>
      <c r="AW68" s="218">
        <v>-5</v>
      </c>
      <c r="AX68" s="218">
        <v>-5</v>
      </c>
      <c r="AY68" s="218">
        <v>-5</v>
      </c>
      <c r="AZ68" s="218">
        <v>-5</v>
      </c>
      <c r="BA68" s="218">
        <v>-5</v>
      </c>
      <c r="BB68" s="218">
        <v>-5</v>
      </c>
      <c r="BC68" s="218">
        <v>-5</v>
      </c>
      <c r="BD68" s="218">
        <v>-5</v>
      </c>
      <c r="BE68" s="218">
        <v>-5</v>
      </c>
      <c r="BF68" s="218">
        <v>-5</v>
      </c>
      <c r="BG68" s="218">
        <v>-5</v>
      </c>
      <c r="BH68" s="218">
        <v>-5</v>
      </c>
      <c r="BI68" s="218">
        <v>-5</v>
      </c>
      <c r="BJ68" s="218">
        <v>-5</v>
      </c>
      <c r="BK68" s="218">
        <v>-5</v>
      </c>
      <c r="BL68" s="218">
        <v>-5</v>
      </c>
      <c r="BM68" s="218">
        <v>-5</v>
      </c>
      <c r="BN68" s="218">
        <v>-5</v>
      </c>
      <c r="BO68" s="218">
        <v>-5</v>
      </c>
      <c r="BP68" s="218">
        <v>-5</v>
      </c>
      <c r="BQ68" s="218">
        <v>-5</v>
      </c>
      <c r="BR68" s="218">
        <v>-5</v>
      </c>
      <c r="BS68" s="218">
        <v>-5</v>
      </c>
      <c r="BT68" s="218">
        <v>-5</v>
      </c>
      <c r="BU68" s="218">
        <v>-5</v>
      </c>
      <c r="BV68" s="218">
        <v>-5</v>
      </c>
      <c r="BW68" s="218">
        <v>-5</v>
      </c>
      <c r="BX68" s="218">
        <v>-5</v>
      </c>
      <c r="BY68" s="218">
        <v>-5</v>
      </c>
      <c r="BZ68" s="218">
        <v>-5</v>
      </c>
      <c r="CA68" s="218">
        <v>-5</v>
      </c>
      <c r="CB68" s="218">
        <v>-5</v>
      </c>
      <c r="CC68" s="218">
        <v>-5</v>
      </c>
      <c r="CD68" s="218">
        <v>-5</v>
      </c>
      <c r="CE68" s="218">
        <v>-5</v>
      </c>
      <c r="CF68" s="218">
        <v>-5</v>
      </c>
      <c r="CG68" s="218">
        <v>-5</v>
      </c>
      <c r="CH68" s="218">
        <v>-5</v>
      </c>
      <c r="CI68" s="218">
        <v>-5</v>
      </c>
      <c r="CJ68" s="218">
        <v>-5</v>
      </c>
      <c r="CK68" s="218">
        <v>-5</v>
      </c>
      <c r="CL68" s="218">
        <v>-5</v>
      </c>
      <c r="CM68" s="218">
        <v>-5</v>
      </c>
      <c r="CN68" s="218">
        <v>-5</v>
      </c>
      <c r="CO68" s="218">
        <v>-5</v>
      </c>
      <c r="CP68" s="218">
        <v>-5</v>
      </c>
      <c r="CQ68" s="218">
        <v>-5</v>
      </c>
      <c r="CR68" s="218">
        <v>-5</v>
      </c>
      <c r="CS68" s="218">
        <v>-5</v>
      </c>
      <c r="CT68" s="218">
        <v>-5</v>
      </c>
      <c r="CU68" s="218">
        <v>-5</v>
      </c>
      <c r="CV68" s="218">
        <v>-5</v>
      </c>
      <c r="CW68" s="218">
        <v>-5</v>
      </c>
      <c r="CX68" s="218">
        <v>-5</v>
      </c>
      <c r="CY68" s="218">
        <v>-5</v>
      </c>
      <c r="CZ68" s="218">
        <v>-5</v>
      </c>
      <c r="DA68" s="218">
        <v>-5</v>
      </c>
      <c r="DB68" s="218">
        <v>-5</v>
      </c>
      <c r="DC68" s="218">
        <v>-5</v>
      </c>
      <c r="DD68" s="218">
        <v>-5</v>
      </c>
      <c r="DE68" s="218">
        <v>-5</v>
      </c>
      <c r="DF68" s="218">
        <v>-5</v>
      </c>
      <c r="DG68" s="218">
        <v>-5</v>
      </c>
      <c r="DH68" s="218">
        <v>-5</v>
      </c>
      <c r="DI68" s="218">
        <v>-5</v>
      </c>
      <c r="DJ68" s="218">
        <v>-5</v>
      </c>
      <c r="DK68" s="218">
        <v>-5</v>
      </c>
      <c r="DL68" s="218">
        <v>-5</v>
      </c>
      <c r="DM68" s="218">
        <v>-5</v>
      </c>
      <c r="DN68" s="218">
        <v>-5</v>
      </c>
      <c r="DO68" s="218">
        <v>-5</v>
      </c>
      <c r="DP68" s="218">
        <v>-5</v>
      </c>
      <c r="DQ68" s="218">
        <v>-5</v>
      </c>
      <c r="DR68" s="218">
        <v>-5</v>
      </c>
      <c r="DS68" s="218">
        <v>-5</v>
      </c>
      <c r="DT68" s="218">
        <v>-5</v>
      </c>
      <c r="DU68" s="218">
        <v>-5</v>
      </c>
      <c r="DV68" s="218">
        <v>-5</v>
      </c>
      <c r="DW68" s="218">
        <v>-5</v>
      </c>
      <c r="DX68" s="185">
        <v>-5</v>
      </c>
      <c r="DY68" s="467">
        <f t="shared" ref="DY68:FD68" si="92">+DY59-DY67</f>
        <v>0</v>
      </c>
      <c r="DZ68" s="221">
        <f t="shared" si="92"/>
        <v>0</v>
      </c>
      <c r="EA68" s="221">
        <f t="shared" si="92"/>
        <v>0</v>
      </c>
      <c r="EB68" s="221">
        <f t="shared" si="92"/>
        <v>0</v>
      </c>
      <c r="EC68" s="221">
        <f t="shared" si="92"/>
        <v>0</v>
      </c>
      <c r="ED68" s="221">
        <f t="shared" si="92"/>
        <v>0</v>
      </c>
      <c r="EE68" s="221">
        <f t="shared" si="92"/>
        <v>2.15</v>
      </c>
      <c r="EF68" s="221">
        <f t="shared" si="92"/>
        <v>2.15</v>
      </c>
      <c r="EG68" s="221">
        <f t="shared" si="92"/>
        <v>2.15</v>
      </c>
      <c r="EH68" s="221">
        <f t="shared" si="92"/>
        <v>2.15</v>
      </c>
      <c r="EI68" s="221">
        <f t="shared" si="92"/>
        <v>2.15</v>
      </c>
      <c r="EJ68" s="221">
        <f t="shared" si="92"/>
        <v>2.15</v>
      </c>
      <c r="EK68" s="221">
        <f t="shared" si="92"/>
        <v>2.15</v>
      </c>
      <c r="EL68" s="221">
        <f t="shared" si="92"/>
        <v>2.15</v>
      </c>
      <c r="EM68" s="221">
        <f t="shared" si="92"/>
        <v>2.15</v>
      </c>
      <c r="EN68" s="221">
        <f t="shared" si="92"/>
        <v>3.6000000000000005</v>
      </c>
      <c r="EO68" s="221">
        <f t="shared" si="92"/>
        <v>3.6000000000000005</v>
      </c>
      <c r="EP68" s="221">
        <f t="shared" si="92"/>
        <v>3.6000000000000005</v>
      </c>
      <c r="EQ68" s="221">
        <f t="shared" si="92"/>
        <v>3.6000000000000005</v>
      </c>
      <c r="ER68" s="221">
        <f t="shared" si="92"/>
        <v>3.6000000000000005</v>
      </c>
      <c r="ES68" s="221">
        <f t="shared" si="92"/>
        <v>3.6000000000000005</v>
      </c>
      <c r="ET68" s="221">
        <f t="shared" si="92"/>
        <v>3.6000000000000005</v>
      </c>
      <c r="EU68" s="221">
        <f t="shared" si="92"/>
        <v>3.6000000000000005</v>
      </c>
      <c r="EV68" s="221">
        <f t="shared" si="92"/>
        <v>3.6000000000000005</v>
      </c>
      <c r="EW68" s="221">
        <f t="shared" si="92"/>
        <v>3.6000000000000005</v>
      </c>
      <c r="EX68" s="221">
        <f t="shared" si="92"/>
        <v>3.6000000000000005</v>
      </c>
      <c r="EY68" s="221">
        <f t="shared" si="92"/>
        <v>3.6000000000000005</v>
      </c>
      <c r="EZ68" s="221">
        <f t="shared" si="92"/>
        <v>4.5</v>
      </c>
      <c r="FA68" s="221">
        <f t="shared" si="92"/>
        <v>4.5</v>
      </c>
      <c r="FB68" s="221">
        <f t="shared" si="92"/>
        <v>4.5</v>
      </c>
      <c r="FC68" s="221">
        <f t="shared" si="92"/>
        <v>4.5</v>
      </c>
      <c r="FD68" s="221">
        <f t="shared" si="92"/>
        <v>4.5</v>
      </c>
      <c r="FE68" s="221">
        <f t="shared" ref="FE68:FW68" si="93">+FE59-FE67</f>
        <v>4.5</v>
      </c>
      <c r="FF68" s="221">
        <f t="shared" si="93"/>
        <v>4.5</v>
      </c>
      <c r="FG68" s="221">
        <f t="shared" si="93"/>
        <v>4.5</v>
      </c>
      <c r="FH68" s="221">
        <f t="shared" si="93"/>
        <v>4.5</v>
      </c>
      <c r="FI68" s="221">
        <f t="shared" si="93"/>
        <v>4.5</v>
      </c>
      <c r="FJ68" s="221">
        <f t="shared" si="93"/>
        <v>4.5</v>
      </c>
      <c r="FK68" s="221">
        <f t="shared" si="93"/>
        <v>4.5</v>
      </c>
      <c r="FL68" s="221">
        <f t="shared" si="93"/>
        <v>5.6000000000000005</v>
      </c>
      <c r="FM68" s="221">
        <f t="shared" si="93"/>
        <v>5.6000000000000005</v>
      </c>
      <c r="FN68" s="221">
        <f t="shared" si="93"/>
        <v>5.6000000000000005</v>
      </c>
      <c r="FO68" s="221">
        <f t="shared" si="93"/>
        <v>5.6000000000000005</v>
      </c>
      <c r="FP68" s="221">
        <f t="shared" si="93"/>
        <v>5.6000000000000005</v>
      </c>
      <c r="FQ68" s="221">
        <f t="shared" si="93"/>
        <v>5.6000000000000005</v>
      </c>
      <c r="FR68" s="221">
        <f t="shared" si="93"/>
        <v>5.6000000000000005</v>
      </c>
      <c r="FS68" s="221">
        <f t="shared" si="93"/>
        <v>5.6000000000000005</v>
      </c>
      <c r="FT68" s="221">
        <f t="shared" si="93"/>
        <v>5.6000000000000005</v>
      </c>
      <c r="FU68" s="221">
        <f t="shared" si="93"/>
        <v>5.6000000000000005</v>
      </c>
      <c r="FV68" s="221">
        <f t="shared" si="93"/>
        <v>5.6000000000000005</v>
      </c>
      <c r="FW68" s="481">
        <f t="shared" si="93"/>
        <v>5.6000000000000005</v>
      </c>
      <c r="FX68" s="406" t="s">
        <v>49</v>
      </c>
    </row>
    <row r="69" spans="2:182" s="185" customFormat="1" ht="14" thickBot="1">
      <c r="B69" s="150" t="s">
        <v>67</v>
      </c>
      <c r="C69" s="219"/>
      <c r="D69" s="219"/>
      <c r="E69" s="219"/>
      <c r="F69" s="219"/>
      <c r="G69" s="219"/>
      <c r="H69" s="219"/>
      <c r="I69" s="219"/>
      <c r="J69" s="219"/>
      <c r="K69" s="219"/>
      <c r="L69" s="219"/>
      <c r="M69" s="219"/>
      <c r="N69" s="219"/>
      <c r="O69" s="218">
        <f>+O60</f>
        <v>-5</v>
      </c>
      <c r="P69" s="218">
        <v>-5</v>
      </c>
      <c r="Q69" s="218">
        <v>-5</v>
      </c>
      <c r="R69" s="218">
        <v>-5</v>
      </c>
      <c r="S69" s="218">
        <v>-5</v>
      </c>
      <c r="T69" s="218">
        <v>-5</v>
      </c>
      <c r="U69" s="218">
        <v>-5</v>
      </c>
      <c r="V69" s="218">
        <v>-5</v>
      </c>
      <c r="W69" s="218">
        <v>-5</v>
      </c>
      <c r="X69" s="218">
        <v>-5</v>
      </c>
      <c r="Y69" s="218">
        <v>-5</v>
      </c>
      <c r="Z69" s="218">
        <v>-5</v>
      </c>
      <c r="AA69" s="218">
        <v>-5</v>
      </c>
      <c r="AB69" s="218">
        <v>-5</v>
      </c>
      <c r="AC69" s="218">
        <v>-5</v>
      </c>
      <c r="AD69" s="218">
        <v>-5</v>
      </c>
      <c r="AE69" s="218">
        <v>-5</v>
      </c>
      <c r="AF69" s="218">
        <v>-5</v>
      </c>
      <c r="AG69" s="218">
        <v>-5</v>
      </c>
      <c r="AH69" s="218">
        <v>-5</v>
      </c>
      <c r="AI69" s="218">
        <v>-5</v>
      </c>
      <c r="AJ69" s="218">
        <v>-5</v>
      </c>
      <c r="AK69" s="218">
        <v>-5</v>
      </c>
      <c r="AL69" s="218">
        <v>-5</v>
      </c>
      <c r="AM69" s="218">
        <v>-5</v>
      </c>
      <c r="AN69" s="218">
        <v>-5</v>
      </c>
      <c r="AO69" s="218">
        <v>-5</v>
      </c>
      <c r="AP69" s="218">
        <v>-5</v>
      </c>
      <c r="AQ69" s="218">
        <v>-5</v>
      </c>
      <c r="AR69" s="218">
        <v>-5</v>
      </c>
      <c r="AS69" s="218">
        <v>-5</v>
      </c>
      <c r="AT69" s="218">
        <v>-5</v>
      </c>
      <c r="AU69" s="218">
        <v>-5</v>
      </c>
      <c r="AV69" s="218">
        <v>-5</v>
      </c>
      <c r="AW69" s="218">
        <v>-5</v>
      </c>
      <c r="AX69" s="218">
        <v>-5</v>
      </c>
      <c r="AY69" s="218">
        <v>-5</v>
      </c>
      <c r="AZ69" s="218">
        <v>-5</v>
      </c>
      <c r="BA69" s="218">
        <v>-5</v>
      </c>
      <c r="BB69" s="218">
        <v>-5</v>
      </c>
      <c r="BC69" s="218">
        <v>-5</v>
      </c>
      <c r="BD69" s="218">
        <v>-5</v>
      </c>
      <c r="BE69" s="218">
        <v>-5</v>
      </c>
      <c r="BF69" s="218">
        <v>-5</v>
      </c>
      <c r="BG69" s="218">
        <v>-5</v>
      </c>
      <c r="BH69" s="218">
        <v>-5</v>
      </c>
      <c r="BI69" s="218">
        <v>-5</v>
      </c>
      <c r="BJ69" s="218">
        <v>-5</v>
      </c>
      <c r="BK69" s="218">
        <v>-5</v>
      </c>
      <c r="BL69" s="218">
        <v>-5</v>
      </c>
      <c r="BM69" s="218">
        <v>-5</v>
      </c>
      <c r="BN69" s="218">
        <v>-5</v>
      </c>
      <c r="BO69" s="218">
        <v>-5</v>
      </c>
      <c r="BP69" s="218">
        <v>-5</v>
      </c>
      <c r="BQ69" s="218">
        <v>-5</v>
      </c>
      <c r="BR69" s="218">
        <v>-5</v>
      </c>
      <c r="BS69" s="218">
        <v>-5</v>
      </c>
      <c r="BT69" s="218">
        <v>-5</v>
      </c>
      <c r="BU69" s="218">
        <v>-5</v>
      </c>
      <c r="BV69" s="218">
        <v>-5</v>
      </c>
      <c r="BW69" s="218">
        <v>-5</v>
      </c>
      <c r="BX69" s="218">
        <v>-5</v>
      </c>
      <c r="BY69" s="218">
        <v>-5</v>
      </c>
      <c r="BZ69" s="218">
        <v>-5</v>
      </c>
      <c r="CA69" s="218">
        <v>-5</v>
      </c>
      <c r="CB69" s="218">
        <v>-5</v>
      </c>
      <c r="CC69" s="218">
        <v>-5</v>
      </c>
      <c r="CD69" s="218">
        <v>-5</v>
      </c>
      <c r="CE69" s="218">
        <v>-5</v>
      </c>
      <c r="CF69" s="218">
        <v>-5</v>
      </c>
      <c r="CG69" s="218">
        <v>-5</v>
      </c>
      <c r="CH69" s="218">
        <v>-5</v>
      </c>
      <c r="CI69" s="218">
        <v>-5</v>
      </c>
      <c r="CJ69" s="218">
        <v>-5</v>
      </c>
      <c r="CK69" s="218">
        <v>-5</v>
      </c>
      <c r="CL69" s="218">
        <v>-5</v>
      </c>
      <c r="CM69" s="218">
        <v>-5</v>
      </c>
      <c r="CN69" s="218">
        <v>-5</v>
      </c>
      <c r="CO69" s="218">
        <v>-5</v>
      </c>
      <c r="CP69" s="218">
        <v>-5</v>
      </c>
      <c r="CQ69" s="218">
        <v>-5</v>
      </c>
      <c r="CR69" s="218">
        <v>-5</v>
      </c>
      <c r="CS69" s="218">
        <v>-5</v>
      </c>
      <c r="CT69" s="218">
        <v>-5</v>
      </c>
      <c r="CU69" s="218">
        <v>-5</v>
      </c>
      <c r="CV69" s="218">
        <v>-5</v>
      </c>
      <c r="CW69" s="218">
        <v>-5</v>
      </c>
      <c r="CX69" s="218">
        <v>-5</v>
      </c>
      <c r="CY69" s="218">
        <v>-5</v>
      </c>
      <c r="CZ69" s="218">
        <v>-5</v>
      </c>
      <c r="DA69" s="218">
        <v>-5</v>
      </c>
      <c r="DB69" s="218">
        <v>-5</v>
      </c>
      <c r="DC69" s="218">
        <v>-5</v>
      </c>
      <c r="DD69" s="218">
        <v>-5</v>
      </c>
      <c r="DE69" s="218">
        <v>-5</v>
      </c>
      <c r="DF69" s="218">
        <v>-5</v>
      </c>
      <c r="DG69" s="218">
        <v>-5</v>
      </c>
      <c r="DH69" s="218">
        <v>-5</v>
      </c>
      <c r="DI69" s="218">
        <v>-5</v>
      </c>
      <c r="DJ69" s="218">
        <v>-5</v>
      </c>
      <c r="DK69" s="218">
        <v>-5</v>
      </c>
      <c r="DL69" s="218">
        <v>-5</v>
      </c>
      <c r="DM69" s="218">
        <v>-5</v>
      </c>
      <c r="DN69" s="218">
        <v>-5</v>
      </c>
      <c r="DO69" s="218">
        <v>-5</v>
      </c>
      <c r="DP69" s="218">
        <v>-5</v>
      </c>
      <c r="DQ69" s="218">
        <v>-5</v>
      </c>
      <c r="DR69" s="218">
        <v>-5</v>
      </c>
      <c r="DS69" s="218">
        <v>-5</v>
      </c>
      <c r="DT69" s="218">
        <v>-5</v>
      </c>
      <c r="DU69" s="218">
        <v>-5</v>
      </c>
      <c r="DV69" s="218">
        <v>-5</v>
      </c>
      <c r="DW69" s="218">
        <v>-5</v>
      </c>
      <c r="DX69" s="185">
        <v>-5</v>
      </c>
      <c r="DY69" s="477">
        <f t="shared" ref="DY69:FD69" si="94">+DY60-DY68-DY67</f>
        <v>0</v>
      </c>
      <c r="DZ69" s="223">
        <f t="shared" si="94"/>
        <v>0</v>
      </c>
      <c r="EA69" s="223">
        <f t="shared" si="94"/>
        <v>0</v>
      </c>
      <c r="EB69" s="223">
        <f t="shared" si="94"/>
        <v>0</v>
      </c>
      <c r="EC69" s="223">
        <f t="shared" si="94"/>
        <v>0</v>
      </c>
      <c r="ED69" s="223">
        <f t="shared" si="94"/>
        <v>0</v>
      </c>
      <c r="EE69" s="223">
        <f t="shared" si="94"/>
        <v>6</v>
      </c>
      <c r="EF69" s="223">
        <f t="shared" si="94"/>
        <v>6</v>
      </c>
      <c r="EG69" s="223">
        <f t="shared" si="94"/>
        <v>6</v>
      </c>
      <c r="EH69" s="223">
        <f t="shared" si="94"/>
        <v>6</v>
      </c>
      <c r="EI69" s="223">
        <f t="shared" si="94"/>
        <v>6</v>
      </c>
      <c r="EJ69" s="223">
        <f t="shared" si="94"/>
        <v>6</v>
      </c>
      <c r="EK69" s="223">
        <f t="shared" si="94"/>
        <v>6</v>
      </c>
      <c r="EL69" s="223">
        <f t="shared" si="94"/>
        <v>6</v>
      </c>
      <c r="EM69" s="223">
        <f t="shared" si="94"/>
        <v>6</v>
      </c>
      <c r="EN69" s="223">
        <f t="shared" si="94"/>
        <v>10.099999999999998</v>
      </c>
      <c r="EO69" s="223">
        <f t="shared" si="94"/>
        <v>10.099999999999998</v>
      </c>
      <c r="EP69" s="223">
        <f t="shared" si="94"/>
        <v>10.099999999999998</v>
      </c>
      <c r="EQ69" s="223">
        <f t="shared" si="94"/>
        <v>10.099999999999998</v>
      </c>
      <c r="ER69" s="223">
        <f t="shared" si="94"/>
        <v>10.099999999999998</v>
      </c>
      <c r="ES69" s="223">
        <f t="shared" si="94"/>
        <v>10.099999999999998</v>
      </c>
      <c r="ET69" s="223">
        <f t="shared" si="94"/>
        <v>10.099999999999998</v>
      </c>
      <c r="EU69" s="223">
        <f t="shared" si="94"/>
        <v>10.099999999999998</v>
      </c>
      <c r="EV69" s="223">
        <f t="shared" si="94"/>
        <v>10.099999999999998</v>
      </c>
      <c r="EW69" s="223">
        <f t="shared" si="94"/>
        <v>10.099999999999998</v>
      </c>
      <c r="EX69" s="223">
        <f t="shared" si="94"/>
        <v>10.099999999999998</v>
      </c>
      <c r="EY69" s="223">
        <f t="shared" si="94"/>
        <v>10.099999999999998</v>
      </c>
      <c r="EZ69" s="223">
        <f t="shared" si="94"/>
        <v>12.25</v>
      </c>
      <c r="FA69" s="223">
        <f t="shared" si="94"/>
        <v>12.25</v>
      </c>
      <c r="FB69" s="223">
        <f t="shared" si="94"/>
        <v>12.25</v>
      </c>
      <c r="FC69" s="223">
        <f t="shared" si="94"/>
        <v>12.25</v>
      </c>
      <c r="FD69" s="223">
        <f t="shared" si="94"/>
        <v>12.25</v>
      </c>
      <c r="FE69" s="223">
        <f t="shared" ref="FE69:FW69" si="95">+FE60-FE68-FE67</f>
        <v>12.25</v>
      </c>
      <c r="FF69" s="223">
        <f t="shared" si="95"/>
        <v>12.25</v>
      </c>
      <c r="FG69" s="223">
        <f t="shared" si="95"/>
        <v>12.25</v>
      </c>
      <c r="FH69" s="223">
        <f t="shared" si="95"/>
        <v>12.25</v>
      </c>
      <c r="FI69" s="223">
        <f t="shared" si="95"/>
        <v>12.25</v>
      </c>
      <c r="FJ69" s="223">
        <f t="shared" si="95"/>
        <v>12.25</v>
      </c>
      <c r="FK69" s="223">
        <f t="shared" si="95"/>
        <v>12.25</v>
      </c>
      <c r="FL69" s="223">
        <f t="shared" si="95"/>
        <v>14.799999999999997</v>
      </c>
      <c r="FM69" s="223">
        <f t="shared" si="95"/>
        <v>14.799999999999997</v>
      </c>
      <c r="FN69" s="223">
        <f t="shared" si="95"/>
        <v>14.799999999999997</v>
      </c>
      <c r="FO69" s="223">
        <f t="shared" si="95"/>
        <v>14.799999999999997</v>
      </c>
      <c r="FP69" s="223">
        <f t="shared" si="95"/>
        <v>14.799999999999997</v>
      </c>
      <c r="FQ69" s="223">
        <f t="shared" si="95"/>
        <v>14.799999999999997</v>
      </c>
      <c r="FR69" s="223">
        <f t="shared" si="95"/>
        <v>14.799999999999997</v>
      </c>
      <c r="FS69" s="223">
        <f t="shared" si="95"/>
        <v>14.799999999999997</v>
      </c>
      <c r="FT69" s="223">
        <f t="shared" si="95"/>
        <v>14.799999999999997</v>
      </c>
      <c r="FU69" s="223">
        <f t="shared" si="95"/>
        <v>14.799999999999997</v>
      </c>
      <c r="FV69" s="223">
        <f t="shared" si="95"/>
        <v>14.799999999999997</v>
      </c>
      <c r="FW69" s="482">
        <f t="shared" si="95"/>
        <v>14.799999999999997</v>
      </c>
      <c r="FX69" s="406" t="s">
        <v>49</v>
      </c>
    </row>
    <row r="70" spans="2:182" s="185" customFormat="1">
      <c r="B70" s="144" t="s">
        <v>70</v>
      </c>
      <c r="C70" s="220">
        <f>+C61</f>
        <v>0</v>
      </c>
      <c r="D70" s="220">
        <f t="shared" ref="D70:N70" si="96">+D61</f>
        <v>0</v>
      </c>
      <c r="E70" s="220">
        <f t="shared" si="96"/>
        <v>0</v>
      </c>
      <c r="F70" s="220">
        <f t="shared" si="96"/>
        <v>0</v>
      </c>
      <c r="G70" s="220">
        <f t="shared" si="96"/>
        <v>0</v>
      </c>
      <c r="H70" s="220">
        <f t="shared" si="96"/>
        <v>0</v>
      </c>
      <c r="I70" s="220">
        <f t="shared" si="96"/>
        <v>0</v>
      </c>
      <c r="J70" s="220">
        <f t="shared" si="96"/>
        <v>0</v>
      </c>
      <c r="K70" s="220">
        <f t="shared" si="96"/>
        <v>0</v>
      </c>
      <c r="L70" s="220">
        <f t="shared" si="96"/>
        <v>0</v>
      </c>
      <c r="M70" s="220">
        <f t="shared" si="96"/>
        <v>0</v>
      </c>
      <c r="N70" s="220">
        <f t="shared" si="96"/>
        <v>0</v>
      </c>
      <c r="O70" s="220">
        <f>+O61</f>
        <v>0</v>
      </c>
      <c r="P70" s="220">
        <f t="shared" ref="P70:AU70" si="97">+P61</f>
        <v>0</v>
      </c>
      <c r="Q70" s="220">
        <f t="shared" si="97"/>
        <v>0</v>
      </c>
      <c r="R70" s="220">
        <f t="shared" si="97"/>
        <v>0</v>
      </c>
      <c r="S70" s="220">
        <f t="shared" si="97"/>
        <v>0</v>
      </c>
      <c r="T70" s="220">
        <f t="shared" si="97"/>
        <v>0</v>
      </c>
      <c r="U70" s="220">
        <f t="shared" si="97"/>
        <v>0</v>
      </c>
      <c r="V70" s="220">
        <f t="shared" si="97"/>
        <v>0</v>
      </c>
      <c r="W70" s="220">
        <f t="shared" si="97"/>
        <v>0</v>
      </c>
      <c r="X70" s="220">
        <f t="shared" si="97"/>
        <v>0</v>
      </c>
      <c r="Y70" s="220">
        <f t="shared" si="97"/>
        <v>0</v>
      </c>
      <c r="Z70" s="220">
        <f t="shared" si="97"/>
        <v>0</v>
      </c>
      <c r="AA70" s="220">
        <f t="shared" si="97"/>
        <v>0</v>
      </c>
      <c r="AB70" s="220">
        <f t="shared" si="97"/>
        <v>0</v>
      </c>
      <c r="AC70" s="220">
        <f t="shared" si="97"/>
        <v>0</v>
      </c>
      <c r="AD70" s="220">
        <f t="shared" si="97"/>
        <v>0</v>
      </c>
      <c r="AE70" s="220">
        <f t="shared" si="97"/>
        <v>0</v>
      </c>
      <c r="AF70" s="220">
        <f t="shared" si="97"/>
        <v>0</v>
      </c>
      <c r="AG70" s="220">
        <f t="shared" si="97"/>
        <v>0</v>
      </c>
      <c r="AH70" s="220">
        <f t="shared" si="97"/>
        <v>0</v>
      </c>
      <c r="AI70" s="220">
        <f t="shared" si="97"/>
        <v>0</v>
      </c>
      <c r="AJ70" s="220">
        <f t="shared" si="97"/>
        <v>0</v>
      </c>
      <c r="AK70" s="220">
        <f t="shared" si="97"/>
        <v>0</v>
      </c>
      <c r="AL70" s="220">
        <f t="shared" si="97"/>
        <v>0</v>
      </c>
      <c r="AM70" s="220">
        <f t="shared" si="97"/>
        <v>0</v>
      </c>
      <c r="AN70" s="220">
        <f t="shared" si="97"/>
        <v>0</v>
      </c>
      <c r="AO70" s="220">
        <f t="shared" si="97"/>
        <v>0</v>
      </c>
      <c r="AP70" s="220">
        <f t="shared" si="97"/>
        <v>0</v>
      </c>
      <c r="AQ70" s="220">
        <f t="shared" si="97"/>
        <v>0</v>
      </c>
      <c r="AR70" s="220">
        <f t="shared" si="97"/>
        <v>0</v>
      </c>
      <c r="AS70" s="220">
        <f t="shared" si="97"/>
        <v>0</v>
      </c>
      <c r="AT70" s="220">
        <f t="shared" si="97"/>
        <v>0</v>
      </c>
      <c r="AU70" s="220">
        <f t="shared" si="97"/>
        <v>0</v>
      </c>
      <c r="AV70" s="220">
        <f t="shared" ref="AV70:CA70" si="98">+AV61</f>
        <v>0</v>
      </c>
      <c r="AW70" s="220">
        <f t="shared" si="98"/>
        <v>0</v>
      </c>
      <c r="AX70" s="220">
        <f t="shared" si="98"/>
        <v>0</v>
      </c>
      <c r="AY70" s="220">
        <f t="shared" si="98"/>
        <v>0</v>
      </c>
      <c r="AZ70" s="220">
        <f t="shared" si="98"/>
        <v>0</v>
      </c>
      <c r="BA70" s="220">
        <f t="shared" si="98"/>
        <v>0</v>
      </c>
      <c r="BB70" s="220">
        <f t="shared" si="98"/>
        <v>0</v>
      </c>
      <c r="BC70" s="220">
        <f t="shared" si="98"/>
        <v>0</v>
      </c>
      <c r="BD70" s="220">
        <f t="shared" si="98"/>
        <v>0</v>
      </c>
      <c r="BE70" s="220">
        <f t="shared" si="98"/>
        <v>0</v>
      </c>
      <c r="BF70" s="220">
        <f t="shared" si="98"/>
        <v>0</v>
      </c>
      <c r="BG70" s="220">
        <f t="shared" si="98"/>
        <v>3.4799999999999998E-2</v>
      </c>
      <c r="BH70" s="220">
        <f t="shared" si="98"/>
        <v>3.4799999999999998E-2</v>
      </c>
      <c r="BI70" s="220">
        <f t="shared" si="98"/>
        <v>3.4799999999999998E-2</v>
      </c>
      <c r="BJ70" s="220">
        <f t="shared" si="98"/>
        <v>3.4799999999999998E-2</v>
      </c>
      <c r="BK70" s="220">
        <f t="shared" si="98"/>
        <v>0</v>
      </c>
      <c r="BL70" s="220">
        <f t="shared" si="98"/>
        <v>0</v>
      </c>
      <c r="BM70" s="220">
        <f t="shared" si="98"/>
        <v>0</v>
      </c>
      <c r="BN70" s="220">
        <f t="shared" si="98"/>
        <v>0</v>
      </c>
      <c r="BO70" s="220">
        <f t="shared" si="98"/>
        <v>0</v>
      </c>
      <c r="BP70" s="220">
        <f t="shared" si="98"/>
        <v>0</v>
      </c>
      <c r="BQ70" s="220">
        <f t="shared" si="98"/>
        <v>0</v>
      </c>
      <c r="BR70" s="220">
        <f t="shared" si="98"/>
        <v>0</v>
      </c>
      <c r="BS70" s="220">
        <f t="shared" si="98"/>
        <v>3.4799999999999998E-2</v>
      </c>
      <c r="BT70" s="220">
        <f t="shared" si="98"/>
        <v>3.4799999999999998E-2</v>
      </c>
      <c r="BU70" s="220">
        <f t="shared" si="98"/>
        <v>3.4799999999999998E-2</v>
      </c>
      <c r="BV70" s="220">
        <f t="shared" si="98"/>
        <v>3.4799999999999998E-2</v>
      </c>
      <c r="BW70" s="220">
        <f t="shared" si="98"/>
        <v>0</v>
      </c>
      <c r="BX70" s="220">
        <f t="shared" si="98"/>
        <v>0</v>
      </c>
      <c r="BY70" s="220">
        <f t="shared" si="98"/>
        <v>0</v>
      </c>
      <c r="BZ70" s="220">
        <f t="shared" si="98"/>
        <v>0</v>
      </c>
      <c r="CA70" s="220">
        <f t="shared" si="98"/>
        <v>0</v>
      </c>
      <c r="CB70" s="220">
        <f t="shared" ref="CB70:DG70" si="99">+CB61</f>
        <v>0</v>
      </c>
      <c r="CC70" s="220">
        <f t="shared" si="99"/>
        <v>0</v>
      </c>
      <c r="CD70" s="220">
        <f t="shared" si="99"/>
        <v>0</v>
      </c>
      <c r="CE70" s="220">
        <f t="shared" si="99"/>
        <v>3.4799999999999998E-2</v>
      </c>
      <c r="CF70" s="220">
        <f t="shared" si="99"/>
        <v>3.4799999999999998E-2</v>
      </c>
      <c r="CG70" s="220">
        <f t="shared" si="99"/>
        <v>3.4799999999999998E-2</v>
      </c>
      <c r="CH70" s="220">
        <f t="shared" si="99"/>
        <v>3.4799999999999998E-2</v>
      </c>
      <c r="CI70" s="220">
        <f t="shared" si="99"/>
        <v>0</v>
      </c>
      <c r="CJ70" s="220">
        <f t="shared" si="99"/>
        <v>0</v>
      </c>
      <c r="CK70" s="220">
        <f t="shared" si="99"/>
        <v>0</v>
      </c>
      <c r="CL70" s="220">
        <f t="shared" si="99"/>
        <v>0</v>
      </c>
      <c r="CM70" s="220">
        <f t="shared" si="99"/>
        <v>0</v>
      </c>
      <c r="CN70" s="220">
        <f t="shared" si="99"/>
        <v>0</v>
      </c>
      <c r="CO70" s="220">
        <f t="shared" si="99"/>
        <v>0</v>
      </c>
      <c r="CP70" s="220">
        <f t="shared" si="99"/>
        <v>0</v>
      </c>
      <c r="CQ70" s="220">
        <f t="shared" si="99"/>
        <v>3.6799999999999999E-2</v>
      </c>
      <c r="CR70" s="220">
        <f t="shared" si="99"/>
        <v>4.1700000000000015E-2</v>
      </c>
      <c r="CS70" s="220">
        <f t="shared" si="99"/>
        <v>4.1700000000000015E-2</v>
      </c>
      <c r="CT70" s="220">
        <f t="shared" si="99"/>
        <v>4.1700000000000015E-2</v>
      </c>
      <c r="CU70" s="220">
        <f t="shared" si="99"/>
        <v>0</v>
      </c>
      <c r="CV70" s="220">
        <f t="shared" si="99"/>
        <v>0</v>
      </c>
      <c r="CW70" s="220">
        <f t="shared" si="99"/>
        <v>0</v>
      </c>
      <c r="CX70" s="220">
        <f t="shared" si="99"/>
        <v>0</v>
      </c>
      <c r="CY70" s="220">
        <f t="shared" si="99"/>
        <v>0</v>
      </c>
      <c r="CZ70" s="220">
        <f t="shared" si="99"/>
        <v>0</v>
      </c>
      <c r="DA70" s="220">
        <f t="shared" si="99"/>
        <v>0</v>
      </c>
      <c r="DB70" s="220">
        <f t="shared" si="99"/>
        <v>0</v>
      </c>
      <c r="DC70" s="220">
        <f t="shared" si="99"/>
        <v>4.1700000000000015E-2</v>
      </c>
      <c r="DD70" s="220">
        <f t="shared" si="99"/>
        <v>4.1700000000000015E-2</v>
      </c>
      <c r="DE70" s="220">
        <f t="shared" si="99"/>
        <v>4.1700000000000015E-2</v>
      </c>
      <c r="DF70" s="220">
        <f t="shared" si="99"/>
        <v>4.1700000000000015E-2</v>
      </c>
      <c r="DG70" s="220">
        <f t="shared" si="99"/>
        <v>0</v>
      </c>
      <c r="DH70" s="220">
        <f t="shared" ref="DH70:EM70" si="100">+DH61</f>
        <v>0</v>
      </c>
      <c r="DI70" s="220">
        <f t="shared" si="100"/>
        <v>0</v>
      </c>
      <c r="DJ70" s="220">
        <f t="shared" si="100"/>
        <v>0</v>
      </c>
      <c r="DK70" s="220">
        <f t="shared" si="100"/>
        <v>0</v>
      </c>
      <c r="DL70" s="220">
        <f t="shared" si="100"/>
        <v>0</v>
      </c>
      <c r="DM70" s="220">
        <f t="shared" si="100"/>
        <v>0</v>
      </c>
      <c r="DN70" s="220">
        <f t="shared" si="100"/>
        <v>0</v>
      </c>
      <c r="DO70" s="220">
        <f t="shared" si="100"/>
        <v>4.1700000000000015E-2</v>
      </c>
      <c r="DP70" s="220">
        <f t="shared" si="100"/>
        <v>4.1700000000000015E-2</v>
      </c>
      <c r="DQ70" s="220">
        <f t="shared" si="100"/>
        <v>4.1700000000000015E-2</v>
      </c>
      <c r="DR70" s="220">
        <f t="shared" si="100"/>
        <v>4.1700000000000015E-2</v>
      </c>
      <c r="DS70" s="220" t="s">
        <v>153</v>
      </c>
      <c r="DT70" s="220">
        <f t="shared" si="100"/>
        <v>0</v>
      </c>
      <c r="DU70" s="220">
        <f t="shared" si="100"/>
        <v>0</v>
      </c>
      <c r="DV70" s="220">
        <f t="shared" si="100"/>
        <v>0</v>
      </c>
      <c r="DW70" s="220">
        <f t="shared" si="100"/>
        <v>0</v>
      </c>
      <c r="DX70" s="220">
        <f t="shared" si="100"/>
        <v>0</v>
      </c>
      <c r="DY70" s="456">
        <f t="shared" si="100"/>
        <v>0</v>
      </c>
      <c r="DZ70" s="220">
        <f t="shared" si="100"/>
        <v>0</v>
      </c>
      <c r="EA70" s="220">
        <f t="shared" si="100"/>
        <v>4.8960000000000004E-2</v>
      </c>
      <c r="EB70" s="220">
        <f t="shared" si="100"/>
        <v>5.5770000000000014E-2</v>
      </c>
      <c r="EC70" s="220">
        <f t="shared" si="100"/>
        <v>5.5770000000000014E-2</v>
      </c>
      <c r="ED70" s="220">
        <f t="shared" si="100"/>
        <v>5.5770000000000014E-2</v>
      </c>
      <c r="EE70" s="220">
        <f t="shared" si="100"/>
        <v>0</v>
      </c>
      <c r="EF70" s="220">
        <f t="shared" si="100"/>
        <v>0</v>
      </c>
      <c r="EG70" s="220">
        <f t="shared" si="100"/>
        <v>0</v>
      </c>
      <c r="EH70" s="220">
        <f t="shared" si="100"/>
        <v>0</v>
      </c>
      <c r="EI70" s="220">
        <f t="shared" si="100"/>
        <v>0</v>
      </c>
      <c r="EJ70" s="220">
        <f t="shared" si="100"/>
        <v>0</v>
      </c>
      <c r="EK70" s="220">
        <f t="shared" si="100"/>
        <v>0</v>
      </c>
      <c r="EL70" s="220">
        <f t="shared" si="100"/>
        <v>0</v>
      </c>
      <c r="EM70" s="220">
        <f t="shared" si="100"/>
        <v>5.5769999999999986E-2</v>
      </c>
      <c r="EN70" s="220">
        <f t="shared" ref="EN70:FW70" si="101">+EN61</f>
        <v>6.7849999999999966E-2</v>
      </c>
      <c r="EO70" s="220">
        <f t="shared" si="101"/>
        <v>6.7849999999999966E-2</v>
      </c>
      <c r="EP70" s="220">
        <f t="shared" si="101"/>
        <v>6.7849999999999966E-2</v>
      </c>
      <c r="EQ70" s="220">
        <f t="shared" si="101"/>
        <v>0</v>
      </c>
      <c r="ER70" s="220">
        <f t="shared" si="101"/>
        <v>0</v>
      </c>
      <c r="ES70" s="220">
        <f t="shared" si="101"/>
        <v>0</v>
      </c>
      <c r="ET70" s="220">
        <f t="shared" si="101"/>
        <v>0</v>
      </c>
      <c r="EU70" s="220">
        <f t="shared" si="101"/>
        <v>0</v>
      </c>
      <c r="EV70" s="220">
        <f t="shared" si="101"/>
        <v>0</v>
      </c>
      <c r="EW70" s="220">
        <f t="shared" si="101"/>
        <v>0</v>
      </c>
      <c r="EX70" s="220">
        <f t="shared" si="101"/>
        <v>0</v>
      </c>
      <c r="EY70" s="220">
        <f t="shared" si="101"/>
        <v>6.7849999999999994E-2</v>
      </c>
      <c r="EZ70" s="220">
        <f t="shared" si="101"/>
        <v>7.6099999999999973E-2</v>
      </c>
      <c r="FA70" s="220">
        <f t="shared" si="101"/>
        <v>7.6099999999999973E-2</v>
      </c>
      <c r="FB70" s="220">
        <f t="shared" si="101"/>
        <v>7.6099999999999973E-2</v>
      </c>
      <c r="FC70" s="220">
        <f t="shared" si="101"/>
        <v>0</v>
      </c>
      <c r="FD70" s="220">
        <f t="shared" si="101"/>
        <v>0</v>
      </c>
      <c r="FE70" s="220">
        <f t="shared" si="101"/>
        <v>0</v>
      </c>
      <c r="FF70" s="220">
        <f t="shared" si="101"/>
        <v>0</v>
      </c>
      <c r="FG70" s="220">
        <f t="shared" si="101"/>
        <v>0</v>
      </c>
      <c r="FH70" s="220">
        <f t="shared" si="101"/>
        <v>0</v>
      </c>
      <c r="FI70" s="220">
        <f t="shared" si="101"/>
        <v>0</v>
      </c>
      <c r="FJ70" s="220">
        <f t="shared" si="101"/>
        <v>0</v>
      </c>
      <c r="FK70" s="220">
        <f t="shared" si="101"/>
        <v>7.6100000000000001E-2</v>
      </c>
      <c r="FL70" s="220">
        <f t="shared" si="101"/>
        <v>8.7009999999999921E-2</v>
      </c>
      <c r="FM70" s="220">
        <f t="shared" si="101"/>
        <v>8.7009999999999921E-2</v>
      </c>
      <c r="FN70" s="220">
        <f t="shared" si="101"/>
        <v>8.7009999999999921E-2</v>
      </c>
      <c r="FO70" s="220">
        <f t="shared" si="101"/>
        <v>0</v>
      </c>
      <c r="FP70" s="220">
        <f t="shared" si="101"/>
        <v>0</v>
      </c>
      <c r="FQ70" s="220">
        <f t="shared" si="101"/>
        <v>0</v>
      </c>
      <c r="FR70" s="220">
        <f t="shared" si="101"/>
        <v>0</v>
      </c>
      <c r="FS70" s="220">
        <f t="shared" si="101"/>
        <v>0</v>
      </c>
      <c r="FT70" s="220">
        <f t="shared" si="101"/>
        <v>0</v>
      </c>
      <c r="FU70" s="220">
        <f t="shared" si="101"/>
        <v>0</v>
      </c>
      <c r="FV70" s="220">
        <f t="shared" si="101"/>
        <v>0</v>
      </c>
      <c r="FW70" s="220">
        <f t="shared" si="101"/>
        <v>8.7009999999999948E-2</v>
      </c>
      <c r="FX70" s="406" t="s">
        <v>49</v>
      </c>
    </row>
    <row r="71" spans="2:182" s="185" customFormat="1">
      <c r="B71" s="144" t="s">
        <v>57</v>
      </c>
      <c r="C71" s="220">
        <f>+C62</f>
        <v>0</v>
      </c>
      <c r="D71" s="220">
        <f t="shared" ref="D71:N71" si="102">+D62</f>
        <v>0</v>
      </c>
      <c r="E71" s="220">
        <f t="shared" si="102"/>
        <v>0</v>
      </c>
      <c r="F71" s="220">
        <f t="shared" si="102"/>
        <v>0</v>
      </c>
      <c r="G71" s="220">
        <f t="shared" si="102"/>
        <v>0</v>
      </c>
      <c r="H71" s="220">
        <f t="shared" si="102"/>
        <v>0</v>
      </c>
      <c r="I71" s="220">
        <f t="shared" si="102"/>
        <v>0</v>
      </c>
      <c r="J71" s="220">
        <f t="shared" si="102"/>
        <v>0</v>
      </c>
      <c r="K71" s="220">
        <f t="shared" si="102"/>
        <v>0</v>
      </c>
      <c r="L71" s="220">
        <f t="shared" si="102"/>
        <v>0</v>
      </c>
      <c r="M71" s="220">
        <f t="shared" si="102"/>
        <v>0</v>
      </c>
      <c r="N71" s="220">
        <f t="shared" si="102"/>
        <v>0</v>
      </c>
      <c r="O71" s="220">
        <f>+O62</f>
        <v>0</v>
      </c>
      <c r="P71" s="220">
        <f t="shared" ref="P71:AU71" si="103">+P62</f>
        <v>0</v>
      </c>
      <c r="Q71" s="220">
        <f t="shared" si="103"/>
        <v>0</v>
      </c>
      <c r="R71" s="220">
        <f t="shared" si="103"/>
        <v>0</v>
      </c>
      <c r="S71" s="220">
        <f t="shared" si="103"/>
        <v>0</v>
      </c>
      <c r="T71" s="220">
        <f t="shared" si="103"/>
        <v>0</v>
      </c>
      <c r="U71" s="220">
        <f t="shared" si="103"/>
        <v>0</v>
      </c>
      <c r="V71" s="220">
        <f t="shared" si="103"/>
        <v>0</v>
      </c>
      <c r="W71" s="220">
        <f t="shared" si="103"/>
        <v>0</v>
      </c>
      <c r="X71" s="220">
        <f t="shared" si="103"/>
        <v>0</v>
      </c>
      <c r="Y71" s="220">
        <f t="shared" si="103"/>
        <v>0</v>
      </c>
      <c r="Z71" s="220">
        <f t="shared" si="103"/>
        <v>0</v>
      </c>
      <c r="AA71" s="220">
        <f t="shared" si="103"/>
        <v>0</v>
      </c>
      <c r="AB71" s="220">
        <f t="shared" si="103"/>
        <v>0</v>
      </c>
      <c r="AC71" s="220">
        <f t="shared" si="103"/>
        <v>0</v>
      </c>
      <c r="AD71" s="220">
        <f t="shared" si="103"/>
        <v>0</v>
      </c>
      <c r="AE71" s="220">
        <f t="shared" si="103"/>
        <v>0</v>
      </c>
      <c r="AF71" s="220">
        <f t="shared" si="103"/>
        <v>0</v>
      </c>
      <c r="AG71" s="220">
        <f t="shared" si="103"/>
        <v>0</v>
      </c>
      <c r="AH71" s="220">
        <f t="shared" si="103"/>
        <v>0</v>
      </c>
      <c r="AI71" s="220">
        <f t="shared" si="103"/>
        <v>0</v>
      </c>
      <c r="AJ71" s="220">
        <f t="shared" si="103"/>
        <v>0</v>
      </c>
      <c r="AK71" s="220">
        <f t="shared" si="103"/>
        <v>0</v>
      </c>
      <c r="AL71" s="220">
        <f t="shared" si="103"/>
        <v>0</v>
      </c>
      <c r="AM71" s="220">
        <f t="shared" si="103"/>
        <v>0</v>
      </c>
      <c r="AN71" s="220">
        <f t="shared" si="103"/>
        <v>0</v>
      </c>
      <c r="AO71" s="220">
        <f t="shared" si="103"/>
        <v>0</v>
      </c>
      <c r="AP71" s="220">
        <f t="shared" si="103"/>
        <v>0</v>
      </c>
      <c r="AQ71" s="220">
        <f t="shared" si="103"/>
        <v>0</v>
      </c>
      <c r="AR71" s="220">
        <f t="shared" si="103"/>
        <v>0</v>
      </c>
      <c r="AS71" s="220">
        <f t="shared" si="103"/>
        <v>0</v>
      </c>
      <c r="AT71" s="220">
        <f t="shared" si="103"/>
        <v>0</v>
      </c>
      <c r="AU71" s="220">
        <f t="shared" si="103"/>
        <v>0</v>
      </c>
      <c r="AV71" s="220">
        <f t="shared" ref="AV71:CA71" si="104">+AV62</f>
        <v>0</v>
      </c>
      <c r="AW71" s="220">
        <f t="shared" si="104"/>
        <v>0</v>
      </c>
      <c r="AX71" s="220">
        <f t="shared" si="104"/>
        <v>0</v>
      </c>
      <c r="AY71" s="220">
        <f t="shared" si="104"/>
        <v>0</v>
      </c>
      <c r="AZ71" s="220">
        <f t="shared" si="104"/>
        <v>0</v>
      </c>
      <c r="BA71" s="220">
        <f t="shared" si="104"/>
        <v>0</v>
      </c>
      <c r="BB71" s="220">
        <f t="shared" si="104"/>
        <v>0</v>
      </c>
      <c r="BC71" s="220">
        <f t="shared" si="104"/>
        <v>0</v>
      </c>
      <c r="BD71" s="220">
        <f t="shared" si="104"/>
        <v>0</v>
      </c>
      <c r="BE71" s="220">
        <f t="shared" si="104"/>
        <v>0</v>
      </c>
      <c r="BF71" s="220">
        <f t="shared" si="104"/>
        <v>0</v>
      </c>
      <c r="BG71" s="220">
        <f t="shared" si="104"/>
        <v>1.4999999999999986E-2</v>
      </c>
      <c r="BH71" s="220">
        <f t="shared" si="104"/>
        <v>1.5000000000000013E-2</v>
      </c>
      <c r="BI71" s="220">
        <f t="shared" si="104"/>
        <v>1.5000000000000013E-2</v>
      </c>
      <c r="BJ71" s="220">
        <f t="shared" si="104"/>
        <v>1.5000000000000013E-2</v>
      </c>
      <c r="BK71" s="220">
        <f t="shared" si="104"/>
        <v>0</v>
      </c>
      <c r="BL71" s="220">
        <f t="shared" si="104"/>
        <v>0</v>
      </c>
      <c r="BM71" s="220">
        <f t="shared" si="104"/>
        <v>0</v>
      </c>
      <c r="BN71" s="220">
        <f t="shared" si="104"/>
        <v>0</v>
      </c>
      <c r="BO71" s="220">
        <f t="shared" si="104"/>
        <v>0</v>
      </c>
      <c r="BP71" s="220">
        <f t="shared" si="104"/>
        <v>0</v>
      </c>
      <c r="BQ71" s="220">
        <f t="shared" si="104"/>
        <v>0</v>
      </c>
      <c r="BR71" s="220">
        <f t="shared" si="104"/>
        <v>0</v>
      </c>
      <c r="BS71" s="220">
        <f t="shared" si="104"/>
        <v>1.5000000000000013E-2</v>
      </c>
      <c r="BT71" s="220">
        <f t="shared" si="104"/>
        <v>1.5000000000000013E-2</v>
      </c>
      <c r="BU71" s="220">
        <f t="shared" si="104"/>
        <v>1.5000000000000013E-2</v>
      </c>
      <c r="BV71" s="220">
        <f t="shared" si="104"/>
        <v>1.5000000000000013E-2</v>
      </c>
      <c r="BW71" s="220">
        <f t="shared" si="104"/>
        <v>0</v>
      </c>
      <c r="BX71" s="220">
        <f t="shared" si="104"/>
        <v>0</v>
      </c>
      <c r="BY71" s="220">
        <f t="shared" si="104"/>
        <v>0</v>
      </c>
      <c r="BZ71" s="220">
        <f t="shared" si="104"/>
        <v>0</v>
      </c>
      <c r="CA71" s="220">
        <f t="shared" si="104"/>
        <v>0</v>
      </c>
      <c r="CB71" s="220">
        <f t="shared" ref="CB71:DG71" si="105">+CB62</f>
        <v>0</v>
      </c>
      <c r="CC71" s="220">
        <f t="shared" si="105"/>
        <v>0</v>
      </c>
      <c r="CD71" s="220">
        <f t="shared" si="105"/>
        <v>0</v>
      </c>
      <c r="CE71" s="220">
        <f t="shared" si="105"/>
        <v>1.5000000000000013E-2</v>
      </c>
      <c r="CF71" s="220">
        <f t="shared" si="105"/>
        <v>1.5000000000000013E-2</v>
      </c>
      <c r="CG71" s="220">
        <f t="shared" si="105"/>
        <v>1.5000000000000013E-2</v>
      </c>
      <c r="CH71" s="220">
        <f t="shared" si="105"/>
        <v>1.5000000000000013E-2</v>
      </c>
      <c r="CI71" s="220">
        <f t="shared" si="105"/>
        <v>1.5000000000000013E-2</v>
      </c>
      <c r="CJ71" s="220">
        <f t="shared" si="105"/>
        <v>1.5899999999999997E-2</v>
      </c>
      <c r="CK71" s="220">
        <f t="shared" si="105"/>
        <v>1.5899999999999997E-2</v>
      </c>
      <c r="CL71" s="220">
        <f t="shared" si="105"/>
        <v>1.5899999999999997E-2</v>
      </c>
      <c r="CM71" s="220">
        <f t="shared" si="105"/>
        <v>1.5899999999999997E-2</v>
      </c>
      <c r="CN71" s="220">
        <f t="shared" si="105"/>
        <v>1.5899999999999997E-2</v>
      </c>
      <c r="CO71" s="220">
        <f t="shared" si="105"/>
        <v>1.5899999999999997E-2</v>
      </c>
      <c r="CP71" s="220">
        <f t="shared" si="105"/>
        <v>1.5899999999999997E-2</v>
      </c>
      <c r="CQ71" s="220">
        <f t="shared" si="105"/>
        <v>1.5899999999999997E-2</v>
      </c>
      <c r="CR71" s="220">
        <f t="shared" si="105"/>
        <v>2.7999999999999997E-2</v>
      </c>
      <c r="CS71" s="220">
        <f t="shared" si="105"/>
        <v>2.7999999999999997E-2</v>
      </c>
      <c r="CT71" s="220">
        <f t="shared" si="105"/>
        <v>2.7999999999999997E-2</v>
      </c>
      <c r="CU71" s="220">
        <f t="shared" si="105"/>
        <v>2.7999999999999997E-2</v>
      </c>
      <c r="CV71" s="220">
        <f t="shared" si="105"/>
        <v>2.7999999999999997E-2</v>
      </c>
      <c r="CW71" s="220">
        <f t="shared" si="105"/>
        <v>2.7999999999999997E-2</v>
      </c>
      <c r="CX71" s="220">
        <f t="shared" si="105"/>
        <v>2.7999999999999997E-2</v>
      </c>
      <c r="CY71" s="220">
        <f t="shared" si="105"/>
        <v>2.7999999999999997E-2</v>
      </c>
      <c r="CZ71" s="220">
        <f t="shared" si="105"/>
        <v>2.7999999999999997E-2</v>
      </c>
      <c r="DA71" s="220">
        <f t="shared" si="105"/>
        <v>2.7999999999999997E-2</v>
      </c>
      <c r="DB71" s="220">
        <f t="shared" si="105"/>
        <v>2.7999999999999997E-2</v>
      </c>
      <c r="DC71" s="220">
        <f t="shared" si="105"/>
        <v>2.7999999999999997E-2</v>
      </c>
      <c r="DD71" s="220">
        <f t="shared" si="105"/>
        <v>2.8000000000000025E-2</v>
      </c>
      <c r="DE71" s="220">
        <f t="shared" si="105"/>
        <v>2.8000000000000025E-2</v>
      </c>
      <c r="DF71" s="220">
        <f t="shared" si="105"/>
        <v>2.8000000000000025E-2</v>
      </c>
      <c r="DG71" s="220">
        <f t="shared" si="105"/>
        <v>2.7999999999999997E-2</v>
      </c>
      <c r="DH71" s="220">
        <f t="shared" ref="DH71:EM71" si="106">+DH62</f>
        <v>2.7999999999999997E-2</v>
      </c>
      <c r="DI71" s="220">
        <f t="shared" si="106"/>
        <v>2.7999999999999997E-2</v>
      </c>
      <c r="DJ71" s="220">
        <f t="shared" si="106"/>
        <v>2.7999999999999997E-2</v>
      </c>
      <c r="DK71" s="220">
        <f t="shared" si="106"/>
        <v>2.7999999999999997E-2</v>
      </c>
      <c r="DL71" s="220">
        <f t="shared" si="106"/>
        <v>2.7999999999999997E-2</v>
      </c>
      <c r="DM71" s="220">
        <f t="shared" si="106"/>
        <v>2.7999999999999997E-2</v>
      </c>
      <c r="DN71" s="220">
        <f t="shared" si="106"/>
        <v>2.7999999999999997E-2</v>
      </c>
      <c r="DO71" s="220">
        <f t="shared" si="106"/>
        <v>2.7999999999999997E-2</v>
      </c>
      <c r="DP71" s="220">
        <f t="shared" si="106"/>
        <v>2.7999999999999997E-2</v>
      </c>
      <c r="DQ71" s="220">
        <f t="shared" si="106"/>
        <v>2.7999999999999997E-2</v>
      </c>
      <c r="DR71" s="220">
        <f t="shared" si="106"/>
        <v>2.7999999999999997E-2</v>
      </c>
      <c r="DS71" s="220">
        <f t="shared" si="106"/>
        <v>2.8000000000000025E-2</v>
      </c>
      <c r="DT71" s="220">
        <f t="shared" si="106"/>
        <v>2.8000000000000025E-2</v>
      </c>
      <c r="DU71" s="220">
        <f t="shared" si="106"/>
        <v>2.8000000000000025E-2</v>
      </c>
      <c r="DV71" s="220">
        <f t="shared" si="106"/>
        <v>2.7999999999999997E-2</v>
      </c>
      <c r="DW71" s="220">
        <f t="shared" si="106"/>
        <v>2.7999999999999997E-2</v>
      </c>
      <c r="DX71" s="220">
        <f t="shared" si="106"/>
        <v>2.7999999999999997E-2</v>
      </c>
      <c r="DY71" s="456">
        <f t="shared" si="106"/>
        <v>3.2179999999999986E-2</v>
      </c>
      <c r="DZ71" s="220">
        <f t="shared" si="106"/>
        <v>3.2179999999999986E-2</v>
      </c>
      <c r="EA71" s="220">
        <f t="shared" si="106"/>
        <v>3.2179999999999986E-2</v>
      </c>
      <c r="EB71" s="220">
        <f t="shared" si="106"/>
        <v>3.5289999999999988E-2</v>
      </c>
      <c r="EC71" s="220">
        <f t="shared" si="106"/>
        <v>3.5289999999999988E-2</v>
      </c>
      <c r="ED71" s="220">
        <f t="shared" si="106"/>
        <v>3.5289999999999988E-2</v>
      </c>
      <c r="EE71" s="220">
        <f t="shared" si="106"/>
        <v>3.5289999999999988E-2</v>
      </c>
      <c r="EF71" s="220">
        <f t="shared" si="106"/>
        <v>3.5289999999999988E-2</v>
      </c>
      <c r="EG71" s="220">
        <f t="shared" si="106"/>
        <v>3.5289999999999988E-2</v>
      </c>
      <c r="EH71" s="220">
        <f t="shared" si="106"/>
        <v>3.5290000000000016E-2</v>
      </c>
      <c r="EI71" s="220">
        <f t="shared" si="106"/>
        <v>3.5290000000000016E-2</v>
      </c>
      <c r="EJ71" s="220">
        <f t="shared" si="106"/>
        <v>3.5290000000000016E-2</v>
      </c>
      <c r="EK71" s="220">
        <f t="shared" si="106"/>
        <v>3.5289999999999988E-2</v>
      </c>
      <c r="EL71" s="220">
        <f t="shared" si="106"/>
        <v>3.5289999999999988E-2</v>
      </c>
      <c r="EM71" s="220">
        <f t="shared" si="106"/>
        <v>3.5290000000000016E-2</v>
      </c>
      <c r="EN71" s="220">
        <f t="shared" ref="EN71:FW71" si="107">+EN62</f>
        <v>4.028000000000001E-2</v>
      </c>
      <c r="EO71" s="220">
        <f t="shared" si="107"/>
        <v>4.028000000000001E-2</v>
      </c>
      <c r="EP71" s="220">
        <f t="shared" si="107"/>
        <v>4.028000000000001E-2</v>
      </c>
      <c r="EQ71" s="220">
        <f t="shared" si="107"/>
        <v>4.028000000000001E-2</v>
      </c>
      <c r="ER71" s="220">
        <f t="shared" si="107"/>
        <v>4.028000000000001E-2</v>
      </c>
      <c r="ES71" s="220">
        <f t="shared" si="107"/>
        <v>4.028000000000001E-2</v>
      </c>
      <c r="ET71" s="220">
        <f t="shared" si="107"/>
        <v>4.028000000000001E-2</v>
      </c>
      <c r="EU71" s="220">
        <f t="shared" si="107"/>
        <v>4.028000000000001E-2</v>
      </c>
      <c r="EV71" s="220">
        <f t="shared" si="107"/>
        <v>4.028000000000001E-2</v>
      </c>
      <c r="EW71" s="220">
        <f t="shared" si="107"/>
        <v>4.028000000000001E-2</v>
      </c>
      <c r="EX71" s="220">
        <f t="shared" si="107"/>
        <v>4.028000000000001E-2</v>
      </c>
      <c r="EY71" s="220">
        <f t="shared" si="107"/>
        <v>4.028000000000001E-2</v>
      </c>
      <c r="EZ71" s="220">
        <f t="shared" si="107"/>
        <v>4.8330000000000012E-2</v>
      </c>
      <c r="FA71" s="220">
        <f t="shared" si="107"/>
        <v>4.8330000000000012E-2</v>
      </c>
      <c r="FB71" s="220">
        <f t="shared" si="107"/>
        <v>4.8330000000000012E-2</v>
      </c>
      <c r="FC71" s="220">
        <f t="shared" si="107"/>
        <v>4.8330000000000012E-2</v>
      </c>
      <c r="FD71" s="220">
        <f t="shared" si="107"/>
        <v>4.8330000000000012E-2</v>
      </c>
      <c r="FE71" s="220">
        <f t="shared" si="107"/>
        <v>4.8330000000000012E-2</v>
      </c>
      <c r="FF71" s="220">
        <f t="shared" si="107"/>
        <v>4.833000000000004E-2</v>
      </c>
      <c r="FG71" s="220">
        <f t="shared" si="107"/>
        <v>4.833000000000004E-2</v>
      </c>
      <c r="FH71" s="220">
        <f t="shared" si="107"/>
        <v>4.833000000000004E-2</v>
      </c>
      <c r="FI71" s="220">
        <f t="shared" si="107"/>
        <v>4.8330000000000012E-2</v>
      </c>
      <c r="FJ71" s="220">
        <f t="shared" si="107"/>
        <v>4.8330000000000012E-2</v>
      </c>
      <c r="FK71" s="220">
        <f t="shared" si="107"/>
        <v>4.8330000000000012E-2</v>
      </c>
      <c r="FL71" s="220">
        <f t="shared" si="107"/>
        <v>5.8590000000000031E-2</v>
      </c>
      <c r="FM71" s="220">
        <f t="shared" si="107"/>
        <v>5.8590000000000031E-2</v>
      </c>
      <c r="FN71" s="220">
        <f t="shared" si="107"/>
        <v>5.8590000000000031E-2</v>
      </c>
      <c r="FO71" s="220">
        <f t="shared" si="107"/>
        <v>5.8590000000000031E-2</v>
      </c>
      <c r="FP71" s="220">
        <f t="shared" si="107"/>
        <v>5.8590000000000031E-2</v>
      </c>
      <c r="FQ71" s="220">
        <f t="shared" si="107"/>
        <v>5.8590000000000031E-2</v>
      </c>
      <c r="FR71" s="220">
        <f t="shared" si="107"/>
        <v>5.8590000000000031E-2</v>
      </c>
      <c r="FS71" s="220">
        <f t="shared" si="107"/>
        <v>5.8590000000000031E-2</v>
      </c>
      <c r="FT71" s="220">
        <f t="shared" si="107"/>
        <v>5.8590000000000031E-2</v>
      </c>
      <c r="FU71" s="220">
        <f t="shared" si="107"/>
        <v>5.8590000000000031E-2</v>
      </c>
      <c r="FV71" s="220">
        <f t="shared" si="107"/>
        <v>5.8590000000000031E-2</v>
      </c>
      <c r="FW71" s="220">
        <f t="shared" si="107"/>
        <v>5.8590000000000031E-2</v>
      </c>
      <c r="FX71" s="406" t="s">
        <v>49</v>
      </c>
    </row>
    <row r="72" spans="2:182" s="185" customFormat="1" ht="14" thickBot="1">
      <c r="B72" s="150" t="s">
        <v>58</v>
      </c>
      <c r="C72" s="222">
        <f t="shared" ref="C72:M72" si="108">+C63+C64+C65</f>
        <v>0.10375</v>
      </c>
      <c r="D72" s="222">
        <f t="shared" si="108"/>
        <v>0.10375</v>
      </c>
      <c r="E72" s="222">
        <f t="shared" si="108"/>
        <v>0.10375</v>
      </c>
      <c r="F72" s="222">
        <f t="shared" si="108"/>
        <v>0.10375</v>
      </c>
      <c r="G72" s="222">
        <f t="shared" si="108"/>
        <v>0.10375</v>
      </c>
      <c r="H72" s="222">
        <f t="shared" si="108"/>
        <v>0.10375</v>
      </c>
      <c r="I72" s="222">
        <f t="shared" si="108"/>
        <v>0.10375</v>
      </c>
      <c r="J72" s="222">
        <f t="shared" si="108"/>
        <v>0.10375</v>
      </c>
      <c r="K72" s="222">
        <f t="shared" si="108"/>
        <v>0.10375</v>
      </c>
      <c r="L72" s="222">
        <f t="shared" si="108"/>
        <v>0.10375</v>
      </c>
      <c r="M72" s="222">
        <f t="shared" si="108"/>
        <v>0.10375</v>
      </c>
      <c r="N72" s="222">
        <f t="shared" ref="N72:AT72" si="109">+N63+N64+N65</f>
        <v>0.10375</v>
      </c>
      <c r="O72" s="222">
        <f t="shared" si="109"/>
        <v>0.10475000000000001</v>
      </c>
      <c r="P72" s="222">
        <f t="shared" si="109"/>
        <v>0.10475000000000001</v>
      </c>
      <c r="Q72" s="222">
        <f t="shared" si="109"/>
        <v>0.10475000000000001</v>
      </c>
      <c r="R72" s="222">
        <f t="shared" si="109"/>
        <v>0.10575</v>
      </c>
      <c r="S72" s="222">
        <f t="shared" si="109"/>
        <v>0.10575</v>
      </c>
      <c r="T72" s="222">
        <f t="shared" si="109"/>
        <v>0.10575</v>
      </c>
      <c r="U72" s="222">
        <f t="shared" si="109"/>
        <v>0.10675</v>
      </c>
      <c r="V72" s="222">
        <f t="shared" si="109"/>
        <v>0.10675</v>
      </c>
      <c r="W72" s="222">
        <f t="shared" si="109"/>
        <v>0.10675</v>
      </c>
      <c r="X72" s="222">
        <f t="shared" si="109"/>
        <v>0.10775</v>
      </c>
      <c r="Y72" s="222">
        <f t="shared" si="109"/>
        <v>0.10775</v>
      </c>
      <c r="Z72" s="222">
        <f t="shared" si="109"/>
        <v>0.10775</v>
      </c>
      <c r="AA72" s="222">
        <f t="shared" si="109"/>
        <v>0.10875</v>
      </c>
      <c r="AB72" s="222">
        <f t="shared" si="109"/>
        <v>0.10875</v>
      </c>
      <c r="AC72" s="222">
        <f t="shared" si="109"/>
        <v>0.10875</v>
      </c>
      <c r="AD72" s="222">
        <f t="shared" si="109"/>
        <v>0.10975</v>
      </c>
      <c r="AE72" s="222">
        <f t="shared" si="109"/>
        <v>0.10975</v>
      </c>
      <c r="AF72" s="222">
        <f t="shared" si="109"/>
        <v>0.10975</v>
      </c>
      <c r="AG72" s="222">
        <f t="shared" si="109"/>
        <v>0.11075</v>
      </c>
      <c r="AH72" s="222">
        <f t="shared" si="109"/>
        <v>0.11424999999999999</v>
      </c>
      <c r="AI72" s="222">
        <f t="shared" si="109"/>
        <v>0.11424999999999999</v>
      </c>
      <c r="AJ72" s="222">
        <f t="shared" si="109"/>
        <v>0.11874999999999999</v>
      </c>
      <c r="AK72" s="222">
        <f t="shared" si="109"/>
        <v>0.11874999999999999</v>
      </c>
      <c r="AL72" s="222">
        <f t="shared" si="109"/>
        <v>0.11874999999999999</v>
      </c>
      <c r="AM72" s="222">
        <f t="shared" si="109"/>
        <v>0.11975</v>
      </c>
      <c r="AN72" s="222">
        <f t="shared" si="109"/>
        <v>0.11975</v>
      </c>
      <c r="AO72" s="222">
        <f t="shared" si="109"/>
        <v>0.11975</v>
      </c>
      <c r="AP72" s="222">
        <f t="shared" si="109"/>
        <v>0.12075</v>
      </c>
      <c r="AQ72" s="222">
        <f t="shared" si="109"/>
        <v>0.12075</v>
      </c>
      <c r="AR72" s="222">
        <f t="shared" si="109"/>
        <v>0.12075</v>
      </c>
      <c r="AS72" s="222">
        <f t="shared" si="109"/>
        <v>0.12175</v>
      </c>
      <c r="AT72" s="222">
        <f t="shared" si="109"/>
        <v>0.12175</v>
      </c>
      <c r="AU72" s="222">
        <f t="shared" ref="AU72:BZ72" si="110">+AU63+AU64+AU65</f>
        <v>0.12175</v>
      </c>
      <c r="AV72" s="222">
        <f t="shared" si="110"/>
        <v>0.12357</v>
      </c>
      <c r="AW72" s="222">
        <f t="shared" si="110"/>
        <v>0.12357</v>
      </c>
      <c r="AX72" s="222">
        <f t="shared" si="110"/>
        <v>0.12357</v>
      </c>
      <c r="AY72" s="222">
        <f t="shared" si="110"/>
        <v>0.12457</v>
      </c>
      <c r="AZ72" s="222">
        <f t="shared" si="110"/>
        <v>0.12457</v>
      </c>
      <c r="BA72" s="222">
        <f t="shared" si="110"/>
        <v>0.12457</v>
      </c>
      <c r="BB72" s="222">
        <f t="shared" si="110"/>
        <v>0.12557000000000001</v>
      </c>
      <c r="BC72" s="222">
        <f t="shared" si="110"/>
        <v>0.12557000000000001</v>
      </c>
      <c r="BD72" s="222">
        <f t="shared" si="110"/>
        <v>0.12557000000000001</v>
      </c>
      <c r="BE72" s="222">
        <f t="shared" si="110"/>
        <v>0.12557000000000001</v>
      </c>
      <c r="BF72" s="222">
        <f t="shared" si="110"/>
        <v>0.12557000000000001</v>
      </c>
      <c r="BG72" s="222">
        <f t="shared" si="110"/>
        <v>0.12557000000000001</v>
      </c>
      <c r="BH72" s="222">
        <f t="shared" si="110"/>
        <v>0.13156999999999999</v>
      </c>
      <c r="BI72" s="222">
        <f t="shared" si="110"/>
        <v>0.13156999999999999</v>
      </c>
      <c r="BJ72" s="222">
        <f t="shared" si="110"/>
        <v>0.13156999999999999</v>
      </c>
      <c r="BK72" s="222">
        <f t="shared" si="110"/>
        <v>0.13156999999999999</v>
      </c>
      <c r="BL72" s="222">
        <f t="shared" si="110"/>
        <v>0.13156999999999999</v>
      </c>
      <c r="BM72" s="222">
        <f t="shared" si="110"/>
        <v>0.13156999999999999</v>
      </c>
      <c r="BN72" s="222">
        <f t="shared" si="110"/>
        <v>0.13156999999999999</v>
      </c>
      <c r="BO72" s="222">
        <f t="shared" si="110"/>
        <v>0.13156999999999999</v>
      </c>
      <c r="BP72" s="222">
        <f t="shared" si="110"/>
        <v>0.13156999999999999</v>
      </c>
      <c r="BQ72" s="222">
        <f t="shared" si="110"/>
        <v>0.13156999999999999</v>
      </c>
      <c r="BR72" s="222">
        <f t="shared" si="110"/>
        <v>0.13156999999999999</v>
      </c>
      <c r="BS72" s="222">
        <f t="shared" si="110"/>
        <v>0.13156999999999999</v>
      </c>
      <c r="BT72" s="222">
        <f t="shared" si="110"/>
        <v>0.13156999999999999</v>
      </c>
      <c r="BU72" s="222">
        <f t="shared" si="110"/>
        <v>0.13156999999999999</v>
      </c>
      <c r="BV72" s="222">
        <f t="shared" si="110"/>
        <v>0.13156999999999999</v>
      </c>
      <c r="BW72" s="222">
        <f t="shared" si="110"/>
        <v>0.13156999999999999</v>
      </c>
      <c r="BX72" s="222">
        <f t="shared" si="110"/>
        <v>0.13156999999999999</v>
      </c>
      <c r="BY72" s="222">
        <f t="shared" si="110"/>
        <v>0.13156999999999999</v>
      </c>
      <c r="BZ72" s="222">
        <f t="shared" si="110"/>
        <v>0.13156999999999999</v>
      </c>
      <c r="CA72" s="222">
        <f t="shared" ref="CA72:DF72" si="111">+CA63+CA64+CA65</f>
        <v>0.13156999999999999</v>
      </c>
      <c r="CB72" s="222">
        <f t="shared" si="111"/>
        <v>0.13156999999999999</v>
      </c>
      <c r="CC72" s="222">
        <f t="shared" si="111"/>
        <v>0.13156999999999999</v>
      </c>
      <c r="CD72" s="222">
        <f t="shared" si="111"/>
        <v>0.13156999999999999</v>
      </c>
      <c r="CE72" s="222">
        <f t="shared" si="111"/>
        <v>0.13156999999999999</v>
      </c>
      <c r="CF72" s="222">
        <f t="shared" si="111"/>
        <v>0.13156999999999999</v>
      </c>
      <c r="CG72" s="222">
        <f t="shared" si="111"/>
        <v>0.13156999999999999</v>
      </c>
      <c r="CH72" s="222">
        <f t="shared" si="111"/>
        <v>0.13156999999999999</v>
      </c>
      <c r="CI72" s="222">
        <f t="shared" si="111"/>
        <v>0.13156999999999999</v>
      </c>
      <c r="CJ72" s="222">
        <f t="shared" si="111"/>
        <v>0.13519999999999999</v>
      </c>
      <c r="CK72" s="222">
        <f t="shared" si="111"/>
        <v>0.13519999999999999</v>
      </c>
      <c r="CL72" s="222">
        <f t="shared" si="111"/>
        <v>0.13561999999999999</v>
      </c>
      <c r="CM72" s="222">
        <f t="shared" si="111"/>
        <v>0.13561999999999999</v>
      </c>
      <c r="CN72" s="222">
        <f t="shared" si="111"/>
        <v>0.13561999999999999</v>
      </c>
      <c r="CO72" s="222">
        <f t="shared" si="111"/>
        <v>0.13608999999999999</v>
      </c>
      <c r="CP72" s="222">
        <f t="shared" si="111"/>
        <v>0.13608999999999999</v>
      </c>
      <c r="CQ72" s="222">
        <f t="shared" si="111"/>
        <v>0.13608999999999999</v>
      </c>
      <c r="CR72" s="222">
        <f t="shared" si="111"/>
        <v>0.13875999999999999</v>
      </c>
      <c r="CS72" s="222">
        <f t="shared" si="111"/>
        <v>0.13875999999999999</v>
      </c>
      <c r="CT72" s="222">
        <f t="shared" si="111"/>
        <v>0.13875999999999999</v>
      </c>
      <c r="CU72" s="222">
        <f t="shared" si="111"/>
        <v>0.13961999999999999</v>
      </c>
      <c r="CV72" s="222">
        <f t="shared" si="111"/>
        <v>0.13961999999999999</v>
      </c>
      <c r="CW72" s="222">
        <f t="shared" si="111"/>
        <v>0.13961999999999999</v>
      </c>
      <c r="CX72" s="222">
        <f t="shared" si="111"/>
        <v>0.13919999999999999</v>
      </c>
      <c r="CY72" s="222">
        <f t="shared" si="111"/>
        <v>0.13919999999999999</v>
      </c>
      <c r="CZ72" s="222">
        <f t="shared" si="111"/>
        <v>0.13919999999999999</v>
      </c>
      <c r="DA72" s="222">
        <f t="shared" si="111"/>
        <v>0.13985999999999998</v>
      </c>
      <c r="DB72" s="222">
        <f t="shared" si="111"/>
        <v>0.13985999999999998</v>
      </c>
      <c r="DC72" s="222">
        <f t="shared" si="111"/>
        <v>0.13985999999999998</v>
      </c>
      <c r="DD72" s="222">
        <f t="shared" si="111"/>
        <v>0.14575999999999997</v>
      </c>
      <c r="DE72" s="222">
        <f t="shared" si="111"/>
        <v>0.14575999999999997</v>
      </c>
      <c r="DF72" s="222">
        <f t="shared" si="111"/>
        <v>0.14575999999999997</v>
      </c>
      <c r="DG72" s="222">
        <f t="shared" ref="DG72:EL72" si="112">+DG63+DG64+DG65</f>
        <v>0.14935999999999999</v>
      </c>
      <c r="DH72" s="222">
        <f t="shared" si="112"/>
        <v>0.14935999999999999</v>
      </c>
      <c r="DI72" s="222">
        <f t="shared" si="112"/>
        <v>0.14935999999999999</v>
      </c>
      <c r="DJ72" s="222">
        <f t="shared" si="112"/>
        <v>0.14577999999999999</v>
      </c>
      <c r="DK72" s="222">
        <f t="shared" si="112"/>
        <v>0.14577999999999999</v>
      </c>
      <c r="DL72" s="222">
        <f t="shared" si="112"/>
        <v>0.14577999999999999</v>
      </c>
      <c r="DM72" s="222">
        <f t="shared" si="112"/>
        <v>0.14663999999999999</v>
      </c>
      <c r="DN72" s="222">
        <f t="shared" si="112"/>
        <v>0.14663999999999999</v>
      </c>
      <c r="DO72" s="222">
        <f t="shared" si="112"/>
        <v>0.14663999999999999</v>
      </c>
      <c r="DP72" s="222">
        <f t="shared" si="112"/>
        <v>0.14616999999999999</v>
      </c>
      <c r="DQ72" s="222">
        <f t="shared" si="112"/>
        <v>0.14616999999999999</v>
      </c>
      <c r="DR72" s="222">
        <f t="shared" si="112"/>
        <v>0.14616999999999999</v>
      </c>
      <c r="DS72" s="222">
        <f t="shared" si="112"/>
        <v>0.14797999999999997</v>
      </c>
      <c r="DT72" s="222">
        <f t="shared" si="112"/>
        <v>0.14797999999999997</v>
      </c>
      <c r="DU72" s="222">
        <f t="shared" si="112"/>
        <v>0.14797999999999997</v>
      </c>
      <c r="DV72" s="222">
        <f t="shared" si="112"/>
        <v>0.14273999999999998</v>
      </c>
      <c r="DW72" s="222">
        <f t="shared" si="112"/>
        <v>0.14273999999999998</v>
      </c>
      <c r="DX72" s="222">
        <f t="shared" si="112"/>
        <v>0.14273999999999998</v>
      </c>
      <c r="DY72" s="478">
        <f t="shared" si="112"/>
        <v>0.13718771465633695</v>
      </c>
      <c r="DZ72" s="222">
        <f t="shared" si="112"/>
        <v>0.13718771465633695</v>
      </c>
      <c r="EA72" s="222">
        <f t="shared" si="112"/>
        <v>0.13718771465633695</v>
      </c>
      <c r="EB72" s="222">
        <f t="shared" si="112"/>
        <v>0.14764390243321709</v>
      </c>
      <c r="EC72" s="222">
        <f t="shared" si="112"/>
        <v>0.14764390243321709</v>
      </c>
      <c r="ED72" s="222">
        <f t="shared" si="112"/>
        <v>0.14764390243321709</v>
      </c>
      <c r="EE72" s="222">
        <f t="shared" si="112"/>
        <v>0.14939405489688889</v>
      </c>
      <c r="EF72" s="222">
        <f t="shared" si="112"/>
        <v>0.14939405489688889</v>
      </c>
      <c r="EG72" s="222">
        <f t="shared" si="112"/>
        <v>0.14939405489688889</v>
      </c>
      <c r="EH72" s="222">
        <f t="shared" si="112"/>
        <v>0.15185222170317611</v>
      </c>
      <c r="EI72" s="222">
        <f t="shared" si="112"/>
        <v>0.15185222170317611</v>
      </c>
      <c r="EJ72" s="222">
        <f t="shared" si="112"/>
        <v>0.15185222170317611</v>
      </c>
      <c r="EK72" s="222">
        <f t="shared" si="112"/>
        <v>0.15306259407119222</v>
      </c>
      <c r="EL72" s="222">
        <f t="shared" si="112"/>
        <v>0.15306259407119222</v>
      </c>
      <c r="EM72" s="222">
        <f t="shared" ref="EM72:FW72" si="113">+EM63+EM64+EM65</f>
        <v>0.15306259407119219</v>
      </c>
      <c r="EN72" s="222">
        <f t="shared" si="113"/>
        <v>0.15516208395510631</v>
      </c>
      <c r="EO72" s="222">
        <f t="shared" si="113"/>
        <v>0.15516208395510631</v>
      </c>
      <c r="EP72" s="222">
        <f t="shared" si="113"/>
        <v>0.15516208395510631</v>
      </c>
      <c r="EQ72" s="222">
        <f t="shared" si="113"/>
        <v>0.15594340495048212</v>
      </c>
      <c r="ER72" s="222">
        <f t="shared" si="113"/>
        <v>0.15594340495048212</v>
      </c>
      <c r="ES72" s="222">
        <f t="shared" si="113"/>
        <v>0.15594340495048212</v>
      </c>
      <c r="ET72" s="222">
        <f t="shared" si="113"/>
        <v>0.15259087983689487</v>
      </c>
      <c r="EU72" s="222">
        <f t="shared" si="113"/>
        <v>0.15259087983689487</v>
      </c>
      <c r="EV72" s="222">
        <f t="shared" si="113"/>
        <v>0.15259087983689487</v>
      </c>
      <c r="EW72" s="222">
        <f t="shared" si="113"/>
        <v>0.15343055915064213</v>
      </c>
      <c r="EX72" s="222">
        <f t="shared" si="113"/>
        <v>0.15343055915064213</v>
      </c>
      <c r="EY72" s="222">
        <f t="shared" si="113"/>
        <v>0.15343055915064213</v>
      </c>
      <c r="EZ72" s="222">
        <f t="shared" si="113"/>
        <v>0.15489636272104096</v>
      </c>
      <c r="FA72" s="222">
        <f t="shared" si="113"/>
        <v>0.15489636272104096</v>
      </c>
      <c r="FB72" s="222">
        <f t="shared" si="113"/>
        <v>0.15489636272104096</v>
      </c>
      <c r="FC72" s="222">
        <f t="shared" si="113"/>
        <v>0.15546283378283132</v>
      </c>
      <c r="FD72" s="222">
        <f t="shared" si="113"/>
        <v>0.15546283378283132</v>
      </c>
      <c r="FE72" s="222">
        <f t="shared" si="113"/>
        <v>0.15546283378283132</v>
      </c>
      <c r="FF72" s="222">
        <f t="shared" si="113"/>
        <v>0.1533396201469634</v>
      </c>
      <c r="FG72" s="222">
        <f t="shared" si="113"/>
        <v>0.1533396201469634</v>
      </c>
      <c r="FH72" s="222">
        <f t="shared" si="113"/>
        <v>0.1533396201469634</v>
      </c>
      <c r="FI72" s="222">
        <f t="shared" si="113"/>
        <v>0.15440339105927928</v>
      </c>
      <c r="FJ72" s="222">
        <f t="shared" si="113"/>
        <v>0.15440339105927928</v>
      </c>
      <c r="FK72" s="222">
        <f t="shared" si="113"/>
        <v>0.15440339105927928</v>
      </c>
      <c r="FL72" s="222">
        <f t="shared" si="113"/>
        <v>0.15646108387367341</v>
      </c>
      <c r="FM72" s="222">
        <f t="shared" si="113"/>
        <v>0.15646108387367341</v>
      </c>
      <c r="FN72" s="222">
        <f t="shared" si="113"/>
        <v>0.15646108387367341</v>
      </c>
      <c r="FO72" s="222">
        <f t="shared" si="113"/>
        <v>0.15665485195047138</v>
      </c>
      <c r="FP72" s="222">
        <f t="shared" si="113"/>
        <v>0.15665485195047138</v>
      </c>
      <c r="FQ72" s="222">
        <f t="shared" si="113"/>
        <v>0.15665485195047138</v>
      </c>
      <c r="FR72" s="222">
        <f t="shared" si="113"/>
        <v>0.15618090087519887</v>
      </c>
      <c r="FS72" s="222">
        <f t="shared" si="113"/>
        <v>0.15618090087519887</v>
      </c>
      <c r="FT72" s="222">
        <f t="shared" si="113"/>
        <v>0.15618090087519887</v>
      </c>
      <c r="FU72" s="222">
        <f t="shared" si="113"/>
        <v>0.15712720182043302</v>
      </c>
      <c r="FV72" s="222">
        <f t="shared" si="113"/>
        <v>0.15712720182043302</v>
      </c>
      <c r="FW72" s="222">
        <f t="shared" si="113"/>
        <v>0.15712720182043302</v>
      </c>
      <c r="FX72" s="406" t="s">
        <v>49</v>
      </c>
    </row>
    <row r="73" spans="2:182">
      <c r="FX73" s="406" t="s">
        <v>49</v>
      </c>
    </row>
    <row r="74" spans="2:182">
      <c r="FX74" s="406" t="s">
        <v>49</v>
      </c>
    </row>
    <row r="75" spans="2:182" ht="18">
      <c r="B75" s="199" t="s">
        <v>77</v>
      </c>
      <c r="FX75" s="406" t="s">
        <v>49</v>
      </c>
    </row>
    <row r="76" spans="2:182" ht="18">
      <c r="B76" s="199" t="s">
        <v>71</v>
      </c>
      <c r="EC76" s="148" t="s">
        <v>84</v>
      </c>
      <c r="ED76" s="148"/>
      <c r="EF76" s="148" t="s">
        <v>98</v>
      </c>
      <c r="EG76" s="148"/>
      <c r="EK76" s="148" t="s">
        <v>82</v>
      </c>
      <c r="EL76" s="148"/>
      <c r="EO76" s="148" t="s">
        <v>85</v>
      </c>
      <c r="EP76" s="148"/>
      <c r="ER76" s="148" t="s">
        <v>100</v>
      </c>
      <c r="ES76" s="148"/>
      <c r="EW76" s="148" t="s">
        <v>88</v>
      </c>
      <c r="EX76" s="148"/>
      <c r="FA76" s="148" t="s">
        <v>86</v>
      </c>
      <c r="FB76" s="148"/>
      <c r="FD76" s="148" t="s">
        <v>102</v>
      </c>
      <c r="FE76" s="148"/>
      <c r="FI76" s="148" t="s">
        <v>89</v>
      </c>
      <c r="FJ76" s="148"/>
      <c r="FM76" s="148" t="s">
        <v>90</v>
      </c>
      <c r="FN76" s="148"/>
      <c r="FP76" s="148" t="s">
        <v>104</v>
      </c>
      <c r="FQ76" s="148"/>
      <c r="FU76" s="148" t="s">
        <v>94</v>
      </c>
      <c r="FV76" s="148"/>
      <c r="FX76" s="406" t="s">
        <v>49</v>
      </c>
      <c r="FY76" s="148"/>
      <c r="FZ76" s="148"/>
    </row>
    <row r="77" spans="2:182" ht="30.75" customHeight="1">
      <c r="B77" s="156"/>
      <c r="DP77" s="149" t="str">
        <f>+DP4</f>
        <v>Hi</v>
      </c>
      <c r="DS77" s="149" t="str">
        <f>+DS4</f>
        <v>Lo</v>
      </c>
      <c r="DX77" s="149" t="str">
        <f>+DX4</f>
        <v>Lo</v>
      </c>
      <c r="EB77" s="149" t="str">
        <f>+EB4</f>
        <v>Hi</v>
      </c>
      <c r="EC77" s="635" t="s">
        <v>81</v>
      </c>
      <c r="ED77" s="635"/>
      <c r="EE77" s="149" t="str">
        <f>+EE4</f>
        <v>Lo</v>
      </c>
      <c r="EF77" s="635" t="s">
        <v>99</v>
      </c>
      <c r="EG77" s="635"/>
      <c r="EJ77" s="149" t="str">
        <f>+EJ4</f>
        <v>Lo</v>
      </c>
      <c r="EK77" s="635" t="s">
        <v>80</v>
      </c>
      <c r="EL77" s="635"/>
      <c r="EN77" s="149" t="str">
        <f>+EN4</f>
        <v>Hi</v>
      </c>
      <c r="EO77" s="635" t="s">
        <v>83</v>
      </c>
      <c r="EP77" s="635"/>
      <c r="EQ77" s="149" t="str">
        <f>+EQ4</f>
        <v>Lo</v>
      </c>
      <c r="ER77" s="635" t="s">
        <v>101</v>
      </c>
      <c r="ES77" s="635"/>
      <c r="EV77" s="149" t="str">
        <f>+EV4</f>
        <v>Lo</v>
      </c>
      <c r="EW77" s="635" t="s">
        <v>87</v>
      </c>
      <c r="EX77" s="635"/>
      <c r="EZ77" s="149" t="str">
        <f>+EZ4</f>
        <v>Hi</v>
      </c>
      <c r="FA77" s="635" t="s">
        <v>92</v>
      </c>
      <c r="FB77" s="635"/>
      <c r="FC77" s="149" t="str">
        <f>+FC4</f>
        <v>Lo</v>
      </c>
      <c r="FD77" s="635" t="s">
        <v>103</v>
      </c>
      <c r="FE77" s="635"/>
      <c r="FH77" s="149" t="str">
        <f>+FH4</f>
        <v>Lo</v>
      </c>
      <c r="FI77" s="635" t="s">
        <v>91</v>
      </c>
      <c r="FJ77" s="635"/>
      <c r="FL77" s="149" t="str">
        <f>+FL4</f>
        <v>Hi</v>
      </c>
      <c r="FM77" s="635" t="s">
        <v>93</v>
      </c>
      <c r="FN77" s="635"/>
      <c r="FO77" s="149" t="str">
        <f>+FO4</f>
        <v>Lo</v>
      </c>
      <c r="FP77" s="635" t="s">
        <v>105</v>
      </c>
      <c r="FQ77" s="635"/>
      <c r="FT77" s="149" t="str">
        <f>+FT4</f>
        <v>Lo</v>
      </c>
      <c r="FU77" s="635" t="s">
        <v>95</v>
      </c>
      <c r="FV77" s="635"/>
      <c r="FX77" s="406" t="s">
        <v>49</v>
      </c>
      <c r="FY77" s="148"/>
      <c r="FZ77" s="148"/>
    </row>
    <row r="78" spans="2:182" ht="14">
      <c r="B78" s="198" t="s">
        <v>72</v>
      </c>
      <c r="DP78" s="200">
        <f>+DP5</f>
        <v>42186</v>
      </c>
      <c r="DS78" s="200">
        <f>+DS5</f>
        <v>42278</v>
      </c>
      <c r="DX78" s="200">
        <f>+DX5</f>
        <v>42430</v>
      </c>
      <c r="EB78" s="200">
        <f>+EB5</f>
        <v>42552</v>
      </c>
      <c r="EC78" s="171" t="s">
        <v>78</v>
      </c>
      <c r="ED78" s="171" t="s">
        <v>79</v>
      </c>
      <c r="EE78" s="200">
        <f>+EE5</f>
        <v>42644</v>
      </c>
      <c r="EF78" s="171" t="s">
        <v>78</v>
      </c>
      <c r="EG78" s="171" t="s">
        <v>79</v>
      </c>
      <c r="EJ78" s="200">
        <f>+EJ5</f>
        <v>42795</v>
      </c>
      <c r="EK78" s="171" t="s">
        <v>78</v>
      </c>
      <c r="EL78" s="171" t="s">
        <v>79</v>
      </c>
      <c r="EN78" s="200">
        <f>+EN5</f>
        <v>42917</v>
      </c>
      <c r="EO78" s="171" t="s">
        <v>78</v>
      </c>
      <c r="EP78" s="171" t="s">
        <v>79</v>
      </c>
      <c r="EQ78" s="200">
        <f>+EQ5</f>
        <v>43009</v>
      </c>
      <c r="ER78" s="171" t="s">
        <v>78</v>
      </c>
      <c r="ES78" s="171" t="s">
        <v>79</v>
      </c>
      <c r="EV78" s="200">
        <f>+EV5</f>
        <v>43160</v>
      </c>
      <c r="EW78" s="171" t="s">
        <v>78</v>
      </c>
      <c r="EX78" s="171" t="s">
        <v>79</v>
      </c>
      <c r="EZ78" s="200">
        <f>+EZ5</f>
        <v>43282</v>
      </c>
      <c r="FA78" s="171" t="s">
        <v>78</v>
      </c>
      <c r="FB78" s="171" t="s">
        <v>79</v>
      </c>
      <c r="FC78" s="200">
        <f>+FC5</f>
        <v>43374</v>
      </c>
      <c r="FD78" s="171" t="s">
        <v>78</v>
      </c>
      <c r="FE78" s="171" t="s">
        <v>79</v>
      </c>
      <c r="FH78" s="200">
        <f>+FH5</f>
        <v>43525</v>
      </c>
      <c r="FI78" s="171" t="s">
        <v>78</v>
      </c>
      <c r="FJ78" s="171" t="s">
        <v>79</v>
      </c>
      <c r="FL78" s="200">
        <f>+FL5</f>
        <v>43647</v>
      </c>
      <c r="FM78" s="171" t="s">
        <v>78</v>
      </c>
      <c r="FN78" s="171" t="s">
        <v>79</v>
      </c>
      <c r="FO78" s="200">
        <f>+FO5</f>
        <v>43739</v>
      </c>
      <c r="FP78" s="171" t="s">
        <v>78</v>
      </c>
      <c r="FQ78" s="171" t="s">
        <v>79</v>
      </c>
      <c r="FT78" s="200">
        <f>+FT5</f>
        <v>43891</v>
      </c>
      <c r="FU78" s="171" t="s">
        <v>78</v>
      </c>
      <c r="FV78" s="171" t="s">
        <v>79</v>
      </c>
      <c r="FX78" s="406" t="s">
        <v>49</v>
      </c>
      <c r="FY78" s="148"/>
      <c r="FZ78" s="148"/>
    </row>
    <row r="79" spans="2:182" ht="14">
      <c r="B79" s="138" t="s">
        <v>74</v>
      </c>
      <c r="DP79" s="169" t="s">
        <v>1</v>
      </c>
      <c r="DS79" s="169" t="s">
        <v>1</v>
      </c>
      <c r="DX79" s="169" t="s">
        <v>1</v>
      </c>
      <c r="FX79" s="406" t="s">
        <v>49</v>
      </c>
      <c r="FY79" s="148"/>
      <c r="FZ79" s="148"/>
    </row>
    <row r="80" spans="2:182" ht="14">
      <c r="B80" s="164" t="s">
        <v>73</v>
      </c>
      <c r="DP80" s="169" t="s">
        <v>1</v>
      </c>
      <c r="DS80" s="169" t="s">
        <v>1</v>
      </c>
      <c r="DX80" s="169" t="s">
        <v>1</v>
      </c>
      <c r="EB80" s="483">
        <f>+EB37</f>
        <v>0.85</v>
      </c>
      <c r="EC80" s="169" t="s">
        <v>1</v>
      </c>
      <c r="ED80" s="169" t="s">
        <v>1</v>
      </c>
      <c r="EE80" s="483">
        <f>+EE37</f>
        <v>0.85</v>
      </c>
      <c r="EF80" s="169" t="s">
        <v>1</v>
      </c>
      <c r="EG80" s="169" t="s">
        <v>1</v>
      </c>
      <c r="EH80" s="169"/>
      <c r="EI80" s="169"/>
      <c r="EJ80" s="483">
        <f>+EJ37</f>
        <v>0.85</v>
      </c>
      <c r="EK80" s="169" t="s">
        <v>1</v>
      </c>
      <c r="EL80" s="169" t="s">
        <v>1</v>
      </c>
      <c r="EM80" s="169"/>
      <c r="EN80" s="483">
        <f>+EN37</f>
        <v>1.3</v>
      </c>
      <c r="EO80" s="169" t="s">
        <v>1</v>
      </c>
      <c r="EP80" s="169" t="s">
        <v>1</v>
      </c>
      <c r="EQ80" s="483">
        <f>+EQ37</f>
        <v>1.3</v>
      </c>
      <c r="ER80" s="169" t="s">
        <v>1</v>
      </c>
      <c r="ES80" s="169" t="s">
        <v>1</v>
      </c>
      <c r="EV80" s="483">
        <f>+EV37</f>
        <v>1.3</v>
      </c>
      <c r="EW80" s="169" t="s">
        <v>1</v>
      </c>
      <c r="EX80" s="169" t="s">
        <v>1</v>
      </c>
      <c r="EY80" s="169"/>
      <c r="EZ80" s="483">
        <f>+EZ37</f>
        <v>1.75</v>
      </c>
      <c r="FA80" s="169" t="s">
        <v>1</v>
      </c>
      <c r="FB80" s="169" t="s">
        <v>1</v>
      </c>
      <c r="FC80" s="483">
        <f>+FC37</f>
        <v>1.75</v>
      </c>
      <c r="FD80" s="169" t="s">
        <v>1</v>
      </c>
      <c r="FE80" s="169" t="s">
        <v>1</v>
      </c>
      <c r="FH80" s="483">
        <f>+FH37</f>
        <v>1.75</v>
      </c>
      <c r="FI80" s="169" t="s">
        <v>1</v>
      </c>
      <c r="FJ80" s="169" t="s">
        <v>1</v>
      </c>
      <c r="FK80" s="169"/>
      <c r="FL80" s="483">
        <f>+FL37</f>
        <v>2.2999999999999998</v>
      </c>
      <c r="FM80" s="169" t="s">
        <v>1</v>
      </c>
      <c r="FN80" s="169" t="s">
        <v>1</v>
      </c>
      <c r="FO80" s="483">
        <f>+FO37</f>
        <v>2.2999999999999998</v>
      </c>
      <c r="FP80" s="169" t="s">
        <v>1</v>
      </c>
      <c r="FQ80" s="169" t="s">
        <v>1</v>
      </c>
      <c r="FT80" s="483">
        <f>+FT37</f>
        <v>2.2999999999999998</v>
      </c>
      <c r="FU80" s="169" t="s">
        <v>1</v>
      </c>
      <c r="FV80" s="169" t="s">
        <v>1</v>
      </c>
      <c r="FW80" s="169"/>
      <c r="FX80" s="406" t="s">
        <v>49</v>
      </c>
      <c r="FY80" s="169"/>
      <c r="FZ80" s="169"/>
    </row>
    <row r="81" spans="2:182" ht="14">
      <c r="B81" s="164" t="s">
        <v>52</v>
      </c>
      <c r="DP81" s="169" t="s">
        <v>1</v>
      </c>
      <c r="DS81" s="169" t="s">
        <v>1</v>
      </c>
      <c r="DX81" s="169" t="s">
        <v>1</v>
      </c>
      <c r="EB81" s="483">
        <f>+EB38</f>
        <v>0.85</v>
      </c>
      <c r="EC81" s="169" t="s">
        <v>1</v>
      </c>
      <c r="ED81" s="169" t="s">
        <v>1</v>
      </c>
      <c r="EE81" s="483">
        <f>+EE38</f>
        <v>3</v>
      </c>
      <c r="EF81" s="169" t="s">
        <v>1</v>
      </c>
      <c r="EG81" s="169" t="s">
        <v>1</v>
      </c>
      <c r="EH81" s="169"/>
      <c r="EI81" s="169"/>
      <c r="EJ81" s="483">
        <f>+EJ38</f>
        <v>3</v>
      </c>
      <c r="EK81" s="169" t="s">
        <v>1</v>
      </c>
      <c r="EL81" s="169" t="s">
        <v>1</v>
      </c>
      <c r="EM81" s="169"/>
      <c r="EN81" s="483">
        <f>+EN38</f>
        <v>4.9000000000000004</v>
      </c>
      <c r="EO81" s="169" t="s">
        <v>1</v>
      </c>
      <c r="EP81" s="169" t="s">
        <v>1</v>
      </c>
      <c r="EQ81" s="483">
        <f>+EQ38</f>
        <v>4.9000000000000004</v>
      </c>
      <c r="ER81" s="169" t="s">
        <v>1</v>
      </c>
      <c r="ES81" s="169" t="s">
        <v>1</v>
      </c>
      <c r="EV81" s="483">
        <f>+EV38</f>
        <v>4.9000000000000004</v>
      </c>
      <c r="EW81" s="169" t="s">
        <v>1</v>
      </c>
      <c r="EX81" s="169" t="s">
        <v>1</v>
      </c>
      <c r="EY81" s="169"/>
      <c r="EZ81" s="483">
        <f>+EZ38</f>
        <v>6.25</v>
      </c>
      <c r="FA81" s="169" t="s">
        <v>1</v>
      </c>
      <c r="FB81" s="169" t="s">
        <v>1</v>
      </c>
      <c r="FC81" s="483">
        <f>+FC38</f>
        <v>6.25</v>
      </c>
      <c r="FD81" s="169" t="s">
        <v>1</v>
      </c>
      <c r="FE81" s="169" t="s">
        <v>1</v>
      </c>
      <c r="FH81" s="483">
        <f>+FH38</f>
        <v>6.25</v>
      </c>
      <c r="FI81" s="169" t="s">
        <v>1</v>
      </c>
      <c r="FJ81" s="169" t="s">
        <v>1</v>
      </c>
      <c r="FK81" s="169"/>
      <c r="FL81" s="483">
        <f>+FL38</f>
        <v>7.9</v>
      </c>
      <c r="FM81" s="169" t="s">
        <v>1</v>
      </c>
      <c r="FN81" s="169" t="s">
        <v>1</v>
      </c>
      <c r="FO81" s="483">
        <f>+FO38</f>
        <v>7.9</v>
      </c>
      <c r="FP81" s="169" t="s">
        <v>1</v>
      </c>
      <c r="FQ81" s="169" t="s">
        <v>1</v>
      </c>
      <c r="FT81" s="483">
        <f>+FT38</f>
        <v>7.9</v>
      </c>
      <c r="FU81" s="169" t="s">
        <v>1</v>
      </c>
      <c r="FV81" s="169" t="s">
        <v>1</v>
      </c>
      <c r="FW81" s="169"/>
      <c r="FX81" s="406" t="s">
        <v>49</v>
      </c>
      <c r="FY81" s="169"/>
      <c r="FZ81" s="169"/>
    </row>
    <row r="82" spans="2:182" ht="14">
      <c r="B82" s="164" t="s">
        <v>52</v>
      </c>
      <c r="DP82" s="169" t="s">
        <v>1</v>
      </c>
      <c r="DS82" s="169" t="s">
        <v>1</v>
      </c>
      <c r="DX82" s="169" t="s">
        <v>1</v>
      </c>
      <c r="EB82" s="483">
        <f>+EB39</f>
        <v>0.85</v>
      </c>
      <c r="EC82" s="169" t="s">
        <v>1</v>
      </c>
      <c r="ED82" s="169" t="s">
        <v>1</v>
      </c>
      <c r="EE82" s="483">
        <f>+EE39</f>
        <v>9</v>
      </c>
      <c r="EF82" s="169" t="s">
        <v>1</v>
      </c>
      <c r="EG82" s="169" t="s">
        <v>1</v>
      </c>
      <c r="EH82" s="169"/>
      <c r="EI82" s="169"/>
      <c r="EJ82" s="483">
        <f>+EJ39</f>
        <v>9</v>
      </c>
      <c r="EK82" s="169" t="s">
        <v>1</v>
      </c>
      <c r="EL82" s="169" t="s">
        <v>1</v>
      </c>
      <c r="EM82" s="169"/>
      <c r="EN82" s="483">
        <f>+EN39</f>
        <v>15</v>
      </c>
      <c r="EO82" s="169" t="s">
        <v>1</v>
      </c>
      <c r="EP82" s="169" t="s">
        <v>1</v>
      </c>
      <c r="EQ82" s="483">
        <f>+EQ39</f>
        <v>15</v>
      </c>
      <c r="ER82" s="169" t="s">
        <v>1</v>
      </c>
      <c r="ES82" s="169" t="s">
        <v>1</v>
      </c>
      <c r="EV82" s="483">
        <f>+EV39</f>
        <v>15</v>
      </c>
      <c r="EW82" s="169" t="s">
        <v>1</v>
      </c>
      <c r="EX82" s="169" t="s">
        <v>1</v>
      </c>
      <c r="EY82" s="169"/>
      <c r="EZ82" s="483">
        <f>+EZ39</f>
        <v>18.5</v>
      </c>
      <c r="FA82" s="169" t="s">
        <v>1</v>
      </c>
      <c r="FB82" s="169" t="s">
        <v>1</v>
      </c>
      <c r="FC82" s="483">
        <f>+FC39</f>
        <v>18.5</v>
      </c>
      <c r="FD82" s="169" t="s">
        <v>1</v>
      </c>
      <c r="FE82" s="169" t="s">
        <v>1</v>
      </c>
      <c r="FH82" s="483">
        <f>+FH39</f>
        <v>18.5</v>
      </c>
      <c r="FI82" s="169" t="s">
        <v>1</v>
      </c>
      <c r="FJ82" s="169" t="s">
        <v>1</v>
      </c>
      <c r="FK82" s="169"/>
      <c r="FL82" s="483">
        <f>+FL39</f>
        <v>22.7</v>
      </c>
      <c r="FM82" s="169" t="s">
        <v>1</v>
      </c>
      <c r="FN82" s="169" t="s">
        <v>1</v>
      </c>
      <c r="FO82" s="483">
        <f>+FO39</f>
        <v>22.7</v>
      </c>
      <c r="FP82" s="169" t="s">
        <v>1</v>
      </c>
      <c r="FQ82" s="169" t="s">
        <v>1</v>
      </c>
      <c r="FT82" s="483">
        <f>+FT39</f>
        <v>22.7</v>
      </c>
      <c r="FU82" s="169" t="s">
        <v>1</v>
      </c>
      <c r="FV82" s="169" t="s">
        <v>1</v>
      </c>
      <c r="FW82" s="169"/>
      <c r="FX82" s="406" t="s">
        <v>49</v>
      </c>
      <c r="FY82" s="169"/>
      <c r="FZ82" s="169"/>
    </row>
    <row r="83" spans="2:182" ht="14">
      <c r="B83" s="138" t="s">
        <v>76</v>
      </c>
      <c r="DS83" s="169"/>
      <c r="DX83" s="169"/>
      <c r="EB83" s="169"/>
      <c r="EC83" s="169"/>
      <c r="ED83" s="169"/>
      <c r="EE83" s="169"/>
      <c r="EF83" s="169"/>
      <c r="EG83" s="169"/>
      <c r="EH83" s="169"/>
      <c r="EI83" s="169"/>
      <c r="EJ83" s="169"/>
      <c r="EK83" s="169"/>
      <c r="EL83" s="169"/>
      <c r="EM83" s="169"/>
      <c r="EN83" s="169"/>
      <c r="EO83" s="169"/>
      <c r="EP83" s="169"/>
      <c r="EQ83" s="169"/>
      <c r="ER83" s="169"/>
      <c r="ES83" s="169"/>
      <c r="EV83" s="169"/>
      <c r="EW83" s="169"/>
      <c r="EX83" s="169"/>
      <c r="EY83" s="169"/>
      <c r="EZ83" s="169"/>
      <c r="FA83" s="169"/>
      <c r="FB83" s="169"/>
      <c r="FC83" s="169"/>
      <c r="FD83" s="169"/>
      <c r="FE83" s="169"/>
      <c r="FH83" s="169"/>
      <c r="FI83" s="169"/>
      <c r="FJ83" s="169"/>
      <c r="FK83" s="169"/>
      <c r="FL83" s="169"/>
      <c r="FM83" s="169"/>
      <c r="FN83" s="169"/>
      <c r="FO83" s="169"/>
      <c r="FP83" s="169"/>
      <c r="FQ83" s="169"/>
      <c r="FT83" s="169"/>
      <c r="FU83" s="169"/>
      <c r="FV83" s="169"/>
      <c r="FW83" s="169"/>
      <c r="FX83" s="406" t="s">
        <v>49</v>
      </c>
      <c r="FY83" s="169"/>
      <c r="FZ83" s="169"/>
    </row>
    <row r="84" spans="2:182" ht="14">
      <c r="B84" s="164" t="s">
        <v>73</v>
      </c>
      <c r="DP84" s="201">
        <f>+DP31</f>
        <v>0.14616999999999999</v>
      </c>
      <c r="DS84" s="203">
        <f>+DS31</f>
        <v>0.14798</v>
      </c>
      <c r="DX84" s="203">
        <f>+DX31</f>
        <v>0.14273999999999998</v>
      </c>
      <c r="EB84" s="203">
        <f>+EB31</f>
        <v>0.14764390243321709</v>
      </c>
      <c r="EC84" s="203">
        <f>+EB84-DP84</f>
        <v>1.4739024332171002E-3</v>
      </c>
      <c r="ED84" s="202">
        <f>+EC84/$DP84</f>
        <v>1.0083481105679006E-2</v>
      </c>
      <c r="EE84" s="203">
        <f>+EE31</f>
        <v>0.14939405489688889</v>
      </c>
      <c r="EF84" s="203">
        <f>+EE84-$DS$84</f>
        <v>1.4140548968888944E-3</v>
      </c>
      <c r="EG84" s="202">
        <f>+EF84/$DP84</f>
        <v>9.6740432160422416E-3</v>
      </c>
      <c r="EH84" s="169"/>
      <c r="EI84" s="169"/>
      <c r="EJ84" s="203">
        <f>+EJ31</f>
        <v>0.15185222170317614</v>
      </c>
      <c r="EK84" s="203">
        <f>+EJ84-$DX$84</f>
        <v>9.1122217031761599E-3</v>
      </c>
      <c r="EL84" s="202">
        <f>+EK84/$DX$84</f>
        <v>6.3837898999412654E-2</v>
      </c>
      <c r="EM84" s="169"/>
      <c r="EN84" s="203">
        <f>+EN31</f>
        <v>0.15516208395510631</v>
      </c>
      <c r="EO84" s="203">
        <f>+EN84-DP84</f>
        <v>8.9920839551063114E-3</v>
      </c>
      <c r="EP84" s="202">
        <f>+EO84/EB84</f>
        <v>6.0903862651379377E-2</v>
      </c>
      <c r="EQ84" s="203">
        <f>+EQ31</f>
        <v>0.15594340495048212</v>
      </c>
      <c r="ER84" s="203">
        <f>+EQ84-$DS$84</f>
        <v>7.9634049504821169E-3</v>
      </c>
      <c r="ES84" s="202">
        <f>+ER84/$DP84</f>
        <v>5.4480433402764705E-2</v>
      </c>
      <c r="EV84" s="203">
        <f>+EV31</f>
        <v>0.15259087983689487</v>
      </c>
      <c r="EW84" s="203">
        <f>+EV84-$DX$84</f>
        <v>9.8508798368948935E-3</v>
      </c>
      <c r="EX84" s="202">
        <f>+EW84/$DX$84</f>
        <v>6.9012749312700683E-2</v>
      </c>
      <c r="EY84" s="169"/>
      <c r="EZ84" s="203">
        <f>+EZ31</f>
        <v>0.15489636272104096</v>
      </c>
      <c r="FA84" s="203">
        <f>+EZ84-$DX$84</f>
        <v>1.2156362721040981E-2</v>
      </c>
      <c r="FB84" s="202">
        <f>+FA84/EN84</f>
        <v>7.834621971536701E-2</v>
      </c>
      <c r="FC84" s="203">
        <f>+FC31</f>
        <v>0.15546283378283132</v>
      </c>
      <c r="FD84" s="203">
        <f>+FC84-$DS$84</f>
        <v>7.4828337828313218E-3</v>
      </c>
      <c r="FE84" s="202">
        <f>+FD84/$DP84</f>
        <v>5.1192678270721229E-2</v>
      </c>
      <c r="FH84" s="203">
        <f>+FH31</f>
        <v>0.15333962014696342</v>
      </c>
      <c r="FI84" s="203">
        <f>+FH84-$DX$84</f>
        <v>1.0599620146963445E-2</v>
      </c>
      <c r="FJ84" s="202">
        <f>+FI84/$DX$84</f>
        <v>7.4258232779623415E-2</v>
      </c>
      <c r="FK84" s="169"/>
      <c r="FL84" s="203">
        <f>+FL31</f>
        <v>0.15646108387367341</v>
      </c>
      <c r="FM84" s="203">
        <f>+FL84-$DX$84</f>
        <v>1.3721083873673434E-2</v>
      </c>
      <c r="FN84" s="202">
        <f>+FM84/EZ84</f>
        <v>8.8582350370513749E-2</v>
      </c>
      <c r="FO84" s="203">
        <f>+FO31</f>
        <v>0.15665485195047138</v>
      </c>
      <c r="FP84" s="203">
        <f>+FO84-$DS$84</f>
        <v>8.6748519504713795E-3</v>
      </c>
      <c r="FQ84" s="202">
        <f>+FP84/$DP84</f>
        <v>5.934769070583143E-2</v>
      </c>
      <c r="FT84" s="203">
        <f>+FT31</f>
        <v>0.15618090087519887</v>
      </c>
      <c r="FU84" s="203">
        <f>+FT84-$DX$84</f>
        <v>1.3440900875198891E-2</v>
      </c>
      <c r="FV84" s="202">
        <f>+FU84/$DX$84</f>
        <v>9.4163520212966881E-2</v>
      </c>
      <c r="FW84" s="169"/>
      <c r="FX84" s="406" t="s">
        <v>49</v>
      </c>
      <c r="FY84" s="203"/>
      <c r="FZ84" s="202"/>
    </row>
    <row r="85" spans="2:182" ht="14">
      <c r="B85" s="164" t="s">
        <v>52</v>
      </c>
      <c r="DP85" s="201">
        <f>+DP32</f>
        <v>0.17416999999999999</v>
      </c>
      <c r="DS85" s="203">
        <f>+DS32</f>
        <v>0.17598</v>
      </c>
      <c r="DX85" s="203">
        <f>+DX32</f>
        <v>0.17073999999999998</v>
      </c>
      <c r="EB85" s="203">
        <f>+EB32</f>
        <v>0.18293390243321708</v>
      </c>
      <c r="EC85" s="203">
        <f>+EB85-DP85</f>
        <v>8.7639024332170912E-3</v>
      </c>
      <c r="ED85" s="202">
        <f>+EC85/$DP85</f>
        <v>5.0318094007102784E-2</v>
      </c>
      <c r="EE85" s="203">
        <f>+EE32</f>
        <v>0.18468405489688888</v>
      </c>
      <c r="EF85" s="203">
        <f>+EE85-$DS$85</f>
        <v>8.7040548968888853E-3</v>
      </c>
      <c r="EG85" s="202">
        <f>+EF85/$DP85</f>
        <v>4.9974478365326321E-2</v>
      </c>
      <c r="EH85" s="169"/>
      <c r="EI85" s="169"/>
      <c r="EJ85" s="203">
        <f>+EJ32</f>
        <v>0.18714222170317613</v>
      </c>
      <c r="EK85" s="203">
        <f>+EJ85-$DX$85</f>
        <v>1.6402221703176151E-2</v>
      </c>
      <c r="EL85" s="202">
        <f>+EK85/$DX$85</f>
        <v>9.6065489651962946E-2</v>
      </c>
      <c r="EM85" s="169"/>
      <c r="EN85" s="203">
        <f>+EN32</f>
        <v>0.19544208395510632</v>
      </c>
      <c r="EO85" s="203">
        <f>+EN85-DP85</f>
        <v>2.1272083955106325E-2</v>
      </c>
      <c r="EP85" s="202">
        <f>+EO85/EB85</f>
        <v>0.11628289601962674</v>
      </c>
      <c r="EQ85" s="203">
        <f>+EQ32</f>
        <v>0.19622340495048213</v>
      </c>
      <c r="ER85" s="203">
        <f>+EQ85-$DS$85</f>
        <v>2.024340495048213E-2</v>
      </c>
      <c r="ES85" s="202">
        <f>+ER85/$DP85</f>
        <v>0.11622785181421674</v>
      </c>
      <c r="EV85" s="203">
        <f>+EV32</f>
        <v>0.19287087983689488</v>
      </c>
      <c r="EW85" s="203">
        <f>+EV85-$DX$85</f>
        <v>2.2130879836894907E-2</v>
      </c>
      <c r="EX85" s="202">
        <f>+EW85/$DX$85</f>
        <v>0.12961742905525894</v>
      </c>
      <c r="EY85" s="169"/>
      <c r="EZ85" s="203">
        <f>+EZ32</f>
        <v>0.20322636272104097</v>
      </c>
      <c r="FA85" s="203">
        <f>+EZ85-$DX$85</f>
        <v>3.2486362721040996E-2</v>
      </c>
      <c r="FB85" s="202">
        <f>+FA85/EN85</f>
        <v>0.16621989524274219</v>
      </c>
      <c r="FC85" s="203">
        <f>+FC32</f>
        <v>0.20379283378283133</v>
      </c>
      <c r="FD85" s="203">
        <f>+FC85-$DS$85</f>
        <v>2.7812833782831337E-2</v>
      </c>
      <c r="FE85" s="202">
        <f>+FD85/$DP85</f>
        <v>0.15968785544486042</v>
      </c>
      <c r="FH85" s="203">
        <f>+FH32</f>
        <v>0.20166962014696344</v>
      </c>
      <c r="FI85" s="203">
        <f>+FH85-$DX$85</f>
        <v>3.092962014696346E-2</v>
      </c>
      <c r="FJ85" s="202">
        <f>+FI85/$DX$85</f>
        <v>0.1811504049839725</v>
      </c>
      <c r="FK85" s="169"/>
      <c r="FL85" s="203">
        <f>+FL32</f>
        <v>0.21505108387367344</v>
      </c>
      <c r="FM85" s="203">
        <f>+FL85-$DX$85</f>
        <v>4.4311083873673468E-2</v>
      </c>
      <c r="FN85" s="202">
        <f>+FM85/EZ85</f>
        <v>0.21803806986644325</v>
      </c>
      <c r="FO85" s="203">
        <f>+FO32</f>
        <v>0.21524485195047141</v>
      </c>
      <c r="FP85" s="203">
        <f>+FO85-$DS$85</f>
        <v>3.9264851950471413E-2</v>
      </c>
      <c r="FQ85" s="202">
        <f>+FP85/$DP85</f>
        <v>0.22543981139387617</v>
      </c>
      <c r="FT85" s="203">
        <f>+FT32</f>
        <v>0.2147709008751989</v>
      </c>
      <c r="FU85" s="203">
        <f>+FT85-$DX$85</f>
        <v>4.4030900875198925E-2</v>
      </c>
      <c r="FV85" s="202">
        <f>+FU85/$DX$85</f>
        <v>0.25788275082112527</v>
      </c>
      <c r="FW85" s="169"/>
      <c r="FX85" s="406" t="s">
        <v>49</v>
      </c>
      <c r="FY85" s="203"/>
      <c r="FZ85" s="202"/>
    </row>
    <row r="86" spans="2:182" ht="14">
      <c r="B86" s="164" t="s">
        <v>52</v>
      </c>
      <c r="DP86" s="201">
        <f>+DP33</f>
        <v>0.21587000000000001</v>
      </c>
      <c r="DS86" s="203">
        <f>+DS33</f>
        <v>0.17598</v>
      </c>
      <c r="DX86" s="203">
        <f>+DX33</f>
        <v>0.17073999999999998</v>
      </c>
      <c r="EB86" s="203">
        <f>+EB33</f>
        <v>0.2387039024332171</v>
      </c>
      <c r="EC86" s="203">
        <f>+EB86-DP86</f>
        <v>2.283390243321709E-2</v>
      </c>
      <c r="ED86" s="202">
        <f>+EC86/$DP86</f>
        <v>0.10577617285040575</v>
      </c>
      <c r="EE86" s="203">
        <f>+EE33</f>
        <v>0.18468405489688888</v>
      </c>
      <c r="EF86" s="203">
        <f>+EE86-$DS$86</f>
        <v>8.7040548968888853E-3</v>
      </c>
      <c r="EG86" s="202">
        <f>+EF86/$DP86</f>
        <v>4.0320817607304792E-2</v>
      </c>
      <c r="EH86" s="169"/>
      <c r="EI86" s="169"/>
      <c r="EJ86" s="203">
        <f>+EJ33</f>
        <v>0.18714222170317613</v>
      </c>
      <c r="EK86" s="203">
        <f>+EJ86-$DX$86</f>
        <v>1.6402221703176151E-2</v>
      </c>
      <c r="EL86" s="202">
        <f>+EK86/$DX$86</f>
        <v>9.6065489651962946E-2</v>
      </c>
      <c r="EM86" s="169"/>
      <c r="EN86" s="203">
        <f>+EN33</f>
        <v>0.26329208395510628</v>
      </c>
      <c r="EO86" s="203">
        <f>+EN86-DP86</f>
        <v>4.7422083955106276E-2</v>
      </c>
      <c r="EP86" s="202">
        <f>+EO86/EB86</f>
        <v>0.19866488763573395</v>
      </c>
      <c r="EQ86" s="203">
        <f>+EQ33</f>
        <v>0.19622340495048213</v>
      </c>
      <c r="ER86" s="203">
        <f>+EQ86-$DS$86</f>
        <v>2.024340495048213E-2</v>
      </c>
      <c r="ES86" s="202">
        <f>+ER86/$DP86</f>
        <v>9.3775906566369249E-2</v>
      </c>
      <c r="EV86" s="203">
        <f>+EV33</f>
        <v>0.19287087983689488</v>
      </c>
      <c r="EW86" s="203">
        <f>+EV86-$DX$86</f>
        <v>2.2130879836894907E-2</v>
      </c>
      <c r="EX86" s="202">
        <f>+EW86/$DX$86</f>
        <v>0.12961742905525894</v>
      </c>
      <c r="EY86" s="169"/>
      <c r="EZ86" s="203">
        <f>+EZ33</f>
        <v>0.27932636272104094</v>
      </c>
      <c r="FA86" s="203">
        <f>+EZ86-$DX$86</f>
        <v>0.10858636272104097</v>
      </c>
      <c r="FB86" s="202">
        <f>+FA86/EN86</f>
        <v>0.41241787861558321</v>
      </c>
      <c r="FC86" s="203">
        <f>+FC33</f>
        <v>0.20379283378283133</v>
      </c>
      <c r="FD86" s="203">
        <f>+FC86-$DS$86</f>
        <v>2.7812833782831337E-2</v>
      </c>
      <c r="FE86" s="202">
        <f>+FD86/$DP86</f>
        <v>0.12884066235619279</v>
      </c>
      <c r="FH86" s="203">
        <f>+FH33</f>
        <v>0.20166962014696344</v>
      </c>
      <c r="FI86" s="203">
        <f>+FH86-$DX$86</f>
        <v>3.092962014696346E-2</v>
      </c>
      <c r="FJ86" s="202">
        <f>+FI86/$DX$86</f>
        <v>0.1811504049839725</v>
      </c>
      <c r="FK86" s="169"/>
      <c r="FL86" s="203">
        <f>+FL33</f>
        <v>0.30206108387367336</v>
      </c>
      <c r="FM86" s="203">
        <f>+FL86-$DX$86</f>
        <v>0.13132108387367339</v>
      </c>
      <c r="FN86" s="202">
        <f>+FM86/EZ86</f>
        <v>0.47013494392157246</v>
      </c>
      <c r="FO86" s="203">
        <f>+FO33</f>
        <v>0.21524485195047141</v>
      </c>
      <c r="FP86" s="203">
        <f>+FO86-$DS$86</f>
        <v>3.9264851950471413E-2</v>
      </c>
      <c r="FQ86" s="202">
        <f>+FP86/$DP86</f>
        <v>0.18189119354459357</v>
      </c>
      <c r="FT86" s="203">
        <f>+FT33</f>
        <v>0.2147709008751989</v>
      </c>
      <c r="FU86" s="203">
        <f>+FT86-$DX$86</f>
        <v>4.4030900875198925E-2</v>
      </c>
      <c r="FV86" s="202">
        <f>+FU86/$DX$86</f>
        <v>0.25788275082112527</v>
      </c>
      <c r="FW86" s="169"/>
      <c r="FX86" s="406" t="s">
        <v>49</v>
      </c>
      <c r="FY86" s="203"/>
      <c r="FZ86" s="202"/>
    </row>
    <row r="87" spans="2:182" ht="14">
      <c r="B87" s="164"/>
      <c r="DP87" s="201"/>
      <c r="DS87" s="203"/>
      <c r="DX87" s="203"/>
      <c r="EB87" s="203"/>
      <c r="EC87" s="203"/>
      <c r="ED87" s="202"/>
      <c r="EE87" s="203"/>
      <c r="EF87" s="203"/>
      <c r="EG87" s="202"/>
      <c r="EH87" s="169"/>
      <c r="EI87" s="169"/>
      <c r="EJ87" s="203"/>
      <c r="EK87" s="203"/>
      <c r="EL87" s="202"/>
      <c r="EM87" s="169"/>
      <c r="EN87" s="203"/>
      <c r="EO87" s="203"/>
      <c r="EP87" s="202"/>
      <c r="EQ87" s="203"/>
      <c r="ER87" s="203"/>
      <c r="ES87" s="202"/>
      <c r="EV87" s="203"/>
      <c r="EW87" s="203"/>
      <c r="EX87" s="202"/>
      <c r="EY87" s="169"/>
      <c r="EZ87" s="203"/>
      <c r="FA87" s="203"/>
      <c r="FB87" s="202"/>
      <c r="FC87" s="203"/>
      <c r="FD87" s="203"/>
      <c r="FE87" s="202"/>
      <c r="FH87" s="203"/>
      <c r="FI87" s="203"/>
      <c r="FJ87" s="202"/>
      <c r="FK87" s="169"/>
      <c r="FL87" s="203"/>
      <c r="FM87" s="203"/>
      <c r="FN87" s="202"/>
      <c r="FO87" s="203"/>
      <c r="FP87" s="203"/>
      <c r="FQ87" s="202"/>
      <c r="FT87" s="203"/>
      <c r="FU87" s="203"/>
      <c r="FV87" s="202"/>
      <c r="FW87" s="169"/>
      <c r="FX87" s="406" t="s">
        <v>49</v>
      </c>
      <c r="FY87" s="203"/>
      <c r="FZ87" s="202"/>
    </row>
    <row r="88" spans="2:182" ht="14">
      <c r="B88" s="163" t="s">
        <v>186</v>
      </c>
      <c r="O88" s="225">
        <f t="shared" ref="O88:AT88" si="114">350*O31+150*O32+O37</f>
        <v>52.375</v>
      </c>
      <c r="P88" s="225">
        <f t="shared" si="114"/>
        <v>52.375</v>
      </c>
      <c r="Q88" s="225">
        <f t="shared" si="114"/>
        <v>52.375</v>
      </c>
      <c r="R88" s="225">
        <f t="shared" si="114"/>
        <v>52.874999999999993</v>
      </c>
      <c r="S88" s="225">
        <f t="shared" si="114"/>
        <v>52.874999999999993</v>
      </c>
      <c r="T88" s="225">
        <f t="shared" si="114"/>
        <v>52.874999999999993</v>
      </c>
      <c r="U88" s="225">
        <f t="shared" si="114"/>
        <v>53.375</v>
      </c>
      <c r="V88" s="225">
        <f t="shared" si="114"/>
        <v>53.375</v>
      </c>
      <c r="W88" s="225">
        <f t="shared" si="114"/>
        <v>53.375</v>
      </c>
      <c r="X88" s="225">
        <f t="shared" si="114"/>
        <v>53.875</v>
      </c>
      <c r="Y88" s="225">
        <f t="shared" si="114"/>
        <v>53.875</v>
      </c>
      <c r="Z88" s="225">
        <f t="shared" si="114"/>
        <v>53.875</v>
      </c>
      <c r="AA88" s="225">
        <f t="shared" si="114"/>
        <v>54.375</v>
      </c>
      <c r="AB88" s="225">
        <f t="shared" si="114"/>
        <v>54.375</v>
      </c>
      <c r="AC88" s="225">
        <f t="shared" si="114"/>
        <v>54.375</v>
      </c>
      <c r="AD88" s="225">
        <f t="shared" si="114"/>
        <v>54.875</v>
      </c>
      <c r="AE88" s="225">
        <f t="shared" si="114"/>
        <v>54.875</v>
      </c>
      <c r="AF88" s="225">
        <f t="shared" si="114"/>
        <v>54.875</v>
      </c>
      <c r="AG88" s="225">
        <f t="shared" si="114"/>
        <v>55.375</v>
      </c>
      <c r="AH88" s="225">
        <f t="shared" si="114"/>
        <v>57.125</v>
      </c>
      <c r="AI88" s="225">
        <f t="shared" si="114"/>
        <v>57.125</v>
      </c>
      <c r="AJ88" s="225">
        <f t="shared" si="114"/>
        <v>59.375</v>
      </c>
      <c r="AK88" s="225">
        <f t="shared" si="114"/>
        <v>59.375</v>
      </c>
      <c r="AL88" s="225">
        <f t="shared" si="114"/>
        <v>59.375</v>
      </c>
      <c r="AM88" s="225">
        <f t="shared" si="114"/>
        <v>59.875</v>
      </c>
      <c r="AN88" s="225">
        <f t="shared" si="114"/>
        <v>59.875</v>
      </c>
      <c r="AO88" s="225">
        <f t="shared" si="114"/>
        <v>59.875</v>
      </c>
      <c r="AP88" s="225">
        <f t="shared" si="114"/>
        <v>60.375</v>
      </c>
      <c r="AQ88" s="225">
        <f t="shared" si="114"/>
        <v>60.375</v>
      </c>
      <c r="AR88" s="225">
        <f t="shared" si="114"/>
        <v>60.375</v>
      </c>
      <c r="AS88" s="225">
        <f t="shared" si="114"/>
        <v>60.875</v>
      </c>
      <c r="AT88" s="225">
        <f t="shared" si="114"/>
        <v>60.875</v>
      </c>
      <c r="AU88" s="225">
        <f t="shared" ref="AU88:BZ88" si="115">350*AU31+150*AU32+AU37</f>
        <v>60.875</v>
      </c>
      <c r="AV88" s="225">
        <f t="shared" si="115"/>
        <v>61.784999999999997</v>
      </c>
      <c r="AW88" s="225">
        <f t="shared" si="115"/>
        <v>61.784999999999997</v>
      </c>
      <c r="AX88" s="225">
        <f t="shared" si="115"/>
        <v>61.784999999999997</v>
      </c>
      <c r="AY88" s="225">
        <f t="shared" si="115"/>
        <v>62.284999999999997</v>
      </c>
      <c r="AZ88" s="225">
        <f t="shared" si="115"/>
        <v>62.284999999999997</v>
      </c>
      <c r="BA88" s="225">
        <f t="shared" si="115"/>
        <v>62.284999999999997</v>
      </c>
      <c r="BB88" s="225">
        <f t="shared" si="115"/>
        <v>62.785000000000011</v>
      </c>
      <c r="BC88" s="225">
        <f t="shared" si="115"/>
        <v>62.785000000000011</v>
      </c>
      <c r="BD88" s="225">
        <f t="shared" si="115"/>
        <v>62.785000000000011</v>
      </c>
      <c r="BE88" s="225">
        <f t="shared" si="115"/>
        <v>62.785000000000011</v>
      </c>
      <c r="BF88" s="225">
        <f t="shared" si="115"/>
        <v>62.785000000000011</v>
      </c>
      <c r="BG88" s="225">
        <f t="shared" si="115"/>
        <v>65.035000000000011</v>
      </c>
      <c r="BH88" s="225">
        <f t="shared" si="115"/>
        <v>68.034999999999997</v>
      </c>
      <c r="BI88" s="225">
        <f t="shared" si="115"/>
        <v>68.034999999999997</v>
      </c>
      <c r="BJ88" s="225">
        <f t="shared" si="115"/>
        <v>68.034999999999997</v>
      </c>
      <c r="BK88" s="225">
        <f t="shared" si="115"/>
        <v>65.784999999999997</v>
      </c>
      <c r="BL88" s="225">
        <f t="shared" si="115"/>
        <v>65.784999999999997</v>
      </c>
      <c r="BM88" s="225">
        <f t="shared" si="115"/>
        <v>65.784999999999997</v>
      </c>
      <c r="BN88" s="225">
        <f t="shared" si="115"/>
        <v>65.784999999999997</v>
      </c>
      <c r="BO88" s="225">
        <f t="shared" si="115"/>
        <v>65.784999999999997</v>
      </c>
      <c r="BP88" s="225">
        <f t="shared" si="115"/>
        <v>65.784999999999997</v>
      </c>
      <c r="BQ88" s="225">
        <f t="shared" si="115"/>
        <v>65.784999999999997</v>
      </c>
      <c r="BR88" s="225">
        <f t="shared" si="115"/>
        <v>65.784999999999997</v>
      </c>
      <c r="BS88" s="225">
        <f t="shared" si="115"/>
        <v>68.034999999999997</v>
      </c>
      <c r="BT88" s="225">
        <f t="shared" si="115"/>
        <v>68.034999999999997</v>
      </c>
      <c r="BU88" s="225">
        <f t="shared" si="115"/>
        <v>68.034999999999997</v>
      </c>
      <c r="BV88" s="225">
        <f t="shared" si="115"/>
        <v>68.034999999999997</v>
      </c>
      <c r="BW88" s="225">
        <f t="shared" si="115"/>
        <v>65.784999999999997</v>
      </c>
      <c r="BX88" s="225">
        <f t="shared" si="115"/>
        <v>65.784999999999997</v>
      </c>
      <c r="BY88" s="225">
        <f t="shared" si="115"/>
        <v>65.784999999999997</v>
      </c>
      <c r="BZ88" s="225">
        <f t="shared" si="115"/>
        <v>65.784999999999997</v>
      </c>
      <c r="CA88" s="225">
        <f t="shared" ref="CA88:DF88" si="116">350*CA31+150*CA32+CA37</f>
        <v>65.784999999999997</v>
      </c>
      <c r="CB88" s="225">
        <f t="shared" si="116"/>
        <v>65.784999999999997</v>
      </c>
      <c r="CC88" s="225">
        <f t="shared" si="116"/>
        <v>65.784999999999997</v>
      </c>
      <c r="CD88" s="225">
        <f t="shared" si="116"/>
        <v>65.784999999999997</v>
      </c>
      <c r="CE88" s="225">
        <f t="shared" si="116"/>
        <v>68.034999999999997</v>
      </c>
      <c r="CF88" s="225">
        <f t="shared" si="116"/>
        <v>68.034999999999997</v>
      </c>
      <c r="CG88" s="225">
        <f t="shared" si="116"/>
        <v>68.034999999999997</v>
      </c>
      <c r="CH88" s="225">
        <f t="shared" si="116"/>
        <v>68.034999999999997</v>
      </c>
      <c r="CI88" s="225">
        <f t="shared" si="116"/>
        <v>65.784999999999997</v>
      </c>
      <c r="CJ88" s="225">
        <f t="shared" si="116"/>
        <v>69.984999999999985</v>
      </c>
      <c r="CK88" s="225">
        <f t="shared" si="116"/>
        <v>69.984999999999985</v>
      </c>
      <c r="CL88" s="225">
        <f t="shared" si="116"/>
        <v>70.194999999999993</v>
      </c>
      <c r="CM88" s="225">
        <f t="shared" si="116"/>
        <v>70.194999999999993</v>
      </c>
      <c r="CN88" s="225">
        <f t="shared" si="116"/>
        <v>70.194999999999993</v>
      </c>
      <c r="CO88" s="225">
        <f t="shared" si="116"/>
        <v>70.429999999999993</v>
      </c>
      <c r="CP88" s="225">
        <f t="shared" si="116"/>
        <v>70.429999999999993</v>
      </c>
      <c r="CQ88" s="225">
        <f t="shared" si="116"/>
        <v>70.429999999999993</v>
      </c>
      <c r="CR88" s="225">
        <f t="shared" si="116"/>
        <v>73.58</v>
      </c>
      <c r="CS88" s="225">
        <f t="shared" si="116"/>
        <v>73.58</v>
      </c>
      <c r="CT88" s="225">
        <f t="shared" si="116"/>
        <v>73.58</v>
      </c>
      <c r="CU88" s="225">
        <f t="shared" si="116"/>
        <v>74.009999999999991</v>
      </c>
      <c r="CV88" s="225">
        <f t="shared" si="116"/>
        <v>74.009999999999991</v>
      </c>
      <c r="CW88" s="225">
        <f t="shared" si="116"/>
        <v>74.009999999999991</v>
      </c>
      <c r="CX88" s="225">
        <f t="shared" si="116"/>
        <v>73.8</v>
      </c>
      <c r="CY88" s="225">
        <f t="shared" si="116"/>
        <v>73.8</v>
      </c>
      <c r="CZ88" s="225">
        <f t="shared" si="116"/>
        <v>73.8</v>
      </c>
      <c r="DA88" s="225">
        <f t="shared" si="116"/>
        <v>74.13</v>
      </c>
      <c r="DB88" s="225">
        <f t="shared" si="116"/>
        <v>74.13</v>
      </c>
      <c r="DC88" s="225">
        <f t="shared" si="116"/>
        <v>74.13</v>
      </c>
      <c r="DD88" s="225">
        <f t="shared" si="116"/>
        <v>77.08</v>
      </c>
      <c r="DE88" s="225">
        <f t="shared" si="116"/>
        <v>77.08</v>
      </c>
      <c r="DF88" s="225">
        <f t="shared" si="116"/>
        <v>77.08</v>
      </c>
      <c r="DG88" s="225">
        <f t="shared" ref="DG88:EL88" si="117">350*DG31+150*DG32+DG37</f>
        <v>78.88</v>
      </c>
      <c r="DH88" s="225">
        <f t="shared" si="117"/>
        <v>78.88</v>
      </c>
      <c r="DI88" s="225">
        <f t="shared" si="117"/>
        <v>78.88</v>
      </c>
      <c r="DJ88" s="225">
        <f t="shared" si="117"/>
        <v>77.09</v>
      </c>
      <c r="DK88" s="225">
        <f t="shared" si="117"/>
        <v>77.09</v>
      </c>
      <c r="DL88" s="225">
        <f t="shared" si="117"/>
        <v>77.09</v>
      </c>
      <c r="DM88" s="225">
        <f t="shared" si="117"/>
        <v>77.52</v>
      </c>
      <c r="DN88" s="225">
        <f t="shared" si="117"/>
        <v>77.52</v>
      </c>
      <c r="DO88" s="311">
        <f t="shared" si="117"/>
        <v>77.52</v>
      </c>
      <c r="DP88" s="311">
        <f t="shared" si="117"/>
        <v>77.284999999999997</v>
      </c>
      <c r="DQ88" s="311">
        <f t="shared" si="117"/>
        <v>77.284999999999997</v>
      </c>
      <c r="DR88" s="311">
        <f t="shared" si="117"/>
        <v>77.284999999999997</v>
      </c>
      <c r="DS88" s="311">
        <f t="shared" si="117"/>
        <v>78.19</v>
      </c>
      <c r="DT88" s="311">
        <f t="shared" si="117"/>
        <v>78.19</v>
      </c>
      <c r="DU88" s="311">
        <f t="shared" si="117"/>
        <v>78.19</v>
      </c>
      <c r="DV88" s="311">
        <f t="shared" si="117"/>
        <v>75.569999999999993</v>
      </c>
      <c r="DW88" s="311">
        <f t="shared" si="117"/>
        <v>75.569999999999993</v>
      </c>
      <c r="DX88" s="311">
        <f t="shared" si="117"/>
        <v>75.569999999999993</v>
      </c>
      <c r="DY88" s="484">
        <f t="shared" si="117"/>
        <v>73.970857328168464</v>
      </c>
      <c r="DZ88" s="311">
        <f t="shared" si="117"/>
        <v>73.970857328168464</v>
      </c>
      <c r="EA88" s="311">
        <f t="shared" si="117"/>
        <v>73.970857328168464</v>
      </c>
      <c r="EB88" s="311">
        <f t="shared" si="117"/>
        <v>79.965451216608542</v>
      </c>
      <c r="EC88" s="311">
        <f t="shared" si="117"/>
        <v>79.965451216608542</v>
      </c>
      <c r="ED88" s="311">
        <f t="shared" si="117"/>
        <v>79.965451216608542</v>
      </c>
      <c r="EE88" s="311">
        <f t="shared" si="117"/>
        <v>80.840527448444433</v>
      </c>
      <c r="EF88" s="311">
        <f t="shared" si="117"/>
        <v>80.840527448444433</v>
      </c>
      <c r="EG88" s="311">
        <f t="shared" si="117"/>
        <v>80.840527448444433</v>
      </c>
      <c r="EH88" s="311">
        <f t="shared" si="117"/>
        <v>82.069610851588067</v>
      </c>
      <c r="EI88" s="311">
        <f t="shared" si="117"/>
        <v>82.069610851588067</v>
      </c>
      <c r="EJ88" s="311">
        <f t="shared" si="117"/>
        <v>82.069610851588067</v>
      </c>
      <c r="EK88" s="311">
        <f t="shared" si="117"/>
        <v>82.6747970355961</v>
      </c>
      <c r="EL88" s="311">
        <f t="shared" si="117"/>
        <v>82.6747970355961</v>
      </c>
      <c r="EM88" s="311">
        <f t="shared" ref="EM88:FW88" si="118">350*EM31+150*EM32+EM37</f>
        <v>82.6747970355961</v>
      </c>
      <c r="EN88" s="311">
        <f t="shared" si="118"/>
        <v>84.923041977553154</v>
      </c>
      <c r="EO88" s="311">
        <f t="shared" si="118"/>
        <v>84.923041977553154</v>
      </c>
      <c r="EP88" s="311">
        <f t="shared" si="118"/>
        <v>84.923041977553154</v>
      </c>
      <c r="EQ88" s="311">
        <f t="shared" si="118"/>
        <v>85.313702475241058</v>
      </c>
      <c r="ER88" s="311">
        <f t="shared" si="118"/>
        <v>85.313702475241058</v>
      </c>
      <c r="ES88" s="311">
        <f t="shared" si="118"/>
        <v>85.313702475241058</v>
      </c>
      <c r="ET88" s="311">
        <f t="shared" si="118"/>
        <v>83.637439918447441</v>
      </c>
      <c r="EU88" s="311">
        <f t="shared" si="118"/>
        <v>83.637439918447441</v>
      </c>
      <c r="EV88" s="311">
        <f t="shared" si="118"/>
        <v>83.637439918447441</v>
      </c>
      <c r="EW88" s="311">
        <f t="shared" si="118"/>
        <v>84.057279575321061</v>
      </c>
      <c r="EX88" s="311">
        <f t="shared" si="118"/>
        <v>84.057279575321061</v>
      </c>
      <c r="EY88" s="311">
        <f t="shared" si="118"/>
        <v>84.057279575321061</v>
      </c>
      <c r="EZ88" s="311">
        <f t="shared" si="118"/>
        <v>86.447681360520477</v>
      </c>
      <c r="FA88" s="311">
        <f t="shared" si="118"/>
        <v>86.447681360520477</v>
      </c>
      <c r="FB88" s="311">
        <f t="shared" si="118"/>
        <v>86.447681360520477</v>
      </c>
      <c r="FC88" s="311">
        <f t="shared" si="118"/>
        <v>86.73091689141566</v>
      </c>
      <c r="FD88" s="311">
        <f t="shared" si="118"/>
        <v>86.73091689141566</v>
      </c>
      <c r="FE88" s="311">
        <f t="shared" si="118"/>
        <v>86.73091689141566</v>
      </c>
      <c r="FF88" s="311">
        <f t="shared" si="118"/>
        <v>85.669310073481711</v>
      </c>
      <c r="FG88" s="311">
        <f t="shared" si="118"/>
        <v>85.669310073481711</v>
      </c>
      <c r="FH88" s="311">
        <f t="shared" si="118"/>
        <v>85.669310073481711</v>
      </c>
      <c r="FI88" s="311">
        <f t="shared" si="118"/>
        <v>86.201195529639634</v>
      </c>
      <c r="FJ88" s="311">
        <f t="shared" si="118"/>
        <v>86.201195529639634</v>
      </c>
      <c r="FK88" s="311">
        <f t="shared" si="118"/>
        <v>86.201195529639634</v>
      </c>
      <c r="FL88" s="311">
        <f t="shared" si="118"/>
        <v>89.319041936836712</v>
      </c>
      <c r="FM88" s="311">
        <f t="shared" si="118"/>
        <v>89.319041936836712</v>
      </c>
      <c r="FN88" s="311">
        <f t="shared" si="118"/>
        <v>89.319041936836712</v>
      </c>
      <c r="FO88" s="311">
        <f t="shared" si="118"/>
        <v>89.41592597523568</v>
      </c>
      <c r="FP88" s="311">
        <f t="shared" si="118"/>
        <v>89.41592597523568</v>
      </c>
      <c r="FQ88" s="311">
        <f t="shared" si="118"/>
        <v>89.41592597523568</v>
      </c>
      <c r="FR88" s="311">
        <f t="shared" si="118"/>
        <v>89.178950437599426</v>
      </c>
      <c r="FS88" s="311">
        <f t="shared" si="118"/>
        <v>89.178950437599426</v>
      </c>
      <c r="FT88" s="311">
        <f t="shared" si="118"/>
        <v>89.178950437599426</v>
      </c>
      <c r="FU88" s="311">
        <f t="shared" si="118"/>
        <v>89.652100910216518</v>
      </c>
      <c r="FV88" s="311">
        <f t="shared" si="118"/>
        <v>89.652100910216518</v>
      </c>
      <c r="FW88" s="311">
        <f t="shared" si="118"/>
        <v>89.652100910216518</v>
      </c>
      <c r="FX88" s="406" t="s">
        <v>49</v>
      </c>
    </row>
    <row r="89" spans="2:182" ht="14">
      <c r="B89" s="163" t="s">
        <v>177</v>
      </c>
      <c r="O89" s="225">
        <f t="shared" ref="O89:AT89" si="119">500*O31+O37</f>
        <v>52.375000000000007</v>
      </c>
      <c r="P89" s="225">
        <f t="shared" si="119"/>
        <v>52.375000000000007</v>
      </c>
      <c r="Q89" s="225">
        <f t="shared" si="119"/>
        <v>52.375000000000007</v>
      </c>
      <c r="R89" s="225">
        <f t="shared" si="119"/>
        <v>52.875</v>
      </c>
      <c r="S89" s="225">
        <f t="shared" si="119"/>
        <v>52.875</v>
      </c>
      <c r="T89" s="225">
        <f t="shared" si="119"/>
        <v>52.875</v>
      </c>
      <c r="U89" s="225">
        <f t="shared" si="119"/>
        <v>53.375</v>
      </c>
      <c r="V89" s="225">
        <f t="shared" si="119"/>
        <v>53.375</v>
      </c>
      <c r="W89" s="225">
        <f t="shared" si="119"/>
        <v>53.375</v>
      </c>
      <c r="X89" s="225">
        <f t="shared" si="119"/>
        <v>53.875</v>
      </c>
      <c r="Y89" s="225">
        <f t="shared" si="119"/>
        <v>53.875</v>
      </c>
      <c r="Z89" s="225">
        <f t="shared" si="119"/>
        <v>53.875</v>
      </c>
      <c r="AA89" s="225">
        <f t="shared" si="119"/>
        <v>54.375</v>
      </c>
      <c r="AB89" s="225">
        <f t="shared" si="119"/>
        <v>54.375</v>
      </c>
      <c r="AC89" s="225">
        <f t="shared" si="119"/>
        <v>54.375</v>
      </c>
      <c r="AD89" s="225">
        <f t="shared" si="119"/>
        <v>54.875</v>
      </c>
      <c r="AE89" s="225">
        <f t="shared" si="119"/>
        <v>54.875</v>
      </c>
      <c r="AF89" s="225">
        <f t="shared" si="119"/>
        <v>54.875</v>
      </c>
      <c r="AG89" s="225">
        <f t="shared" si="119"/>
        <v>55.375</v>
      </c>
      <c r="AH89" s="225">
        <f t="shared" si="119"/>
        <v>57.124999999999993</v>
      </c>
      <c r="AI89" s="225">
        <f t="shared" si="119"/>
        <v>57.124999999999993</v>
      </c>
      <c r="AJ89" s="225">
        <f t="shared" si="119"/>
        <v>59.375</v>
      </c>
      <c r="AK89" s="225">
        <f t="shared" si="119"/>
        <v>59.375</v>
      </c>
      <c r="AL89" s="225">
        <f t="shared" si="119"/>
        <v>59.375</v>
      </c>
      <c r="AM89" s="225">
        <f t="shared" si="119"/>
        <v>59.875</v>
      </c>
      <c r="AN89" s="225">
        <f t="shared" si="119"/>
        <v>59.875</v>
      </c>
      <c r="AO89" s="225">
        <f t="shared" si="119"/>
        <v>59.875</v>
      </c>
      <c r="AP89" s="225">
        <f t="shared" si="119"/>
        <v>60.375</v>
      </c>
      <c r="AQ89" s="225">
        <f t="shared" si="119"/>
        <v>60.375</v>
      </c>
      <c r="AR89" s="225">
        <f t="shared" si="119"/>
        <v>60.375</v>
      </c>
      <c r="AS89" s="225">
        <f t="shared" si="119"/>
        <v>60.875</v>
      </c>
      <c r="AT89" s="225">
        <f t="shared" si="119"/>
        <v>60.875</v>
      </c>
      <c r="AU89" s="225">
        <f t="shared" ref="AU89:BZ89" si="120">500*AU31+AU37</f>
        <v>60.875</v>
      </c>
      <c r="AV89" s="225">
        <f t="shared" si="120"/>
        <v>61.784999999999997</v>
      </c>
      <c r="AW89" s="225">
        <f t="shared" si="120"/>
        <v>61.784999999999997</v>
      </c>
      <c r="AX89" s="225">
        <f t="shared" si="120"/>
        <v>61.784999999999997</v>
      </c>
      <c r="AY89" s="225">
        <f t="shared" si="120"/>
        <v>62.284999999999997</v>
      </c>
      <c r="AZ89" s="225">
        <f t="shared" si="120"/>
        <v>62.284999999999997</v>
      </c>
      <c r="BA89" s="225">
        <f t="shared" si="120"/>
        <v>62.284999999999997</v>
      </c>
      <c r="BB89" s="225">
        <f t="shared" si="120"/>
        <v>62.785000000000011</v>
      </c>
      <c r="BC89" s="225">
        <f t="shared" si="120"/>
        <v>62.785000000000011</v>
      </c>
      <c r="BD89" s="225">
        <f t="shared" si="120"/>
        <v>62.785000000000011</v>
      </c>
      <c r="BE89" s="225">
        <f t="shared" si="120"/>
        <v>62.785000000000011</v>
      </c>
      <c r="BF89" s="225">
        <f t="shared" si="120"/>
        <v>62.785000000000011</v>
      </c>
      <c r="BG89" s="225">
        <f t="shared" si="120"/>
        <v>62.785000000000011</v>
      </c>
      <c r="BH89" s="225">
        <f t="shared" si="120"/>
        <v>65.784999999999997</v>
      </c>
      <c r="BI89" s="225">
        <f t="shared" si="120"/>
        <v>65.784999999999997</v>
      </c>
      <c r="BJ89" s="225">
        <f t="shared" si="120"/>
        <v>65.784999999999997</v>
      </c>
      <c r="BK89" s="225">
        <f t="shared" si="120"/>
        <v>65.784999999999997</v>
      </c>
      <c r="BL89" s="225">
        <f t="shared" si="120"/>
        <v>65.784999999999997</v>
      </c>
      <c r="BM89" s="225">
        <f t="shared" si="120"/>
        <v>65.784999999999997</v>
      </c>
      <c r="BN89" s="225">
        <f t="shared" si="120"/>
        <v>65.784999999999997</v>
      </c>
      <c r="BO89" s="225">
        <f t="shared" si="120"/>
        <v>65.784999999999997</v>
      </c>
      <c r="BP89" s="225">
        <f t="shared" si="120"/>
        <v>65.784999999999997</v>
      </c>
      <c r="BQ89" s="225">
        <f t="shared" si="120"/>
        <v>65.784999999999997</v>
      </c>
      <c r="BR89" s="225">
        <f t="shared" si="120"/>
        <v>65.784999999999997</v>
      </c>
      <c r="BS89" s="225">
        <f t="shared" si="120"/>
        <v>65.784999999999997</v>
      </c>
      <c r="BT89" s="225">
        <f t="shared" si="120"/>
        <v>65.784999999999997</v>
      </c>
      <c r="BU89" s="225">
        <f t="shared" si="120"/>
        <v>65.784999999999997</v>
      </c>
      <c r="BV89" s="225">
        <f t="shared" si="120"/>
        <v>65.784999999999997</v>
      </c>
      <c r="BW89" s="225">
        <f t="shared" si="120"/>
        <v>65.784999999999997</v>
      </c>
      <c r="BX89" s="225">
        <f t="shared" si="120"/>
        <v>65.784999999999997</v>
      </c>
      <c r="BY89" s="225">
        <f t="shared" si="120"/>
        <v>65.784999999999997</v>
      </c>
      <c r="BZ89" s="225">
        <f t="shared" si="120"/>
        <v>65.784999999999997</v>
      </c>
      <c r="CA89" s="225">
        <f t="shared" ref="CA89:DF89" si="121">500*CA31+CA37</f>
        <v>65.784999999999997</v>
      </c>
      <c r="CB89" s="225">
        <f t="shared" si="121"/>
        <v>65.784999999999997</v>
      </c>
      <c r="CC89" s="225">
        <f t="shared" si="121"/>
        <v>65.784999999999997</v>
      </c>
      <c r="CD89" s="225">
        <f t="shared" si="121"/>
        <v>65.784999999999997</v>
      </c>
      <c r="CE89" s="225">
        <f t="shared" si="121"/>
        <v>65.784999999999997</v>
      </c>
      <c r="CF89" s="225">
        <f t="shared" si="121"/>
        <v>65.784999999999997</v>
      </c>
      <c r="CG89" s="225">
        <f t="shared" si="121"/>
        <v>65.784999999999997</v>
      </c>
      <c r="CH89" s="225">
        <f t="shared" si="121"/>
        <v>65.784999999999997</v>
      </c>
      <c r="CI89" s="225">
        <f t="shared" si="121"/>
        <v>65.784999999999997</v>
      </c>
      <c r="CJ89" s="225">
        <f t="shared" si="121"/>
        <v>67.599999999999994</v>
      </c>
      <c r="CK89" s="225">
        <f t="shared" si="121"/>
        <v>67.599999999999994</v>
      </c>
      <c r="CL89" s="225">
        <f t="shared" si="121"/>
        <v>67.81</v>
      </c>
      <c r="CM89" s="225">
        <f t="shared" si="121"/>
        <v>67.81</v>
      </c>
      <c r="CN89" s="225">
        <f t="shared" si="121"/>
        <v>67.81</v>
      </c>
      <c r="CO89" s="225">
        <f t="shared" si="121"/>
        <v>68.044999999999987</v>
      </c>
      <c r="CP89" s="225">
        <f t="shared" si="121"/>
        <v>68.044999999999987</v>
      </c>
      <c r="CQ89" s="225">
        <f t="shared" si="121"/>
        <v>68.044999999999987</v>
      </c>
      <c r="CR89" s="225">
        <f t="shared" si="121"/>
        <v>69.38</v>
      </c>
      <c r="CS89" s="225">
        <f t="shared" si="121"/>
        <v>69.38</v>
      </c>
      <c r="CT89" s="225">
        <f t="shared" si="121"/>
        <v>69.38</v>
      </c>
      <c r="CU89" s="225">
        <f t="shared" si="121"/>
        <v>69.81</v>
      </c>
      <c r="CV89" s="225">
        <f t="shared" si="121"/>
        <v>69.81</v>
      </c>
      <c r="CW89" s="225">
        <f t="shared" si="121"/>
        <v>69.81</v>
      </c>
      <c r="CX89" s="225">
        <f t="shared" si="121"/>
        <v>69.599999999999994</v>
      </c>
      <c r="CY89" s="225">
        <f t="shared" si="121"/>
        <v>69.599999999999994</v>
      </c>
      <c r="CZ89" s="225">
        <f t="shared" si="121"/>
        <v>69.599999999999994</v>
      </c>
      <c r="DA89" s="225">
        <f t="shared" si="121"/>
        <v>69.929999999999993</v>
      </c>
      <c r="DB89" s="225">
        <f t="shared" si="121"/>
        <v>69.929999999999993</v>
      </c>
      <c r="DC89" s="225">
        <f t="shared" si="121"/>
        <v>69.929999999999993</v>
      </c>
      <c r="DD89" s="225">
        <f t="shared" si="121"/>
        <v>72.88</v>
      </c>
      <c r="DE89" s="225">
        <f t="shared" si="121"/>
        <v>72.88</v>
      </c>
      <c r="DF89" s="225">
        <f t="shared" si="121"/>
        <v>72.88</v>
      </c>
      <c r="DG89" s="225">
        <f t="shared" ref="DG89:EL89" si="122">500*DG31+DG37</f>
        <v>74.679999999999993</v>
      </c>
      <c r="DH89" s="225">
        <f t="shared" si="122"/>
        <v>74.679999999999993</v>
      </c>
      <c r="DI89" s="225">
        <f t="shared" si="122"/>
        <v>74.679999999999993</v>
      </c>
      <c r="DJ89" s="225">
        <f t="shared" si="122"/>
        <v>72.89</v>
      </c>
      <c r="DK89" s="225">
        <f t="shared" si="122"/>
        <v>72.89</v>
      </c>
      <c r="DL89" s="225">
        <f t="shared" si="122"/>
        <v>72.89</v>
      </c>
      <c r="DM89" s="225">
        <f t="shared" si="122"/>
        <v>73.319999999999993</v>
      </c>
      <c r="DN89" s="225">
        <f t="shared" si="122"/>
        <v>73.319999999999993</v>
      </c>
      <c r="DO89" s="311">
        <f t="shared" si="122"/>
        <v>73.319999999999993</v>
      </c>
      <c r="DP89" s="311">
        <f t="shared" si="122"/>
        <v>73.084999999999994</v>
      </c>
      <c r="DQ89" s="311">
        <f t="shared" si="122"/>
        <v>73.084999999999994</v>
      </c>
      <c r="DR89" s="311">
        <f t="shared" si="122"/>
        <v>73.084999999999994</v>
      </c>
      <c r="DS89" s="311">
        <f t="shared" si="122"/>
        <v>73.989999999999995</v>
      </c>
      <c r="DT89" s="311">
        <f t="shared" si="122"/>
        <v>73.989999999999995</v>
      </c>
      <c r="DU89" s="311">
        <f t="shared" si="122"/>
        <v>73.989999999999995</v>
      </c>
      <c r="DV89" s="311">
        <f t="shared" si="122"/>
        <v>71.36999999999999</v>
      </c>
      <c r="DW89" s="311">
        <f t="shared" si="122"/>
        <v>71.36999999999999</v>
      </c>
      <c r="DX89" s="311">
        <f t="shared" si="122"/>
        <v>71.36999999999999</v>
      </c>
      <c r="DY89" s="484">
        <f t="shared" si="122"/>
        <v>69.143857328168465</v>
      </c>
      <c r="DZ89" s="311">
        <f t="shared" si="122"/>
        <v>69.143857328168465</v>
      </c>
      <c r="EA89" s="311">
        <f t="shared" si="122"/>
        <v>69.143857328168465</v>
      </c>
      <c r="EB89" s="311">
        <f t="shared" si="122"/>
        <v>74.671951216608548</v>
      </c>
      <c r="EC89" s="311">
        <f t="shared" si="122"/>
        <v>74.671951216608548</v>
      </c>
      <c r="ED89" s="311">
        <f t="shared" si="122"/>
        <v>74.671951216608548</v>
      </c>
      <c r="EE89" s="311">
        <f t="shared" si="122"/>
        <v>75.547027448444439</v>
      </c>
      <c r="EF89" s="311">
        <f t="shared" si="122"/>
        <v>75.547027448444439</v>
      </c>
      <c r="EG89" s="311">
        <f t="shared" si="122"/>
        <v>75.547027448444439</v>
      </c>
      <c r="EH89" s="311">
        <f t="shared" si="122"/>
        <v>76.776110851588058</v>
      </c>
      <c r="EI89" s="311">
        <f t="shared" si="122"/>
        <v>76.776110851588058</v>
      </c>
      <c r="EJ89" s="311">
        <f t="shared" si="122"/>
        <v>76.776110851588058</v>
      </c>
      <c r="EK89" s="311">
        <f t="shared" si="122"/>
        <v>77.381297035596106</v>
      </c>
      <c r="EL89" s="311">
        <f t="shared" si="122"/>
        <v>77.381297035596106</v>
      </c>
      <c r="EM89" s="311">
        <f t="shared" ref="EM89:FW89" si="123">500*EM31+EM37</f>
        <v>77.381297035596106</v>
      </c>
      <c r="EN89" s="311">
        <f t="shared" si="123"/>
        <v>78.881041977553153</v>
      </c>
      <c r="EO89" s="311">
        <f t="shared" si="123"/>
        <v>78.881041977553153</v>
      </c>
      <c r="EP89" s="311">
        <f t="shared" si="123"/>
        <v>78.881041977553153</v>
      </c>
      <c r="EQ89" s="311">
        <f t="shared" si="123"/>
        <v>79.271702475241057</v>
      </c>
      <c r="ER89" s="311">
        <f t="shared" si="123"/>
        <v>79.271702475241057</v>
      </c>
      <c r="ES89" s="311">
        <f t="shared" si="123"/>
        <v>79.271702475241057</v>
      </c>
      <c r="ET89" s="311">
        <f t="shared" si="123"/>
        <v>77.59543991844744</v>
      </c>
      <c r="EU89" s="311">
        <f t="shared" si="123"/>
        <v>77.59543991844744</v>
      </c>
      <c r="EV89" s="311">
        <f t="shared" si="123"/>
        <v>77.59543991844744</v>
      </c>
      <c r="EW89" s="311">
        <f t="shared" si="123"/>
        <v>78.01527957532106</v>
      </c>
      <c r="EX89" s="311">
        <f t="shared" si="123"/>
        <v>78.01527957532106</v>
      </c>
      <c r="EY89" s="311">
        <f t="shared" si="123"/>
        <v>78.01527957532106</v>
      </c>
      <c r="EZ89" s="311">
        <f t="shared" si="123"/>
        <v>79.198181360520479</v>
      </c>
      <c r="FA89" s="311">
        <f t="shared" si="123"/>
        <v>79.198181360520479</v>
      </c>
      <c r="FB89" s="311">
        <f t="shared" si="123"/>
        <v>79.198181360520479</v>
      </c>
      <c r="FC89" s="311">
        <f t="shared" si="123"/>
        <v>79.481416891415662</v>
      </c>
      <c r="FD89" s="311">
        <f t="shared" si="123"/>
        <v>79.481416891415662</v>
      </c>
      <c r="FE89" s="311">
        <f t="shared" si="123"/>
        <v>79.481416891415662</v>
      </c>
      <c r="FF89" s="311">
        <f t="shared" si="123"/>
        <v>78.419810073481713</v>
      </c>
      <c r="FG89" s="311">
        <f t="shared" si="123"/>
        <v>78.419810073481713</v>
      </c>
      <c r="FH89" s="311">
        <f t="shared" si="123"/>
        <v>78.419810073481713</v>
      </c>
      <c r="FI89" s="311">
        <f t="shared" si="123"/>
        <v>78.951695529639636</v>
      </c>
      <c r="FJ89" s="311">
        <f t="shared" si="123"/>
        <v>78.951695529639636</v>
      </c>
      <c r="FK89" s="311">
        <f t="shared" si="123"/>
        <v>78.951695529639636</v>
      </c>
      <c r="FL89" s="311">
        <f t="shared" si="123"/>
        <v>80.530541936836698</v>
      </c>
      <c r="FM89" s="311">
        <f t="shared" si="123"/>
        <v>80.530541936836698</v>
      </c>
      <c r="FN89" s="311">
        <f t="shared" si="123"/>
        <v>80.530541936836698</v>
      </c>
      <c r="FO89" s="311">
        <f t="shared" si="123"/>
        <v>80.627425975235681</v>
      </c>
      <c r="FP89" s="311">
        <f t="shared" si="123"/>
        <v>80.627425975235681</v>
      </c>
      <c r="FQ89" s="311">
        <f t="shared" si="123"/>
        <v>80.627425975235681</v>
      </c>
      <c r="FR89" s="311">
        <f t="shared" si="123"/>
        <v>80.390450437599426</v>
      </c>
      <c r="FS89" s="311">
        <f t="shared" si="123"/>
        <v>80.390450437599426</v>
      </c>
      <c r="FT89" s="311">
        <f t="shared" si="123"/>
        <v>80.390450437599426</v>
      </c>
      <c r="FU89" s="311">
        <f t="shared" si="123"/>
        <v>80.863600910216505</v>
      </c>
      <c r="FV89" s="311">
        <f t="shared" si="123"/>
        <v>80.863600910216505</v>
      </c>
      <c r="FW89" s="311">
        <f t="shared" si="123"/>
        <v>80.863600910216505</v>
      </c>
      <c r="FX89" s="406" t="s">
        <v>49</v>
      </c>
    </row>
    <row r="90" spans="2:182" ht="14">
      <c r="B90" s="163" t="s">
        <v>178</v>
      </c>
      <c r="O90" s="225">
        <f t="shared" ref="O90:AT90" si="124">350*O31+O37</f>
        <v>36.662500000000001</v>
      </c>
      <c r="P90" s="225">
        <f t="shared" si="124"/>
        <v>36.662500000000001</v>
      </c>
      <c r="Q90" s="225">
        <f t="shared" si="124"/>
        <v>36.662500000000001</v>
      </c>
      <c r="R90" s="225">
        <f t="shared" si="124"/>
        <v>37.012499999999996</v>
      </c>
      <c r="S90" s="225">
        <f t="shared" si="124"/>
        <v>37.012499999999996</v>
      </c>
      <c r="T90" s="225">
        <f t="shared" si="124"/>
        <v>37.012499999999996</v>
      </c>
      <c r="U90" s="225">
        <f t="shared" si="124"/>
        <v>37.362499999999997</v>
      </c>
      <c r="V90" s="225">
        <f t="shared" si="124"/>
        <v>37.362499999999997</v>
      </c>
      <c r="W90" s="225">
        <f t="shared" si="124"/>
        <v>37.362499999999997</v>
      </c>
      <c r="X90" s="225">
        <f t="shared" si="124"/>
        <v>37.712499999999999</v>
      </c>
      <c r="Y90" s="225">
        <f t="shared" si="124"/>
        <v>37.712499999999999</v>
      </c>
      <c r="Z90" s="225">
        <f t="shared" si="124"/>
        <v>37.712499999999999</v>
      </c>
      <c r="AA90" s="225">
        <f t="shared" si="124"/>
        <v>38.0625</v>
      </c>
      <c r="AB90" s="225">
        <f t="shared" si="124"/>
        <v>38.0625</v>
      </c>
      <c r="AC90" s="225">
        <f t="shared" si="124"/>
        <v>38.0625</v>
      </c>
      <c r="AD90" s="225">
        <f t="shared" si="124"/>
        <v>38.412500000000001</v>
      </c>
      <c r="AE90" s="225">
        <f t="shared" si="124"/>
        <v>38.412500000000001</v>
      </c>
      <c r="AF90" s="225">
        <f t="shared" si="124"/>
        <v>38.412500000000001</v>
      </c>
      <c r="AG90" s="225">
        <f t="shared" si="124"/>
        <v>38.762500000000003</v>
      </c>
      <c r="AH90" s="225">
        <f t="shared" si="124"/>
        <v>39.987499999999997</v>
      </c>
      <c r="AI90" s="225">
        <f t="shared" si="124"/>
        <v>39.987499999999997</v>
      </c>
      <c r="AJ90" s="225">
        <f t="shared" si="124"/>
        <v>41.5625</v>
      </c>
      <c r="AK90" s="225">
        <f t="shared" si="124"/>
        <v>41.5625</v>
      </c>
      <c r="AL90" s="225">
        <f t="shared" si="124"/>
        <v>41.5625</v>
      </c>
      <c r="AM90" s="225">
        <f t="shared" si="124"/>
        <v>41.912500000000001</v>
      </c>
      <c r="AN90" s="225">
        <f t="shared" si="124"/>
        <v>41.912500000000001</v>
      </c>
      <c r="AO90" s="225">
        <f t="shared" si="124"/>
        <v>41.912500000000001</v>
      </c>
      <c r="AP90" s="225">
        <f t="shared" si="124"/>
        <v>42.262499999999996</v>
      </c>
      <c r="AQ90" s="225">
        <f t="shared" si="124"/>
        <v>42.262499999999996</v>
      </c>
      <c r="AR90" s="225">
        <f t="shared" si="124"/>
        <v>42.262499999999996</v>
      </c>
      <c r="AS90" s="225">
        <f t="shared" si="124"/>
        <v>42.612499999999997</v>
      </c>
      <c r="AT90" s="225">
        <f t="shared" si="124"/>
        <v>42.612499999999997</v>
      </c>
      <c r="AU90" s="225">
        <f t="shared" ref="AU90:BZ90" si="125">350*AU31+AU37</f>
        <v>42.612499999999997</v>
      </c>
      <c r="AV90" s="225">
        <f t="shared" si="125"/>
        <v>43.249499999999998</v>
      </c>
      <c r="AW90" s="225">
        <f t="shared" si="125"/>
        <v>43.249499999999998</v>
      </c>
      <c r="AX90" s="225">
        <f t="shared" si="125"/>
        <v>43.249499999999998</v>
      </c>
      <c r="AY90" s="225">
        <f t="shared" si="125"/>
        <v>43.599499999999999</v>
      </c>
      <c r="AZ90" s="225">
        <f t="shared" si="125"/>
        <v>43.599499999999999</v>
      </c>
      <c r="BA90" s="225">
        <f t="shared" si="125"/>
        <v>43.599499999999999</v>
      </c>
      <c r="BB90" s="225">
        <f t="shared" si="125"/>
        <v>43.949500000000008</v>
      </c>
      <c r="BC90" s="225">
        <f t="shared" si="125"/>
        <v>43.949500000000008</v>
      </c>
      <c r="BD90" s="225">
        <f t="shared" si="125"/>
        <v>43.949500000000008</v>
      </c>
      <c r="BE90" s="225">
        <f t="shared" si="125"/>
        <v>43.949500000000008</v>
      </c>
      <c r="BF90" s="225">
        <f t="shared" si="125"/>
        <v>43.949500000000008</v>
      </c>
      <c r="BG90" s="225">
        <f t="shared" si="125"/>
        <v>43.949500000000008</v>
      </c>
      <c r="BH90" s="225">
        <f t="shared" si="125"/>
        <v>46.049499999999995</v>
      </c>
      <c r="BI90" s="225">
        <f t="shared" si="125"/>
        <v>46.049499999999995</v>
      </c>
      <c r="BJ90" s="225">
        <f t="shared" si="125"/>
        <v>46.049499999999995</v>
      </c>
      <c r="BK90" s="225">
        <f t="shared" si="125"/>
        <v>46.049499999999995</v>
      </c>
      <c r="BL90" s="225">
        <f t="shared" si="125"/>
        <v>46.049499999999995</v>
      </c>
      <c r="BM90" s="225">
        <f t="shared" si="125"/>
        <v>46.049499999999995</v>
      </c>
      <c r="BN90" s="225">
        <f t="shared" si="125"/>
        <v>46.049499999999995</v>
      </c>
      <c r="BO90" s="225">
        <f t="shared" si="125"/>
        <v>46.049499999999995</v>
      </c>
      <c r="BP90" s="225">
        <f t="shared" si="125"/>
        <v>46.049499999999995</v>
      </c>
      <c r="BQ90" s="225">
        <f t="shared" si="125"/>
        <v>46.049499999999995</v>
      </c>
      <c r="BR90" s="225">
        <f t="shared" si="125"/>
        <v>46.049499999999995</v>
      </c>
      <c r="BS90" s="225">
        <f t="shared" si="125"/>
        <v>46.049499999999995</v>
      </c>
      <c r="BT90" s="225">
        <f t="shared" si="125"/>
        <v>46.049499999999995</v>
      </c>
      <c r="BU90" s="225">
        <f t="shared" si="125"/>
        <v>46.049499999999995</v>
      </c>
      <c r="BV90" s="225">
        <f t="shared" si="125"/>
        <v>46.049499999999995</v>
      </c>
      <c r="BW90" s="225">
        <f t="shared" si="125"/>
        <v>46.049499999999995</v>
      </c>
      <c r="BX90" s="225">
        <f t="shared" si="125"/>
        <v>46.049499999999995</v>
      </c>
      <c r="BY90" s="225">
        <f t="shared" si="125"/>
        <v>46.049499999999995</v>
      </c>
      <c r="BZ90" s="225">
        <f t="shared" si="125"/>
        <v>46.049499999999995</v>
      </c>
      <c r="CA90" s="225">
        <f t="shared" ref="CA90:DF90" si="126">350*CA31+CA37</f>
        <v>46.049499999999995</v>
      </c>
      <c r="CB90" s="225">
        <f t="shared" si="126"/>
        <v>46.049499999999995</v>
      </c>
      <c r="CC90" s="225">
        <f t="shared" si="126"/>
        <v>46.049499999999995</v>
      </c>
      <c r="CD90" s="225">
        <f t="shared" si="126"/>
        <v>46.049499999999995</v>
      </c>
      <c r="CE90" s="225">
        <f t="shared" si="126"/>
        <v>46.049499999999995</v>
      </c>
      <c r="CF90" s="225">
        <f t="shared" si="126"/>
        <v>46.049499999999995</v>
      </c>
      <c r="CG90" s="225">
        <f t="shared" si="126"/>
        <v>46.049499999999995</v>
      </c>
      <c r="CH90" s="225">
        <f t="shared" si="126"/>
        <v>46.049499999999995</v>
      </c>
      <c r="CI90" s="225">
        <f t="shared" si="126"/>
        <v>46.049499999999995</v>
      </c>
      <c r="CJ90" s="225">
        <f t="shared" si="126"/>
        <v>47.319999999999993</v>
      </c>
      <c r="CK90" s="225">
        <f t="shared" si="126"/>
        <v>47.319999999999993</v>
      </c>
      <c r="CL90" s="225">
        <f t="shared" si="126"/>
        <v>47.466999999999999</v>
      </c>
      <c r="CM90" s="225">
        <f t="shared" si="126"/>
        <v>47.466999999999999</v>
      </c>
      <c r="CN90" s="225">
        <f t="shared" si="126"/>
        <v>47.466999999999999</v>
      </c>
      <c r="CO90" s="225">
        <f t="shared" si="126"/>
        <v>47.631499999999996</v>
      </c>
      <c r="CP90" s="225">
        <f t="shared" si="126"/>
        <v>47.631499999999996</v>
      </c>
      <c r="CQ90" s="225">
        <f t="shared" si="126"/>
        <v>47.631499999999996</v>
      </c>
      <c r="CR90" s="225">
        <f t="shared" si="126"/>
        <v>48.565999999999995</v>
      </c>
      <c r="CS90" s="225">
        <f t="shared" si="126"/>
        <v>48.565999999999995</v>
      </c>
      <c r="CT90" s="225">
        <f t="shared" si="126"/>
        <v>48.565999999999995</v>
      </c>
      <c r="CU90" s="225">
        <f t="shared" si="126"/>
        <v>48.866999999999997</v>
      </c>
      <c r="CV90" s="225">
        <f t="shared" si="126"/>
        <v>48.866999999999997</v>
      </c>
      <c r="CW90" s="225">
        <f t="shared" si="126"/>
        <v>48.866999999999997</v>
      </c>
      <c r="CX90" s="225">
        <f t="shared" si="126"/>
        <v>48.72</v>
      </c>
      <c r="CY90" s="225">
        <f t="shared" si="126"/>
        <v>48.72</v>
      </c>
      <c r="CZ90" s="225">
        <f t="shared" si="126"/>
        <v>48.72</v>
      </c>
      <c r="DA90" s="225">
        <f t="shared" si="126"/>
        <v>48.950999999999993</v>
      </c>
      <c r="DB90" s="225">
        <f t="shared" si="126"/>
        <v>48.950999999999993</v>
      </c>
      <c r="DC90" s="225">
        <f t="shared" si="126"/>
        <v>48.950999999999993</v>
      </c>
      <c r="DD90" s="225">
        <f t="shared" si="126"/>
        <v>51.015999999999998</v>
      </c>
      <c r="DE90" s="225">
        <f t="shared" si="126"/>
        <v>51.015999999999998</v>
      </c>
      <c r="DF90" s="225">
        <f t="shared" si="126"/>
        <v>51.015999999999998</v>
      </c>
      <c r="DG90" s="225">
        <f t="shared" ref="DG90:EL90" si="127">350*DG31+DG37</f>
        <v>52.275999999999996</v>
      </c>
      <c r="DH90" s="225">
        <f t="shared" si="127"/>
        <v>52.275999999999996</v>
      </c>
      <c r="DI90" s="225">
        <f t="shared" si="127"/>
        <v>52.275999999999996</v>
      </c>
      <c r="DJ90" s="225">
        <f t="shared" si="127"/>
        <v>51.022999999999996</v>
      </c>
      <c r="DK90" s="225">
        <f t="shared" si="127"/>
        <v>51.022999999999996</v>
      </c>
      <c r="DL90" s="225">
        <f t="shared" si="127"/>
        <v>51.022999999999996</v>
      </c>
      <c r="DM90" s="225">
        <f t="shared" si="127"/>
        <v>51.323999999999998</v>
      </c>
      <c r="DN90" s="225">
        <f t="shared" si="127"/>
        <v>51.323999999999998</v>
      </c>
      <c r="DO90" s="311">
        <f t="shared" si="127"/>
        <v>51.323999999999998</v>
      </c>
      <c r="DP90" s="311">
        <f t="shared" si="127"/>
        <v>51.159500000000001</v>
      </c>
      <c r="DQ90" s="311">
        <f t="shared" si="127"/>
        <v>51.159500000000001</v>
      </c>
      <c r="DR90" s="311">
        <f t="shared" si="127"/>
        <v>51.159500000000001</v>
      </c>
      <c r="DS90" s="311">
        <f t="shared" si="127"/>
        <v>51.792999999999999</v>
      </c>
      <c r="DT90" s="311">
        <f t="shared" si="127"/>
        <v>51.792999999999999</v>
      </c>
      <c r="DU90" s="311">
        <f t="shared" si="127"/>
        <v>51.792999999999999</v>
      </c>
      <c r="DV90" s="311">
        <f t="shared" si="127"/>
        <v>49.958999999999989</v>
      </c>
      <c r="DW90" s="311">
        <f t="shared" si="127"/>
        <v>49.958999999999989</v>
      </c>
      <c r="DX90" s="311">
        <f t="shared" si="127"/>
        <v>49.958999999999989</v>
      </c>
      <c r="DY90" s="484">
        <f t="shared" si="127"/>
        <v>48.565700129717925</v>
      </c>
      <c r="DZ90" s="311">
        <f t="shared" si="127"/>
        <v>48.565700129717925</v>
      </c>
      <c r="EA90" s="311">
        <f t="shared" si="127"/>
        <v>48.565700129717925</v>
      </c>
      <c r="EB90" s="311">
        <f t="shared" si="127"/>
        <v>52.525365851625985</v>
      </c>
      <c r="EC90" s="311">
        <f t="shared" si="127"/>
        <v>52.525365851625985</v>
      </c>
      <c r="ED90" s="311">
        <f t="shared" si="127"/>
        <v>52.525365851625985</v>
      </c>
      <c r="EE90" s="311">
        <f t="shared" si="127"/>
        <v>53.137919213911111</v>
      </c>
      <c r="EF90" s="311">
        <f t="shared" si="127"/>
        <v>53.137919213911111</v>
      </c>
      <c r="EG90" s="311">
        <f t="shared" si="127"/>
        <v>53.137919213911111</v>
      </c>
      <c r="EH90" s="311">
        <f t="shared" si="127"/>
        <v>53.998277596111649</v>
      </c>
      <c r="EI90" s="311">
        <f t="shared" si="127"/>
        <v>53.998277596111649</v>
      </c>
      <c r="EJ90" s="311">
        <f t="shared" si="127"/>
        <v>53.998277596111649</v>
      </c>
      <c r="EK90" s="311">
        <f t="shared" si="127"/>
        <v>54.421907924917278</v>
      </c>
      <c r="EL90" s="311">
        <f t="shared" si="127"/>
        <v>54.421907924917278</v>
      </c>
      <c r="EM90" s="311">
        <f t="shared" ref="EM90:FW90" si="128">350*EM31+EM37</f>
        <v>54.421907924917278</v>
      </c>
      <c r="EN90" s="311">
        <f t="shared" si="128"/>
        <v>55.606729384287206</v>
      </c>
      <c r="EO90" s="311">
        <f t="shared" si="128"/>
        <v>55.606729384287206</v>
      </c>
      <c r="EP90" s="311">
        <f t="shared" si="128"/>
        <v>55.606729384287206</v>
      </c>
      <c r="EQ90" s="311">
        <f t="shared" si="128"/>
        <v>55.880191732668742</v>
      </c>
      <c r="ER90" s="311">
        <f t="shared" si="128"/>
        <v>55.880191732668742</v>
      </c>
      <c r="ES90" s="311">
        <f t="shared" si="128"/>
        <v>55.880191732668742</v>
      </c>
      <c r="ET90" s="311">
        <f t="shared" si="128"/>
        <v>54.706807942913201</v>
      </c>
      <c r="EU90" s="311">
        <f t="shared" si="128"/>
        <v>54.706807942913201</v>
      </c>
      <c r="EV90" s="311">
        <f t="shared" si="128"/>
        <v>54.706807942913201</v>
      </c>
      <c r="EW90" s="311">
        <f t="shared" si="128"/>
        <v>55.000695702724741</v>
      </c>
      <c r="EX90" s="311">
        <f t="shared" si="128"/>
        <v>55.000695702724741</v>
      </c>
      <c r="EY90" s="311">
        <f t="shared" si="128"/>
        <v>55.000695702724741</v>
      </c>
      <c r="EZ90" s="311">
        <f t="shared" si="128"/>
        <v>55.963726952364333</v>
      </c>
      <c r="FA90" s="311">
        <f t="shared" si="128"/>
        <v>55.963726952364333</v>
      </c>
      <c r="FB90" s="311">
        <f t="shared" si="128"/>
        <v>55.963726952364333</v>
      </c>
      <c r="FC90" s="311">
        <f t="shared" si="128"/>
        <v>56.161991823990959</v>
      </c>
      <c r="FD90" s="311">
        <f t="shared" si="128"/>
        <v>56.161991823990959</v>
      </c>
      <c r="FE90" s="311">
        <f t="shared" si="128"/>
        <v>56.161991823990959</v>
      </c>
      <c r="FF90" s="311">
        <f t="shared" si="128"/>
        <v>55.418867051437196</v>
      </c>
      <c r="FG90" s="311">
        <f t="shared" si="128"/>
        <v>55.418867051437196</v>
      </c>
      <c r="FH90" s="311">
        <f t="shared" si="128"/>
        <v>55.418867051437196</v>
      </c>
      <c r="FI90" s="311">
        <f t="shared" si="128"/>
        <v>55.791186870747744</v>
      </c>
      <c r="FJ90" s="311">
        <f t="shared" si="128"/>
        <v>55.791186870747744</v>
      </c>
      <c r="FK90" s="311">
        <f t="shared" si="128"/>
        <v>55.791186870747744</v>
      </c>
      <c r="FL90" s="311">
        <f t="shared" si="128"/>
        <v>57.061379355785689</v>
      </c>
      <c r="FM90" s="311">
        <f t="shared" si="128"/>
        <v>57.061379355785689</v>
      </c>
      <c r="FN90" s="311">
        <f t="shared" si="128"/>
        <v>57.061379355785689</v>
      </c>
      <c r="FO90" s="311">
        <f t="shared" si="128"/>
        <v>57.129198182664979</v>
      </c>
      <c r="FP90" s="311">
        <f t="shared" si="128"/>
        <v>57.129198182664979</v>
      </c>
      <c r="FQ90" s="311">
        <f t="shared" si="128"/>
        <v>57.129198182664979</v>
      </c>
      <c r="FR90" s="311">
        <f t="shared" si="128"/>
        <v>56.9633153063196</v>
      </c>
      <c r="FS90" s="311">
        <f t="shared" si="128"/>
        <v>56.9633153063196</v>
      </c>
      <c r="FT90" s="311">
        <f t="shared" si="128"/>
        <v>56.9633153063196</v>
      </c>
      <c r="FU90" s="311">
        <f t="shared" si="128"/>
        <v>57.294520637151557</v>
      </c>
      <c r="FV90" s="311">
        <f t="shared" si="128"/>
        <v>57.294520637151557</v>
      </c>
      <c r="FW90" s="311">
        <f t="shared" si="128"/>
        <v>57.294520637151557</v>
      </c>
      <c r="FX90" s="406" t="s">
        <v>49</v>
      </c>
    </row>
    <row r="91" spans="2:182" ht="17.25" customHeight="1">
      <c r="B91" s="156"/>
      <c r="DV91" s="226"/>
      <c r="DW91" s="226"/>
      <c r="FX91" s="406" t="s">
        <v>49</v>
      </c>
    </row>
    <row r="92" spans="2:182" ht="17.25" customHeight="1">
      <c r="B92" s="156"/>
      <c r="FW92" s="140"/>
      <c r="FX92" s="406" t="s">
        <v>49</v>
      </c>
    </row>
    <row r="93" spans="2:182" ht="17.25" customHeight="1">
      <c r="B93" s="156"/>
      <c r="FV93" s="185"/>
      <c r="FW93" s="140"/>
      <c r="FX93" s="406" t="s">
        <v>49</v>
      </c>
    </row>
    <row r="94" spans="2:182" ht="17.25" customHeight="1">
      <c r="B94" s="156"/>
      <c r="FX94" s="406" t="s">
        <v>49</v>
      </c>
    </row>
    <row r="95" spans="2:182">
      <c r="EE95" s="169"/>
      <c r="FS95" s="143" t="s">
        <v>182</v>
      </c>
      <c r="FT95" s="143" t="s">
        <v>183</v>
      </c>
      <c r="FU95" s="143" t="s">
        <v>184</v>
      </c>
      <c r="FV95" s="143" t="s">
        <v>185</v>
      </c>
      <c r="FW95" s="143" t="s">
        <v>181</v>
      </c>
      <c r="FX95" s="406" t="s">
        <v>49</v>
      </c>
    </row>
    <row r="96" spans="2:182">
      <c r="FR96" s="485" t="s">
        <v>179</v>
      </c>
      <c r="FS96" s="312">
        <f>AVERAGE(DP90:EA90)/AVERAGE(DD90:DO90)-1</f>
        <v>-2.0238378275920565E-2</v>
      </c>
      <c r="FT96" s="312">
        <f>AVERAGE(EB90:EM90)/AVERAGE(DP90:EA90)-1</f>
        <v>6.2569216014177753E-2</v>
      </c>
      <c r="FU96" s="312">
        <f>AVERAGE(EN90:EY90)/AVERAGE(EB90:EM90)-1</f>
        <v>3.321580202593255E-2</v>
      </c>
      <c r="FV96" s="312">
        <f>AVERAGE(EZ90:FK90)/AVERAGE(EN90:EY90)-1</f>
        <v>9.6808404562847006E-3</v>
      </c>
      <c r="FW96" s="312">
        <f>AVERAGE(FL90:FW90)/AVERAGE(EZ90:FK90)-1</f>
        <v>2.2892171377680182E-2</v>
      </c>
      <c r="FX96" s="406" t="s">
        <v>49</v>
      </c>
    </row>
    <row r="97" spans="135:180">
      <c r="FR97" s="485" t="s">
        <v>180</v>
      </c>
      <c r="FS97" s="312">
        <f>AVERAGE(DP88:EA88)/AVERAGE(DD88:DO88)-1</f>
        <v>-1.7883706320094173E-2</v>
      </c>
      <c r="FT97" s="312">
        <f>AVERAGE(EB88:EM88)/AVERAGE(DP88:EA88)-1</f>
        <v>6.7322825127664077E-2</v>
      </c>
      <c r="FU97" s="312">
        <f>AVERAGE(EN88:EY88)/AVERAGE(EB88:EM88)-1</f>
        <v>3.8031216996693429E-2</v>
      </c>
      <c r="FV97" s="312">
        <f>AVERAGE(EZ88:FK88)/AVERAGE(EN88:EY88)-1</f>
        <v>2.106237704347147E-2</v>
      </c>
      <c r="FW97" s="312">
        <f>AVERAGE(FL88:FW88)/AVERAGE(EZ88:FK88)-1</f>
        <v>3.6275751088716612E-2</v>
      </c>
      <c r="FX97" s="406" t="s">
        <v>49</v>
      </c>
    </row>
    <row r="98" spans="135:180">
      <c r="FV98" s="201"/>
      <c r="FX98" s="406" t="s">
        <v>49</v>
      </c>
    </row>
    <row r="99" spans="135:180">
      <c r="EE99" s="203"/>
      <c r="FV99" s="201"/>
      <c r="FX99" s="406" t="s">
        <v>49</v>
      </c>
    </row>
    <row r="100" spans="135:180">
      <c r="EE100" s="483"/>
      <c r="FU100" s="201"/>
      <c r="FV100" s="201"/>
      <c r="FX100" s="406" t="s">
        <v>49</v>
      </c>
    </row>
    <row r="101" spans="135:180">
      <c r="FU101" s="201"/>
      <c r="FV101" s="201"/>
      <c r="FX101" s="406" t="s">
        <v>49</v>
      </c>
    </row>
  </sheetData>
  <mergeCells count="12">
    <mergeCell ref="FM77:FN77"/>
    <mergeCell ref="FU77:FV77"/>
    <mergeCell ref="EC77:ED77"/>
    <mergeCell ref="EK77:EL77"/>
    <mergeCell ref="EO77:EP77"/>
    <mergeCell ref="EW77:EX77"/>
    <mergeCell ref="FA77:FB77"/>
    <mergeCell ref="FI77:FJ77"/>
    <mergeCell ref="EF77:EG77"/>
    <mergeCell ref="ER77:ES77"/>
    <mergeCell ref="FD77:FE77"/>
    <mergeCell ref="FP77:FQ77"/>
  </mergeCells>
  <printOptions horizontalCentered="1" verticalCentered="1"/>
  <pageMargins left="0.25" right="0.25" top="0.75" bottom="0.75" header="0.3" footer="0.3"/>
  <pageSetup scale="50" fitToWidth="0" orientation="portrait" r:id="rId1"/>
  <headerFooter>
    <oddFooter>&amp;L&amp;F&amp;R&amp;D</oddFooter>
  </headerFooter>
  <colBreaks count="9" manualBreakCount="9">
    <brk id="53" min="1" max="61" man="1"/>
    <brk id="65" min="1" max="61" man="1"/>
    <brk id="77" min="1" max="61" man="1"/>
    <brk id="81" min="1" max="60" man="1"/>
    <brk id="86" min="1" max="60" man="1"/>
    <brk id="91" min="1" max="60" man="1"/>
    <brk id="96" min="1" max="77" man="1"/>
    <brk id="101" min="1" max="77" man="1"/>
    <brk id="106" min="1" max="77" man="1"/>
  </colBreaks>
  <ignoredErrors>
    <ignoredError sqref="CI16:CI18 CI6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pageSetUpPr fitToPage="1"/>
  </sheetPr>
  <dimension ref="B2:X33"/>
  <sheetViews>
    <sheetView workbookViewId="0"/>
  </sheetViews>
  <sheetFormatPr baseColWidth="10" defaultColWidth="9.1640625" defaultRowHeight="13"/>
  <cols>
    <col min="1" max="1" width="9.5" style="143" customWidth="1"/>
    <col min="2" max="2" width="12" style="144" customWidth="1"/>
    <col min="3" max="5" width="8.83203125" style="143" customWidth="1"/>
    <col min="6" max="7" width="9.1640625" style="143" customWidth="1"/>
    <col min="8" max="8" width="5.33203125" style="143" customWidth="1"/>
    <col min="9" max="10" width="9.33203125" style="143" customWidth="1"/>
    <col min="11" max="11" width="5.5" style="143" customWidth="1"/>
    <col min="12" max="12" width="9" style="143" customWidth="1"/>
    <col min="13" max="13" width="9.1640625" style="143" customWidth="1"/>
    <col min="14" max="14" width="6.1640625" style="143" customWidth="1"/>
    <col min="15" max="16" width="9.1640625" style="143" customWidth="1"/>
    <col min="17" max="17" width="5" style="143" customWidth="1"/>
    <col min="18" max="19" width="9.1640625" style="143" customWidth="1"/>
    <col min="20" max="20" width="5" style="143" customWidth="1"/>
    <col min="21" max="21" width="9" style="143" customWidth="1"/>
    <col min="22" max="22" width="9.1640625" style="143" customWidth="1"/>
    <col min="23" max="23" width="5.5" style="143" customWidth="1"/>
    <col min="24" max="24" width="2.5" style="143" customWidth="1"/>
    <col min="25" max="25" width="9.33203125" style="143" customWidth="1"/>
    <col min="26" max="26" width="5.6640625" style="143" customWidth="1"/>
    <col min="27" max="28" width="9.1640625" style="143" customWidth="1"/>
    <col min="29" max="29" width="5.83203125" style="143" customWidth="1"/>
    <col min="30" max="31" width="9.33203125" style="143" customWidth="1"/>
    <col min="32" max="32" width="5" style="143" customWidth="1"/>
    <col min="33" max="34" width="10.33203125" style="143" customWidth="1"/>
    <col min="35" max="35" width="6.1640625" style="143" customWidth="1"/>
    <col min="36" max="36" width="9.5" style="143" customWidth="1"/>
    <col min="37" max="37" width="12.1640625" style="143" customWidth="1"/>
    <col min="38" max="38" width="5" style="143" customWidth="1"/>
    <col min="39" max="40" width="10.1640625" style="143" customWidth="1"/>
    <col min="41" max="41" width="6.1640625" style="143" customWidth="1"/>
    <col min="42" max="49" width="9.1640625" style="143"/>
    <col min="50" max="50" width="9.83203125" style="143" bestFit="1" customWidth="1"/>
    <col min="51" max="62" width="9.1640625" style="143"/>
    <col min="63" max="63" width="10.5" style="143" bestFit="1" customWidth="1"/>
    <col min="64" max="16384" width="9.1640625" style="143"/>
  </cols>
  <sheetData>
    <row r="2" spans="2:23" ht="23">
      <c r="B2" s="146" t="s">
        <v>172</v>
      </c>
      <c r="W2" s="246"/>
    </row>
    <row r="3" spans="2:23" ht="19" thickBot="1">
      <c r="B3" s="199"/>
      <c r="F3" s="148"/>
      <c r="O3" s="148"/>
    </row>
    <row r="4" spans="2:23" s="243" customFormat="1" ht="43.5" customHeight="1">
      <c r="B4" s="264"/>
      <c r="C4" s="654" t="s">
        <v>50</v>
      </c>
      <c r="D4" s="654"/>
      <c r="E4" s="654"/>
      <c r="F4" s="655" t="s">
        <v>154</v>
      </c>
      <c r="G4" s="656"/>
      <c r="H4" s="656"/>
      <c r="I4" s="656"/>
      <c r="J4" s="656"/>
      <c r="K4" s="656"/>
      <c r="L4" s="656"/>
      <c r="M4" s="656"/>
      <c r="N4" s="657"/>
      <c r="O4" s="655" t="s">
        <v>169</v>
      </c>
      <c r="P4" s="656"/>
      <c r="Q4" s="656"/>
      <c r="R4" s="656"/>
      <c r="S4" s="656"/>
      <c r="T4" s="656"/>
      <c r="U4" s="656"/>
      <c r="V4" s="656"/>
      <c r="W4" s="656"/>
    </row>
    <row r="5" spans="2:23" ht="42.75" customHeight="1">
      <c r="B5" s="658" t="s">
        <v>108</v>
      </c>
      <c r="C5" s="660" t="s">
        <v>161</v>
      </c>
      <c r="D5" s="662" t="s">
        <v>155</v>
      </c>
      <c r="E5" s="644" t="s">
        <v>139</v>
      </c>
      <c r="F5" s="648" t="s">
        <v>160</v>
      </c>
      <c r="G5" s="650" t="s">
        <v>162</v>
      </c>
      <c r="H5" s="651"/>
      <c r="I5" s="652" t="s">
        <v>156</v>
      </c>
      <c r="J5" s="642" t="s">
        <v>99</v>
      </c>
      <c r="K5" s="643"/>
      <c r="L5" s="644" t="s">
        <v>140</v>
      </c>
      <c r="M5" s="646" t="s">
        <v>144</v>
      </c>
      <c r="N5" s="647"/>
      <c r="O5" s="648" t="s">
        <v>166</v>
      </c>
      <c r="P5" s="650" t="s">
        <v>163</v>
      </c>
      <c r="Q5" s="651"/>
      <c r="R5" s="652" t="s">
        <v>157</v>
      </c>
      <c r="S5" s="642" t="s">
        <v>101</v>
      </c>
      <c r="T5" s="643"/>
      <c r="U5" s="644" t="s">
        <v>141</v>
      </c>
      <c r="V5" s="646" t="s">
        <v>145</v>
      </c>
      <c r="W5" s="646"/>
    </row>
    <row r="6" spans="2:23" ht="14" thickBot="1">
      <c r="B6" s="659"/>
      <c r="C6" s="661"/>
      <c r="D6" s="663"/>
      <c r="E6" s="645"/>
      <c r="F6" s="649"/>
      <c r="G6" s="237" t="s">
        <v>78</v>
      </c>
      <c r="H6" s="279" t="s">
        <v>106</v>
      </c>
      <c r="I6" s="653"/>
      <c r="J6" s="239" t="s">
        <v>78</v>
      </c>
      <c r="K6" s="269" t="s">
        <v>106</v>
      </c>
      <c r="L6" s="645"/>
      <c r="M6" s="247" t="s">
        <v>78</v>
      </c>
      <c r="N6" s="254" t="s">
        <v>106</v>
      </c>
      <c r="O6" s="649"/>
      <c r="P6" s="237" t="s">
        <v>78</v>
      </c>
      <c r="Q6" s="279" t="s">
        <v>106</v>
      </c>
      <c r="R6" s="653"/>
      <c r="S6" s="239" t="s">
        <v>78</v>
      </c>
      <c r="T6" s="269" t="s">
        <v>106</v>
      </c>
      <c r="U6" s="645"/>
      <c r="V6" s="247" t="s">
        <v>78</v>
      </c>
      <c r="W6" s="247" t="s">
        <v>106</v>
      </c>
    </row>
    <row r="7" spans="2:23" ht="21" customHeight="1">
      <c r="B7" s="297" t="s">
        <v>74</v>
      </c>
      <c r="C7" s="233"/>
      <c r="D7" s="265"/>
      <c r="E7" s="248"/>
      <c r="F7" s="255"/>
      <c r="G7" s="234"/>
      <c r="H7" s="234"/>
      <c r="I7" s="270"/>
      <c r="J7" s="240"/>
      <c r="K7" s="271"/>
      <c r="L7" s="248"/>
      <c r="M7" s="248"/>
      <c r="N7" s="256"/>
      <c r="O7" s="255"/>
      <c r="P7" s="234"/>
      <c r="Q7" s="234"/>
      <c r="R7" s="270"/>
      <c r="S7" s="240"/>
      <c r="T7" s="271"/>
      <c r="U7" s="248"/>
      <c r="V7" s="248"/>
      <c r="W7" s="248"/>
    </row>
    <row r="8" spans="2:23" ht="14">
      <c r="B8" s="231" t="s">
        <v>73</v>
      </c>
      <c r="C8" s="294" t="s">
        <v>173</v>
      </c>
      <c r="D8" s="295" t="s">
        <v>173</v>
      </c>
      <c r="E8" s="296" t="s">
        <v>173</v>
      </c>
      <c r="F8" s="257">
        <f>+'Rate Case Res R1'!EB80</f>
        <v>0.85</v>
      </c>
      <c r="G8" s="637" t="s">
        <v>1</v>
      </c>
      <c r="H8" s="638"/>
      <c r="I8" s="272">
        <f>+'Rate Case Res R1'!EE80</f>
        <v>0.85</v>
      </c>
      <c r="J8" s="639" t="s">
        <v>1</v>
      </c>
      <c r="K8" s="640"/>
      <c r="L8" s="249">
        <f>+'Rate Case Res R1'!EJ80</f>
        <v>0.85</v>
      </c>
      <c r="M8" s="636" t="s">
        <v>1</v>
      </c>
      <c r="N8" s="641"/>
      <c r="O8" s="257">
        <f>+'Rate Case Res R1'!EN80</f>
        <v>1.3</v>
      </c>
      <c r="P8" s="637" t="s">
        <v>1</v>
      </c>
      <c r="Q8" s="638"/>
      <c r="R8" s="272">
        <f>+'Rate Case Res R1'!EQ80</f>
        <v>1.3</v>
      </c>
      <c r="S8" s="639" t="s">
        <v>1</v>
      </c>
      <c r="T8" s="640"/>
      <c r="U8" s="249">
        <f>+'Rate Case Res R1'!EV80</f>
        <v>1.3</v>
      </c>
      <c r="V8" s="636" t="s">
        <v>1</v>
      </c>
      <c r="W8" s="636"/>
    </row>
    <row r="9" spans="2:23" ht="14">
      <c r="B9" s="231" t="s">
        <v>52</v>
      </c>
      <c r="C9" s="294" t="s">
        <v>173</v>
      </c>
      <c r="D9" s="295" t="s">
        <v>173</v>
      </c>
      <c r="E9" s="296" t="s">
        <v>173</v>
      </c>
      <c r="F9" s="257">
        <f>+'Rate Case Res R1'!EB81</f>
        <v>0.85</v>
      </c>
      <c r="G9" s="637" t="s">
        <v>1</v>
      </c>
      <c r="H9" s="638"/>
      <c r="I9" s="272">
        <f>+'Rate Case Res R1'!EE81</f>
        <v>3</v>
      </c>
      <c r="J9" s="639" t="s">
        <v>1</v>
      </c>
      <c r="K9" s="640"/>
      <c r="L9" s="249">
        <f>+'Rate Case Res R1'!EJ81</f>
        <v>3</v>
      </c>
      <c r="M9" s="636" t="s">
        <v>1</v>
      </c>
      <c r="N9" s="641"/>
      <c r="O9" s="257">
        <f>+'Rate Case Res R1'!EN81</f>
        <v>4.9000000000000004</v>
      </c>
      <c r="P9" s="637" t="s">
        <v>1</v>
      </c>
      <c r="Q9" s="638"/>
      <c r="R9" s="272">
        <f>+'Rate Case Res R1'!EQ81</f>
        <v>4.9000000000000004</v>
      </c>
      <c r="S9" s="639" t="s">
        <v>1</v>
      </c>
      <c r="T9" s="640"/>
      <c r="U9" s="249">
        <f>+'Rate Case Res R1'!EV81</f>
        <v>4.9000000000000004</v>
      </c>
      <c r="V9" s="636" t="s">
        <v>1</v>
      </c>
      <c r="W9" s="636"/>
    </row>
    <row r="10" spans="2:23" ht="14">
      <c r="B10" s="231" t="s">
        <v>53</v>
      </c>
      <c r="C10" s="294" t="s">
        <v>173</v>
      </c>
      <c r="D10" s="295" t="s">
        <v>173</v>
      </c>
      <c r="E10" s="296" t="s">
        <v>173</v>
      </c>
      <c r="F10" s="257">
        <f>+'Rate Case Res R1'!EB82</f>
        <v>0.85</v>
      </c>
      <c r="G10" s="637" t="s">
        <v>1</v>
      </c>
      <c r="H10" s="638"/>
      <c r="I10" s="272">
        <f>+'Rate Case Res R1'!EE82</f>
        <v>9</v>
      </c>
      <c r="J10" s="639" t="s">
        <v>1</v>
      </c>
      <c r="K10" s="640"/>
      <c r="L10" s="249">
        <f>+'Rate Case Res R1'!EJ82</f>
        <v>9</v>
      </c>
      <c r="M10" s="636" t="s">
        <v>1</v>
      </c>
      <c r="N10" s="641"/>
      <c r="O10" s="257">
        <f>+'Rate Case Res R1'!EN82</f>
        <v>15</v>
      </c>
      <c r="P10" s="637" t="s">
        <v>1</v>
      </c>
      <c r="Q10" s="638"/>
      <c r="R10" s="272">
        <f>+'Rate Case Res R1'!EQ82</f>
        <v>15</v>
      </c>
      <c r="S10" s="639" t="s">
        <v>1</v>
      </c>
      <c r="T10" s="640"/>
      <c r="U10" s="249">
        <f>+'Rate Case Res R1'!EV82</f>
        <v>15</v>
      </c>
      <c r="V10" s="636" t="s">
        <v>1</v>
      </c>
      <c r="W10" s="636"/>
    </row>
    <row r="11" spans="2:23" ht="21" customHeight="1">
      <c r="B11" s="297" t="s">
        <v>76</v>
      </c>
      <c r="C11" s="234"/>
      <c r="D11" s="266"/>
      <c r="E11" s="250"/>
      <c r="F11" s="259"/>
      <c r="G11" s="233"/>
      <c r="H11" s="233"/>
      <c r="I11" s="274"/>
      <c r="J11" s="241"/>
      <c r="K11" s="273"/>
      <c r="L11" s="250"/>
      <c r="M11" s="250"/>
      <c r="N11" s="258"/>
      <c r="O11" s="259"/>
      <c r="P11" s="233"/>
      <c r="Q11" s="233"/>
      <c r="R11" s="274"/>
      <c r="S11" s="241"/>
      <c r="T11" s="273"/>
      <c r="U11" s="250"/>
      <c r="V11" s="250"/>
      <c r="W11" s="250"/>
    </row>
    <row r="12" spans="2:23" s="169" customFormat="1" ht="14">
      <c r="B12" s="231" t="s">
        <v>73</v>
      </c>
      <c r="C12" s="235">
        <f>+'Rate Case Res R1'!DP84</f>
        <v>0.14616999999999999</v>
      </c>
      <c r="D12" s="267">
        <f>+'Rate Case Res R1'!DS31</f>
        <v>0.14798</v>
      </c>
      <c r="E12" s="251">
        <f>+'Rate Case Res R1'!DX84</f>
        <v>0.14273999999999998</v>
      </c>
      <c r="F12" s="260">
        <f>+'Rate Case Res R1'!EB84</f>
        <v>0.14764390243321709</v>
      </c>
      <c r="G12" s="235">
        <f>+'Rate Case Res R1'!EC84</f>
        <v>1.4739024332171002E-3</v>
      </c>
      <c r="H12" s="244">
        <f>+'Rate Case Res R1'!ED84</f>
        <v>1.0083481105679006E-2</v>
      </c>
      <c r="I12" s="275">
        <f>+'Rate Case Res R1'!EE84</f>
        <v>0.14939405489688889</v>
      </c>
      <c r="J12" s="242">
        <f>+'Rate Case Res R1'!EF84</f>
        <v>1.4140548968888944E-3</v>
      </c>
      <c r="K12" s="276">
        <f>+'Rate Case Res R1'!EG84</f>
        <v>9.6740432160422416E-3</v>
      </c>
      <c r="L12" s="251">
        <f>+'Rate Case Res R1'!EJ84</f>
        <v>0.15185222170317614</v>
      </c>
      <c r="M12" s="251">
        <f>+'Rate Case Res R1'!EK84</f>
        <v>9.1122217031761599E-3</v>
      </c>
      <c r="N12" s="261">
        <f>+'Rate Case Res R1'!EL84</f>
        <v>6.3837898999412654E-2</v>
      </c>
      <c r="O12" s="260">
        <f>+'Rate Case Res R1'!EN84</f>
        <v>0.15516208395510631</v>
      </c>
      <c r="P12" s="235">
        <f>+'Rate Case Res R1'!EO84</f>
        <v>8.9920839551063114E-3</v>
      </c>
      <c r="Q12" s="244">
        <f>+'Rate Case Res R1'!EP84</f>
        <v>6.0903862651379377E-2</v>
      </c>
      <c r="R12" s="275">
        <f>+'Rate Case Res R1'!EQ84</f>
        <v>0.15594340495048212</v>
      </c>
      <c r="S12" s="242">
        <f>+'Rate Case Res R1'!ER84</f>
        <v>7.9634049504821169E-3</v>
      </c>
      <c r="T12" s="276">
        <f>+'Rate Case Res R1'!ES84</f>
        <v>5.4480433402764705E-2</v>
      </c>
      <c r="U12" s="251">
        <f>+'Rate Case Res R1'!EV84</f>
        <v>0.15259087983689487</v>
      </c>
      <c r="V12" s="251">
        <f>+'Rate Case Res R1'!EW84</f>
        <v>9.8508798368948935E-3</v>
      </c>
      <c r="W12" s="291">
        <f>+'Rate Case Res R1'!EX84</f>
        <v>6.9012749312700683E-2</v>
      </c>
    </row>
    <row r="13" spans="2:23" s="169" customFormat="1" ht="14">
      <c r="B13" s="231" t="s">
        <v>52</v>
      </c>
      <c r="C13" s="235">
        <f>+'Rate Case Res R1'!DP85</f>
        <v>0.17416999999999999</v>
      </c>
      <c r="D13" s="267">
        <f>+'Rate Case Res R1'!DS32</f>
        <v>0.17598</v>
      </c>
      <c r="E13" s="251">
        <f>+'Rate Case Res R1'!DX85</f>
        <v>0.17073999999999998</v>
      </c>
      <c r="F13" s="260">
        <f>+'Rate Case Res R1'!EB85</f>
        <v>0.18293390243321708</v>
      </c>
      <c r="G13" s="235">
        <f>+'Rate Case Res R1'!EC85</f>
        <v>8.7639024332170912E-3</v>
      </c>
      <c r="H13" s="244">
        <f>+'Rate Case Res R1'!ED85</f>
        <v>5.0318094007102784E-2</v>
      </c>
      <c r="I13" s="275">
        <f>+'Rate Case Res R1'!EE85</f>
        <v>0.18468405489688888</v>
      </c>
      <c r="J13" s="242">
        <f>+'Rate Case Res R1'!EF85</f>
        <v>8.7040548968888853E-3</v>
      </c>
      <c r="K13" s="276">
        <f>+'Rate Case Res R1'!EG85</f>
        <v>4.9974478365326321E-2</v>
      </c>
      <c r="L13" s="251">
        <f>+'Rate Case Res R1'!EJ85</f>
        <v>0.18714222170317613</v>
      </c>
      <c r="M13" s="251">
        <f>+'Rate Case Res R1'!EK85</f>
        <v>1.6402221703176151E-2</v>
      </c>
      <c r="N13" s="261">
        <f>+'Rate Case Res R1'!EL85</f>
        <v>9.6065489651962946E-2</v>
      </c>
      <c r="O13" s="260">
        <f>+'Rate Case Res R1'!EN85</f>
        <v>0.19544208395510632</v>
      </c>
      <c r="P13" s="235">
        <f>+'Rate Case Res R1'!EO85</f>
        <v>2.1272083955106325E-2</v>
      </c>
      <c r="Q13" s="244">
        <f>+'Rate Case Res R1'!EP85</f>
        <v>0.11628289601962674</v>
      </c>
      <c r="R13" s="275">
        <f>+'Rate Case Res R1'!EQ85</f>
        <v>0.19622340495048213</v>
      </c>
      <c r="S13" s="242">
        <f>+'Rate Case Res R1'!ER85</f>
        <v>2.024340495048213E-2</v>
      </c>
      <c r="T13" s="276">
        <f>+'Rate Case Res R1'!ES85</f>
        <v>0.11622785181421674</v>
      </c>
      <c r="U13" s="251">
        <f>+'Rate Case Res R1'!EV85</f>
        <v>0.19287087983689488</v>
      </c>
      <c r="V13" s="251">
        <f>+'Rate Case Res R1'!EW85</f>
        <v>2.2130879836894907E-2</v>
      </c>
      <c r="W13" s="291">
        <f>+'Rate Case Res R1'!EX85</f>
        <v>0.12961742905525894</v>
      </c>
    </row>
    <row r="14" spans="2:23" s="169" customFormat="1" ht="14">
      <c r="B14" s="231" t="s">
        <v>53</v>
      </c>
      <c r="C14" s="235">
        <f>+'Rate Case Res R1'!DP86</f>
        <v>0.21587000000000001</v>
      </c>
      <c r="D14" s="267">
        <f>+'Rate Case Res R1'!DS33</f>
        <v>0.17598</v>
      </c>
      <c r="E14" s="251">
        <f>+'Rate Case Res R1'!DX86</f>
        <v>0.17073999999999998</v>
      </c>
      <c r="F14" s="260">
        <f>+'Rate Case Res R1'!EB86</f>
        <v>0.2387039024332171</v>
      </c>
      <c r="G14" s="235">
        <f>+'Rate Case Res R1'!EC86</f>
        <v>2.283390243321709E-2</v>
      </c>
      <c r="H14" s="244">
        <f>+'Rate Case Res R1'!ED86</f>
        <v>0.10577617285040575</v>
      </c>
      <c r="I14" s="275">
        <f>+'Rate Case Res R1'!EE86</f>
        <v>0.18468405489688888</v>
      </c>
      <c r="J14" s="242">
        <f>+'Rate Case Res R1'!EF86</f>
        <v>8.7040548968888853E-3</v>
      </c>
      <c r="K14" s="276">
        <f>+'Rate Case Res R1'!EG86</f>
        <v>4.0320817607304792E-2</v>
      </c>
      <c r="L14" s="251">
        <f>+'Rate Case Res R1'!EJ86</f>
        <v>0.18714222170317613</v>
      </c>
      <c r="M14" s="251">
        <f>+'Rate Case Res R1'!EK86</f>
        <v>1.6402221703176151E-2</v>
      </c>
      <c r="N14" s="261">
        <f>+'Rate Case Res R1'!EL86</f>
        <v>9.6065489651962946E-2</v>
      </c>
      <c r="O14" s="260">
        <f>+'Rate Case Res R1'!EN86</f>
        <v>0.26329208395510628</v>
      </c>
      <c r="P14" s="235">
        <f>+'Rate Case Res R1'!EO86</f>
        <v>4.7422083955106276E-2</v>
      </c>
      <c r="Q14" s="244">
        <f>+'Rate Case Res R1'!EP86</f>
        <v>0.19866488763573395</v>
      </c>
      <c r="R14" s="275">
        <f>+'Rate Case Res R1'!EQ86</f>
        <v>0.19622340495048213</v>
      </c>
      <c r="S14" s="242">
        <f>+'Rate Case Res R1'!ER86</f>
        <v>2.024340495048213E-2</v>
      </c>
      <c r="T14" s="276">
        <f>+'Rate Case Res R1'!ES86</f>
        <v>9.3775906566369249E-2</v>
      </c>
      <c r="U14" s="251">
        <f>+'Rate Case Res R1'!EV86</f>
        <v>0.19287087983689488</v>
      </c>
      <c r="V14" s="251">
        <f>+'Rate Case Res R1'!EW86</f>
        <v>2.2130879836894907E-2</v>
      </c>
      <c r="W14" s="291">
        <f>+'Rate Case Res R1'!EX86</f>
        <v>0.12961742905525894</v>
      </c>
    </row>
    <row r="15" spans="2:23" s="169" customFormat="1" ht="9.75" customHeight="1">
      <c r="B15" s="229"/>
      <c r="C15" s="236"/>
      <c r="D15" s="268"/>
      <c r="E15" s="252"/>
      <c r="F15" s="262"/>
      <c r="G15" s="236"/>
      <c r="H15" s="245"/>
      <c r="I15" s="277"/>
      <c r="J15" s="238"/>
      <c r="K15" s="278"/>
      <c r="L15" s="252"/>
      <c r="M15" s="252"/>
      <c r="N15" s="263"/>
      <c r="O15" s="262"/>
      <c r="P15" s="236"/>
      <c r="Q15" s="245"/>
      <c r="R15" s="277"/>
      <c r="S15" s="238"/>
      <c r="T15" s="278"/>
      <c r="U15" s="252"/>
      <c r="V15" s="252"/>
      <c r="W15" s="253"/>
    </row>
    <row r="16" spans="2:23" s="204" customFormat="1" ht="39" customHeight="1">
      <c r="B16" s="232" t="s">
        <v>109</v>
      </c>
      <c r="C16" s="298">
        <f>+'Rate Case Res R1'!DP88</f>
        <v>77.284999999999997</v>
      </c>
      <c r="D16" s="299">
        <f>+'Rate Case Res R1'!DS88</f>
        <v>78.19</v>
      </c>
      <c r="E16" s="300">
        <f>+'Rate Case Res R1'!DX88</f>
        <v>75.569999999999993</v>
      </c>
      <c r="F16" s="301">
        <f>+'Rate Case Res R1'!EB88</f>
        <v>79.965451216608542</v>
      </c>
      <c r="G16" s="298">
        <f>+F16-C16</f>
        <v>2.6804512166085459</v>
      </c>
      <c r="H16" s="302">
        <f>+G16/C16</f>
        <v>3.4682683788685331E-2</v>
      </c>
      <c r="I16" s="303">
        <f>+'Rate Case Res R1'!EE88</f>
        <v>80.840527448444433</v>
      </c>
      <c r="J16" s="304">
        <f>+I16-D16</f>
        <v>2.6505274484444357</v>
      </c>
      <c r="K16" s="305">
        <f>+J16/D16</f>
        <v>3.3898547748362137E-2</v>
      </c>
      <c r="L16" s="300">
        <f>+'Rate Case Res R1'!EJ88</f>
        <v>82.069610851588067</v>
      </c>
      <c r="M16" s="300">
        <f>+L16-E16</f>
        <v>6.4996108515880735</v>
      </c>
      <c r="N16" s="306">
        <f>+M16/E16</f>
        <v>8.6007818599815725E-2</v>
      </c>
      <c r="O16" s="301">
        <f>+'Rate Case Res R1'!EN88</f>
        <v>84.923041977553154</v>
      </c>
      <c r="P16" s="298">
        <f>+O16-$C$16</f>
        <v>7.6380419775531578</v>
      </c>
      <c r="Q16" s="302">
        <f>+P16/$C$16</f>
        <v>9.882955266291206E-2</v>
      </c>
      <c r="R16" s="303">
        <f>+'Rate Case Res R1'!EQ88</f>
        <v>85.313702475241058</v>
      </c>
      <c r="S16" s="304">
        <f>+R16-$D$16</f>
        <v>7.1237024752410605</v>
      </c>
      <c r="T16" s="305">
        <f>+S16/$D$16</f>
        <v>9.1107590168065744E-2</v>
      </c>
      <c r="U16" s="300">
        <f>+'Rate Case Res R1'!EV88</f>
        <v>83.637439918447441</v>
      </c>
      <c r="V16" s="300">
        <f>+U16-$E$16</f>
        <v>8.0674399184474481</v>
      </c>
      <c r="W16" s="307">
        <f>+V16/$E$16</f>
        <v>0.10675453114261545</v>
      </c>
    </row>
    <row r="17" spans="2:24" s="280" customFormat="1" ht="27.75" customHeight="1">
      <c r="B17" s="293" t="s">
        <v>107</v>
      </c>
      <c r="C17" s="281"/>
      <c r="D17" s="281"/>
      <c r="E17" s="281"/>
      <c r="F17" s="282"/>
      <c r="G17" s="283">
        <f>+G16</f>
        <v>2.6804512166085459</v>
      </c>
      <c r="H17" s="284">
        <f>+H16</f>
        <v>3.4682683788685331E-2</v>
      </c>
      <c r="I17" s="285"/>
      <c r="J17" s="286">
        <f>+J16</f>
        <v>2.6505274484444357</v>
      </c>
      <c r="K17" s="287">
        <f>+K16</f>
        <v>3.3898547748362137E-2</v>
      </c>
      <c r="L17" s="288"/>
      <c r="M17" s="289">
        <f>+L16-C16</f>
        <v>4.7846108515880701</v>
      </c>
      <c r="N17" s="290">
        <f>+N16</f>
        <v>8.6007818599815725E-2</v>
      </c>
      <c r="O17" s="257"/>
      <c r="P17" s="283">
        <f>+O16-F16</f>
        <v>4.9575907609446119</v>
      </c>
      <c r="Q17" s="284">
        <f>(O16-F16)/F16</f>
        <v>6.1996658375822904E-2</v>
      </c>
      <c r="R17" s="285"/>
      <c r="S17" s="286">
        <f>+R16-I16</f>
        <v>4.4731750267966248</v>
      </c>
      <c r="T17" s="287">
        <f>(R16-I16)/I16</f>
        <v>5.5333323123718678E-2</v>
      </c>
      <c r="U17" s="288"/>
      <c r="V17" s="289">
        <f>+U16-L16</f>
        <v>1.5678290668593746</v>
      </c>
      <c r="W17" s="292">
        <f>(U16-L16)/L16</f>
        <v>1.910364933610547E-2</v>
      </c>
    </row>
    <row r="18" spans="2:24" ht="14" thickBot="1"/>
    <row r="19" spans="2:24" s="243" customFormat="1" ht="40.5" customHeight="1">
      <c r="B19" s="264"/>
      <c r="C19" s="654" t="s">
        <v>50</v>
      </c>
      <c r="D19" s="654"/>
      <c r="E19" s="654"/>
      <c r="F19" s="655" t="s">
        <v>170</v>
      </c>
      <c r="G19" s="656"/>
      <c r="H19" s="656"/>
      <c r="I19" s="656"/>
      <c r="J19" s="656"/>
      <c r="K19" s="656"/>
      <c r="L19" s="656"/>
      <c r="M19" s="656"/>
      <c r="N19" s="657"/>
      <c r="O19" s="655" t="s">
        <v>171</v>
      </c>
      <c r="P19" s="656"/>
      <c r="Q19" s="656"/>
      <c r="R19" s="656"/>
      <c r="S19" s="656"/>
      <c r="T19" s="656"/>
      <c r="U19" s="656"/>
      <c r="V19" s="656"/>
      <c r="W19" s="656"/>
    </row>
    <row r="20" spans="2:24" ht="43.5" customHeight="1">
      <c r="B20" s="658" t="s">
        <v>108</v>
      </c>
      <c r="C20" s="660" t="s">
        <v>161</v>
      </c>
      <c r="D20" s="662" t="s">
        <v>155</v>
      </c>
      <c r="E20" s="644" t="s">
        <v>139</v>
      </c>
      <c r="F20" s="648" t="s">
        <v>167</v>
      </c>
      <c r="G20" s="650" t="s">
        <v>164</v>
      </c>
      <c r="H20" s="651"/>
      <c r="I20" s="652" t="s">
        <v>158</v>
      </c>
      <c r="J20" s="642" t="s">
        <v>103</v>
      </c>
      <c r="K20" s="643"/>
      <c r="L20" s="644" t="s">
        <v>142</v>
      </c>
      <c r="M20" s="646" t="s">
        <v>146</v>
      </c>
      <c r="N20" s="647"/>
      <c r="O20" s="648" t="s">
        <v>168</v>
      </c>
      <c r="P20" s="650" t="s">
        <v>165</v>
      </c>
      <c r="Q20" s="651"/>
      <c r="R20" s="652" t="s">
        <v>159</v>
      </c>
      <c r="S20" s="642" t="s">
        <v>105</v>
      </c>
      <c r="T20" s="643"/>
      <c r="U20" s="644" t="s">
        <v>143</v>
      </c>
      <c r="V20" s="646" t="s">
        <v>147</v>
      </c>
      <c r="W20" s="646"/>
    </row>
    <row r="21" spans="2:24" ht="15" customHeight="1" thickBot="1">
      <c r="B21" s="659"/>
      <c r="C21" s="661"/>
      <c r="D21" s="663"/>
      <c r="E21" s="645"/>
      <c r="F21" s="649"/>
      <c r="G21" s="237" t="s">
        <v>78</v>
      </c>
      <c r="H21" s="279" t="s">
        <v>106</v>
      </c>
      <c r="I21" s="653"/>
      <c r="J21" s="239" t="str">
        <f>+'Rate Case Res R1'!FD78</f>
        <v>$</v>
      </c>
      <c r="K21" s="269" t="s">
        <v>106</v>
      </c>
      <c r="L21" s="645"/>
      <c r="M21" s="247" t="s">
        <v>78</v>
      </c>
      <c r="N21" s="254" t="s">
        <v>106</v>
      </c>
      <c r="O21" s="649"/>
      <c r="P21" s="237" t="s">
        <v>78</v>
      </c>
      <c r="Q21" s="279" t="s">
        <v>106</v>
      </c>
      <c r="R21" s="653"/>
      <c r="S21" s="239" t="s">
        <v>78</v>
      </c>
      <c r="T21" s="269" t="s">
        <v>106</v>
      </c>
      <c r="U21" s="645"/>
      <c r="V21" s="247" t="s">
        <v>78</v>
      </c>
      <c r="W21" s="247" t="s">
        <v>106</v>
      </c>
    </row>
    <row r="22" spans="2:24" ht="21" customHeight="1">
      <c r="B22" s="297" t="s">
        <v>74</v>
      </c>
      <c r="C22" s="233"/>
      <c r="D22" s="265"/>
      <c r="E22" s="248"/>
      <c r="F22" s="255"/>
      <c r="G22" s="234"/>
      <c r="H22" s="234"/>
      <c r="I22" s="270"/>
      <c r="J22" s="240"/>
      <c r="K22" s="271"/>
      <c r="L22" s="248"/>
      <c r="M22" s="248"/>
      <c r="N22" s="256"/>
      <c r="O22" s="255"/>
      <c r="P22" s="234"/>
      <c r="Q22" s="234"/>
      <c r="R22" s="270"/>
      <c r="S22" s="240"/>
      <c r="T22" s="271"/>
      <c r="U22" s="248"/>
      <c r="V22" s="248"/>
      <c r="W22" s="248"/>
    </row>
    <row r="23" spans="2:24" ht="14">
      <c r="B23" s="231" t="s">
        <v>73</v>
      </c>
      <c r="C23" s="294" t="s">
        <v>173</v>
      </c>
      <c r="D23" s="295" t="s">
        <v>173</v>
      </c>
      <c r="E23" s="296" t="s">
        <v>173</v>
      </c>
      <c r="F23" s="257">
        <f>+'Rate Case Res R1'!EZ80</f>
        <v>1.75</v>
      </c>
      <c r="G23" s="637" t="s">
        <v>1</v>
      </c>
      <c r="H23" s="638"/>
      <c r="I23" s="272">
        <f>+'Rate Case Res R1'!FC80</f>
        <v>1.75</v>
      </c>
      <c r="J23" s="639" t="s">
        <v>1</v>
      </c>
      <c r="K23" s="640"/>
      <c r="L23" s="249">
        <f>+'Rate Case Res R1'!FH80</f>
        <v>1.75</v>
      </c>
      <c r="M23" s="636" t="s">
        <v>1</v>
      </c>
      <c r="N23" s="641"/>
      <c r="O23" s="257">
        <f>+'Rate Case Res R1'!FL80</f>
        <v>2.2999999999999998</v>
      </c>
      <c r="P23" s="637" t="s">
        <v>1</v>
      </c>
      <c r="Q23" s="638"/>
      <c r="R23" s="272">
        <f>+'Rate Case Res R1'!FO80</f>
        <v>2.2999999999999998</v>
      </c>
      <c r="S23" s="639" t="s">
        <v>1</v>
      </c>
      <c r="T23" s="640"/>
      <c r="U23" s="249">
        <f>+'Rate Case Res R1'!FT80</f>
        <v>2.2999999999999998</v>
      </c>
      <c r="V23" s="636" t="s">
        <v>1</v>
      </c>
      <c r="W23" s="636"/>
    </row>
    <row r="24" spans="2:24" ht="14">
      <c r="B24" s="231" t="s">
        <v>52</v>
      </c>
      <c r="C24" s="294" t="s">
        <v>173</v>
      </c>
      <c r="D24" s="295" t="s">
        <v>173</v>
      </c>
      <c r="E24" s="296" t="s">
        <v>173</v>
      </c>
      <c r="F24" s="257">
        <f>+'Rate Case Res R1'!EZ81</f>
        <v>6.25</v>
      </c>
      <c r="G24" s="637" t="s">
        <v>1</v>
      </c>
      <c r="H24" s="638"/>
      <c r="I24" s="272">
        <f>+'Rate Case Res R1'!FC81</f>
        <v>6.25</v>
      </c>
      <c r="J24" s="639" t="s">
        <v>1</v>
      </c>
      <c r="K24" s="640"/>
      <c r="L24" s="249">
        <f>+'Rate Case Res R1'!FH81</f>
        <v>6.25</v>
      </c>
      <c r="M24" s="636" t="s">
        <v>1</v>
      </c>
      <c r="N24" s="641"/>
      <c r="O24" s="257">
        <f>+'Rate Case Res R1'!FL81</f>
        <v>7.9</v>
      </c>
      <c r="P24" s="637" t="s">
        <v>1</v>
      </c>
      <c r="Q24" s="638"/>
      <c r="R24" s="272">
        <f>+'Rate Case Res R1'!FO81</f>
        <v>7.9</v>
      </c>
      <c r="S24" s="639" t="s">
        <v>1</v>
      </c>
      <c r="T24" s="640"/>
      <c r="U24" s="249">
        <f>+'Rate Case Res R1'!FT81</f>
        <v>7.9</v>
      </c>
      <c r="V24" s="636" t="s">
        <v>1</v>
      </c>
      <c r="W24" s="636"/>
    </row>
    <row r="25" spans="2:24" ht="14">
      <c r="B25" s="231" t="s">
        <v>53</v>
      </c>
      <c r="C25" s="294" t="s">
        <v>173</v>
      </c>
      <c r="D25" s="295" t="s">
        <v>173</v>
      </c>
      <c r="E25" s="296" t="s">
        <v>173</v>
      </c>
      <c r="F25" s="257">
        <f>+'Rate Case Res R1'!EZ82</f>
        <v>18.5</v>
      </c>
      <c r="G25" s="637" t="s">
        <v>1</v>
      </c>
      <c r="H25" s="638"/>
      <c r="I25" s="272">
        <f>+'Rate Case Res R1'!FC82</f>
        <v>18.5</v>
      </c>
      <c r="J25" s="639" t="s">
        <v>1</v>
      </c>
      <c r="K25" s="640"/>
      <c r="L25" s="249">
        <f>+'Rate Case Res R1'!FH82</f>
        <v>18.5</v>
      </c>
      <c r="M25" s="636" t="s">
        <v>1</v>
      </c>
      <c r="N25" s="641"/>
      <c r="O25" s="257">
        <f>+'Rate Case Res R1'!FL82</f>
        <v>22.7</v>
      </c>
      <c r="P25" s="637" t="s">
        <v>1</v>
      </c>
      <c r="Q25" s="638"/>
      <c r="R25" s="272">
        <f>+'Rate Case Res R1'!FO82</f>
        <v>22.7</v>
      </c>
      <c r="S25" s="639" t="s">
        <v>1</v>
      </c>
      <c r="T25" s="640"/>
      <c r="U25" s="249">
        <f>+'Rate Case Res R1'!FT82</f>
        <v>22.7</v>
      </c>
      <c r="V25" s="636" t="s">
        <v>1</v>
      </c>
      <c r="W25" s="636"/>
    </row>
    <row r="26" spans="2:24" ht="21" customHeight="1">
      <c r="B26" s="297" t="s">
        <v>76</v>
      </c>
      <c r="C26" s="234"/>
      <c r="D26" s="266"/>
      <c r="E26" s="250"/>
      <c r="F26" s="259"/>
      <c r="G26" s="233"/>
      <c r="H26" s="233"/>
      <c r="I26" s="274"/>
      <c r="J26" s="241"/>
      <c r="K26" s="273"/>
      <c r="L26" s="250"/>
      <c r="M26" s="250"/>
      <c r="N26" s="258"/>
      <c r="O26" s="259"/>
      <c r="P26" s="233"/>
      <c r="Q26" s="233"/>
      <c r="R26" s="274"/>
      <c r="S26" s="241"/>
      <c r="T26" s="273"/>
      <c r="U26" s="250"/>
      <c r="V26" s="250"/>
      <c r="W26" s="250"/>
    </row>
    <row r="27" spans="2:24" ht="14">
      <c r="B27" s="231" t="s">
        <v>73</v>
      </c>
      <c r="C27" s="235">
        <f>+C12</f>
        <v>0.14616999999999999</v>
      </c>
      <c r="D27" s="267">
        <f>+D12</f>
        <v>0.14798</v>
      </c>
      <c r="E27" s="251">
        <f>+E12</f>
        <v>0.14273999999999998</v>
      </c>
      <c r="F27" s="260">
        <f>+'Rate Case Res R1'!EZ84</f>
        <v>0.15489636272104096</v>
      </c>
      <c r="G27" s="235">
        <f>+'Rate Case Res R1'!FA84</f>
        <v>1.2156362721040981E-2</v>
      </c>
      <c r="H27" s="244">
        <f>+'Rate Case Res R1'!FB84</f>
        <v>7.834621971536701E-2</v>
      </c>
      <c r="I27" s="275">
        <f>+'Rate Case Res R1'!FC84</f>
        <v>0.15546283378283132</v>
      </c>
      <c r="J27" s="242">
        <f>+'Rate Case Res R1'!FD84</f>
        <v>7.4828337828313218E-3</v>
      </c>
      <c r="K27" s="276">
        <f>+'Rate Case Res R1'!FE84</f>
        <v>5.1192678270721229E-2</v>
      </c>
      <c r="L27" s="251">
        <f>+'Rate Case Res R1'!FH84</f>
        <v>0.15333962014696342</v>
      </c>
      <c r="M27" s="251">
        <f>+'Rate Case Res R1'!FI84</f>
        <v>1.0599620146963445E-2</v>
      </c>
      <c r="N27" s="261">
        <f>+'Rate Case Res R1'!FJ84</f>
        <v>7.4258232779623415E-2</v>
      </c>
      <c r="O27" s="260">
        <f>+'Rate Case Res R1'!FL84</f>
        <v>0.15646108387367341</v>
      </c>
      <c r="P27" s="235">
        <f>+'Rate Case Res R1'!FM84</f>
        <v>1.3721083873673434E-2</v>
      </c>
      <c r="Q27" s="244">
        <f>+'Rate Case Res R1'!FN84</f>
        <v>8.8582350370513749E-2</v>
      </c>
      <c r="R27" s="275">
        <f>+'Rate Case Res R1'!FO84</f>
        <v>0.15665485195047138</v>
      </c>
      <c r="S27" s="242">
        <f>+'Rate Case Res R1'!FP84</f>
        <v>8.6748519504713795E-3</v>
      </c>
      <c r="T27" s="276">
        <f>+'Rate Case Res R1'!FQ84</f>
        <v>5.934769070583143E-2</v>
      </c>
      <c r="U27" s="251">
        <f>+'Rate Case Res R1'!FT84</f>
        <v>0.15618090087519887</v>
      </c>
      <c r="V27" s="251">
        <f>+'Rate Case Res R1'!FU84</f>
        <v>1.3440900875198891E-2</v>
      </c>
      <c r="W27" s="291">
        <f>+'Rate Case Res R1'!FV84</f>
        <v>9.4163520212966881E-2</v>
      </c>
      <c r="X27" s="169"/>
    </row>
    <row r="28" spans="2:24" ht="14">
      <c r="B28" s="231" t="s">
        <v>52</v>
      </c>
      <c r="C28" s="235">
        <f t="shared" ref="C28:E29" si="0">+C13</f>
        <v>0.17416999999999999</v>
      </c>
      <c r="D28" s="267">
        <f t="shared" si="0"/>
        <v>0.17598</v>
      </c>
      <c r="E28" s="251">
        <f t="shared" si="0"/>
        <v>0.17073999999999998</v>
      </c>
      <c r="F28" s="260">
        <f>+'Rate Case Res R1'!EZ85</f>
        <v>0.20322636272104097</v>
      </c>
      <c r="G28" s="235">
        <f>+'Rate Case Res R1'!FA85</f>
        <v>3.2486362721040996E-2</v>
      </c>
      <c r="H28" s="244">
        <f>+'Rate Case Res R1'!FB85</f>
        <v>0.16621989524274219</v>
      </c>
      <c r="I28" s="275">
        <f>+'Rate Case Res R1'!FC85</f>
        <v>0.20379283378283133</v>
      </c>
      <c r="J28" s="242">
        <f>+'Rate Case Res R1'!FD85</f>
        <v>2.7812833782831337E-2</v>
      </c>
      <c r="K28" s="276">
        <f>+'Rate Case Res R1'!FE85</f>
        <v>0.15968785544486042</v>
      </c>
      <c r="L28" s="251">
        <f>+'Rate Case Res R1'!FH85</f>
        <v>0.20166962014696344</v>
      </c>
      <c r="M28" s="251">
        <f>+'Rate Case Res R1'!FI85</f>
        <v>3.092962014696346E-2</v>
      </c>
      <c r="N28" s="261">
        <f>+'Rate Case Res R1'!FJ85</f>
        <v>0.1811504049839725</v>
      </c>
      <c r="O28" s="260">
        <f>+'Rate Case Res R1'!FL85</f>
        <v>0.21505108387367344</v>
      </c>
      <c r="P28" s="235">
        <f>+'Rate Case Res R1'!FM85</f>
        <v>4.4311083873673468E-2</v>
      </c>
      <c r="Q28" s="244">
        <f>+'Rate Case Res R1'!FN85</f>
        <v>0.21803806986644325</v>
      </c>
      <c r="R28" s="275">
        <f>+'Rate Case Res R1'!FO85</f>
        <v>0.21524485195047141</v>
      </c>
      <c r="S28" s="242">
        <f>+'Rate Case Res R1'!FP85</f>
        <v>3.9264851950471413E-2</v>
      </c>
      <c r="T28" s="276">
        <f>+'Rate Case Res R1'!FQ85</f>
        <v>0.22543981139387617</v>
      </c>
      <c r="U28" s="251">
        <f>+'Rate Case Res R1'!FT85</f>
        <v>0.2147709008751989</v>
      </c>
      <c r="V28" s="251">
        <f>+'Rate Case Res R1'!FU85</f>
        <v>4.4030900875198925E-2</v>
      </c>
      <c r="W28" s="291">
        <f>+'Rate Case Res R1'!FV85</f>
        <v>0.25788275082112527</v>
      </c>
      <c r="X28" s="169"/>
    </row>
    <row r="29" spans="2:24" ht="14">
      <c r="B29" s="231" t="s">
        <v>53</v>
      </c>
      <c r="C29" s="235">
        <f t="shared" si="0"/>
        <v>0.21587000000000001</v>
      </c>
      <c r="D29" s="267">
        <f t="shared" si="0"/>
        <v>0.17598</v>
      </c>
      <c r="E29" s="251">
        <f t="shared" si="0"/>
        <v>0.17073999999999998</v>
      </c>
      <c r="F29" s="260">
        <f>+'Rate Case Res R1'!EZ86</f>
        <v>0.27932636272104094</v>
      </c>
      <c r="G29" s="235">
        <f>+'Rate Case Res R1'!FA86</f>
        <v>0.10858636272104097</v>
      </c>
      <c r="H29" s="244">
        <f>+'Rate Case Res R1'!FB86</f>
        <v>0.41241787861558321</v>
      </c>
      <c r="I29" s="275">
        <f>+'Rate Case Res R1'!FC86</f>
        <v>0.20379283378283133</v>
      </c>
      <c r="J29" s="242">
        <f>+'Rate Case Res R1'!FD86</f>
        <v>2.7812833782831337E-2</v>
      </c>
      <c r="K29" s="276">
        <f>+'Rate Case Res R1'!FE86</f>
        <v>0.12884066235619279</v>
      </c>
      <c r="L29" s="251">
        <f>+'Rate Case Res R1'!FH86</f>
        <v>0.20166962014696344</v>
      </c>
      <c r="M29" s="251">
        <f>+'Rate Case Res R1'!FI86</f>
        <v>3.092962014696346E-2</v>
      </c>
      <c r="N29" s="261">
        <f>+'Rate Case Res R1'!FJ86</f>
        <v>0.1811504049839725</v>
      </c>
      <c r="O29" s="260">
        <f>+'Rate Case Res R1'!FL86</f>
        <v>0.30206108387367336</v>
      </c>
      <c r="P29" s="235">
        <f>+'Rate Case Res R1'!FM86</f>
        <v>0.13132108387367339</v>
      </c>
      <c r="Q29" s="244">
        <f>+'Rate Case Res R1'!FN86</f>
        <v>0.47013494392157246</v>
      </c>
      <c r="R29" s="275">
        <f>+'Rate Case Res R1'!FO86</f>
        <v>0.21524485195047141</v>
      </c>
      <c r="S29" s="242">
        <f>+'Rate Case Res R1'!FP86</f>
        <v>3.9264851950471413E-2</v>
      </c>
      <c r="T29" s="276">
        <f>+'Rate Case Res R1'!FQ86</f>
        <v>0.18189119354459357</v>
      </c>
      <c r="U29" s="251">
        <f>+'Rate Case Res R1'!FT86</f>
        <v>0.2147709008751989</v>
      </c>
      <c r="V29" s="251">
        <f>+'Rate Case Res R1'!FU86</f>
        <v>4.4030900875198925E-2</v>
      </c>
      <c r="W29" s="291">
        <f>+'Rate Case Res R1'!FV86</f>
        <v>0.25788275082112527</v>
      </c>
      <c r="X29" s="169"/>
    </row>
    <row r="30" spans="2:24" ht="14">
      <c r="B30" s="229"/>
      <c r="C30" s="236"/>
      <c r="D30" s="268"/>
      <c r="E30" s="252"/>
      <c r="F30" s="262"/>
      <c r="G30" s="236"/>
      <c r="H30" s="245"/>
      <c r="I30" s="277"/>
      <c r="J30" s="238"/>
      <c r="K30" s="278"/>
      <c r="L30" s="252"/>
      <c r="M30" s="252"/>
      <c r="N30" s="263"/>
      <c r="O30" s="262"/>
      <c r="P30" s="236"/>
      <c r="Q30" s="245"/>
      <c r="R30" s="277"/>
      <c r="S30" s="238"/>
      <c r="T30" s="278"/>
      <c r="U30" s="252"/>
      <c r="V30" s="252"/>
      <c r="W30" s="253"/>
      <c r="X30" s="169"/>
    </row>
    <row r="31" spans="2:24" ht="35.25" customHeight="1">
      <c r="B31" s="232" t="s">
        <v>109</v>
      </c>
      <c r="C31" s="298">
        <f>+C16</f>
        <v>77.284999999999997</v>
      </c>
      <c r="D31" s="299">
        <f>+D16</f>
        <v>78.19</v>
      </c>
      <c r="E31" s="300">
        <f>+E16</f>
        <v>75.569999999999993</v>
      </c>
      <c r="F31" s="301">
        <f>+'Rate Case Res R1'!EZ88</f>
        <v>86.447681360520477</v>
      </c>
      <c r="G31" s="298">
        <f>+F31-$C$16</f>
        <v>9.1626813605204802</v>
      </c>
      <c r="H31" s="302">
        <f>+G31/$C$16</f>
        <v>0.11855704678165854</v>
      </c>
      <c r="I31" s="303">
        <f>+'Rate Case Res R1'!FC88</f>
        <v>86.73091689141566</v>
      </c>
      <c r="J31" s="304">
        <f>+I31-$D$16</f>
        <v>8.5409168914156623</v>
      </c>
      <c r="K31" s="305">
        <f>+J31/$D$16</f>
        <v>0.10923285447519712</v>
      </c>
      <c r="L31" s="300">
        <f>+'Rate Case Res R1'!FH88</f>
        <v>85.669310073481711</v>
      </c>
      <c r="M31" s="300">
        <f>+L31-$E$16</f>
        <v>10.099310073481718</v>
      </c>
      <c r="N31" s="306">
        <f>+M31/$E$16</f>
        <v>0.13364179004210294</v>
      </c>
      <c r="O31" s="301">
        <f>+'Rate Case Res R1'!FL88</f>
        <v>89.319041936836712</v>
      </c>
      <c r="P31" s="298">
        <f>+O31-$C$16</f>
        <v>12.034041936836715</v>
      </c>
      <c r="Q31" s="302">
        <f>+P31/$C$16</f>
        <v>0.15570992995842292</v>
      </c>
      <c r="R31" s="303">
        <f>+'Rate Case Res R1'!FO88</f>
        <v>89.41592597523568</v>
      </c>
      <c r="S31" s="304">
        <f>+R31-$D$16</f>
        <v>11.225925975235683</v>
      </c>
      <c r="T31" s="305">
        <f>+S31/$D$16</f>
        <v>0.14357240024601206</v>
      </c>
      <c r="U31" s="300">
        <f>+'Rate Case Res R1'!FT88</f>
        <v>89.178950437599426</v>
      </c>
      <c r="V31" s="300">
        <f>+U31-$E$16</f>
        <v>13.608950437599432</v>
      </c>
      <c r="W31" s="307">
        <f>+V31/$E$16</f>
        <v>0.18008403384411054</v>
      </c>
      <c r="X31" s="204"/>
    </row>
    <row r="32" spans="2:24" s="280" customFormat="1" ht="24.75" customHeight="1">
      <c r="B32" s="293" t="s">
        <v>107</v>
      </c>
      <c r="C32" s="281"/>
      <c r="D32" s="281"/>
      <c r="E32" s="281"/>
      <c r="F32" s="282"/>
      <c r="G32" s="283">
        <f>+F31-O16</f>
        <v>1.5246393829673224</v>
      </c>
      <c r="H32" s="284">
        <f>(F31-O16)/O16</f>
        <v>1.7953188527682684E-2</v>
      </c>
      <c r="I32" s="285"/>
      <c r="J32" s="286">
        <f>+I31-R16</f>
        <v>1.4172144161746019</v>
      </c>
      <c r="K32" s="287">
        <f>(I31-R16)/R16</f>
        <v>1.661180297017226E-2</v>
      </c>
      <c r="L32" s="288"/>
      <c r="M32" s="289">
        <f>+L31-U16</f>
        <v>2.0318701550342695</v>
      </c>
      <c r="N32" s="290">
        <f>(L31-U16)/U16</f>
        <v>2.429378705296922E-2</v>
      </c>
      <c r="O32" s="257"/>
      <c r="P32" s="283">
        <f>+O31-F31</f>
        <v>2.8713605763162349</v>
      </c>
      <c r="Q32" s="284">
        <f>(O31-F31)/F31</f>
        <v>3.3215009716010123E-2</v>
      </c>
      <c r="R32" s="285"/>
      <c r="S32" s="286">
        <f>+R31-I31</f>
        <v>2.6850090838200202</v>
      </c>
      <c r="T32" s="287">
        <f>(R31-I31)/I31</f>
        <v>3.095792342633211E-2</v>
      </c>
      <c r="U32" s="288"/>
      <c r="V32" s="289">
        <f>+U31-L31</f>
        <v>3.5096403641177147</v>
      </c>
      <c r="W32" s="292">
        <f>(U31-L31)/L31</f>
        <v>4.0967300438247575E-2</v>
      </c>
    </row>
    <row r="33" spans="2:2" ht="24.75" customHeight="1">
      <c r="B33" s="156" t="s">
        <v>97</v>
      </c>
    </row>
  </sheetData>
  <mergeCells count="74">
    <mergeCell ref="C4:E4"/>
    <mergeCell ref="F4:N4"/>
    <mergeCell ref="O4:W4"/>
    <mergeCell ref="B5:B6"/>
    <mergeCell ref="C5:C6"/>
    <mergeCell ref="D5:D6"/>
    <mergeCell ref="E5:E6"/>
    <mergeCell ref="F5:F6"/>
    <mergeCell ref="G5:H5"/>
    <mergeCell ref="I5:I6"/>
    <mergeCell ref="S5:T5"/>
    <mergeCell ref="U5:U6"/>
    <mergeCell ref="V5:W5"/>
    <mergeCell ref="G8:H8"/>
    <mergeCell ref="J8:K8"/>
    <mergeCell ref="M8:N8"/>
    <mergeCell ref="P8:Q8"/>
    <mergeCell ref="S8:T8"/>
    <mergeCell ref="V8:W8"/>
    <mergeCell ref="J5:K5"/>
    <mergeCell ref="L5:L6"/>
    <mergeCell ref="M5:N5"/>
    <mergeCell ref="O5:O6"/>
    <mergeCell ref="P5:Q5"/>
    <mergeCell ref="R5:R6"/>
    <mergeCell ref="V10:W10"/>
    <mergeCell ref="G9:H9"/>
    <mergeCell ref="J9:K9"/>
    <mergeCell ref="M9:N9"/>
    <mergeCell ref="P9:Q9"/>
    <mergeCell ref="S9:T9"/>
    <mergeCell ref="V9:W9"/>
    <mergeCell ref="G10:H10"/>
    <mergeCell ref="J10:K10"/>
    <mergeCell ref="M10:N10"/>
    <mergeCell ref="P10:Q10"/>
    <mergeCell ref="S10:T10"/>
    <mergeCell ref="C19:E19"/>
    <mergeCell ref="F19:N19"/>
    <mergeCell ref="O19:W19"/>
    <mergeCell ref="B20:B21"/>
    <mergeCell ref="C20:C21"/>
    <mergeCell ref="D20:D21"/>
    <mergeCell ref="E20:E21"/>
    <mergeCell ref="F20:F21"/>
    <mergeCell ref="G20:H20"/>
    <mergeCell ref="I20:I21"/>
    <mergeCell ref="S20:T20"/>
    <mergeCell ref="U20:U21"/>
    <mergeCell ref="V20:W20"/>
    <mergeCell ref="G23:H23"/>
    <mergeCell ref="J23:K23"/>
    <mergeCell ref="M23:N23"/>
    <mergeCell ref="P23:Q23"/>
    <mergeCell ref="S23:T23"/>
    <mergeCell ref="V23:W23"/>
    <mergeCell ref="J20:K20"/>
    <mergeCell ref="L20:L21"/>
    <mergeCell ref="M20:N20"/>
    <mergeCell ref="O20:O21"/>
    <mergeCell ref="P20:Q20"/>
    <mergeCell ref="R20:R21"/>
    <mergeCell ref="V25:W25"/>
    <mergeCell ref="G24:H24"/>
    <mergeCell ref="J24:K24"/>
    <mergeCell ref="M24:N24"/>
    <mergeCell ref="P24:Q24"/>
    <mergeCell ref="S24:T24"/>
    <mergeCell ref="V24:W24"/>
    <mergeCell ref="G25:H25"/>
    <mergeCell ref="J25:K25"/>
    <mergeCell ref="M25:N25"/>
    <mergeCell ref="P25:Q25"/>
    <mergeCell ref="S25:T25"/>
  </mergeCells>
  <printOptions horizontalCentered="1"/>
  <pageMargins left="0" right="0" top="0.5" bottom="0.5" header="0.3" footer="0.3"/>
  <pageSetup scale="67" orientation="landscape" r:id="rId1"/>
  <headerFooter>
    <oddFooter>&amp;L&amp;F&amp;R&amp;D</oddFooter>
  </headerFooter>
  <colBreaks count="1" manualBreakCount="1">
    <brk id="23" min="1"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2:AC54"/>
  <sheetViews>
    <sheetView workbookViewId="0"/>
  </sheetViews>
  <sheetFormatPr baseColWidth="10" defaultColWidth="9.1640625" defaultRowHeight="13"/>
  <cols>
    <col min="1" max="1" width="9.5" style="143" customWidth="1"/>
    <col min="2" max="2" width="12" style="144" customWidth="1"/>
    <col min="3" max="4" width="8.83203125" style="143" customWidth="1"/>
    <col min="5" max="5" width="10.33203125" style="143" customWidth="1"/>
    <col min="6" max="6" width="11.6640625" style="143" customWidth="1"/>
    <col min="7" max="7" width="9.1640625" style="143" customWidth="1"/>
    <col min="8" max="8" width="5.1640625" style="143" bestFit="1" customWidth="1"/>
    <col min="9" max="10" width="9.33203125" style="143" customWidth="1"/>
    <col min="11" max="11" width="5.1640625" style="143" bestFit="1" customWidth="1"/>
    <col min="12" max="12" width="9" style="143" customWidth="1"/>
    <col min="13" max="13" width="9.1640625" style="143" customWidth="1"/>
    <col min="14" max="14" width="5.1640625" style="143" bestFit="1" customWidth="1"/>
    <col min="15" max="16" width="9.1640625" style="143" customWidth="1"/>
    <col min="17" max="17" width="6.6640625" style="143" customWidth="1"/>
    <col min="18" max="18" width="9.1640625" style="143" customWidth="1"/>
    <col min="19" max="19" width="10.5" style="143" customWidth="1"/>
    <col min="20" max="20" width="7" style="143" customWidth="1"/>
    <col min="21" max="21" width="9.5" style="143" customWidth="1"/>
    <col min="22" max="22" width="9.1640625" style="143" customWidth="1"/>
    <col min="23" max="23" width="5.1640625" style="143" bestFit="1" customWidth="1"/>
    <col min="24" max="24" width="2.5" style="143" customWidth="1"/>
    <col min="25" max="25" width="9.33203125" style="143" customWidth="1"/>
    <col min="26" max="26" width="5.6640625" style="143" customWidth="1"/>
    <col min="27" max="27" width="10" style="143" bestFit="1" customWidth="1"/>
    <col min="28" max="28" width="9.1640625" style="143" customWidth="1"/>
    <col min="29" max="29" width="19.83203125" style="143" bestFit="1" customWidth="1"/>
    <col min="30" max="30" width="7.5" style="143" bestFit="1" customWidth="1"/>
    <col min="31" max="33" width="6.33203125" style="143" bestFit="1" customWidth="1"/>
    <col min="34" max="34" width="8.6640625" style="143" bestFit="1" customWidth="1"/>
    <col min="35" max="35" width="9.1640625" style="143" bestFit="1" customWidth="1"/>
    <col min="36" max="36" width="9.5" style="143" customWidth="1"/>
    <col min="37" max="37" width="12.1640625" style="143" customWidth="1"/>
    <col min="38" max="38" width="5" style="143" customWidth="1"/>
    <col min="39" max="40" width="10.1640625" style="143" customWidth="1"/>
    <col min="41" max="41" width="6.1640625" style="143" customWidth="1"/>
    <col min="42" max="49" width="9.1640625" style="143"/>
    <col min="50" max="50" width="9.83203125" style="143" bestFit="1" customWidth="1"/>
    <col min="51" max="62" width="9.1640625" style="143"/>
    <col min="63" max="63" width="10.5" style="143" bestFit="1" customWidth="1"/>
    <col min="64" max="16384" width="9.1640625" style="143"/>
  </cols>
  <sheetData>
    <row r="2" spans="2:23" ht="23">
      <c r="B2" s="146" t="s">
        <v>220</v>
      </c>
      <c r="W2" s="246"/>
    </row>
    <row r="3" spans="2:23" ht="8.25" customHeight="1" thickBot="1">
      <c r="B3" s="199"/>
      <c r="F3" s="148"/>
      <c r="O3" s="148"/>
    </row>
    <row r="4" spans="2:23" s="243" customFormat="1" ht="18">
      <c r="B4" s="264"/>
      <c r="C4" s="664" t="s">
        <v>50</v>
      </c>
      <c r="D4" s="664"/>
      <c r="E4" s="664"/>
      <c r="F4" s="655" t="s">
        <v>154</v>
      </c>
      <c r="G4" s="656"/>
      <c r="H4" s="656"/>
      <c r="I4" s="656"/>
      <c r="J4" s="656"/>
      <c r="K4" s="656"/>
      <c r="L4" s="656"/>
      <c r="M4" s="656"/>
      <c r="N4" s="657"/>
      <c r="O4" s="655" t="s">
        <v>169</v>
      </c>
      <c r="P4" s="656"/>
      <c r="Q4" s="656"/>
      <c r="R4" s="656"/>
      <c r="S4" s="656"/>
      <c r="T4" s="656"/>
      <c r="U4" s="656"/>
      <c r="V4" s="656"/>
      <c r="W4" s="656"/>
    </row>
    <row r="5" spans="2:23" ht="42.75" customHeight="1">
      <c r="B5" s="658" t="s">
        <v>108</v>
      </c>
      <c r="C5" s="660" t="s">
        <v>161</v>
      </c>
      <c r="D5" s="662" t="s">
        <v>155</v>
      </c>
      <c r="E5" s="644" t="s">
        <v>139</v>
      </c>
      <c r="F5" s="648" t="s">
        <v>160</v>
      </c>
      <c r="G5" s="650" t="s">
        <v>162</v>
      </c>
      <c r="H5" s="651"/>
      <c r="I5" s="652" t="s">
        <v>156</v>
      </c>
      <c r="J5" s="642" t="s">
        <v>99</v>
      </c>
      <c r="K5" s="643"/>
      <c r="L5" s="644" t="s">
        <v>140</v>
      </c>
      <c r="M5" s="646" t="s">
        <v>144</v>
      </c>
      <c r="N5" s="647"/>
      <c r="O5" s="648" t="s">
        <v>166</v>
      </c>
      <c r="P5" s="650" t="s">
        <v>163</v>
      </c>
      <c r="Q5" s="651"/>
      <c r="R5" s="652" t="s">
        <v>157</v>
      </c>
      <c r="S5" s="642" t="s">
        <v>101</v>
      </c>
      <c r="T5" s="643"/>
      <c r="U5" s="644" t="s">
        <v>141</v>
      </c>
      <c r="V5" s="646" t="s">
        <v>145</v>
      </c>
      <c r="W5" s="646"/>
    </row>
    <row r="6" spans="2:23" ht="14" thickBot="1">
      <c r="B6" s="659"/>
      <c r="C6" s="661"/>
      <c r="D6" s="663"/>
      <c r="E6" s="645"/>
      <c r="F6" s="649"/>
      <c r="G6" s="237" t="s">
        <v>78</v>
      </c>
      <c r="H6" s="279" t="s">
        <v>106</v>
      </c>
      <c r="I6" s="653"/>
      <c r="J6" s="239" t="s">
        <v>78</v>
      </c>
      <c r="K6" s="269" t="s">
        <v>106</v>
      </c>
      <c r="L6" s="645"/>
      <c r="M6" s="247" t="s">
        <v>78</v>
      </c>
      <c r="N6" s="254" t="s">
        <v>106</v>
      </c>
      <c r="O6" s="649"/>
      <c r="P6" s="237" t="s">
        <v>78</v>
      </c>
      <c r="Q6" s="279" t="s">
        <v>106</v>
      </c>
      <c r="R6" s="653"/>
      <c r="S6" s="239" t="s">
        <v>78</v>
      </c>
      <c r="T6" s="269" t="s">
        <v>106</v>
      </c>
      <c r="U6" s="645"/>
      <c r="V6" s="247" t="s">
        <v>78</v>
      </c>
      <c r="W6" s="247" t="s">
        <v>106</v>
      </c>
    </row>
    <row r="7" spans="2:23" ht="21" customHeight="1">
      <c r="B7" s="297" t="s">
        <v>74</v>
      </c>
      <c r="C7" s="233"/>
      <c r="D7" s="265"/>
      <c r="E7" s="248"/>
      <c r="F7" s="255"/>
      <c r="G7" s="234"/>
      <c r="H7" s="234"/>
      <c r="I7" s="270"/>
      <c r="J7" s="240"/>
      <c r="K7" s="271"/>
      <c r="L7" s="248"/>
      <c r="M7" s="248"/>
      <c r="N7" s="256"/>
      <c r="O7" s="255"/>
      <c r="P7" s="234"/>
      <c r="Q7" s="234"/>
      <c r="R7" s="270"/>
      <c r="S7" s="240"/>
      <c r="T7" s="271"/>
      <c r="U7" s="248"/>
      <c r="V7" s="248"/>
      <c r="W7" s="248"/>
    </row>
    <row r="8" spans="2:23" ht="14">
      <c r="B8" s="231" t="s">
        <v>73</v>
      </c>
      <c r="C8" s="294" t="s">
        <v>173</v>
      </c>
      <c r="D8" s="295" t="s">
        <v>173</v>
      </c>
      <c r="E8" s="296" t="s">
        <v>173</v>
      </c>
      <c r="F8" s="257">
        <f>+'Rate Case Res R1'!EB80</f>
        <v>0.85</v>
      </c>
      <c r="G8" s="637" t="s">
        <v>1</v>
      </c>
      <c r="H8" s="638"/>
      <c r="I8" s="272">
        <f>+'Rate Case Res R1'!EE80</f>
        <v>0.85</v>
      </c>
      <c r="J8" s="639" t="s">
        <v>1</v>
      </c>
      <c r="K8" s="640"/>
      <c r="L8" s="249">
        <f>+'Rate Case Res R1'!EJ80</f>
        <v>0.85</v>
      </c>
      <c r="M8" s="636" t="s">
        <v>1</v>
      </c>
      <c r="N8" s="641"/>
      <c r="O8" s="257">
        <f>+'Rate Case Res R1'!EN80</f>
        <v>1.3</v>
      </c>
      <c r="P8" s="637" t="s">
        <v>1</v>
      </c>
      <c r="Q8" s="638"/>
      <c r="R8" s="272">
        <f>+'Rate Case Res R1'!EQ80</f>
        <v>1.3</v>
      </c>
      <c r="S8" s="639" t="s">
        <v>1</v>
      </c>
      <c r="T8" s="640"/>
      <c r="U8" s="249">
        <f>+'Rate Case Res R1'!EV80</f>
        <v>1.3</v>
      </c>
      <c r="V8" s="636" t="s">
        <v>1</v>
      </c>
      <c r="W8" s="636"/>
    </row>
    <row r="9" spans="2:23" ht="14">
      <c r="B9" s="231" t="s">
        <v>52</v>
      </c>
      <c r="C9" s="294" t="s">
        <v>173</v>
      </c>
      <c r="D9" s="295" t="s">
        <v>173</v>
      </c>
      <c r="E9" s="296" t="s">
        <v>173</v>
      </c>
      <c r="F9" s="257">
        <f>+'Rate Case Res R1'!EB81</f>
        <v>0.85</v>
      </c>
      <c r="G9" s="637" t="s">
        <v>1</v>
      </c>
      <c r="H9" s="638"/>
      <c r="I9" s="272">
        <f>+'Rate Case Res R1'!EE81</f>
        <v>3</v>
      </c>
      <c r="J9" s="639" t="s">
        <v>1</v>
      </c>
      <c r="K9" s="640"/>
      <c r="L9" s="249">
        <f>+'Rate Case Res R1'!EJ81</f>
        <v>3</v>
      </c>
      <c r="M9" s="636" t="s">
        <v>1</v>
      </c>
      <c r="N9" s="641"/>
      <c r="O9" s="257">
        <f>+'Rate Case Res R1'!EN81</f>
        <v>4.9000000000000004</v>
      </c>
      <c r="P9" s="637" t="s">
        <v>1</v>
      </c>
      <c r="Q9" s="638"/>
      <c r="R9" s="272">
        <f>+'Rate Case Res R1'!EQ81</f>
        <v>4.9000000000000004</v>
      </c>
      <c r="S9" s="639" t="s">
        <v>1</v>
      </c>
      <c r="T9" s="640"/>
      <c r="U9" s="249">
        <f>+'Rate Case Res R1'!EV81</f>
        <v>4.9000000000000004</v>
      </c>
      <c r="V9" s="636" t="s">
        <v>1</v>
      </c>
      <c r="W9" s="636"/>
    </row>
    <row r="10" spans="2:23" ht="14">
      <c r="B10" s="231" t="s">
        <v>53</v>
      </c>
      <c r="C10" s="294" t="s">
        <v>173</v>
      </c>
      <c r="D10" s="295" t="s">
        <v>173</v>
      </c>
      <c r="E10" s="296" t="s">
        <v>173</v>
      </c>
      <c r="F10" s="257">
        <f>+'Rate Case Res R1'!EB82</f>
        <v>0.85</v>
      </c>
      <c r="G10" s="637" t="s">
        <v>1</v>
      </c>
      <c r="H10" s="638"/>
      <c r="I10" s="272">
        <f>+'Rate Case Res R1'!EE82</f>
        <v>9</v>
      </c>
      <c r="J10" s="639" t="s">
        <v>1</v>
      </c>
      <c r="K10" s="640"/>
      <c r="L10" s="249">
        <f>+'Rate Case Res R1'!EJ82</f>
        <v>9</v>
      </c>
      <c r="M10" s="636" t="s">
        <v>1</v>
      </c>
      <c r="N10" s="641"/>
      <c r="O10" s="257">
        <f>+'Rate Case Res R1'!EN82</f>
        <v>15</v>
      </c>
      <c r="P10" s="637" t="s">
        <v>1</v>
      </c>
      <c r="Q10" s="638"/>
      <c r="R10" s="272">
        <f>+'Rate Case Res R1'!EQ82</f>
        <v>15</v>
      </c>
      <c r="S10" s="639" t="s">
        <v>1</v>
      </c>
      <c r="T10" s="640"/>
      <c r="U10" s="249">
        <f>+'Rate Case Res R1'!EV82</f>
        <v>15</v>
      </c>
      <c r="V10" s="636" t="s">
        <v>1</v>
      </c>
      <c r="W10" s="636"/>
    </row>
    <row r="11" spans="2:23" ht="21" customHeight="1">
      <c r="B11" s="297" t="s">
        <v>76</v>
      </c>
      <c r="C11" s="234"/>
      <c r="D11" s="266"/>
      <c r="E11" s="250"/>
      <c r="F11" s="259"/>
      <c r="G11" s="233"/>
      <c r="H11" s="233"/>
      <c r="I11" s="274"/>
      <c r="J11" s="241"/>
      <c r="K11" s="273"/>
      <c r="L11" s="250"/>
      <c r="M11" s="250"/>
      <c r="N11" s="258"/>
      <c r="O11" s="259"/>
      <c r="P11" s="233"/>
      <c r="Q11" s="233"/>
      <c r="R11" s="274"/>
      <c r="S11" s="241"/>
      <c r="T11" s="273"/>
      <c r="U11" s="250"/>
      <c r="V11" s="250"/>
      <c r="W11" s="250"/>
    </row>
    <row r="12" spans="2:23" s="169" customFormat="1" ht="14">
      <c r="B12" s="231" t="s">
        <v>73</v>
      </c>
      <c r="C12" s="235">
        <f>+'Rate Case Res R1'!DP84</f>
        <v>0.14616999999999999</v>
      </c>
      <c r="D12" s="267">
        <f>+'Rate Case Res R1'!DS31</f>
        <v>0.14798</v>
      </c>
      <c r="E12" s="251">
        <f>+'Rate Case Res R1'!DX84</f>
        <v>0.14273999999999998</v>
      </c>
      <c r="F12" s="260">
        <f>+'Rate Case Res R1'!EB84</f>
        <v>0.14764390243321709</v>
      </c>
      <c r="G12" s="235">
        <f>+'Rate Case Res R1'!EC84</f>
        <v>1.4739024332171002E-3</v>
      </c>
      <c r="H12" s="244">
        <f>+'Rate Case Res R1'!ED84</f>
        <v>1.0083481105679006E-2</v>
      </c>
      <c r="I12" s="275">
        <f>+'Rate Case Res R1'!EE84</f>
        <v>0.14939405489688889</v>
      </c>
      <c r="J12" s="242">
        <f>+'Rate Case Res R1'!EF84</f>
        <v>1.4140548968888944E-3</v>
      </c>
      <c r="K12" s="276">
        <f>+'Rate Case Res R1'!EG84</f>
        <v>9.6740432160422416E-3</v>
      </c>
      <c r="L12" s="251">
        <f>+'Rate Case Res R1'!EJ84</f>
        <v>0.15185222170317614</v>
      </c>
      <c r="M12" s="251">
        <f>+'Rate Case Res R1'!EK84</f>
        <v>9.1122217031761599E-3</v>
      </c>
      <c r="N12" s="261">
        <f>+'Rate Case Res R1'!EL84</f>
        <v>6.3837898999412654E-2</v>
      </c>
      <c r="O12" s="260">
        <f>+'Rate Case Res R1'!EN84</f>
        <v>0.15516208395510631</v>
      </c>
      <c r="P12" s="235">
        <f>+'Rate Case Res R1'!EO84</f>
        <v>8.9920839551063114E-3</v>
      </c>
      <c r="Q12" s="244">
        <f>+'Rate Case Res R1'!EP84</f>
        <v>6.0903862651379377E-2</v>
      </c>
      <c r="R12" s="275">
        <f>+'Rate Case Res R1'!EQ84</f>
        <v>0.15594340495048212</v>
      </c>
      <c r="S12" s="242">
        <f>+'Rate Case Res R1'!ER84</f>
        <v>7.9634049504821169E-3</v>
      </c>
      <c r="T12" s="276">
        <f>+'Rate Case Res R1'!ES84</f>
        <v>5.4480433402764705E-2</v>
      </c>
      <c r="U12" s="251">
        <f>+'Rate Case Res R1'!EV84</f>
        <v>0.15259087983689487</v>
      </c>
      <c r="V12" s="251">
        <f>+'Rate Case Res R1'!EW84</f>
        <v>9.8508798368948935E-3</v>
      </c>
      <c r="W12" s="291">
        <f>+'Rate Case Res R1'!EX84</f>
        <v>6.9012749312700683E-2</v>
      </c>
    </row>
    <row r="13" spans="2:23" s="169" customFormat="1" ht="14">
      <c r="B13" s="231" t="s">
        <v>52</v>
      </c>
      <c r="C13" s="235">
        <f>+'Rate Case Res R1'!DP85</f>
        <v>0.17416999999999999</v>
      </c>
      <c r="D13" s="267">
        <f>+'Rate Case Res R1'!DS32</f>
        <v>0.17598</v>
      </c>
      <c r="E13" s="251">
        <f>+'Rate Case Res R1'!DX85</f>
        <v>0.17073999999999998</v>
      </c>
      <c r="F13" s="260">
        <f>+'Rate Case Res R1'!EB85</f>
        <v>0.18293390243321708</v>
      </c>
      <c r="G13" s="235">
        <f>+'Rate Case Res R1'!EC85</f>
        <v>8.7639024332170912E-3</v>
      </c>
      <c r="H13" s="244">
        <f>+'Rate Case Res R1'!ED85</f>
        <v>5.0318094007102784E-2</v>
      </c>
      <c r="I13" s="275">
        <f>+'Rate Case Res R1'!EE85</f>
        <v>0.18468405489688888</v>
      </c>
      <c r="J13" s="242">
        <f>+'Rate Case Res R1'!EF85</f>
        <v>8.7040548968888853E-3</v>
      </c>
      <c r="K13" s="276">
        <f>+'Rate Case Res R1'!EG85</f>
        <v>4.9974478365326321E-2</v>
      </c>
      <c r="L13" s="251">
        <f>+'Rate Case Res R1'!EJ85</f>
        <v>0.18714222170317613</v>
      </c>
      <c r="M13" s="251">
        <f>+'Rate Case Res R1'!EK85</f>
        <v>1.6402221703176151E-2</v>
      </c>
      <c r="N13" s="261">
        <f>+'Rate Case Res R1'!EL85</f>
        <v>9.6065489651962946E-2</v>
      </c>
      <c r="O13" s="260">
        <f>+'Rate Case Res R1'!EN85</f>
        <v>0.19544208395510632</v>
      </c>
      <c r="P13" s="235">
        <f>+'Rate Case Res R1'!EO85</f>
        <v>2.1272083955106325E-2</v>
      </c>
      <c r="Q13" s="244">
        <f>+'Rate Case Res R1'!EP85</f>
        <v>0.11628289601962674</v>
      </c>
      <c r="R13" s="275">
        <f>+'Rate Case Res R1'!EQ85</f>
        <v>0.19622340495048213</v>
      </c>
      <c r="S13" s="242">
        <f>+'Rate Case Res R1'!ER85</f>
        <v>2.024340495048213E-2</v>
      </c>
      <c r="T13" s="276">
        <f>+'Rate Case Res R1'!ES85</f>
        <v>0.11622785181421674</v>
      </c>
      <c r="U13" s="251">
        <f>+'Rate Case Res R1'!EV85</f>
        <v>0.19287087983689488</v>
      </c>
      <c r="V13" s="251">
        <f>+'Rate Case Res R1'!EW85</f>
        <v>2.2130879836894907E-2</v>
      </c>
      <c r="W13" s="291">
        <f>+'Rate Case Res R1'!EX85</f>
        <v>0.12961742905525894</v>
      </c>
    </row>
    <row r="14" spans="2:23" s="169" customFormat="1" ht="14">
      <c r="B14" s="231" t="s">
        <v>53</v>
      </c>
      <c r="C14" s="235">
        <f>+'Rate Case Res R1'!DP86</f>
        <v>0.21587000000000001</v>
      </c>
      <c r="D14" s="267">
        <f>+'Rate Case Res R1'!DS33</f>
        <v>0.17598</v>
      </c>
      <c r="E14" s="251">
        <f>+'Rate Case Res R1'!DX86</f>
        <v>0.17073999999999998</v>
      </c>
      <c r="F14" s="260">
        <f>+'Rate Case Res R1'!EB86</f>
        <v>0.2387039024332171</v>
      </c>
      <c r="G14" s="235">
        <f>+'Rate Case Res R1'!EC86</f>
        <v>2.283390243321709E-2</v>
      </c>
      <c r="H14" s="244">
        <f>+'Rate Case Res R1'!ED86</f>
        <v>0.10577617285040575</v>
      </c>
      <c r="I14" s="275">
        <f>+'Rate Case Res R1'!EE86</f>
        <v>0.18468405489688888</v>
      </c>
      <c r="J14" s="242">
        <f>+'Rate Case Res R1'!EF86</f>
        <v>8.7040548968888853E-3</v>
      </c>
      <c r="K14" s="276">
        <f>+'Rate Case Res R1'!EG86</f>
        <v>4.0320817607304792E-2</v>
      </c>
      <c r="L14" s="251">
        <f>+'Rate Case Res R1'!EJ86</f>
        <v>0.18714222170317613</v>
      </c>
      <c r="M14" s="251">
        <f>+'Rate Case Res R1'!EK86</f>
        <v>1.6402221703176151E-2</v>
      </c>
      <c r="N14" s="261">
        <f>+'Rate Case Res R1'!EL86</f>
        <v>9.6065489651962946E-2</v>
      </c>
      <c r="O14" s="260">
        <f>+'Rate Case Res R1'!EN86</f>
        <v>0.26329208395510628</v>
      </c>
      <c r="P14" s="235">
        <f>+'Rate Case Res R1'!EO86</f>
        <v>4.7422083955106276E-2</v>
      </c>
      <c r="Q14" s="244">
        <f>+'Rate Case Res R1'!EP86</f>
        <v>0.19866488763573395</v>
      </c>
      <c r="R14" s="275">
        <f>+'Rate Case Res R1'!EQ86</f>
        <v>0.19622340495048213</v>
      </c>
      <c r="S14" s="242">
        <f>+'Rate Case Res R1'!ER86</f>
        <v>2.024340495048213E-2</v>
      </c>
      <c r="T14" s="276">
        <f>+'Rate Case Res R1'!ES86</f>
        <v>9.3775906566369249E-2</v>
      </c>
      <c r="U14" s="251">
        <f>+'Rate Case Res R1'!EV86</f>
        <v>0.19287087983689488</v>
      </c>
      <c r="V14" s="251">
        <f>+'Rate Case Res R1'!EW86</f>
        <v>2.2130879836894907E-2</v>
      </c>
      <c r="W14" s="291">
        <f>+'Rate Case Res R1'!EX86</f>
        <v>0.12961742905525894</v>
      </c>
    </row>
    <row r="15" spans="2:23" s="169" customFormat="1" ht="9.75" customHeight="1">
      <c r="B15" s="229"/>
      <c r="C15" s="236"/>
      <c r="D15" s="268"/>
      <c r="E15" s="252"/>
      <c r="F15" s="262"/>
      <c r="G15" s="236"/>
      <c r="H15" s="245"/>
      <c r="I15" s="277"/>
      <c r="J15" s="238"/>
      <c r="K15" s="278"/>
      <c r="L15" s="252"/>
      <c r="M15" s="252"/>
      <c r="N15" s="263"/>
      <c r="O15" s="262"/>
      <c r="P15" s="236"/>
      <c r="Q15" s="245"/>
      <c r="R15" s="277"/>
      <c r="S15" s="238"/>
      <c r="T15" s="278"/>
      <c r="U15" s="252"/>
      <c r="V15" s="252"/>
      <c r="W15" s="253"/>
    </row>
    <row r="16" spans="2:23" s="204" customFormat="1" ht="39" customHeight="1">
      <c r="B16" s="232" t="s">
        <v>176</v>
      </c>
      <c r="C16" s="298">
        <f>+'Rate Case Res R1'!DP90</f>
        <v>51.159500000000001</v>
      </c>
      <c r="D16" s="299">
        <f>+'Rate Case Res R1'!DS90</f>
        <v>51.792999999999999</v>
      </c>
      <c r="E16" s="300">
        <f>+'Rate Case Res R1'!DX90</f>
        <v>49.958999999999989</v>
      </c>
      <c r="F16" s="301">
        <f>+'Rate Case Res R1'!EB90</f>
        <v>52.525365851625985</v>
      </c>
      <c r="G16" s="298">
        <f>+F16-C16</f>
        <v>1.3658658516259834</v>
      </c>
      <c r="H16" s="302">
        <f>+G16/C16</f>
        <v>2.6698186096931819E-2</v>
      </c>
      <c r="I16" s="303">
        <f>+'Rate Case Res R1'!EE90</f>
        <v>53.137919213911111</v>
      </c>
      <c r="J16" s="304">
        <f>+I16-D16</f>
        <v>1.3449192139111119</v>
      </c>
      <c r="K16" s="305">
        <f>+J16/D16</f>
        <v>2.5967200469389915E-2</v>
      </c>
      <c r="L16" s="300">
        <f>+'Rate Case Res R1'!EJ90</f>
        <v>53.998277596111649</v>
      </c>
      <c r="M16" s="300">
        <f>+L16-E16</f>
        <v>4.0392775961116598</v>
      </c>
      <c r="N16" s="306">
        <f>+M16/E16</f>
        <v>8.0851850439593684E-2</v>
      </c>
      <c r="O16" s="301">
        <f>+'Rate Case Res R1'!EN90</f>
        <v>55.606729384287206</v>
      </c>
      <c r="P16" s="298">
        <f>+O16-$C$16</f>
        <v>4.4472293842872048</v>
      </c>
      <c r="Q16" s="302">
        <f>+P16/$C$16</f>
        <v>8.6928710880426988E-2</v>
      </c>
      <c r="R16" s="303">
        <f>+'Rate Case Res R1'!EQ90</f>
        <v>55.880191732668742</v>
      </c>
      <c r="S16" s="304">
        <f>+R16-$D$16</f>
        <v>4.0871917326687424</v>
      </c>
      <c r="T16" s="305">
        <f>+S16/$D$16</f>
        <v>7.89139793537494E-2</v>
      </c>
      <c r="U16" s="300">
        <f>+'Rate Case Res R1'!EV90</f>
        <v>54.706807942913201</v>
      </c>
      <c r="V16" s="300">
        <f>+U16-$E$16</f>
        <v>4.7478079429132123</v>
      </c>
      <c r="W16" s="307">
        <f>+V16/$E$16</f>
        <v>9.5034086809448012E-2</v>
      </c>
    </row>
    <row r="17" spans="2:27" s="280" customFormat="1" ht="14">
      <c r="B17" s="310" t="s">
        <v>107</v>
      </c>
      <c r="C17" s="281"/>
      <c r="D17" s="281"/>
      <c r="E17" s="281"/>
      <c r="F17" s="282"/>
      <c r="G17" s="283">
        <f>+G16</f>
        <v>1.3658658516259834</v>
      </c>
      <c r="H17" s="284">
        <f>+H16</f>
        <v>2.6698186096931819E-2</v>
      </c>
      <c r="I17" s="285"/>
      <c r="J17" s="286">
        <f>+J16</f>
        <v>1.3449192139111119</v>
      </c>
      <c r="K17" s="287">
        <f>+K16</f>
        <v>2.5967200469389915E-2</v>
      </c>
      <c r="L17" s="288"/>
      <c r="M17" s="289">
        <f>+L16-C16</f>
        <v>2.8387775961116475</v>
      </c>
      <c r="N17" s="290">
        <f>+N16</f>
        <v>8.0851850439593684E-2</v>
      </c>
      <c r="O17" s="257"/>
      <c r="P17" s="283">
        <f>+O16-F16</f>
        <v>3.0813635326612214</v>
      </c>
      <c r="Q17" s="284">
        <f>(O16-F16)/F16</f>
        <v>5.866429453086492E-2</v>
      </c>
      <c r="R17" s="285"/>
      <c r="S17" s="286">
        <f>+R16-I16</f>
        <v>2.7422725187576305</v>
      </c>
      <c r="T17" s="287">
        <f>(R16-I16)/I16</f>
        <v>5.1606697426716773E-2</v>
      </c>
      <c r="U17" s="288"/>
      <c r="V17" s="289">
        <f>+U16-L16</f>
        <v>0.70853034680155247</v>
      </c>
      <c r="W17" s="292">
        <f>(U16-L16)/L16</f>
        <v>1.3121350871616928E-2</v>
      </c>
    </row>
    <row r="18" spans="2:27" ht="6" customHeight="1" thickBot="1"/>
    <row r="19" spans="2:27" s="243" customFormat="1" ht="18">
      <c r="B19" s="264"/>
      <c r="C19" s="664" t="s">
        <v>50</v>
      </c>
      <c r="D19" s="664"/>
      <c r="E19" s="664"/>
      <c r="F19" s="655" t="s">
        <v>170</v>
      </c>
      <c r="G19" s="656"/>
      <c r="H19" s="656"/>
      <c r="I19" s="656"/>
      <c r="J19" s="656"/>
      <c r="K19" s="656"/>
      <c r="L19" s="656"/>
      <c r="M19" s="656"/>
      <c r="N19" s="657"/>
      <c r="O19" s="655" t="s">
        <v>171</v>
      </c>
      <c r="P19" s="656"/>
      <c r="Q19" s="656"/>
      <c r="R19" s="656"/>
      <c r="S19" s="656"/>
      <c r="T19" s="656"/>
      <c r="U19" s="656"/>
      <c r="V19" s="656"/>
      <c r="W19" s="656"/>
    </row>
    <row r="20" spans="2:27" ht="43.5" customHeight="1">
      <c r="B20" s="658" t="s">
        <v>108</v>
      </c>
      <c r="C20" s="660" t="s">
        <v>161</v>
      </c>
      <c r="D20" s="662" t="s">
        <v>155</v>
      </c>
      <c r="E20" s="644" t="s">
        <v>139</v>
      </c>
      <c r="F20" s="648" t="s">
        <v>167</v>
      </c>
      <c r="G20" s="650" t="s">
        <v>164</v>
      </c>
      <c r="H20" s="651"/>
      <c r="I20" s="652" t="s">
        <v>158</v>
      </c>
      <c r="J20" s="642" t="s">
        <v>103</v>
      </c>
      <c r="K20" s="643"/>
      <c r="L20" s="644" t="s">
        <v>142</v>
      </c>
      <c r="M20" s="646" t="s">
        <v>146</v>
      </c>
      <c r="N20" s="647"/>
      <c r="O20" s="648" t="s">
        <v>168</v>
      </c>
      <c r="P20" s="650" t="s">
        <v>165</v>
      </c>
      <c r="Q20" s="651"/>
      <c r="R20" s="652" t="s">
        <v>159</v>
      </c>
      <c r="S20" s="642" t="s">
        <v>105</v>
      </c>
      <c r="T20" s="643"/>
      <c r="U20" s="644" t="s">
        <v>143</v>
      </c>
      <c r="V20" s="646" t="s">
        <v>147</v>
      </c>
      <c r="W20" s="646"/>
    </row>
    <row r="21" spans="2:27" ht="15" customHeight="1" thickBot="1">
      <c r="B21" s="659"/>
      <c r="C21" s="661"/>
      <c r="D21" s="663"/>
      <c r="E21" s="645"/>
      <c r="F21" s="649"/>
      <c r="G21" s="237" t="s">
        <v>78</v>
      </c>
      <c r="H21" s="279" t="s">
        <v>106</v>
      </c>
      <c r="I21" s="653"/>
      <c r="J21" s="239" t="str">
        <f>+'Rate Case Res R1'!FD78</f>
        <v>$</v>
      </c>
      <c r="K21" s="269" t="s">
        <v>106</v>
      </c>
      <c r="L21" s="645"/>
      <c r="M21" s="247" t="s">
        <v>78</v>
      </c>
      <c r="N21" s="254" t="s">
        <v>106</v>
      </c>
      <c r="O21" s="649"/>
      <c r="P21" s="237" t="s">
        <v>78</v>
      </c>
      <c r="Q21" s="279" t="s">
        <v>106</v>
      </c>
      <c r="R21" s="653"/>
      <c r="S21" s="239" t="s">
        <v>78</v>
      </c>
      <c r="T21" s="269" t="s">
        <v>106</v>
      </c>
      <c r="U21" s="645"/>
      <c r="V21" s="247" t="s">
        <v>78</v>
      </c>
      <c r="W21" s="247" t="s">
        <v>106</v>
      </c>
    </row>
    <row r="22" spans="2:27" ht="21" customHeight="1">
      <c r="B22" s="297" t="s">
        <v>74</v>
      </c>
      <c r="C22" s="233"/>
      <c r="D22" s="265"/>
      <c r="E22" s="248"/>
      <c r="F22" s="255"/>
      <c r="G22" s="234"/>
      <c r="H22" s="234"/>
      <c r="I22" s="270"/>
      <c r="J22" s="240"/>
      <c r="K22" s="271"/>
      <c r="L22" s="248"/>
      <c r="M22" s="248"/>
      <c r="N22" s="256"/>
      <c r="O22" s="255"/>
      <c r="P22" s="234"/>
      <c r="Q22" s="234"/>
      <c r="R22" s="270"/>
      <c r="S22" s="240"/>
      <c r="T22" s="271"/>
      <c r="U22" s="248"/>
      <c r="V22" s="248"/>
      <c r="W22" s="248"/>
    </row>
    <row r="23" spans="2:27" ht="14">
      <c r="B23" s="231" t="s">
        <v>73</v>
      </c>
      <c r="C23" s="294" t="s">
        <v>173</v>
      </c>
      <c r="D23" s="295" t="s">
        <v>173</v>
      </c>
      <c r="E23" s="296" t="s">
        <v>173</v>
      </c>
      <c r="F23" s="257">
        <f>+'Rate Case Res R1'!EZ80</f>
        <v>1.75</v>
      </c>
      <c r="G23" s="637" t="s">
        <v>1</v>
      </c>
      <c r="H23" s="638"/>
      <c r="I23" s="272">
        <f>+'Rate Case Res R1'!FC80</f>
        <v>1.75</v>
      </c>
      <c r="J23" s="639" t="s">
        <v>1</v>
      </c>
      <c r="K23" s="640"/>
      <c r="L23" s="249">
        <f>+'Rate Case Res R1'!FH80</f>
        <v>1.75</v>
      </c>
      <c r="M23" s="636" t="s">
        <v>1</v>
      </c>
      <c r="N23" s="641"/>
      <c r="O23" s="257">
        <f>+'Rate Case Res R1'!FL80</f>
        <v>2.2999999999999998</v>
      </c>
      <c r="P23" s="637" t="s">
        <v>1</v>
      </c>
      <c r="Q23" s="638"/>
      <c r="R23" s="272">
        <f>+'Rate Case Res R1'!FO80</f>
        <v>2.2999999999999998</v>
      </c>
      <c r="S23" s="639" t="s">
        <v>1</v>
      </c>
      <c r="T23" s="640"/>
      <c r="U23" s="249">
        <f>+'Rate Case Res R1'!FT80</f>
        <v>2.2999999999999998</v>
      </c>
      <c r="V23" s="636" t="s">
        <v>1</v>
      </c>
      <c r="W23" s="636"/>
    </row>
    <row r="24" spans="2:27" ht="14">
      <c r="B24" s="231" t="s">
        <v>52</v>
      </c>
      <c r="C24" s="294" t="s">
        <v>173</v>
      </c>
      <c r="D24" s="295" t="s">
        <v>173</v>
      </c>
      <c r="E24" s="296" t="s">
        <v>173</v>
      </c>
      <c r="F24" s="257">
        <f>+'Rate Case Res R1'!EZ81</f>
        <v>6.25</v>
      </c>
      <c r="G24" s="637" t="s">
        <v>1</v>
      </c>
      <c r="H24" s="638"/>
      <c r="I24" s="272">
        <f>+'Rate Case Res R1'!FC81</f>
        <v>6.25</v>
      </c>
      <c r="J24" s="639" t="s">
        <v>1</v>
      </c>
      <c r="K24" s="640"/>
      <c r="L24" s="249">
        <f>+'Rate Case Res R1'!FH81</f>
        <v>6.25</v>
      </c>
      <c r="M24" s="636" t="s">
        <v>1</v>
      </c>
      <c r="N24" s="641"/>
      <c r="O24" s="257">
        <f>+'Rate Case Res R1'!FL81</f>
        <v>7.9</v>
      </c>
      <c r="P24" s="637" t="s">
        <v>1</v>
      </c>
      <c r="Q24" s="638"/>
      <c r="R24" s="272">
        <f>+'Rate Case Res R1'!FO81</f>
        <v>7.9</v>
      </c>
      <c r="S24" s="639" t="s">
        <v>1</v>
      </c>
      <c r="T24" s="640"/>
      <c r="U24" s="249">
        <f>+'Rate Case Res R1'!FT81</f>
        <v>7.9</v>
      </c>
      <c r="V24" s="636" t="s">
        <v>1</v>
      </c>
      <c r="W24" s="636"/>
    </row>
    <row r="25" spans="2:27" ht="14">
      <c r="B25" s="231" t="s">
        <v>53</v>
      </c>
      <c r="C25" s="294" t="s">
        <v>173</v>
      </c>
      <c r="D25" s="295" t="s">
        <v>173</v>
      </c>
      <c r="E25" s="296" t="s">
        <v>173</v>
      </c>
      <c r="F25" s="257">
        <f>+'Rate Case Res R1'!EZ82</f>
        <v>18.5</v>
      </c>
      <c r="G25" s="637" t="s">
        <v>1</v>
      </c>
      <c r="H25" s="638"/>
      <c r="I25" s="272">
        <f>+'Rate Case Res R1'!FC82</f>
        <v>18.5</v>
      </c>
      <c r="J25" s="639" t="s">
        <v>1</v>
      </c>
      <c r="K25" s="640"/>
      <c r="L25" s="249">
        <f>+'Rate Case Res R1'!FH82</f>
        <v>18.5</v>
      </c>
      <c r="M25" s="636" t="s">
        <v>1</v>
      </c>
      <c r="N25" s="641"/>
      <c r="O25" s="257">
        <f>+'Rate Case Res R1'!FL82</f>
        <v>22.7</v>
      </c>
      <c r="P25" s="637" t="s">
        <v>1</v>
      </c>
      <c r="Q25" s="638"/>
      <c r="R25" s="272">
        <f>+'Rate Case Res R1'!FO82</f>
        <v>22.7</v>
      </c>
      <c r="S25" s="639" t="s">
        <v>1</v>
      </c>
      <c r="T25" s="640"/>
      <c r="U25" s="249">
        <f>+'Rate Case Res R1'!FT82</f>
        <v>22.7</v>
      </c>
      <c r="V25" s="636" t="s">
        <v>1</v>
      </c>
      <c r="W25" s="636"/>
    </row>
    <row r="26" spans="2:27" ht="21" customHeight="1">
      <c r="B26" s="297" t="s">
        <v>76</v>
      </c>
      <c r="C26" s="234"/>
      <c r="D26" s="266"/>
      <c r="E26" s="250"/>
      <c r="F26" s="259"/>
      <c r="G26" s="233"/>
      <c r="H26" s="233"/>
      <c r="I26" s="274"/>
      <c r="J26" s="241"/>
      <c r="K26" s="273"/>
      <c r="L26" s="250"/>
      <c r="M26" s="250"/>
      <c r="N26" s="258"/>
      <c r="O26" s="259"/>
      <c r="P26" s="233"/>
      <c r="Q26" s="233"/>
      <c r="R26" s="274"/>
      <c r="S26" s="241"/>
      <c r="T26" s="273"/>
      <c r="U26" s="250"/>
      <c r="V26" s="250"/>
      <c r="W26" s="250"/>
    </row>
    <row r="27" spans="2:27" ht="14">
      <c r="B27" s="231" t="s">
        <v>73</v>
      </c>
      <c r="C27" s="235">
        <f>+C12</f>
        <v>0.14616999999999999</v>
      </c>
      <c r="D27" s="267">
        <f>+D12</f>
        <v>0.14798</v>
      </c>
      <c r="E27" s="251">
        <f>+E12</f>
        <v>0.14273999999999998</v>
      </c>
      <c r="F27" s="260">
        <f>+'Rate Case Res R1'!EZ84</f>
        <v>0.15489636272104096</v>
      </c>
      <c r="G27" s="235">
        <f>+'Rate Case Res R1'!FA84</f>
        <v>1.2156362721040981E-2</v>
      </c>
      <c r="H27" s="244">
        <f>+'Rate Case Res R1'!FB84</f>
        <v>7.834621971536701E-2</v>
      </c>
      <c r="I27" s="275">
        <f>+'Rate Case Res R1'!FC84</f>
        <v>0.15546283378283132</v>
      </c>
      <c r="J27" s="242">
        <f>+'Rate Case Res R1'!FD84</f>
        <v>7.4828337828313218E-3</v>
      </c>
      <c r="K27" s="276">
        <f>+'Rate Case Res R1'!FE84</f>
        <v>5.1192678270721229E-2</v>
      </c>
      <c r="L27" s="251">
        <f>+'Rate Case Res R1'!FH84</f>
        <v>0.15333962014696342</v>
      </c>
      <c r="M27" s="251">
        <f>+'Rate Case Res R1'!FI84</f>
        <v>1.0599620146963445E-2</v>
      </c>
      <c r="N27" s="261">
        <f>+'Rate Case Res R1'!FJ84</f>
        <v>7.4258232779623415E-2</v>
      </c>
      <c r="O27" s="260">
        <f>+'Rate Case Res R1'!FL84</f>
        <v>0.15646108387367341</v>
      </c>
      <c r="P27" s="235">
        <f>+'Rate Case Res R1'!FM84</f>
        <v>1.3721083873673434E-2</v>
      </c>
      <c r="Q27" s="244">
        <f>+'Rate Case Res R1'!FN84</f>
        <v>8.8582350370513749E-2</v>
      </c>
      <c r="R27" s="275">
        <f>+'Rate Case Res R1'!FO84</f>
        <v>0.15665485195047138</v>
      </c>
      <c r="S27" s="242">
        <f>+'Rate Case Res R1'!FP84</f>
        <v>8.6748519504713795E-3</v>
      </c>
      <c r="T27" s="276">
        <f>+'Rate Case Res R1'!FQ84</f>
        <v>5.934769070583143E-2</v>
      </c>
      <c r="U27" s="251">
        <f>+'Rate Case Res R1'!FT84</f>
        <v>0.15618090087519887</v>
      </c>
      <c r="V27" s="251">
        <f>+'Rate Case Res R1'!FU84</f>
        <v>1.3440900875198891E-2</v>
      </c>
      <c r="W27" s="291">
        <f>+'Rate Case Res R1'!FV84</f>
        <v>9.4163520212966881E-2</v>
      </c>
      <c r="X27" s="169"/>
      <c r="AA27" s="201"/>
    </row>
    <row r="28" spans="2:27" ht="14">
      <c r="B28" s="231" t="s">
        <v>52</v>
      </c>
      <c r="C28" s="235">
        <f t="shared" ref="C28:E29" si="0">+C13</f>
        <v>0.17416999999999999</v>
      </c>
      <c r="D28" s="267">
        <f t="shared" si="0"/>
        <v>0.17598</v>
      </c>
      <c r="E28" s="251">
        <f t="shared" si="0"/>
        <v>0.17073999999999998</v>
      </c>
      <c r="F28" s="260">
        <f>+'Rate Case Res R1'!EZ85</f>
        <v>0.20322636272104097</v>
      </c>
      <c r="G28" s="235">
        <f>+'Rate Case Res R1'!FA85</f>
        <v>3.2486362721040996E-2</v>
      </c>
      <c r="H28" s="244">
        <f>+'Rate Case Res R1'!FB85</f>
        <v>0.16621989524274219</v>
      </c>
      <c r="I28" s="275">
        <f>+'Rate Case Res R1'!FC85</f>
        <v>0.20379283378283133</v>
      </c>
      <c r="J28" s="242">
        <f>+'Rate Case Res R1'!FD85</f>
        <v>2.7812833782831337E-2</v>
      </c>
      <c r="K28" s="276">
        <f>+'Rate Case Res R1'!FE85</f>
        <v>0.15968785544486042</v>
      </c>
      <c r="L28" s="251">
        <f>+'Rate Case Res R1'!FH85</f>
        <v>0.20166962014696344</v>
      </c>
      <c r="M28" s="251">
        <f>+'Rate Case Res R1'!FI85</f>
        <v>3.092962014696346E-2</v>
      </c>
      <c r="N28" s="261">
        <f>+'Rate Case Res R1'!FJ85</f>
        <v>0.1811504049839725</v>
      </c>
      <c r="O28" s="260">
        <f>+'Rate Case Res R1'!FL85</f>
        <v>0.21505108387367344</v>
      </c>
      <c r="P28" s="235">
        <f>+'Rate Case Res R1'!FM85</f>
        <v>4.4311083873673468E-2</v>
      </c>
      <c r="Q28" s="244">
        <f>+'Rate Case Res R1'!FN85</f>
        <v>0.21803806986644325</v>
      </c>
      <c r="R28" s="275">
        <f>+'Rate Case Res R1'!FO85</f>
        <v>0.21524485195047141</v>
      </c>
      <c r="S28" s="242">
        <f>+'Rate Case Res R1'!FP85</f>
        <v>3.9264851950471413E-2</v>
      </c>
      <c r="T28" s="276">
        <f>+'Rate Case Res R1'!FQ85</f>
        <v>0.22543981139387617</v>
      </c>
      <c r="U28" s="251">
        <f>+'Rate Case Res R1'!FT85</f>
        <v>0.2147709008751989</v>
      </c>
      <c r="V28" s="251">
        <f>+'Rate Case Res R1'!FU85</f>
        <v>4.4030900875198925E-2</v>
      </c>
      <c r="W28" s="291">
        <f>+'Rate Case Res R1'!FV85</f>
        <v>0.25788275082112527</v>
      </c>
      <c r="X28" s="169"/>
      <c r="AA28" s="201"/>
    </row>
    <row r="29" spans="2:27" ht="14">
      <c r="B29" s="231" t="s">
        <v>53</v>
      </c>
      <c r="C29" s="235">
        <f t="shared" si="0"/>
        <v>0.21587000000000001</v>
      </c>
      <c r="D29" s="267">
        <f t="shared" si="0"/>
        <v>0.17598</v>
      </c>
      <c r="E29" s="251">
        <f t="shared" si="0"/>
        <v>0.17073999999999998</v>
      </c>
      <c r="F29" s="260">
        <f>+'Rate Case Res R1'!EZ86</f>
        <v>0.27932636272104094</v>
      </c>
      <c r="G29" s="235">
        <f>+'Rate Case Res R1'!FA86</f>
        <v>0.10858636272104097</v>
      </c>
      <c r="H29" s="244">
        <f>+'Rate Case Res R1'!FB86</f>
        <v>0.41241787861558321</v>
      </c>
      <c r="I29" s="275">
        <f>+'Rate Case Res R1'!FC86</f>
        <v>0.20379283378283133</v>
      </c>
      <c r="J29" s="242">
        <f>+'Rate Case Res R1'!FD86</f>
        <v>2.7812833782831337E-2</v>
      </c>
      <c r="K29" s="276">
        <f>+'Rate Case Res R1'!FE86</f>
        <v>0.12884066235619279</v>
      </c>
      <c r="L29" s="251">
        <f>+'Rate Case Res R1'!FH86</f>
        <v>0.20166962014696344</v>
      </c>
      <c r="M29" s="251">
        <f>+'Rate Case Res R1'!FI86</f>
        <v>3.092962014696346E-2</v>
      </c>
      <c r="N29" s="261">
        <f>+'Rate Case Res R1'!FJ86</f>
        <v>0.1811504049839725</v>
      </c>
      <c r="O29" s="260">
        <f>+'Rate Case Res R1'!FL86</f>
        <v>0.30206108387367336</v>
      </c>
      <c r="P29" s="235">
        <f>+'Rate Case Res R1'!FM86</f>
        <v>0.13132108387367339</v>
      </c>
      <c r="Q29" s="244">
        <f>+'Rate Case Res R1'!FN86</f>
        <v>0.47013494392157246</v>
      </c>
      <c r="R29" s="275">
        <f>+'Rate Case Res R1'!FO86</f>
        <v>0.21524485195047141</v>
      </c>
      <c r="S29" s="242">
        <f>+'Rate Case Res R1'!FP86</f>
        <v>3.9264851950471413E-2</v>
      </c>
      <c r="T29" s="276">
        <f>+'Rate Case Res R1'!FQ86</f>
        <v>0.18189119354459357</v>
      </c>
      <c r="U29" s="251">
        <f>+'Rate Case Res R1'!FT86</f>
        <v>0.2147709008751989</v>
      </c>
      <c r="V29" s="251">
        <f>+'Rate Case Res R1'!FU86</f>
        <v>4.4030900875198925E-2</v>
      </c>
      <c r="W29" s="291">
        <f>+'Rate Case Res R1'!FV86</f>
        <v>0.25788275082112527</v>
      </c>
      <c r="X29" s="169"/>
      <c r="AA29" s="201"/>
    </row>
    <row r="30" spans="2:27" ht="7.5" customHeight="1">
      <c r="B30" s="229"/>
      <c r="C30" s="236"/>
      <c r="D30" s="268"/>
      <c r="E30" s="252"/>
      <c r="F30" s="262"/>
      <c r="G30" s="236"/>
      <c r="H30" s="245"/>
      <c r="I30" s="277"/>
      <c r="J30" s="238"/>
      <c r="K30" s="278"/>
      <c r="L30" s="252"/>
      <c r="M30" s="252"/>
      <c r="N30" s="263"/>
      <c r="O30" s="262"/>
      <c r="P30" s="236"/>
      <c r="Q30" s="245"/>
      <c r="R30" s="277"/>
      <c r="S30" s="238"/>
      <c r="T30" s="278"/>
      <c r="U30" s="252"/>
      <c r="V30" s="252"/>
      <c r="W30" s="253"/>
      <c r="X30" s="169"/>
    </row>
    <row r="31" spans="2:27" ht="35.25" customHeight="1">
      <c r="B31" s="232" t="s">
        <v>109</v>
      </c>
      <c r="C31" s="298">
        <f>+C16</f>
        <v>51.159500000000001</v>
      </c>
      <c r="D31" s="299">
        <f>+D16</f>
        <v>51.792999999999999</v>
      </c>
      <c r="E31" s="300">
        <f>+E16</f>
        <v>49.958999999999989</v>
      </c>
      <c r="F31" s="301">
        <f>+'Rate Case Res R1'!EZ90</f>
        <v>55.963726952364333</v>
      </c>
      <c r="G31" s="298">
        <f>+F31-$C$16</f>
        <v>4.8042269523643313</v>
      </c>
      <c r="H31" s="302">
        <f>+G31/$C$16</f>
        <v>9.3906839440657766E-2</v>
      </c>
      <c r="I31" s="303">
        <f>+'Rate Case Res R1'!FC90</f>
        <v>56.161991823990959</v>
      </c>
      <c r="J31" s="304">
        <f>+I31-$D$16</f>
        <v>4.3689918239909602</v>
      </c>
      <c r="K31" s="305">
        <f>+J31/$D$16</f>
        <v>8.4354870812483551E-2</v>
      </c>
      <c r="L31" s="300">
        <f>+'Rate Case Res R1'!FH90</f>
        <v>55.418867051437196</v>
      </c>
      <c r="M31" s="300">
        <f>+L31-$E$16</f>
        <v>5.4598670514372074</v>
      </c>
      <c r="N31" s="306">
        <f>+M31/$E$16</f>
        <v>0.10928695633293718</v>
      </c>
      <c r="O31" s="301">
        <f>+'Rate Case Res R1'!FL90</f>
        <v>57.061379355785689</v>
      </c>
      <c r="P31" s="298">
        <f>+O31-$C$16</f>
        <v>5.9018793557856881</v>
      </c>
      <c r="Q31" s="302">
        <f>+P31/$C$16</f>
        <v>0.115362334576876</v>
      </c>
      <c r="R31" s="303">
        <f>+'Rate Case Res R1'!FO90</f>
        <v>57.129198182664979</v>
      </c>
      <c r="S31" s="304">
        <f>+R31-$D$16</f>
        <v>5.3361981826649796</v>
      </c>
      <c r="T31" s="305">
        <f>+S31/$D$16</f>
        <v>0.10302933181443399</v>
      </c>
      <c r="U31" s="300">
        <f>+'Rate Case Res R1'!FT90</f>
        <v>56.9633153063196</v>
      </c>
      <c r="V31" s="300">
        <f>+U31-$E$16</f>
        <v>7.0043153063196115</v>
      </c>
      <c r="W31" s="307">
        <f>+V31/$E$16</f>
        <v>0.14020127116875064</v>
      </c>
      <c r="X31" s="204"/>
    </row>
    <row r="32" spans="2:27" s="280" customFormat="1" ht="14">
      <c r="B32" s="310" t="s">
        <v>107</v>
      </c>
      <c r="C32" s="281"/>
      <c r="D32" s="281"/>
      <c r="E32" s="281"/>
      <c r="F32" s="282"/>
      <c r="G32" s="283">
        <f>+F31-O16</f>
        <v>0.35699756807712646</v>
      </c>
      <c r="H32" s="284">
        <f>(F31-O16)/O16</f>
        <v>6.4200425385565526E-3</v>
      </c>
      <c r="I32" s="285"/>
      <c r="J32" s="286">
        <f>+I31-R16</f>
        <v>0.28180009132221784</v>
      </c>
      <c r="K32" s="287">
        <f>(I31-R16)/R16</f>
        <v>5.0429335080013973E-3</v>
      </c>
      <c r="L32" s="288"/>
      <c r="M32" s="289">
        <f>+L31-U16</f>
        <v>0.71205910852399512</v>
      </c>
      <c r="N32" s="290">
        <f>(L31-U16)/U16</f>
        <v>1.3015914020555394E-2</v>
      </c>
      <c r="O32" s="257"/>
      <c r="P32" s="283">
        <f>+O31-F31</f>
        <v>1.0976524034213568</v>
      </c>
      <c r="Q32" s="284">
        <f>(O31-F31)/F31</f>
        <v>1.9613640177246695E-2</v>
      </c>
      <c r="R32" s="285"/>
      <c r="S32" s="286">
        <f>+R31-I31</f>
        <v>0.96720635867401938</v>
      </c>
      <c r="T32" s="287">
        <f>(R31-I31)/I31</f>
        <v>1.7221724644403615E-2</v>
      </c>
      <c r="U32" s="288"/>
      <c r="V32" s="289">
        <f>+U31-L31</f>
        <v>1.5444482548824041</v>
      </c>
      <c r="W32" s="292">
        <f>(U31-L31)/L31</f>
        <v>2.7868636387837369E-2</v>
      </c>
    </row>
    <row r="33" spans="1:29" s="280" customFormat="1" ht="14">
      <c r="B33" s="310"/>
      <c r="C33" s="281"/>
      <c r="D33" s="281"/>
      <c r="E33" s="281"/>
      <c r="F33" s="407"/>
      <c r="G33" s="407"/>
      <c r="H33" s="407"/>
      <c r="I33" s="407"/>
      <c r="J33" s="407"/>
      <c r="K33" s="407"/>
      <c r="L33" s="407"/>
      <c r="M33" s="407"/>
      <c r="N33" s="407"/>
      <c r="O33" s="407"/>
      <c r="P33" s="407"/>
      <c r="Q33" s="407"/>
      <c r="R33" s="407"/>
      <c r="S33" s="407"/>
      <c r="T33" s="407"/>
      <c r="U33" s="407"/>
      <c r="V33" s="407"/>
      <c r="W33" s="407"/>
      <c r="X33" s="407"/>
      <c r="Y33" s="407"/>
      <c r="Z33" s="407"/>
    </row>
    <row r="34" spans="1:29" s="280" customFormat="1" ht="33" customHeight="1">
      <c r="A34" s="409"/>
      <c r="B34" s="411"/>
      <c r="C34" s="665" t="s">
        <v>198</v>
      </c>
      <c r="D34" s="665"/>
      <c r="E34" s="665"/>
      <c r="F34" s="665"/>
      <c r="G34" s="665"/>
      <c r="H34" s="665"/>
      <c r="I34" s="411"/>
      <c r="J34" s="411"/>
      <c r="K34" s="411"/>
      <c r="L34" s="666" t="s">
        <v>214</v>
      </c>
      <c r="M34" s="666"/>
      <c r="N34" s="666"/>
      <c r="O34" s="666"/>
      <c r="P34" s="666"/>
      <c r="Q34" s="666"/>
      <c r="R34" s="666"/>
      <c r="S34" s="666"/>
      <c r="T34" s="666"/>
      <c r="U34" s="666"/>
      <c r="V34" s="411"/>
      <c r="W34" s="411"/>
      <c r="X34" s="411"/>
      <c r="Y34" s="411"/>
      <c r="Z34" s="409"/>
      <c r="AA34" s="411"/>
      <c r="AB34" s="411"/>
      <c r="AC34" s="411"/>
    </row>
    <row r="35" spans="1:29" s="280" customFormat="1" ht="13.5" customHeight="1">
      <c r="A35" s="409"/>
      <c r="B35" s="409"/>
      <c r="C35" s="667" t="s">
        <v>108</v>
      </c>
      <c r="D35" s="668"/>
      <c r="E35" s="673" t="s">
        <v>199</v>
      </c>
      <c r="F35" s="676" t="s">
        <v>200</v>
      </c>
      <c r="G35" s="679" t="s">
        <v>201</v>
      </c>
      <c r="H35" s="680"/>
      <c r="I35" s="411"/>
      <c r="J35" s="411"/>
      <c r="K35" s="411"/>
      <c r="L35" s="436"/>
      <c r="M35" s="436"/>
      <c r="N35" s="436"/>
      <c r="O35" s="436"/>
      <c r="P35" s="436"/>
      <c r="Q35" s="436"/>
      <c r="R35" s="436"/>
      <c r="S35" s="436"/>
      <c r="T35" s="436"/>
      <c r="U35" s="436"/>
      <c r="V35" s="411"/>
      <c r="W35" s="411"/>
      <c r="X35" s="411"/>
      <c r="Y35" s="411"/>
      <c r="Z35" s="409"/>
      <c r="AA35" s="411"/>
      <c r="AB35" s="411"/>
      <c r="AC35" s="411"/>
    </row>
    <row r="36" spans="1:29" s="280" customFormat="1" ht="21.75" customHeight="1">
      <c r="A36" s="409"/>
      <c r="B36" s="409"/>
      <c r="C36" s="669"/>
      <c r="D36" s="670"/>
      <c r="E36" s="674"/>
      <c r="F36" s="677"/>
      <c r="G36" s="679"/>
      <c r="H36" s="680"/>
      <c r="I36" s="411"/>
      <c r="J36" s="411"/>
      <c r="K36" s="411"/>
      <c r="L36" s="683" t="s">
        <v>108</v>
      </c>
      <c r="M36" s="667"/>
      <c r="N36" s="667"/>
      <c r="O36" s="685" t="s">
        <v>202</v>
      </c>
      <c r="P36" s="685" t="s">
        <v>203</v>
      </c>
      <c r="Q36" s="685" t="s">
        <v>204</v>
      </c>
      <c r="R36" s="685" t="s">
        <v>205</v>
      </c>
      <c r="S36" s="667" t="s">
        <v>206</v>
      </c>
      <c r="T36" s="694" t="s">
        <v>207</v>
      </c>
      <c r="U36" s="695"/>
      <c r="V36" s="411"/>
      <c r="W36" s="411"/>
      <c r="X36" s="411"/>
      <c r="Y36" s="411"/>
      <c r="Z36" s="409"/>
      <c r="AA36" s="411"/>
      <c r="AB36" s="411"/>
      <c r="AC36" s="411"/>
    </row>
    <row r="37" spans="1:29" s="280" customFormat="1" ht="36.75" customHeight="1" thickBot="1">
      <c r="A37" s="409"/>
      <c r="B37" s="412"/>
      <c r="C37" s="671"/>
      <c r="D37" s="672"/>
      <c r="E37" s="675"/>
      <c r="F37" s="678"/>
      <c r="G37" s="681"/>
      <c r="H37" s="682"/>
      <c r="I37" s="411"/>
      <c r="J37" s="411"/>
      <c r="K37" s="411"/>
      <c r="L37" s="684"/>
      <c r="M37" s="671"/>
      <c r="N37" s="671"/>
      <c r="O37" s="671"/>
      <c r="P37" s="671"/>
      <c r="Q37" s="671"/>
      <c r="R37" s="671"/>
      <c r="S37" s="671"/>
      <c r="T37" s="696"/>
      <c r="U37" s="697"/>
      <c r="V37" s="411"/>
      <c r="W37" s="411"/>
      <c r="X37" s="411"/>
      <c r="Y37" s="411"/>
      <c r="Z37" s="409"/>
      <c r="AA37" s="411"/>
      <c r="AB37" s="411"/>
      <c r="AC37" s="411"/>
    </row>
    <row r="38" spans="1:29" s="280" customFormat="1" ht="21.75" customHeight="1">
      <c r="A38" s="409"/>
      <c r="B38" s="297"/>
      <c r="C38" s="409"/>
      <c r="D38" s="418" t="s">
        <v>175</v>
      </c>
      <c r="E38" s="698" t="s">
        <v>212</v>
      </c>
      <c r="F38" s="699"/>
      <c r="G38" s="428"/>
      <c r="H38" s="429"/>
      <c r="I38" s="411"/>
      <c r="J38" s="411"/>
      <c r="K38" s="411"/>
      <c r="L38" s="700" t="s">
        <v>208</v>
      </c>
      <c r="M38" s="701"/>
      <c r="N38" s="701"/>
      <c r="O38" s="422">
        <f>+H17</f>
        <v>2.6698186096931819E-2</v>
      </c>
      <c r="P38" s="422">
        <f>+Q17</f>
        <v>5.866429453086492E-2</v>
      </c>
      <c r="Q38" s="422">
        <f>+H32</f>
        <v>6.4200425385565526E-3</v>
      </c>
      <c r="R38" s="440">
        <f>+Q32</f>
        <v>1.9613640177246695E-2</v>
      </c>
      <c r="S38" s="439">
        <f>AVERAGE(O38:R38)</f>
        <v>2.7849040835899994E-2</v>
      </c>
      <c r="T38" s="702">
        <f>RATE(4,0,-C16,O31)</f>
        <v>2.7670745207713596E-2</v>
      </c>
      <c r="U38" s="703"/>
      <c r="V38" s="411"/>
      <c r="W38" s="411"/>
      <c r="X38" s="411"/>
      <c r="Y38" s="411"/>
      <c r="Z38" s="409"/>
      <c r="AA38" s="411"/>
      <c r="AB38" s="421"/>
      <c r="AC38" s="411"/>
    </row>
    <row r="39" spans="1:29" s="280" customFormat="1" ht="16">
      <c r="A39" s="409"/>
      <c r="B39" s="408"/>
      <c r="C39" s="409"/>
      <c r="D39" s="419" t="s">
        <v>73</v>
      </c>
      <c r="E39" s="415" t="s">
        <v>1</v>
      </c>
      <c r="F39" s="417">
        <f>+'Rate Case Res R1'!FW37</f>
        <v>2.2999999999999998</v>
      </c>
      <c r="G39" s="688" t="s">
        <v>1</v>
      </c>
      <c r="H39" s="689"/>
      <c r="I39" s="411"/>
      <c r="J39" s="411"/>
      <c r="K39" s="411"/>
      <c r="L39" s="710" t="s">
        <v>209</v>
      </c>
      <c r="M39" s="711"/>
      <c r="N39" s="711"/>
      <c r="O39" s="434">
        <f>+K17</f>
        <v>2.5967200469389915E-2</v>
      </c>
      <c r="P39" s="434">
        <f>+T17</f>
        <v>5.1606697426716773E-2</v>
      </c>
      <c r="Q39" s="434">
        <f>+K32</f>
        <v>5.0429335080013973E-3</v>
      </c>
      <c r="R39" s="434">
        <f>+T32</f>
        <v>1.7221724644403615E-2</v>
      </c>
      <c r="S39" s="435">
        <f>AVERAGE(O39:R39)</f>
        <v>2.4959639012127922E-2</v>
      </c>
      <c r="T39" s="686">
        <f>RATE(4,0,-D16,R31)</f>
        <v>2.4818048495055898E-2</v>
      </c>
      <c r="U39" s="687"/>
      <c r="V39" s="411"/>
      <c r="W39" s="411"/>
      <c r="X39" s="411"/>
      <c r="Y39" s="411"/>
      <c r="Z39" s="409"/>
      <c r="AA39" s="411"/>
      <c r="AB39" s="411"/>
      <c r="AC39" s="411"/>
    </row>
    <row r="40" spans="1:29" s="280" customFormat="1" ht="16">
      <c r="A40" s="409"/>
      <c r="B40" s="408"/>
      <c r="C40" s="409"/>
      <c r="D40" s="419" t="s">
        <v>52</v>
      </c>
      <c r="E40" s="415" t="s">
        <v>1</v>
      </c>
      <c r="F40" s="417">
        <f>+'Rate Case Res R1'!FW38</f>
        <v>7.9</v>
      </c>
      <c r="G40" s="688" t="s">
        <v>1</v>
      </c>
      <c r="H40" s="689"/>
      <c r="I40" s="411"/>
      <c r="J40" s="411"/>
      <c r="K40" s="411"/>
      <c r="L40" s="690" t="s">
        <v>210</v>
      </c>
      <c r="M40" s="691"/>
      <c r="N40" s="691"/>
      <c r="O40" s="423">
        <f>+N17</f>
        <v>8.0851850439593684E-2</v>
      </c>
      <c r="P40" s="423">
        <f>+W17</f>
        <v>1.3121350871616928E-2</v>
      </c>
      <c r="Q40" s="423">
        <f>+N32</f>
        <v>1.3015914020555394E-2</v>
      </c>
      <c r="R40" s="423">
        <f>+W32</f>
        <v>2.7868636387837369E-2</v>
      </c>
      <c r="S40" s="424">
        <f>AVERAGE(O40:R40)</f>
        <v>3.3714437929900844E-2</v>
      </c>
      <c r="T40" s="692">
        <f>RATE(4,0,-E16,U31)</f>
        <v>3.33450899403357E-2</v>
      </c>
      <c r="U40" s="693"/>
      <c r="V40" s="411"/>
      <c r="W40" s="411"/>
      <c r="X40" s="411"/>
      <c r="Y40" s="411"/>
      <c r="Z40" s="409"/>
      <c r="AA40" s="411"/>
      <c r="AB40" s="411"/>
      <c r="AC40" s="411"/>
    </row>
    <row r="41" spans="1:29" s="280" customFormat="1" ht="14">
      <c r="A41" s="409"/>
      <c r="B41" s="408"/>
      <c r="C41" s="409"/>
      <c r="D41" s="419" t="s">
        <v>53</v>
      </c>
      <c r="E41" s="415" t="s">
        <v>1</v>
      </c>
      <c r="F41" s="417">
        <f>+'Rate Case Res R1'!FW39</f>
        <v>22.7</v>
      </c>
      <c r="G41" s="688" t="s">
        <v>1</v>
      </c>
      <c r="H41" s="689"/>
      <c r="I41" s="411"/>
      <c r="J41" s="411"/>
      <c r="K41" s="411"/>
      <c r="L41" s="411"/>
      <c r="M41" s="411"/>
      <c r="N41" s="411"/>
      <c r="O41" s="411"/>
      <c r="P41" s="411"/>
      <c r="Q41" s="411"/>
      <c r="R41" s="411"/>
      <c r="S41" s="411"/>
      <c r="T41" s="411"/>
      <c r="U41" s="411"/>
      <c r="V41" s="411"/>
      <c r="W41" s="411"/>
      <c r="X41" s="411"/>
      <c r="Y41" s="411"/>
      <c r="Z41" s="409"/>
      <c r="AA41" s="411"/>
      <c r="AB41" s="411"/>
      <c r="AC41" s="411"/>
    </row>
    <row r="42" spans="1:29" s="280" customFormat="1" ht="14">
      <c r="A42" s="409"/>
      <c r="B42" s="408"/>
      <c r="C42" s="409"/>
      <c r="D42" s="419"/>
      <c r="E42" s="706" t="s">
        <v>213</v>
      </c>
      <c r="F42" s="707"/>
      <c r="G42" s="430"/>
      <c r="H42" s="431"/>
      <c r="I42" s="411"/>
      <c r="J42" s="411"/>
      <c r="K42" s="411"/>
      <c r="L42" s="411"/>
      <c r="M42" s="411"/>
      <c r="N42" s="411"/>
      <c r="O42" s="411"/>
      <c r="P42" s="411"/>
      <c r="Q42" s="411"/>
      <c r="R42" s="411"/>
      <c r="S42" s="411"/>
      <c r="T42" s="411"/>
      <c r="U42" s="411"/>
      <c r="V42" s="411"/>
      <c r="W42" s="411"/>
      <c r="X42" s="411"/>
      <c r="Y42" s="411"/>
      <c r="Z42" s="409"/>
      <c r="AA42" s="411"/>
      <c r="AB42" s="411"/>
      <c r="AC42" s="411"/>
    </row>
    <row r="43" spans="1:29" s="280" customFormat="1" ht="16">
      <c r="A43" s="409"/>
      <c r="B43" s="408"/>
      <c r="C43" s="309"/>
      <c r="D43" s="418" t="s">
        <v>76</v>
      </c>
      <c r="E43" s="415"/>
      <c r="F43" s="416"/>
      <c r="G43" s="430"/>
      <c r="H43" s="431"/>
      <c r="I43" s="411"/>
      <c r="J43" s="411"/>
      <c r="K43" s="411"/>
      <c r="L43" s="411"/>
      <c r="M43" s="411"/>
      <c r="N43" s="411"/>
      <c r="O43" s="411"/>
      <c r="P43" s="411"/>
      <c r="Q43" s="411"/>
      <c r="R43" s="411"/>
      <c r="S43" s="411"/>
      <c r="T43" s="411"/>
      <c r="U43" s="411"/>
      <c r="V43" s="411"/>
      <c r="W43" s="411"/>
      <c r="X43" s="411"/>
      <c r="Y43" s="411"/>
      <c r="Z43" s="409"/>
      <c r="AA43" s="411"/>
      <c r="AB43" s="411"/>
      <c r="AC43" s="411"/>
    </row>
    <row r="44" spans="1:29" s="280" customFormat="1" ht="14">
      <c r="A44" s="409"/>
      <c r="B44" s="408"/>
      <c r="C44" s="231"/>
      <c r="D44" s="231" t="s">
        <v>73</v>
      </c>
      <c r="E44" s="437">
        <f>+E12</f>
        <v>0.14273999999999998</v>
      </c>
      <c r="F44" s="438">
        <f>+'Rate Case Res R1'!FW31</f>
        <v>0.15712720182043302</v>
      </c>
      <c r="G44" s="708">
        <f>RATE(4.25,0,-E44,F44)</f>
        <v>2.285271468945263E-2</v>
      </c>
      <c r="H44" s="709"/>
      <c r="I44" s="411"/>
      <c r="J44" s="411"/>
      <c r="K44" s="411"/>
      <c r="L44" s="411"/>
      <c r="M44" s="411"/>
      <c r="N44" s="411"/>
      <c r="O44" s="411"/>
      <c r="P44" s="411"/>
      <c r="Q44" s="411"/>
      <c r="R44" s="411"/>
      <c r="S44" s="411"/>
      <c r="T44" s="411"/>
      <c r="U44" s="411"/>
      <c r="V44" s="411"/>
      <c r="W44" s="411"/>
      <c r="X44" s="411"/>
      <c r="Y44" s="411"/>
      <c r="Z44" s="409"/>
      <c r="AA44" s="411"/>
      <c r="AB44" s="411"/>
      <c r="AC44" s="411"/>
    </row>
    <row r="45" spans="1:29" s="280" customFormat="1" ht="14">
      <c r="A45" s="409"/>
      <c r="B45" s="408"/>
      <c r="C45" s="231"/>
      <c r="D45" s="231" t="s">
        <v>52</v>
      </c>
      <c r="E45" s="437">
        <f>+E13</f>
        <v>0.17073999999999998</v>
      </c>
      <c r="F45" s="438">
        <f>+'Rate Case Res R1'!FW32</f>
        <v>0.21571720182043305</v>
      </c>
      <c r="G45" s="708">
        <f>RATE(4.25,0,-E45,F45)</f>
        <v>5.6559599626233387E-2</v>
      </c>
      <c r="H45" s="709"/>
      <c r="I45" s="411"/>
      <c r="J45" s="411"/>
      <c r="K45" s="411"/>
      <c r="L45" s="411"/>
      <c r="M45" s="411"/>
      <c r="N45" s="411"/>
      <c r="O45" s="411"/>
      <c r="P45" s="411"/>
      <c r="Q45" s="411"/>
      <c r="R45" s="411"/>
      <c r="S45" s="411"/>
      <c r="T45" s="411"/>
      <c r="U45" s="411"/>
      <c r="V45" s="411"/>
      <c r="W45" s="411"/>
      <c r="X45" s="411"/>
      <c r="Y45" s="411"/>
      <c r="Z45" s="409"/>
      <c r="AA45" s="411"/>
      <c r="AB45" s="411"/>
      <c r="AC45" s="411"/>
    </row>
    <row r="46" spans="1:29" s="280" customFormat="1" ht="14">
      <c r="A46" s="409"/>
      <c r="B46" s="408"/>
      <c r="C46" s="231"/>
      <c r="D46" s="231" t="s">
        <v>53</v>
      </c>
      <c r="E46" s="437">
        <f>+E14</f>
        <v>0.17073999999999998</v>
      </c>
      <c r="F46" s="438">
        <f>+'Rate Case Res R1'!FW33</f>
        <v>0.302727201820433</v>
      </c>
      <c r="G46" s="708">
        <f>RATE(4.25,0,-E46,F46)</f>
        <v>0.14425139787663166</v>
      </c>
      <c r="H46" s="709"/>
      <c r="I46" s="411"/>
      <c r="J46" s="411"/>
      <c r="K46" s="411"/>
      <c r="L46" s="411"/>
      <c r="M46" s="411"/>
      <c r="N46" s="411"/>
      <c r="O46" s="411"/>
      <c r="P46" s="411"/>
      <c r="Q46" s="411"/>
      <c r="R46" s="411"/>
      <c r="S46" s="411"/>
      <c r="T46" s="411"/>
      <c r="U46" s="411"/>
      <c r="V46" s="411"/>
      <c r="W46" s="411"/>
      <c r="X46" s="411"/>
      <c r="Y46" s="411"/>
      <c r="Z46" s="409"/>
      <c r="AA46" s="411"/>
      <c r="AB46" s="411"/>
      <c r="AC46" s="411"/>
    </row>
    <row r="47" spans="1:29" s="280" customFormat="1" ht="16">
      <c r="A47" s="409"/>
      <c r="B47" s="414"/>
      <c r="C47" s="409"/>
      <c r="D47" s="420"/>
      <c r="E47" s="706" t="s">
        <v>211</v>
      </c>
      <c r="F47" s="707"/>
      <c r="G47" s="432"/>
      <c r="H47" s="433"/>
      <c r="I47" s="411"/>
      <c r="J47" s="411"/>
      <c r="K47" s="411"/>
      <c r="L47" s="411"/>
      <c r="M47" s="411"/>
      <c r="N47" s="411"/>
      <c r="O47" s="411"/>
      <c r="P47" s="411"/>
      <c r="Q47" s="411"/>
      <c r="R47" s="411"/>
      <c r="S47" s="411"/>
      <c r="T47" s="411"/>
      <c r="U47" s="411"/>
      <c r="V47" s="411"/>
      <c r="W47" s="411"/>
      <c r="X47" s="411"/>
      <c r="Y47" s="411"/>
      <c r="Z47" s="409"/>
      <c r="AA47" s="411"/>
      <c r="AB47" s="411"/>
      <c r="AC47" s="411"/>
    </row>
    <row r="48" spans="1:29" s="280" customFormat="1" ht="14">
      <c r="A48" s="409"/>
      <c r="B48" s="411"/>
      <c r="C48" s="413"/>
      <c r="D48" s="425" t="s">
        <v>109</v>
      </c>
      <c r="E48" s="426">
        <f>+E16</f>
        <v>49.958999999999989</v>
      </c>
      <c r="F48" s="427">
        <f>+'Rate Case Res R1'!FW90</f>
        <v>57.294520637151557</v>
      </c>
      <c r="G48" s="704">
        <f>RATE(4.25,0,-E48,F48)</f>
        <v>3.2761043977234651E-2</v>
      </c>
      <c r="H48" s="705"/>
      <c r="I48" s="411"/>
      <c r="J48" s="411"/>
      <c r="K48" s="411"/>
      <c r="L48" s="411"/>
      <c r="M48" s="411"/>
      <c r="N48" s="411"/>
      <c r="O48" s="411"/>
      <c r="P48" s="411"/>
      <c r="Q48" s="411"/>
      <c r="R48" s="411"/>
      <c r="S48" s="411"/>
      <c r="T48" s="411"/>
      <c r="U48" s="411"/>
      <c r="V48" s="411"/>
      <c r="W48" s="411"/>
      <c r="X48" s="411"/>
      <c r="Y48" s="411"/>
      <c r="Z48" s="409"/>
      <c r="AA48" s="411"/>
      <c r="AB48" s="411"/>
      <c r="AC48" s="411"/>
    </row>
    <row r="49" spans="1:29" s="280" customFormat="1" ht="14">
      <c r="A49" s="409"/>
      <c r="B49" s="411"/>
      <c r="C49" s="411"/>
      <c r="D49" s="411"/>
      <c r="E49" s="411"/>
      <c r="F49" s="411"/>
      <c r="G49" s="411"/>
      <c r="H49" s="411"/>
      <c r="I49" s="411"/>
      <c r="J49" s="411"/>
      <c r="K49" s="411"/>
      <c r="L49" s="411"/>
      <c r="M49" s="411"/>
      <c r="N49" s="411"/>
      <c r="O49" s="411"/>
      <c r="P49" s="411"/>
      <c r="Q49" s="411"/>
      <c r="R49" s="411"/>
      <c r="S49" s="411"/>
      <c r="T49" s="411"/>
      <c r="U49" s="411"/>
      <c r="V49" s="411"/>
      <c r="W49" s="411"/>
      <c r="X49" s="411"/>
      <c r="Y49" s="411"/>
      <c r="Z49" s="409"/>
      <c r="AA49" s="411"/>
      <c r="AB49" s="411"/>
      <c r="AC49" s="411"/>
    </row>
    <row r="50" spans="1:29" s="280" customFormat="1" ht="14">
      <c r="A50" s="409"/>
      <c r="B50" s="410" t="s">
        <v>219</v>
      </c>
      <c r="C50" s="411"/>
      <c r="D50" s="411"/>
      <c r="E50" s="411"/>
      <c r="F50" s="411"/>
      <c r="G50" s="411"/>
      <c r="H50" s="411"/>
      <c r="I50" s="411"/>
      <c r="J50" s="411"/>
      <c r="K50" s="411"/>
      <c r="L50" s="411"/>
      <c r="M50" s="411"/>
      <c r="N50" s="411"/>
      <c r="O50" s="411"/>
      <c r="P50" s="411"/>
      <c r="Q50" s="411"/>
      <c r="R50" s="411"/>
      <c r="S50" s="411"/>
      <c r="T50" s="411"/>
      <c r="U50" s="411"/>
      <c r="V50" s="411"/>
      <c r="W50" s="411"/>
      <c r="X50" s="411"/>
      <c r="Y50" s="411"/>
      <c r="Z50" s="409"/>
      <c r="AA50" s="411"/>
      <c r="AB50" s="411"/>
      <c r="AC50" s="411"/>
    </row>
    <row r="51" spans="1:29" s="280" customFormat="1" ht="14">
      <c r="A51"/>
      <c r="B51" s="410" t="s">
        <v>217</v>
      </c>
      <c r="C51"/>
      <c r="D51"/>
      <c r="E51"/>
      <c r="F51"/>
      <c r="G51"/>
      <c r="H51"/>
      <c r="I51"/>
      <c r="J51"/>
      <c r="K51"/>
      <c r="L51"/>
      <c r="M51"/>
      <c r="N51"/>
      <c r="O51"/>
      <c r="P51"/>
      <c r="Q51"/>
      <c r="R51"/>
      <c r="S51"/>
      <c r="T51"/>
      <c r="U51"/>
      <c r="V51"/>
      <c r="W51"/>
      <c r="X51"/>
      <c r="Y51"/>
      <c r="Z51"/>
      <c r="AA51"/>
      <c r="AB51"/>
      <c r="AC51"/>
    </row>
    <row r="52" spans="1:29" s="280" customFormat="1" ht="14">
      <c r="B52" s="310"/>
      <c r="C52" s="310"/>
      <c r="D52" s="310"/>
      <c r="E52" s="310"/>
      <c r="F52" s="310"/>
      <c r="G52" s="310"/>
      <c r="H52" s="310"/>
      <c r="I52" s="310"/>
      <c r="J52" s="310"/>
      <c r="K52" s="310"/>
      <c r="L52" s="310"/>
      <c r="M52" s="310"/>
      <c r="N52" s="310"/>
      <c r="O52" s="310"/>
      <c r="P52" s="310"/>
      <c r="Q52" s="310"/>
      <c r="R52" s="310"/>
      <c r="S52" s="310"/>
      <c r="T52" s="310"/>
      <c r="U52" s="310"/>
      <c r="V52" s="310"/>
      <c r="W52" s="310"/>
      <c r="X52" s="310"/>
      <c r="Y52" s="310"/>
      <c r="Z52" s="310"/>
      <c r="AA52" s="310"/>
    </row>
    <row r="53" spans="1:29" s="280" customFormat="1" ht="14">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row>
    <row r="54" spans="1:29">
      <c r="B54" s="143"/>
    </row>
  </sheetData>
  <mergeCells count="103">
    <mergeCell ref="G48:H48"/>
    <mergeCell ref="G41:H41"/>
    <mergeCell ref="E42:F42"/>
    <mergeCell ref="G44:H44"/>
    <mergeCell ref="G45:H45"/>
    <mergeCell ref="G46:H46"/>
    <mergeCell ref="E47:F47"/>
    <mergeCell ref="G39:H39"/>
    <mergeCell ref="L39:N39"/>
    <mergeCell ref="T39:U39"/>
    <mergeCell ref="G40:H40"/>
    <mergeCell ref="L40:N40"/>
    <mergeCell ref="T40:U40"/>
    <mergeCell ref="R36:R37"/>
    <mergeCell ref="S36:S37"/>
    <mergeCell ref="T36:U37"/>
    <mergeCell ref="E38:F38"/>
    <mergeCell ref="L38:N38"/>
    <mergeCell ref="T38:U38"/>
    <mergeCell ref="C34:H34"/>
    <mergeCell ref="L34:U34"/>
    <mergeCell ref="C35:D37"/>
    <mergeCell ref="E35:E37"/>
    <mergeCell ref="F35:F37"/>
    <mergeCell ref="G35:H37"/>
    <mergeCell ref="L36:N37"/>
    <mergeCell ref="O36:O37"/>
    <mergeCell ref="P36:P37"/>
    <mergeCell ref="Q36:Q37"/>
    <mergeCell ref="G25:H25"/>
    <mergeCell ref="J25:K25"/>
    <mergeCell ref="M25:N25"/>
    <mergeCell ref="P25:Q25"/>
    <mergeCell ref="S25:T25"/>
    <mergeCell ref="V25:W25"/>
    <mergeCell ref="G24:H24"/>
    <mergeCell ref="J24:K24"/>
    <mergeCell ref="M24:N24"/>
    <mergeCell ref="P24:Q24"/>
    <mergeCell ref="S24:T24"/>
    <mergeCell ref="V24:W24"/>
    <mergeCell ref="G23:H23"/>
    <mergeCell ref="J23:K23"/>
    <mergeCell ref="M23:N23"/>
    <mergeCell ref="P23:Q23"/>
    <mergeCell ref="S23:T23"/>
    <mergeCell ref="V23:W23"/>
    <mergeCell ref="J20:K20"/>
    <mergeCell ref="L20:L21"/>
    <mergeCell ref="M20:N20"/>
    <mergeCell ref="O20:O21"/>
    <mergeCell ref="P20:Q20"/>
    <mergeCell ref="R20:R21"/>
    <mergeCell ref="C19:E19"/>
    <mergeCell ref="F19:N19"/>
    <mergeCell ref="O19:W19"/>
    <mergeCell ref="B20:B21"/>
    <mergeCell ref="C20:C21"/>
    <mergeCell ref="D20:D21"/>
    <mergeCell ref="E20:E21"/>
    <mergeCell ref="F20:F21"/>
    <mergeCell ref="G20:H20"/>
    <mergeCell ref="I20:I21"/>
    <mergeCell ref="S20:T20"/>
    <mergeCell ref="U20:U21"/>
    <mergeCell ref="V20:W20"/>
    <mergeCell ref="G10:H10"/>
    <mergeCell ref="J10:K10"/>
    <mergeCell ref="M10:N10"/>
    <mergeCell ref="P10:Q10"/>
    <mergeCell ref="S10:T10"/>
    <mergeCell ref="V10:W10"/>
    <mergeCell ref="G9:H9"/>
    <mergeCell ref="J9:K9"/>
    <mergeCell ref="M9:N9"/>
    <mergeCell ref="P9:Q9"/>
    <mergeCell ref="S9:T9"/>
    <mergeCell ref="V9:W9"/>
    <mergeCell ref="G8:H8"/>
    <mergeCell ref="J8:K8"/>
    <mergeCell ref="M8:N8"/>
    <mergeCell ref="P8:Q8"/>
    <mergeCell ref="S8:T8"/>
    <mergeCell ref="V8:W8"/>
    <mergeCell ref="J5:K5"/>
    <mergeCell ref="L5:L6"/>
    <mergeCell ref="M5:N5"/>
    <mergeCell ref="O5:O6"/>
    <mergeCell ref="P5:Q5"/>
    <mergeCell ref="R5:R6"/>
    <mergeCell ref="C4:E4"/>
    <mergeCell ref="F4:N4"/>
    <mergeCell ref="O4:W4"/>
    <mergeCell ref="B5:B6"/>
    <mergeCell ref="C5:C6"/>
    <mergeCell ref="D5:D6"/>
    <mergeCell ref="E5:E6"/>
    <mergeCell ref="F5:F6"/>
    <mergeCell ref="G5:H5"/>
    <mergeCell ref="I5:I6"/>
    <mergeCell ref="S5:T5"/>
    <mergeCell ref="U5:U6"/>
    <mergeCell ref="V5:W5"/>
  </mergeCells>
  <printOptions horizontalCentered="1"/>
  <pageMargins left="0" right="0" top="0.25" bottom="0" header="0.3" footer="0.05"/>
  <pageSetup scale="65" orientation="landscape" r:id="rId1"/>
  <headerFooter>
    <oddFooter>&amp;L&amp;F&amp;R&amp;D</oddFooter>
  </headerFooter>
  <colBreaks count="1" manualBreakCount="1">
    <brk id="23" min="1" max="1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2:AC53"/>
  <sheetViews>
    <sheetView workbookViewId="0"/>
  </sheetViews>
  <sheetFormatPr baseColWidth="10" defaultColWidth="9.1640625" defaultRowHeight="13"/>
  <cols>
    <col min="1" max="1" width="9.5" style="143" customWidth="1"/>
    <col min="2" max="2" width="12" style="144" customWidth="1"/>
    <col min="3" max="4" width="8.83203125" style="143" customWidth="1"/>
    <col min="5" max="5" width="10.33203125" style="143" customWidth="1"/>
    <col min="6" max="6" width="11.6640625" style="143" customWidth="1"/>
    <col min="7" max="7" width="9.1640625" style="143" customWidth="1"/>
    <col min="8" max="8" width="5.1640625" style="143" bestFit="1" customWidth="1"/>
    <col min="9" max="10" width="9.33203125" style="143" customWidth="1"/>
    <col min="11" max="11" width="5.1640625" style="143" bestFit="1" customWidth="1"/>
    <col min="12" max="12" width="9" style="143" customWidth="1"/>
    <col min="13" max="13" width="9.1640625" style="143" customWidth="1"/>
    <col min="14" max="14" width="5.1640625" style="143" bestFit="1" customWidth="1"/>
    <col min="15" max="16" width="9.1640625" style="143" customWidth="1"/>
    <col min="17" max="17" width="6.6640625" style="143" customWidth="1"/>
    <col min="18" max="18" width="9.1640625" style="143" customWidth="1"/>
    <col min="19" max="19" width="10.5" style="143" customWidth="1"/>
    <col min="20" max="20" width="6.83203125" style="143" customWidth="1"/>
    <col min="21" max="21" width="9.6640625" style="143" customWidth="1"/>
    <col min="22" max="22" width="9.1640625" style="143" customWidth="1"/>
    <col min="23" max="23" width="5.1640625" style="143" bestFit="1" customWidth="1"/>
    <col min="24" max="24" width="2.5" style="143" customWidth="1"/>
    <col min="25" max="25" width="9.33203125" style="143" customWidth="1"/>
    <col min="26" max="26" width="5.6640625" style="143" customWidth="1"/>
    <col min="27" max="27" width="10" style="143" bestFit="1" customWidth="1"/>
    <col min="28" max="28" width="9.1640625" style="143" customWidth="1"/>
    <col min="29" max="29" width="19.83203125" style="143" bestFit="1" customWidth="1"/>
    <col min="30" max="30" width="7.5" style="143" bestFit="1" customWidth="1"/>
    <col min="31" max="33" width="6.33203125" style="143" bestFit="1" customWidth="1"/>
    <col min="34" max="34" width="8.6640625" style="143" bestFit="1" customWidth="1"/>
    <col min="35" max="35" width="9.1640625" style="143" bestFit="1" customWidth="1"/>
    <col min="36" max="36" width="9.5" style="143" customWidth="1"/>
    <col min="37" max="37" width="12.1640625" style="143" customWidth="1"/>
    <col min="38" max="38" width="5" style="143" customWidth="1"/>
    <col min="39" max="40" width="10.1640625" style="143" customWidth="1"/>
    <col min="41" max="41" width="6.1640625" style="143" customWidth="1"/>
    <col min="42" max="49" width="9.1640625" style="143"/>
    <col min="50" max="50" width="9.83203125" style="143" bestFit="1" customWidth="1"/>
    <col min="51" max="62" width="9.1640625" style="143"/>
    <col min="63" max="63" width="10.5" style="143" bestFit="1" customWidth="1"/>
    <col min="64" max="16384" width="9.1640625" style="143"/>
  </cols>
  <sheetData>
    <row r="2" spans="2:23" ht="23">
      <c r="B2" s="146" t="s">
        <v>221</v>
      </c>
      <c r="W2" s="246"/>
    </row>
    <row r="3" spans="2:23" ht="8.25" customHeight="1" thickBot="1">
      <c r="B3" s="199"/>
      <c r="F3" s="148"/>
      <c r="O3" s="148"/>
    </row>
    <row r="4" spans="2:23" s="243" customFormat="1" ht="18">
      <c r="B4" s="264"/>
      <c r="C4" s="664" t="s">
        <v>50</v>
      </c>
      <c r="D4" s="664"/>
      <c r="E4" s="664"/>
      <c r="F4" s="655" t="s">
        <v>154</v>
      </c>
      <c r="G4" s="656"/>
      <c r="H4" s="656"/>
      <c r="I4" s="656"/>
      <c r="J4" s="656"/>
      <c r="K4" s="656"/>
      <c r="L4" s="656"/>
      <c r="M4" s="656"/>
      <c r="N4" s="657"/>
      <c r="O4" s="655" t="s">
        <v>169</v>
      </c>
      <c r="P4" s="656"/>
      <c r="Q4" s="656"/>
      <c r="R4" s="656"/>
      <c r="S4" s="656"/>
      <c r="T4" s="656"/>
      <c r="U4" s="656"/>
      <c r="V4" s="656"/>
      <c r="W4" s="656"/>
    </row>
    <row r="5" spans="2:23" ht="42.75" customHeight="1">
      <c r="B5" s="658" t="s">
        <v>108</v>
      </c>
      <c r="C5" s="660" t="s">
        <v>161</v>
      </c>
      <c r="D5" s="662" t="s">
        <v>155</v>
      </c>
      <c r="E5" s="644" t="s">
        <v>139</v>
      </c>
      <c r="F5" s="648" t="s">
        <v>160</v>
      </c>
      <c r="G5" s="650" t="s">
        <v>162</v>
      </c>
      <c r="H5" s="651"/>
      <c r="I5" s="652" t="s">
        <v>156</v>
      </c>
      <c r="J5" s="642" t="s">
        <v>99</v>
      </c>
      <c r="K5" s="643"/>
      <c r="L5" s="644" t="s">
        <v>140</v>
      </c>
      <c r="M5" s="646" t="s">
        <v>144</v>
      </c>
      <c r="N5" s="647"/>
      <c r="O5" s="648" t="s">
        <v>166</v>
      </c>
      <c r="P5" s="650" t="s">
        <v>163</v>
      </c>
      <c r="Q5" s="651"/>
      <c r="R5" s="652" t="s">
        <v>157</v>
      </c>
      <c r="S5" s="642" t="s">
        <v>101</v>
      </c>
      <c r="T5" s="643"/>
      <c r="U5" s="644" t="s">
        <v>141</v>
      </c>
      <c r="V5" s="646" t="s">
        <v>145</v>
      </c>
      <c r="W5" s="646"/>
    </row>
    <row r="6" spans="2:23" ht="14" thickBot="1">
      <c r="B6" s="659"/>
      <c r="C6" s="661"/>
      <c r="D6" s="663"/>
      <c r="E6" s="645"/>
      <c r="F6" s="649"/>
      <c r="G6" s="237" t="s">
        <v>78</v>
      </c>
      <c r="H6" s="279" t="s">
        <v>106</v>
      </c>
      <c r="I6" s="653"/>
      <c r="J6" s="239" t="s">
        <v>78</v>
      </c>
      <c r="K6" s="269" t="s">
        <v>106</v>
      </c>
      <c r="L6" s="645"/>
      <c r="M6" s="247" t="s">
        <v>78</v>
      </c>
      <c r="N6" s="254" t="s">
        <v>106</v>
      </c>
      <c r="O6" s="649"/>
      <c r="P6" s="237" t="s">
        <v>78</v>
      </c>
      <c r="Q6" s="279" t="s">
        <v>106</v>
      </c>
      <c r="R6" s="653"/>
      <c r="S6" s="239" t="s">
        <v>78</v>
      </c>
      <c r="T6" s="269" t="s">
        <v>106</v>
      </c>
      <c r="U6" s="645"/>
      <c r="V6" s="247" t="s">
        <v>78</v>
      </c>
      <c r="W6" s="247" t="s">
        <v>106</v>
      </c>
    </row>
    <row r="7" spans="2:23" ht="21" customHeight="1">
      <c r="B7" s="297" t="s">
        <v>74</v>
      </c>
      <c r="C7" s="233"/>
      <c r="D7" s="265"/>
      <c r="E7" s="248"/>
      <c r="F7" s="255"/>
      <c r="G7" s="234"/>
      <c r="H7" s="234"/>
      <c r="I7" s="270"/>
      <c r="J7" s="240"/>
      <c r="K7" s="271"/>
      <c r="L7" s="248"/>
      <c r="M7" s="248"/>
      <c r="N7" s="256"/>
      <c r="O7" s="255"/>
      <c r="P7" s="234"/>
      <c r="Q7" s="234"/>
      <c r="R7" s="270"/>
      <c r="S7" s="240"/>
      <c r="T7" s="271"/>
      <c r="U7" s="248"/>
      <c r="V7" s="248"/>
      <c r="W7" s="248"/>
    </row>
    <row r="8" spans="2:23" ht="14">
      <c r="B8" s="231" t="s">
        <v>73</v>
      </c>
      <c r="C8" s="294" t="s">
        <v>173</v>
      </c>
      <c r="D8" s="295" t="s">
        <v>173</v>
      </c>
      <c r="E8" s="296" t="s">
        <v>173</v>
      </c>
      <c r="F8" s="257">
        <f>+'Rate Case Res R1'!EB80</f>
        <v>0.85</v>
      </c>
      <c r="G8" s="637" t="s">
        <v>1</v>
      </c>
      <c r="H8" s="638"/>
      <c r="I8" s="272">
        <f>+'Rate Case Res R1'!EE80</f>
        <v>0.85</v>
      </c>
      <c r="J8" s="639" t="s">
        <v>1</v>
      </c>
      <c r="K8" s="640"/>
      <c r="L8" s="249">
        <f>+'Rate Case Res R1'!EJ80</f>
        <v>0.85</v>
      </c>
      <c r="M8" s="636" t="s">
        <v>1</v>
      </c>
      <c r="N8" s="641"/>
      <c r="O8" s="257">
        <f>+'Rate Case Res R1'!EN80</f>
        <v>1.3</v>
      </c>
      <c r="P8" s="637" t="s">
        <v>1</v>
      </c>
      <c r="Q8" s="638"/>
      <c r="R8" s="272">
        <f>+'Rate Case Res R1'!EQ80</f>
        <v>1.3</v>
      </c>
      <c r="S8" s="639" t="s">
        <v>1</v>
      </c>
      <c r="T8" s="640"/>
      <c r="U8" s="249">
        <f>+'Rate Case Res R1'!EV80</f>
        <v>1.3</v>
      </c>
      <c r="V8" s="636" t="s">
        <v>1</v>
      </c>
      <c r="W8" s="636"/>
    </row>
    <row r="9" spans="2:23" ht="14">
      <c r="B9" s="231" t="s">
        <v>52</v>
      </c>
      <c r="C9" s="294" t="s">
        <v>173</v>
      </c>
      <c r="D9" s="295" t="s">
        <v>173</v>
      </c>
      <c r="E9" s="296" t="s">
        <v>173</v>
      </c>
      <c r="F9" s="257">
        <f>+'Rate Case Res R1'!EB81</f>
        <v>0.85</v>
      </c>
      <c r="G9" s="637" t="s">
        <v>1</v>
      </c>
      <c r="H9" s="638"/>
      <c r="I9" s="272">
        <f>+'Rate Case Res R1'!EE81</f>
        <v>3</v>
      </c>
      <c r="J9" s="639" t="s">
        <v>1</v>
      </c>
      <c r="K9" s="640"/>
      <c r="L9" s="249">
        <f>+'Rate Case Res R1'!EJ81</f>
        <v>3</v>
      </c>
      <c r="M9" s="636" t="s">
        <v>1</v>
      </c>
      <c r="N9" s="641"/>
      <c r="O9" s="257">
        <f>+'Rate Case Res R1'!EN81</f>
        <v>4.9000000000000004</v>
      </c>
      <c r="P9" s="637" t="s">
        <v>1</v>
      </c>
      <c r="Q9" s="638"/>
      <c r="R9" s="272">
        <f>+'Rate Case Res R1'!EQ81</f>
        <v>4.9000000000000004</v>
      </c>
      <c r="S9" s="639" t="s">
        <v>1</v>
      </c>
      <c r="T9" s="640"/>
      <c r="U9" s="249">
        <f>+'Rate Case Res R1'!EV81</f>
        <v>4.9000000000000004</v>
      </c>
      <c r="V9" s="636" t="s">
        <v>1</v>
      </c>
      <c r="W9" s="636"/>
    </row>
    <row r="10" spans="2:23" ht="14">
      <c r="B10" s="231" t="s">
        <v>53</v>
      </c>
      <c r="C10" s="294" t="s">
        <v>173</v>
      </c>
      <c r="D10" s="295" t="s">
        <v>173</v>
      </c>
      <c r="E10" s="296" t="s">
        <v>173</v>
      </c>
      <c r="F10" s="257">
        <f>+'Rate Case Res R1'!EB82</f>
        <v>0.85</v>
      </c>
      <c r="G10" s="637" t="s">
        <v>1</v>
      </c>
      <c r="H10" s="638"/>
      <c r="I10" s="272">
        <f>+'Rate Case Res R1'!EE82</f>
        <v>9</v>
      </c>
      <c r="J10" s="639" t="s">
        <v>1</v>
      </c>
      <c r="K10" s="640"/>
      <c r="L10" s="249">
        <f>+'Rate Case Res R1'!EJ82</f>
        <v>9</v>
      </c>
      <c r="M10" s="636" t="s">
        <v>1</v>
      </c>
      <c r="N10" s="641"/>
      <c r="O10" s="257">
        <f>+'Rate Case Res R1'!EN82</f>
        <v>15</v>
      </c>
      <c r="P10" s="637" t="s">
        <v>1</v>
      </c>
      <c r="Q10" s="638"/>
      <c r="R10" s="272">
        <f>+'Rate Case Res R1'!EQ82</f>
        <v>15</v>
      </c>
      <c r="S10" s="639" t="s">
        <v>1</v>
      </c>
      <c r="T10" s="640"/>
      <c r="U10" s="249">
        <f>+'Rate Case Res R1'!EV82</f>
        <v>15</v>
      </c>
      <c r="V10" s="636" t="s">
        <v>1</v>
      </c>
      <c r="W10" s="636"/>
    </row>
    <row r="11" spans="2:23" ht="21" customHeight="1">
      <c r="B11" s="297" t="s">
        <v>76</v>
      </c>
      <c r="C11" s="234"/>
      <c r="D11" s="266"/>
      <c r="E11" s="250"/>
      <c r="F11" s="259"/>
      <c r="G11" s="233"/>
      <c r="H11" s="233"/>
      <c r="I11" s="274"/>
      <c r="J11" s="241"/>
      <c r="K11" s="273"/>
      <c r="L11" s="250"/>
      <c r="M11" s="250"/>
      <c r="N11" s="258"/>
      <c r="O11" s="259"/>
      <c r="P11" s="233"/>
      <c r="Q11" s="233"/>
      <c r="R11" s="274"/>
      <c r="S11" s="241"/>
      <c r="T11" s="273"/>
      <c r="U11" s="250"/>
      <c r="V11" s="250"/>
      <c r="W11" s="250"/>
    </row>
    <row r="12" spans="2:23" s="169" customFormat="1" ht="14">
      <c r="B12" s="231" t="s">
        <v>73</v>
      </c>
      <c r="C12" s="235">
        <f>+'Rate Case Res R1'!DP84</f>
        <v>0.14616999999999999</v>
      </c>
      <c r="D12" s="267">
        <f>+'Rate Case Res R1'!DS31</f>
        <v>0.14798</v>
      </c>
      <c r="E12" s="251">
        <f>+'Rate Case Res R1'!DX84</f>
        <v>0.14273999999999998</v>
      </c>
      <c r="F12" s="260">
        <f>+'Rate Case Res R1'!EB84</f>
        <v>0.14764390243321709</v>
      </c>
      <c r="G12" s="235">
        <f>+'Rate Case Res R1'!EC84</f>
        <v>1.4739024332171002E-3</v>
      </c>
      <c r="H12" s="244">
        <f>+'Rate Case Res R1'!ED84</f>
        <v>1.0083481105679006E-2</v>
      </c>
      <c r="I12" s="275">
        <f>+'Rate Case Res R1'!EE84</f>
        <v>0.14939405489688889</v>
      </c>
      <c r="J12" s="242">
        <f>+'Rate Case Res R1'!EF84</f>
        <v>1.4140548968888944E-3</v>
      </c>
      <c r="K12" s="276">
        <f>+'Rate Case Res R1'!EG84</f>
        <v>9.6740432160422416E-3</v>
      </c>
      <c r="L12" s="251">
        <f>+'Rate Case Res R1'!EJ84</f>
        <v>0.15185222170317614</v>
      </c>
      <c r="M12" s="251">
        <f>+'Rate Case Res R1'!EK84</f>
        <v>9.1122217031761599E-3</v>
      </c>
      <c r="N12" s="261">
        <f>+'Rate Case Res R1'!EL84</f>
        <v>6.3837898999412654E-2</v>
      </c>
      <c r="O12" s="260">
        <f>+'Rate Case Res R1'!EN84</f>
        <v>0.15516208395510631</v>
      </c>
      <c r="P12" s="235">
        <f>+'Rate Case Res R1'!EO84</f>
        <v>8.9920839551063114E-3</v>
      </c>
      <c r="Q12" s="244">
        <f>+'Rate Case Res R1'!EP84</f>
        <v>6.0903862651379377E-2</v>
      </c>
      <c r="R12" s="275">
        <f>+'Rate Case Res R1'!EQ84</f>
        <v>0.15594340495048212</v>
      </c>
      <c r="S12" s="242">
        <f>+'Rate Case Res R1'!ER84</f>
        <v>7.9634049504821169E-3</v>
      </c>
      <c r="T12" s="276">
        <f>+'Rate Case Res R1'!ES84</f>
        <v>5.4480433402764705E-2</v>
      </c>
      <c r="U12" s="251">
        <f>+'Rate Case Res R1'!EV84</f>
        <v>0.15259087983689487</v>
      </c>
      <c r="V12" s="251">
        <f>+'Rate Case Res R1'!EW84</f>
        <v>9.8508798368948935E-3</v>
      </c>
      <c r="W12" s="291">
        <f>+'Rate Case Res R1'!EX84</f>
        <v>6.9012749312700683E-2</v>
      </c>
    </row>
    <row r="13" spans="2:23" s="169" customFormat="1" ht="14">
      <c r="B13" s="231" t="s">
        <v>52</v>
      </c>
      <c r="C13" s="235">
        <f>+'Rate Case Res R1'!DP85</f>
        <v>0.17416999999999999</v>
      </c>
      <c r="D13" s="267">
        <f>+'Rate Case Res R1'!DS32</f>
        <v>0.17598</v>
      </c>
      <c r="E13" s="251">
        <f>+'Rate Case Res R1'!DX85</f>
        <v>0.17073999999999998</v>
      </c>
      <c r="F13" s="260">
        <f>+'Rate Case Res R1'!EB85</f>
        <v>0.18293390243321708</v>
      </c>
      <c r="G13" s="235">
        <f>+'Rate Case Res R1'!EC85</f>
        <v>8.7639024332170912E-3</v>
      </c>
      <c r="H13" s="244">
        <f>+'Rate Case Res R1'!ED85</f>
        <v>5.0318094007102784E-2</v>
      </c>
      <c r="I13" s="275">
        <f>+'Rate Case Res R1'!EE85</f>
        <v>0.18468405489688888</v>
      </c>
      <c r="J13" s="242">
        <f>+'Rate Case Res R1'!EF85</f>
        <v>8.7040548968888853E-3</v>
      </c>
      <c r="K13" s="276">
        <f>+'Rate Case Res R1'!EG85</f>
        <v>4.9974478365326321E-2</v>
      </c>
      <c r="L13" s="251">
        <f>+'Rate Case Res R1'!EJ85</f>
        <v>0.18714222170317613</v>
      </c>
      <c r="M13" s="251">
        <f>+'Rate Case Res R1'!EK85</f>
        <v>1.6402221703176151E-2</v>
      </c>
      <c r="N13" s="261">
        <f>+'Rate Case Res R1'!EL85</f>
        <v>9.6065489651962946E-2</v>
      </c>
      <c r="O13" s="260">
        <f>+'Rate Case Res R1'!EN85</f>
        <v>0.19544208395510632</v>
      </c>
      <c r="P13" s="235">
        <f>+'Rate Case Res R1'!EO85</f>
        <v>2.1272083955106325E-2</v>
      </c>
      <c r="Q13" s="244">
        <f>+'Rate Case Res R1'!EP85</f>
        <v>0.11628289601962674</v>
      </c>
      <c r="R13" s="275">
        <f>+'Rate Case Res R1'!EQ85</f>
        <v>0.19622340495048213</v>
      </c>
      <c r="S13" s="242">
        <f>+'Rate Case Res R1'!ER85</f>
        <v>2.024340495048213E-2</v>
      </c>
      <c r="T13" s="276">
        <f>+'Rate Case Res R1'!ES85</f>
        <v>0.11622785181421674</v>
      </c>
      <c r="U13" s="251">
        <f>+'Rate Case Res R1'!EV85</f>
        <v>0.19287087983689488</v>
      </c>
      <c r="V13" s="251">
        <f>+'Rate Case Res R1'!EW85</f>
        <v>2.2130879836894907E-2</v>
      </c>
      <c r="W13" s="291">
        <f>+'Rate Case Res R1'!EX85</f>
        <v>0.12961742905525894</v>
      </c>
    </row>
    <row r="14" spans="2:23" s="169" customFormat="1" ht="14">
      <c r="B14" s="231" t="s">
        <v>53</v>
      </c>
      <c r="C14" s="235">
        <f>+'Rate Case Res R1'!DP86</f>
        <v>0.21587000000000001</v>
      </c>
      <c r="D14" s="267">
        <f>+'Rate Case Res R1'!DS33</f>
        <v>0.17598</v>
      </c>
      <c r="E14" s="251">
        <f>+'Rate Case Res R1'!DX86</f>
        <v>0.17073999999999998</v>
      </c>
      <c r="F14" s="260">
        <f>+'Rate Case Res R1'!EB86</f>
        <v>0.2387039024332171</v>
      </c>
      <c r="G14" s="235">
        <f>+'Rate Case Res R1'!EC86</f>
        <v>2.283390243321709E-2</v>
      </c>
      <c r="H14" s="244">
        <f>+'Rate Case Res R1'!ED86</f>
        <v>0.10577617285040575</v>
      </c>
      <c r="I14" s="275">
        <f>+'Rate Case Res R1'!EE86</f>
        <v>0.18468405489688888</v>
      </c>
      <c r="J14" s="242">
        <f>+'Rate Case Res R1'!EF86</f>
        <v>8.7040548968888853E-3</v>
      </c>
      <c r="K14" s="276">
        <f>+'Rate Case Res R1'!EG86</f>
        <v>4.0320817607304792E-2</v>
      </c>
      <c r="L14" s="251">
        <f>+'Rate Case Res R1'!EJ86</f>
        <v>0.18714222170317613</v>
      </c>
      <c r="M14" s="251">
        <f>+'Rate Case Res R1'!EK86</f>
        <v>1.6402221703176151E-2</v>
      </c>
      <c r="N14" s="261">
        <f>+'Rate Case Res R1'!EL86</f>
        <v>9.6065489651962946E-2</v>
      </c>
      <c r="O14" s="260">
        <f>+'Rate Case Res R1'!EN86</f>
        <v>0.26329208395510628</v>
      </c>
      <c r="P14" s="235">
        <f>+'Rate Case Res R1'!EO86</f>
        <v>4.7422083955106276E-2</v>
      </c>
      <c r="Q14" s="244">
        <f>+'Rate Case Res R1'!EP86</f>
        <v>0.19866488763573395</v>
      </c>
      <c r="R14" s="275">
        <f>+'Rate Case Res R1'!EQ86</f>
        <v>0.19622340495048213</v>
      </c>
      <c r="S14" s="242">
        <f>+'Rate Case Res R1'!ER86</f>
        <v>2.024340495048213E-2</v>
      </c>
      <c r="T14" s="276">
        <f>+'Rate Case Res R1'!ES86</f>
        <v>9.3775906566369249E-2</v>
      </c>
      <c r="U14" s="251">
        <f>+'Rate Case Res R1'!EV86</f>
        <v>0.19287087983689488</v>
      </c>
      <c r="V14" s="251">
        <f>+'Rate Case Res R1'!EW86</f>
        <v>2.2130879836894907E-2</v>
      </c>
      <c r="W14" s="291">
        <f>+'Rate Case Res R1'!EX86</f>
        <v>0.12961742905525894</v>
      </c>
    </row>
    <row r="15" spans="2:23" s="169" customFormat="1" ht="9.75" customHeight="1">
      <c r="B15" s="229"/>
      <c r="C15" s="236"/>
      <c r="D15" s="268"/>
      <c r="E15" s="252"/>
      <c r="F15" s="262"/>
      <c r="G15" s="236"/>
      <c r="H15" s="245"/>
      <c r="I15" s="277"/>
      <c r="J15" s="238"/>
      <c r="K15" s="278"/>
      <c r="L15" s="252"/>
      <c r="M15" s="252"/>
      <c r="N15" s="263"/>
      <c r="O15" s="262"/>
      <c r="P15" s="236"/>
      <c r="Q15" s="245"/>
      <c r="R15" s="277"/>
      <c r="S15" s="238"/>
      <c r="T15" s="278"/>
      <c r="U15" s="252"/>
      <c r="V15" s="252"/>
      <c r="W15" s="253"/>
    </row>
    <row r="16" spans="2:23" s="204" customFormat="1" ht="39" customHeight="1">
      <c r="B16" s="232" t="s">
        <v>176</v>
      </c>
      <c r="C16" s="298">
        <f>+'Rate Case Res R1'!DP88</f>
        <v>77.284999999999997</v>
      </c>
      <c r="D16" s="299">
        <f>+'Rate Case Res R1'!DS88</f>
        <v>78.19</v>
      </c>
      <c r="E16" s="300">
        <f>+'Rate Case Res R1'!DX88</f>
        <v>75.569999999999993</v>
      </c>
      <c r="F16" s="301">
        <f>+'Rate Case Res R1'!EB88</f>
        <v>79.965451216608542</v>
      </c>
      <c r="G16" s="298">
        <f>+F16-C16</f>
        <v>2.6804512166085459</v>
      </c>
      <c r="H16" s="302">
        <f>+G16/C16</f>
        <v>3.4682683788685331E-2</v>
      </c>
      <c r="I16" s="303">
        <f>+'Rate Case Res R1'!EE88</f>
        <v>80.840527448444433</v>
      </c>
      <c r="J16" s="304">
        <f>+I16-D16</f>
        <v>2.6505274484444357</v>
      </c>
      <c r="K16" s="305">
        <f>+J16/D16</f>
        <v>3.3898547748362137E-2</v>
      </c>
      <c r="L16" s="300">
        <f>+'Rate Case Res R1'!EJ88</f>
        <v>82.069610851588067</v>
      </c>
      <c r="M16" s="300">
        <f>+L16-E16</f>
        <v>6.4996108515880735</v>
      </c>
      <c r="N16" s="306">
        <f>+M16/E16</f>
        <v>8.6007818599815725E-2</v>
      </c>
      <c r="O16" s="301">
        <f>+'Rate Case Res R1'!EN88</f>
        <v>84.923041977553154</v>
      </c>
      <c r="P16" s="298">
        <f>+O16-$C$16</f>
        <v>7.6380419775531578</v>
      </c>
      <c r="Q16" s="302">
        <f>+P16/$C$16</f>
        <v>9.882955266291206E-2</v>
      </c>
      <c r="R16" s="303">
        <f>+'Rate Case Res R1'!EQ88</f>
        <v>85.313702475241058</v>
      </c>
      <c r="S16" s="304">
        <f>+R16-$D$16</f>
        <v>7.1237024752410605</v>
      </c>
      <c r="T16" s="305">
        <f>+S16/$D$16</f>
        <v>9.1107590168065744E-2</v>
      </c>
      <c r="U16" s="300">
        <f>+'Rate Case Res R1'!EV88</f>
        <v>83.637439918447441</v>
      </c>
      <c r="V16" s="300">
        <f>+U16-$E$16</f>
        <v>8.0674399184474481</v>
      </c>
      <c r="W16" s="307">
        <f>+V16/$E$16</f>
        <v>0.10675453114261545</v>
      </c>
    </row>
    <row r="17" spans="2:27" s="280" customFormat="1" ht="14">
      <c r="B17" s="310" t="s">
        <v>107</v>
      </c>
      <c r="C17" s="281"/>
      <c r="D17" s="281"/>
      <c r="E17" s="281"/>
      <c r="F17" s="282"/>
      <c r="G17" s="283">
        <f>+G16</f>
        <v>2.6804512166085459</v>
      </c>
      <c r="H17" s="284">
        <f>+H16</f>
        <v>3.4682683788685331E-2</v>
      </c>
      <c r="I17" s="285"/>
      <c r="J17" s="286">
        <f>+J16</f>
        <v>2.6505274484444357</v>
      </c>
      <c r="K17" s="287">
        <f>+K16</f>
        <v>3.3898547748362137E-2</v>
      </c>
      <c r="L17" s="288"/>
      <c r="M17" s="289">
        <f>+L16-C16</f>
        <v>4.7846108515880701</v>
      </c>
      <c r="N17" s="290">
        <f>+N16</f>
        <v>8.6007818599815725E-2</v>
      </c>
      <c r="O17" s="257"/>
      <c r="P17" s="283">
        <f>+O16-F16</f>
        <v>4.9575907609446119</v>
      </c>
      <c r="Q17" s="284">
        <f>(O16-F16)/F16</f>
        <v>6.1996658375822904E-2</v>
      </c>
      <c r="R17" s="285"/>
      <c r="S17" s="286">
        <f>+R16-I16</f>
        <v>4.4731750267966248</v>
      </c>
      <c r="T17" s="287">
        <f>(R16-I16)/I16</f>
        <v>5.5333323123718678E-2</v>
      </c>
      <c r="U17" s="288"/>
      <c r="V17" s="289">
        <f>+U16-L16</f>
        <v>1.5678290668593746</v>
      </c>
      <c r="W17" s="292">
        <f>(U16-L16)/L16</f>
        <v>1.910364933610547E-2</v>
      </c>
    </row>
    <row r="18" spans="2:27" ht="6" customHeight="1" thickBot="1"/>
    <row r="19" spans="2:27" s="243" customFormat="1" ht="18">
      <c r="B19" s="264"/>
      <c r="C19" s="664" t="s">
        <v>50</v>
      </c>
      <c r="D19" s="664"/>
      <c r="E19" s="664"/>
      <c r="F19" s="655" t="s">
        <v>170</v>
      </c>
      <c r="G19" s="656"/>
      <c r="H19" s="656"/>
      <c r="I19" s="656"/>
      <c r="J19" s="656"/>
      <c r="K19" s="656"/>
      <c r="L19" s="656"/>
      <c r="M19" s="656"/>
      <c r="N19" s="657"/>
      <c r="O19" s="655" t="s">
        <v>171</v>
      </c>
      <c r="P19" s="656"/>
      <c r="Q19" s="656"/>
      <c r="R19" s="656"/>
      <c r="S19" s="656"/>
      <c r="T19" s="656"/>
      <c r="U19" s="656"/>
      <c r="V19" s="656"/>
      <c r="W19" s="656"/>
    </row>
    <row r="20" spans="2:27" ht="43.5" customHeight="1">
      <c r="B20" s="658" t="s">
        <v>108</v>
      </c>
      <c r="C20" s="660" t="s">
        <v>161</v>
      </c>
      <c r="D20" s="662" t="s">
        <v>155</v>
      </c>
      <c r="E20" s="644" t="s">
        <v>139</v>
      </c>
      <c r="F20" s="648" t="s">
        <v>167</v>
      </c>
      <c r="G20" s="650" t="s">
        <v>164</v>
      </c>
      <c r="H20" s="651"/>
      <c r="I20" s="652" t="s">
        <v>158</v>
      </c>
      <c r="J20" s="642" t="s">
        <v>103</v>
      </c>
      <c r="K20" s="643"/>
      <c r="L20" s="644" t="s">
        <v>142</v>
      </c>
      <c r="M20" s="646" t="s">
        <v>146</v>
      </c>
      <c r="N20" s="647"/>
      <c r="O20" s="648" t="s">
        <v>168</v>
      </c>
      <c r="P20" s="650" t="s">
        <v>165</v>
      </c>
      <c r="Q20" s="651"/>
      <c r="R20" s="652" t="s">
        <v>159</v>
      </c>
      <c r="S20" s="642" t="s">
        <v>105</v>
      </c>
      <c r="T20" s="643"/>
      <c r="U20" s="644" t="s">
        <v>143</v>
      </c>
      <c r="V20" s="646" t="s">
        <v>147</v>
      </c>
      <c r="W20" s="646"/>
    </row>
    <row r="21" spans="2:27" ht="15" customHeight="1" thickBot="1">
      <c r="B21" s="659"/>
      <c r="C21" s="661"/>
      <c r="D21" s="663"/>
      <c r="E21" s="645"/>
      <c r="F21" s="649"/>
      <c r="G21" s="237" t="s">
        <v>78</v>
      </c>
      <c r="H21" s="279" t="s">
        <v>106</v>
      </c>
      <c r="I21" s="653"/>
      <c r="J21" s="239" t="str">
        <f>+'Rate Case Res R1'!FD78</f>
        <v>$</v>
      </c>
      <c r="K21" s="269" t="s">
        <v>106</v>
      </c>
      <c r="L21" s="645"/>
      <c r="M21" s="247" t="s">
        <v>78</v>
      </c>
      <c r="N21" s="254" t="s">
        <v>106</v>
      </c>
      <c r="O21" s="649"/>
      <c r="P21" s="237" t="s">
        <v>78</v>
      </c>
      <c r="Q21" s="279" t="s">
        <v>106</v>
      </c>
      <c r="R21" s="653"/>
      <c r="S21" s="239" t="s">
        <v>78</v>
      </c>
      <c r="T21" s="269" t="s">
        <v>106</v>
      </c>
      <c r="U21" s="645"/>
      <c r="V21" s="247" t="s">
        <v>78</v>
      </c>
      <c r="W21" s="247" t="s">
        <v>106</v>
      </c>
    </row>
    <row r="22" spans="2:27" ht="21" customHeight="1">
      <c r="B22" s="297" t="s">
        <v>74</v>
      </c>
      <c r="C22" s="233"/>
      <c r="D22" s="265"/>
      <c r="E22" s="248"/>
      <c r="F22" s="255"/>
      <c r="G22" s="234"/>
      <c r="H22" s="234"/>
      <c r="I22" s="270"/>
      <c r="J22" s="240"/>
      <c r="K22" s="271"/>
      <c r="L22" s="248"/>
      <c r="M22" s="248"/>
      <c r="N22" s="256"/>
      <c r="O22" s="255"/>
      <c r="P22" s="234"/>
      <c r="Q22" s="234"/>
      <c r="R22" s="270"/>
      <c r="S22" s="240"/>
      <c r="T22" s="271"/>
      <c r="U22" s="248"/>
      <c r="V22" s="248"/>
      <c r="W22" s="248"/>
    </row>
    <row r="23" spans="2:27" ht="14">
      <c r="B23" s="231" t="s">
        <v>73</v>
      </c>
      <c r="C23" s="294" t="s">
        <v>173</v>
      </c>
      <c r="D23" s="295" t="s">
        <v>173</v>
      </c>
      <c r="E23" s="296" t="s">
        <v>173</v>
      </c>
      <c r="F23" s="257">
        <f>+'Rate Case Res R1'!EZ80</f>
        <v>1.75</v>
      </c>
      <c r="G23" s="637" t="s">
        <v>1</v>
      </c>
      <c r="H23" s="638"/>
      <c r="I23" s="272">
        <f>+'Rate Case Res R1'!FC80</f>
        <v>1.75</v>
      </c>
      <c r="J23" s="639" t="s">
        <v>1</v>
      </c>
      <c r="K23" s="640"/>
      <c r="L23" s="249">
        <f>+'Rate Case Res R1'!FH80</f>
        <v>1.75</v>
      </c>
      <c r="M23" s="636" t="s">
        <v>1</v>
      </c>
      <c r="N23" s="641"/>
      <c r="O23" s="257">
        <f>+'Rate Case Res R1'!FL80</f>
        <v>2.2999999999999998</v>
      </c>
      <c r="P23" s="637" t="s">
        <v>1</v>
      </c>
      <c r="Q23" s="638"/>
      <c r="R23" s="272">
        <f>+'Rate Case Res R1'!FO80</f>
        <v>2.2999999999999998</v>
      </c>
      <c r="S23" s="639" t="s">
        <v>1</v>
      </c>
      <c r="T23" s="640"/>
      <c r="U23" s="249">
        <f>+'Rate Case Res R1'!FT80</f>
        <v>2.2999999999999998</v>
      </c>
      <c r="V23" s="636" t="s">
        <v>1</v>
      </c>
      <c r="W23" s="636"/>
    </row>
    <row r="24" spans="2:27" ht="14">
      <c r="B24" s="231" t="s">
        <v>52</v>
      </c>
      <c r="C24" s="294" t="s">
        <v>173</v>
      </c>
      <c r="D24" s="295" t="s">
        <v>173</v>
      </c>
      <c r="E24" s="296" t="s">
        <v>173</v>
      </c>
      <c r="F24" s="257">
        <f>+'Rate Case Res R1'!EZ81</f>
        <v>6.25</v>
      </c>
      <c r="G24" s="637" t="s">
        <v>1</v>
      </c>
      <c r="H24" s="638"/>
      <c r="I24" s="272">
        <f>+'Rate Case Res R1'!FC81</f>
        <v>6.25</v>
      </c>
      <c r="J24" s="639" t="s">
        <v>1</v>
      </c>
      <c r="K24" s="640"/>
      <c r="L24" s="249">
        <f>+'Rate Case Res R1'!FH81</f>
        <v>6.25</v>
      </c>
      <c r="M24" s="636" t="s">
        <v>1</v>
      </c>
      <c r="N24" s="641"/>
      <c r="O24" s="257">
        <f>+'Rate Case Res R1'!FL81</f>
        <v>7.9</v>
      </c>
      <c r="P24" s="637" t="s">
        <v>1</v>
      </c>
      <c r="Q24" s="638"/>
      <c r="R24" s="272">
        <f>+'Rate Case Res R1'!FO81</f>
        <v>7.9</v>
      </c>
      <c r="S24" s="639" t="s">
        <v>1</v>
      </c>
      <c r="T24" s="640"/>
      <c r="U24" s="249">
        <f>+'Rate Case Res R1'!FT81</f>
        <v>7.9</v>
      </c>
      <c r="V24" s="636" t="s">
        <v>1</v>
      </c>
      <c r="W24" s="636"/>
    </row>
    <row r="25" spans="2:27" ht="14">
      <c r="B25" s="231" t="s">
        <v>53</v>
      </c>
      <c r="C25" s="294" t="s">
        <v>173</v>
      </c>
      <c r="D25" s="295" t="s">
        <v>173</v>
      </c>
      <c r="E25" s="296" t="s">
        <v>173</v>
      </c>
      <c r="F25" s="257">
        <f>+'Rate Case Res R1'!EZ82</f>
        <v>18.5</v>
      </c>
      <c r="G25" s="637" t="s">
        <v>1</v>
      </c>
      <c r="H25" s="638"/>
      <c r="I25" s="272">
        <f>+'Rate Case Res R1'!FC82</f>
        <v>18.5</v>
      </c>
      <c r="J25" s="639" t="s">
        <v>1</v>
      </c>
      <c r="K25" s="640"/>
      <c r="L25" s="249">
        <f>+'Rate Case Res R1'!FH82</f>
        <v>18.5</v>
      </c>
      <c r="M25" s="636" t="s">
        <v>1</v>
      </c>
      <c r="N25" s="641"/>
      <c r="O25" s="257">
        <f>+'Rate Case Res R1'!FL82</f>
        <v>22.7</v>
      </c>
      <c r="P25" s="637" t="s">
        <v>1</v>
      </c>
      <c r="Q25" s="638"/>
      <c r="R25" s="272">
        <f>+'Rate Case Res R1'!FO82</f>
        <v>22.7</v>
      </c>
      <c r="S25" s="639" t="s">
        <v>1</v>
      </c>
      <c r="T25" s="640"/>
      <c r="U25" s="249">
        <f>+'Rate Case Res R1'!FT82</f>
        <v>22.7</v>
      </c>
      <c r="V25" s="636" t="s">
        <v>1</v>
      </c>
      <c r="W25" s="636"/>
    </row>
    <row r="26" spans="2:27" ht="21" customHeight="1">
      <c r="B26" s="297" t="s">
        <v>76</v>
      </c>
      <c r="C26" s="234"/>
      <c r="D26" s="266"/>
      <c r="E26" s="250"/>
      <c r="F26" s="259"/>
      <c r="G26" s="233"/>
      <c r="H26" s="233"/>
      <c r="I26" s="274"/>
      <c r="J26" s="241"/>
      <c r="K26" s="273"/>
      <c r="L26" s="250"/>
      <c r="M26" s="250"/>
      <c r="N26" s="258"/>
      <c r="O26" s="259"/>
      <c r="P26" s="233"/>
      <c r="Q26" s="233"/>
      <c r="R26" s="274"/>
      <c r="S26" s="241"/>
      <c r="T26" s="273"/>
      <c r="U26" s="250"/>
      <c r="V26" s="250"/>
      <c r="W26" s="250"/>
    </row>
    <row r="27" spans="2:27" ht="14">
      <c r="B27" s="231" t="s">
        <v>73</v>
      </c>
      <c r="C27" s="235">
        <f>+C12</f>
        <v>0.14616999999999999</v>
      </c>
      <c r="D27" s="267">
        <f>+D12</f>
        <v>0.14798</v>
      </c>
      <c r="E27" s="251">
        <f>+E12</f>
        <v>0.14273999999999998</v>
      </c>
      <c r="F27" s="260">
        <f>+'Rate Case Res R1'!EZ84</f>
        <v>0.15489636272104096</v>
      </c>
      <c r="G27" s="235">
        <f>+'Rate Case Res R1'!FA84</f>
        <v>1.2156362721040981E-2</v>
      </c>
      <c r="H27" s="244">
        <f>+'Rate Case Res R1'!FB84</f>
        <v>7.834621971536701E-2</v>
      </c>
      <c r="I27" s="275">
        <f>+'Rate Case Res R1'!FC84</f>
        <v>0.15546283378283132</v>
      </c>
      <c r="J27" s="242">
        <f>+'Rate Case Res R1'!FD84</f>
        <v>7.4828337828313218E-3</v>
      </c>
      <c r="K27" s="276">
        <f>+'Rate Case Res R1'!FE84</f>
        <v>5.1192678270721229E-2</v>
      </c>
      <c r="L27" s="251">
        <f>+'Rate Case Res R1'!FH84</f>
        <v>0.15333962014696342</v>
      </c>
      <c r="M27" s="251">
        <f>+'Rate Case Res R1'!FI84</f>
        <v>1.0599620146963445E-2</v>
      </c>
      <c r="N27" s="261">
        <f>+'Rate Case Res R1'!FJ84</f>
        <v>7.4258232779623415E-2</v>
      </c>
      <c r="O27" s="260">
        <f>+'Rate Case Res R1'!FL84</f>
        <v>0.15646108387367341</v>
      </c>
      <c r="P27" s="235">
        <f>+'Rate Case Res R1'!FM84</f>
        <v>1.3721083873673434E-2</v>
      </c>
      <c r="Q27" s="244">
        <f>+'Rate Case Res R1'!FN84</f>
        <v>8.8582350370513749E-2</v>
      </c>
      <c r="R27" s="275">
        <f>+'Rate Case Res R1'!FO84</f>
        <v>0.15665485195047138</v>
      </c>
      <c r="S27" s="242">
        <f>+'Rate Case Res R1'!FP84</f>
        <v>8.6748519504713795E-3</v>
      </c>
      <c r="T27" s="276">
        <f>+'Rate Case Res R1'!FQ84</f>
        <v>5.934769070583143E-2</v>
      </c>
      <c r="U27" s="251">
        <f>+'Rate Case Res R1'!FT84</f>
        <v>0.15618090087519887</v>
      </c>
      <c r="V27" s="251">
        <f>+'Rate Case Res R1'!FU84</f>
        <v>1.3440900875198891E-2</v>
      </c>
      <c r="W27" s="291">
        <f>+'Rate Case Res R1'!FV84</f>
        <v>9.4163520212966881E-2</v>
      </c>
      <c r="X27" s="169"/>
      <c r="AA27" s="201"/>
    </row>
    <row r="28" spans="2:27" ht="14">
      <c r="B28" s="231" t="s">
        <v>52</v>
      </c>
      <c r="C28" s="235">
        <f t="shared" ref="C28:E29" si="0">+C13</f>
        <v>0.17416999999999999</v>
      </c>
      <c r="D28" s="267">
        <f t="shared" si="0"/>
        <v>0.17598</v>
      </c>
      <c r="E28" s="251">
        <f t="shared" si="0"/>
        <v>0.17073999999999998</v>
      </c>
      <c r="F28" s="260">
        <f>+'Rate Case Res R1'!EZ85</f>
        <v>0.20322636272104097</v>
      </c>
      <c r="G28" s="235">
        <f>+'Rate Case Res R1'!FA85</f>
        <v>3.2486362721040996E-2</v>
      </c>
      <c r="H28" s="244">
        <f>+'Rate Case Res R1'!FB85</f>
        <v>0.16621989524274219</v>
      </c>
      <c r="I28" s="275">
        <f>+'Rate Case Res R1'!FC85</f>
        <v>0.20379283378283133</v>
      </c>
      <c r="J28" s="242">
        <f>+'Rate Case Res R1'!FD85</f>
        <v>2.7812833782831337E-2</v>
      </c>
      <c r="K28" s="276">
        <f>+'Rate Case Res R1'!FE85</f>
        <v>0.15968785544486042</v>
      </c>
      <c r="L28" s="251">
        <f>+'Rate Case Res R1'!FH85</f>
        <v>0.20166962014696344</v>
      </c>
      <c r="M28" s="251">
        <f>+'Rate Case Res R1'!FI85</f>
        <v>3.092962014696346E-2</v>
      </c>
      <c r="N28" s="261">
        <f>+'Rate Case Res R1'!FJ85</f>
        <v>0.1811504049839725</v>
      </c>
      <c r="O28" s="260">
        <f>+'Rate Case Res R1'!FL85</f>
        <v>0.21505108387367344</v>
      </c>
      <c r="P28" s="235">
        <f>+'Rate Case Res R1'!FM85</f>
        <v>4.4311083873673468E-2</v>
      </c>
      <c r="Q28" s="244">
        <f>+'Rate Case Res R1'!FN85</f>
        <v>0.21803806986644325</v>
      </c>
      <c r="R28" s="275">
        <f>+'Rate Case Res R1'!FO85</f>
        <v>0.21524485195047141</v>
      </c>
      <c r="S28" s="242">
        <f>+'Rate Case Res R1'!FP85</f>
        <v>3.9264851950471413E-2</v>
      </c>
      <c r="T28" s="276">
        <f>+'Rate Case Res R1'!FQ85</f>
        <v>0.22543981139387617</v>
      </c>
      <c r="U28" s="251">
        <f>+'Rate Case Res R1'!FT85</f>
        <v>0.2147709008751989</v>
      </c>
      <c r="V28" s="251">
        <f>+'Rate Case Res R1'!FU85</f>
        <v>4.4030900875198925E-2</v>
      </c>
      <c r="W28" s="291">
        <f>+'Rate Case Res R1'!FV85</f>
        <v>0.25788275082112527</v>
      </c>
      <c r="X28" s="169"/>
      <c r="AA28" s="201"/>
    </row>
    <row r="29" spans="2:27" ht="14">
      <c r="B29" s="231" t="s">
        <v>53</v>
      </c>
      <c r="C29" s="235">
        <f t="shared" si="0"/>
        <v>0.21587000000000001</v>
      </c>
      <c r="D29" s="267">
        <f t="shared" si="0"/>
        <v>0.17598</v>
      </c>
      <c r="E29" s="251">
        <f t="shared" si="0"/>
        <v>0.17073999999999998</v>
      </c>
      <c r="F29" s="260">
        <f>+'Rate Case Res R1'!EZ86</f>
        <v>0.27932636272104094</v>
      </c>
      <c r="G29" s="235">
        <f>+'Rate Case Res R1'!FA86</f>
        <v>0.10858636272104097</v>
      </c>
      <c r="H29" s="244">
        <f>+'Rate Case Res R1'!FB86</f>
        <v>0.41241787861558321</v>
      </c>
      <c r="I29" s="275">
        <f>+'Rate Case Res R1'!FC86</f>
        <v>0.20379283378283133</v>
      </c>
      <c r="J29" s="242">
        <f>+'Rate Case Res R1'!FD86</f>
        <v>2.7812833782831337E-2</v>
      </c>
      <c r="K29" s="276">
        <f>+'Rate Case Res R1'!FE86</f>
        <v>0.12884066235619279</v>
      </c>
      <c r="L29" s="251">
        <f>+'Rate Case Res R1'!FH86</f>
        <v>0.20166962014696344</v>
      </c>
      <c r="M29" s="251">
        <f>+'Rate Case Res R1'!FI86</f>
        <v>3.092962014696346E-2</v>
      </c>
      <c r="N29" s="261">
        <f>+'Rate Case Res R1'!FJ86</f>
        <v>0.1811504049839725</v>
      </c>
      <c r="O29" s="260">
        <f>+'Rate Case Res R1'!FL86</f>
        <v>0.30206108387367336</v>
      </c>
      <c r="P29" s="235">
        <f>+'Rate Case Res R1'!FM86</f>
        <v>0.13132108387367339</v>
      </c>
      <c r="Q29" s="244">
        <f>+'Rate Case Res R1'!FN86</f>
        <v>0.47013494392157246</v>
      </c>
      <c r="R29" s="275">
        <f>+'Rate Case Res R1'!FO86</f>
        <v>0.21524485195047141</v>
      </c>
      <c r="S29" s="242">
        <f>+'Rate Case Res R1'!FP86</f>
        <v>3.9264851950471413E-2</v>
      </c>
      <c r="T29" s="276">
        <f>+'Rate Case Res R1'!FQ86</f>
        <v>0.18189119354459357</v>
      </c>
      <c r="U29" s="251">
        <f>+'Rate Case Res R1'!FT86</f>
        <v>0.2147709008751989</v>
      </c>
      <c r="V29" s="251">
        <f>+'Rate Case Res R1'!FU86</f>
        <v>4.4030900875198925E-2</v>
      </c>
      <c r="W29" s="291">
        <f>+'Rate Case Res R1'!FV86</f>
        <v>0.25788275082112527</v>
      </c>
      <c r="X29" s="169"/>
      <c r="AA29" s="201"/>
    </row>
    <row r="30" spans="2:27" ht="7.5" customHeight="1">
      <c r="B30" s="229"/>
      <c r="C30" s="236"/>
      <c r="D30" s="268"/>
      <c r="E30" s="252"/>
      <c r="F30" s="262"/>
      <c r="G30" s="236"/>
      <c r="H30" s="245"/>
      <c r="I30" s="277"/>
      <c r="J30" s="238"/>
      <c r="K30" s="278"/>
      <c r="L30" s="252"/>
      <c r="M30" s="252"/>
      <c r="N30" s="263"/>
      <c r="O30" s="262"/>
      <c r="P30" s="236"/>
      <c r="Q30" s="245"/>
      <c r="R30" s="277"/>
      <c r="S30" s="238"/>
      <c r="T30" s="278"/>
      <c r="U30" s="252"/>
      <c r="V30" s="252"/>
      <c r="W30" s="253"/>
      <c r="X30" s="169"/>
    </row>
    <row r="31" spans="2:27" ht="35.25" customHeight="1">
      <c r="B31" s="232" t="s">
        <v>109</v>
      </c>
      <c r="C31" s="298">
        <f>+C16</f>
        <v>77.284999999999997</v>
      </c>
      <c r="D31" s="299">
        <f>+D16</f>
        <v>78.19</v>
      </c>
      <c r="E31" s="300">
        <f>+E16</f>
        <v>75.569999999999993</v>
      </c>
      <c r="F31" s="301">
        <f>+'Rate Case Res R1'!EZ88</f>
        <v>86.447681360520477</v>
      </c>
      <c r="G31" s="298">
        <f>+F31-$C$16</f>
        <v>9.1626813605204802</v>
      </c>
      <c r="H31" s="302">
        <f>+G31/$C$16</f>
        <v>0.11855704678165854</v>
      </c>
      <c r="I31" s="303">
        <f>+'Rate Case Res R1'!FC88</f>
        <v>86.73091689141566</v>
      </c>
      <c r="J31" s="304">
        <f>+I31-$D$16</f>
        <v>8.5409168914156623</v>
      </c>
      <c r="K31" s="305">
        <f>+J31/$D$16</f>
        <v>0.10923285447519712</v>
      </c>
      <c r="L31" s="300">
        <f>+'Rate Case Res R1'!FH88</f>
        <v>85.669310073481711</v>
      </c>
      <c r="M31" s="300">
        <f>+L31-$E$16</f>
        <v>10.099310073481718</v>
      </c>
      <c r="N31" s="306">
        <f>+M31/$E$16</f>
        <v>0.13364179004210294</v>
      </c>
      <c r="O31" s="301">
        <f>+'Rate Case Res R1'!FL88</f>
        <v>89.319041936836712</v>
      </c>
      <c r="P31" s="298">
        <f>+O31-$C$16</f>
        <v>12.034041936836715</v>
      </c>
      <c r="Q31" s="302">
        <f>+P31/$C$16</f>
        <v>0.15570992995842292</v>
      </c>
      <c r="R31" s="303">
        <f>+'Rate Case Res R1'!FO88</f>
        <v>89.41592597523568</v>
      </c>
      <c r="S31" s="304">
        <f>+R31-$D$16</f>
        <v>11.225925975235683</v>
      </c>
      <c r="T31" s="305">
        <f>+S31/$D$16</f>
        <v>0.14357240024601206</v>
      </c>
      <c r="U31" s="300">
        <f>+'Rate Case Res R1'!FT88</f>
        <v>89.178950437599426</v>
      </c>
      <c r="V31" s="300">
        <f>+U31-$E$16</f>
        <v>13.608950437599432</v>
      </c>
      <c r="W31" s="307">
        <f>+V31/$E$16</f>
        <v>0.18008403384411054</v>
      </c>
      <c r="X31" s="204"/>
    </row>
    <row r="32" spans="2:27" s="280" customFormat="1" ht="14">
      <c r="B32" s="310" t="s">
        <v>107</v>
      </c>
      <c r="C32" s="281"/>
      <c r="D32" s="281"/>
      <c r="E32" s="281"/>
      <c r="F32" s="282"/>
      <c r="G32" s="283">
        <f>+F31-O16</f>
        <v>1.5246393829673224</v>
      </c>
      <c r="H32" s="284">
        <f>(F31-O16)/O16</f>
        <v>1.7953188527682684E-2</v>
      </c>
      <c r="I32" s="285"/>
      <c r="J32" s="286">
        <f>+I31-R16</f>
        <v>1.4172144161746019</v>
      </c>
      <c r="K32" s="287">
        <f>(I31-R16)/R16</f>
        <v>1.661180297017226E-2</v>
      </c>
      <c r="L32" s="288"/>
      <c r="M32" s="289">
        <f>+L31-U16</f>
        <v>2.0318701550342695</v>
      </c>
      <c r="N32" s="290">
        <f>(L31-U16)/U16</f>
        <v>2.429378705296922E-2</v>
      </c>
      <c r="O32" s="257"/>
      <c r="P32" s="283">
        <f>+O31-F31</f>
        <v>2.8713605763162349</v>
      </c>
      <c r="Q32" s="284">
        <f>(O31-F31)/F31</f>
        <v>3.3215009716010123E-2</v>
      </c>
      <c r="R32" s="285"/>
      <c r="S32" s="286">
        <f>+R31-I31</f>
        <v>2.6850090838200202</v>
      </c>
      <c r="T32" s="287">
        <f>(R31-I31)/I31</f>
        <v>3.095792342633211E-2</v>
      </c>
      <c r="U32" s="288"/>
      <c r="V32" s="289">
        <f>+U31-L31</f>
        <v>3.5096403641177147</v>
      </c>
      <c r="W32" s="292">
        <f>(U31-L31)/L31</f>
        <v>4.0967300438247575E-2</v>
      </c>
    </row>
    <row r="33" spans="1:29" s="280" customFormat="1" ht="11.25" customHeight="1">
      <c r="B33" s="310"/>
      <c r="C33" s="281"/>
      <c r="D33" s="281"/>
      <c r="E33" s="281"/>
      <c r="F33" s="407"/>
      <c r="G33" s="407"/>
      <c r="H33" s="407"/>
      <c r="I33" s="407"/>
      <c r="J33" s="407"/>
      <c r="K33" s="407"/>
      <c r="L33" s="407"/>
      <c r="M33" s="407"/>
      <c r="N33" s="407"/>
      <c r="O33" s="407"/>
      <c r="P33" s="407"/>
      <c r="Q33" s="407"/>
      <c r="R33" s="407"/>
      <c r="S33" s="407"/>
      <c r="T33" s="407"/>
      <c r="U33" s="407"/>
      <c r="V33" s="407"/>
      <c r="W33" s="407"/>
      <c r="X33" s="407"/>
      <c r="Y33" s="407"/>
      <c r="Z33" s="407"/>
    </row>
    <row r="34" spans="1:29" s="280" customFormat="1" ht="33" customHeight="1">
      <c r="A34" s="409"/>
      <c r="B34" s="411"/>
      <c r="C34" s="665" t="s">
        <v>198</v>
      </c>
      <c r="D34" s="665"/>
      <c r="E34" s="665"/>
      <c r="F34" s="665"/>
      <c r="G34" s="665"/>
      <c r="H34" s="665"/>
      <c r="I34" s="411"/>
      <c r="J34" s="411"/>
      <c r="K34" s="411"/>
      <c r="L34" s="666" t="s">
        <v>214</v>
      </c>
      <c r="M34" s="666"/>
      <c r="N34" s="666"/>
      <c r="O34" s="666"/>
      <c r="P34" s="666"/>
      <c r="Q34" s="666"/>
      <c r="R34" s="666"/>
      <c r="S34" s="666"/>
      <c r="T34" s="666"/>
      <c r="U34" s="666"/>
      <c r="V34" s="411"/>
      <c r="W34" s="411"/>
      <c r="X34" s="411"/>
      <c r="Y34" s="411"/>
      <c r="Z34" s="409"/>
      <c r="AA34" s="411"/>
      <c r="AB34" s="411"/>
      <c r="AC34" s="411"/>
    </row>
    <row r="35" spans="1:29" s="280" customFormat="1" ht="18">
      <c r="A35" s="409"/>
      <c r="B35" s="409"/>
      <c r="C35" s="667" t="s">
        <v>108</v>
      </c>
      <c r="D35" s="668"/>
      <c r="E35" s="673" t="s">
        <v>199</v>
      </c>
      <c r="F35" s="676" t="s">
        <v>200</v>
      </c>
      <c r="G35" s="679" t="s">
        <v>201</v>
      </c>
      <c r="H35" s="680"/>
      <c r="I35" s="411"/>
      <c r="J35" s="411"/>
      <c r="K35" s="411"/>
      <c r="L35" s="436"/>
      <c r="M35" s="436"/>
      <c r="N35" s="436"/>
      <c r="O35" s="436"/>
      <c r="P35" s="436"/>
      <c r="Q35" s="436"/>
      <c r="R35" s="436"/>
      <c r="S35" s="436"/>
      <c r="T35" s="436"/>
      <c r="U35" s="436"/>
      <c r="V35" s="411"/>
      <c r="W35" s="411"/>
      <c r="X35" s="411"/>
      <c r="Y35" s="411"/>
      <c r="Z35" s="409"/>
      <c r="AA35" s="411"/>
      <c r="AB35" s="411"/>
      <c r="AC35" s="411"/>
    </row>
    <row r="36" spans="1:29" s="280" customFormat="1" ht="21.75" customHeight="1">
      <c r="A36" s="409"/>
      <c r="B36" s="409"/>
      <c r="C36" s="669"/>
      <c r="D36" s="670"/>
      <c r="E36" s="674"/>
      <c r="F36" s="677"/>
      <c r="G36" s="679"/>
      <c r="H36" s="680"/>
      <c r="I36" s="411"/>
      <c r="J36" s="411"/>
      <c r="K36" s="411"/>
      <c r="L36" s="683" t="s">
        <v>108</v>
      </c>
      <c r="M36" s="667"/>
      <c r="N36" s="667"/>
      <c r="O36" s="685" t="s">
        <v>202</v>
      </c>
      <c r="P36" s="685" t="s">
        <v>203</v>
      </c>
      <c r="Q36" s="685" t="s">
        <v>204</v>
      </c>
      <c r="R36" s="685" t="s">
        <v>205</v>
      </c>
      <c r="S36" s="667" t="s">
        <v>206</v>
      </c>
      <c r="T36" s="694" t="s">
        <v>207</v>
      </c>
      <c r="U36" s="695"/>
      <c r="V36" s="411"/>
      <c r="W36" s="411"/>
      <c r="X36" s="411"/>
      <c r="Y36" s="411"/>
      <c r="Z36" s="409"/>
      <c r="AA36" s="411"/>
      <c r="AB36" s="411"/>
      <c r="AC36" s="411"/>
    </row>
    <row r="37" spans="1:29" s="280" customFormat="1" ht="36.75" customHeight="1" thickBot="1">
      <c r="A37" s="409"/>
      <c r="B37" s="412"/>
      <c r="C37" s="671"/>
      <c r="D37" s="672"/>
      <c r="E37" s="675"/>
      <c r="F37" s="678"/>
      <c r="G37" s="681"/>
      <c r="H37" s="682"/>
      <c r="I37" s="411"/>
      <c r="J37" s="411"/>
      <c r="K37" s="411"/>
      <c r="L37" s="684"/>
      <c r="M37" s="671"/>
      <c r="N37" s="671"/>
      <c r="O37" s="671"/>
      <c r="P37" s="671"/>
      <c r="Q37" s="671"/>
      <c r="R37" s="671"/>
      <c r="S37" s="671"/>
      <c r="T37" s="696"/>
      <c r="U37" s="697"/>
      <c r="V37" s="411"/>
      <c r="W37" s="411"/>
      <c r="X37" s="411"/>
      <c r="Y37" s="411"/>
      <c r="Z37" s="409"/>
      <c r="AA37" s="411"/>
      <c r="AB37" s="411"/>
      <c r="AC37" s="411"/>
    </row>
    <row r="38" spans="1:29" s="280" customFormat="1" ht="18.75" customHeight="1">
      <c r="A38" s="409"/>
      <c r="B38" s="297"/>
      <c r="C38" s="409"/>
      <c r="D38" s="418" t="s">
        <v>175</v>
      </c>
      <c r="E38" s="698" t="s">
        <v>212</v>
      </c>
      <c r="F38" s="699"/>
      <c r="G38" s="428"/>
      <c r="H38" s="429"/>
      <c r="I38" s="411"/>
      <c r="J38" s="411"/>
      <c r="K38" s="411"/>
      <c r="L38" s="700" t="s">
        <v>208</v>
      </c>
      <c r="M38" s="701"/>
      <c r="N38" s="701"/>
      <c r="O38" s="422">
        <f>+H17</f>
        <v>3.4682683788685331E-2</v>
      </c>
      <c r="P38" s="422">
        <f>+Q17</f>
        <v>6.1996658375822904E-2</v>
      </c>
      <c r="Q38" s="422">
        <f>+H32</f>
        <v>1.7953188527682684E-2</v>
      </c>
      <c r="R38" s="440">
        <f>+Q32</f>
        <v>3.3215009716010123E-2</v>
      </c>
      <c r="S38" s="439">
        <f>AVERAGE(O38:R38)</f>
        <v>3.6961885102050264E-2</v>
      </c>
      <c r="T38" s="702">
        <f>RATE(4,0,-C16,O31)</f>
        <v>3.6841116845060973E-2</v>
      </c>
      <c r="U38" s="703"/>
      <c r="V38" s="411"/>
      <c r="W38" s="411"/>
      <c r="X38" s="411"/>
      <c r="Y38" s="411"/>
      <c r="Z38" s="409"/>
      <c r="AA38" s="411"/>
      <c r="AB38" s="421"/>
      <c r="AC38" s="411"/>
    </row>
    <row r="39" spans="1:29" s="280" customFormat="1" ht="16">
      <c r="A39" s="409"/>
      <c r="B39" s="408"/>
      <c r="C39" s="409"/>
      <c r="D39" s="419" t="s">
        <v>73</v>
      </c>
      <c r="E39" s="415" t="s">
        <v>1</v>
      </c>
      <c r="F39" s="417">
        <f>+'Rate Case Res R1'!FW37</f>
        <v>2.2999999999999998</v>
      </c>
      <c r="G39" s="688" t="s">
        <v>1</v>
      </c>
      <c r="H39" s="689"/>
      <c r="I39" s="411"/>
      <c r="J39" s="411"/>
      <c r="K39" s="411"/>
      <c r="L39" s="710" t="s">
        <v>209</v>
      </c>
      <c r="M39" s="711"/>
      <c r="N39" s="711"/>
      <c r="O39" s="434">
        <f>+K17</f>
        <v>3.3898547748362137E-2</v>
      </c>
      <c r="P39" s="434">
        <f>+T17</f>
        <v>5.5333323123718678E-2</v>
      </c>
      <c r="Q39" s="434">
        <f>+K32</f>
        <v>1.661180297017226E-2</v>
      </c>
      <c r="R39" s="434">
        <f>+T32</f>
        <v>3.095792342633211E-2</v>
      </c>
      <c r="S39" s="435">
        <f>AVERAGE(O39:R39)</f>
        <v>3.4200399317146295E-2</v>
      </c>
      <c r="T39" s="686">
        <f>RATE(4,0,-D16,R31)</f>
        <v>3.4108043840730261E-2</v>
      </c>
      <c r="U39" s="687"/>
      <c r="V39" s="411"/>
      <c r="W39" s="411"/>
      <c r="X39" s="411"/>
      <c r="Y39" s="411"/>
      <c r="Z39" s="409"/>
      <c r="AA39" s="411"/>
      <c r="AB39" s="411"/>
      <c r="AC39" s="411"/>
    </row>
    <row r="40" spans="1:29" s="280" customFormat="1" ht="16">
      <c r="A40" s="409"/>
      <c r="B40" s="408"/>
      <c r="C40" s="409"/>
      <c r="D40" s="419" t="s">
        <v>52</v>
      </c>
      <c r="E40" s="415" t="s">
        <v>1</v>
      </c>
      <c r="F40" s="417">
        <f>+'Rate Case Res R1'!FW38</f>
        <v>7.9</v>
      </c>
      <c r="G40" s="688" t="s">
        <v>1</v>
      </c>
      <c r="H40" s="689"/>
      <c r="I40" s="411"/>
      <c r="J40" s="411"/>
      <c r="K40" s="411"/>
      <c r="L40" s="690" t="s">
        <v>210</v>
      </c>
      <c r="M40" s="691"/>
      <c r="N40" s="691"/>
      <c r="O40" s="423">
        <f>+N17</f>
        <v>8.6007818599815725E-2</v>
      </c>
      <c r="P40" s="423">
        <f>+W17</f>
        <v>1.910364933610547E-2</v>
      </c>
      <c r="Q40" s="423">
        <f>+N32</f>
        <v>2.429378705296922E-2</v>
      </c>
      <c r="R40" s="423">
        <f>+W32</f>
        <v>4.0967300438247575E-2</v>
      </c>
      <c r="S40" s="424">
        <f>AVERAGE(O40:R40)</f>
        <v>4.2593138856784493E-2</v>
      </c>
      <c r="T40" s="692">
        <f>RATE(4,0,-E16,U31)</f>
        <v>4.2265190891154818E-2</v>
      </c>
      <c r="U40" s="693"/>
      <c r="V40" s="411"/>
      <c r="W40" s="411"/>
      <c r="X40" s="411"/>
      <c r="Y40" s="411"/>
      <c r="Z40" s="409"/>
      <c r="AA40" s="411"/>
      <c r="AB40" s="411"/>
      <c r="AC40" s="411"/>
    </row>
    <row r="41" spans="1:29" s="280" customFormat="1" ht="14">
      <c r="A41" s="409"/>
      <c r="B41" s="408"/>
      <c r="C41" s="409"/>
      <c r="D41" s="419" t="s">
        <v>53</v>
      </c>
      <c r="E41" s="415" t="s">
        <v>1</v>
      </c>
      <c r="F41" s="417">
        <f>+'Rate Case Res R1'!FW39</f>
        <v>22.7</v>
      </c>
      <c r="G41" s="688" t="s">
        <v>1</v>
      </c>
      <c r="H41" s="689"/>
      <c r="I41" s="411"/>
      <c r="J41" s="411"/>
      <c r="K41" s="411"/>
      <c r="L41" s="411"/>
      <c r="M41" s="411"/>
      <c r="N41" s="411"/>
      <c r="O41" s="411"/>
      <c r="P41" s="411"/>
      <c r="Q41" s="411"/>
      <c r="R41" s="411"/>
      <c r="S41" s="411"/>
      <c r="T41" s="411"/>
      <c r="U41" s="411"/>
      <c r="V41" s="411"/>
      <c r="W41" s="411"/>
      <c r="X41" s="411"/>
      <c r="Y41" s="411"/>
      <c r="Z41" s="409"/>
      <c r="AA41" s="411"/>
      <c r="AB41" s="411"/>
      <c r="AC41" s="411"/>
    </row>
    <row r="42" spans="1:29" s="280" customFormat="1" ht="14">
      <c r="A42" s="409"/>
      <c r="B42" s="408"/>
      <c r="C42" s="409"/>
      <c r="D42" s="419"/>
      <c r="E42" s="706" t="s">
        <v>213</v>
      </c>
      <c r="F42" s="707"/>
      <c r="G42" s="430"/>
      <c r="H42" s="431"/>
      <c r="I42" s="411"/>
      <c r="J42" s="411"/>
      <c r="K42" s="411"/>
      <c r="L42" s="411"/>
      <c r="M42" s="411"/>
      <c r="N42" s="411"/>
      <c r="O42" s="411"/>
      <c r="P42" s="411"/>
      <c r="Q42" s="411"/>
      <c r="R42" s="411"/>
      <c r="S42" s="411"/>
      <c r="T42" s="411"/>
      <c r="U42" s="411"/>
      <c r="V42" s="411"/>
      <c r="W42" s="411"/>
      <c r="X42" s="411"/>
      <c r="Y42" s="411"/>
      <c r="Z42" s="409"/>
      <c r="AA42" s="411"/>
      <c r="AB42" s="411"/>
      <c r="AC42" s="411"/>
    </row>
    <row r="43" spans="1:29" s="280" customFormat="1" ht="16">
      <c r="A43" s="409"/>
      <c r="B43" s="408"/>
      <c r="C43" s="309"/>
      <c r="D43" s="418" t="s">
        <v>76</v>
      </c>
      <c r="E43" s="415"/>
      <c r="F43" s="416"/>
      <c r="G43" s="430"/>
      <c r="H43" s="431"/>
      <c r="I43" s="411"/>
      <c r="J43" s="411"/>
      <c r="K43" s="411"/>
      <c r="L43" s="411"/>
      <c r="M43" s="411"/>
      <c r="N43" s="411"/>
      <c r="O43" s="411"/>
      <c r="P43" s="411"/>
      <c r="Q43" s="411"/>
      <c r="R43" s="411"/>
      <c r="S43" s="411"/>
      <c r="T43" s="411"/>
      <c r="U43" s="411"/>
      <c r="V43" s="411"/>
      <c r="W43" s="411"/>
      <c r="X43" s="411"/>
      <c r="Y43" s="411"/>
      <c r="Z43" s="409"/>
      <c r="AA43" s="411"/>
      <c r="AB43" s="411"/>
      <c r="AC43" s="411"/>
    </row>
    <row r="44" spans="1:29" s="280" customFormat="1" ht="14">
      <c r="A44" s="409"/>
      <c r="B44" s="408"/>
      <c r="C44" s="231"/>
      <c r="D44" s="231" t="s">
        <v>73</v>
      </c>
      <c r="E44" s="437">
        <f>+E12</f>
        <v>0.14273999999999998</v>
      </c>
      <c r="F44" s="438">
        <f>+'Rate Case Res R1'!FW31</f>
        <v>0.15712720182043302</v>
      </c>
      <c r="G44" s="708">
        <f>RATE(4.25,0,-E44,F44)</f>
        <v>2.285271468945263E-2</v>
      </c>
      <c r="H44" s="709"/>
      <c r="I44" s="411"/>
      <c r="J44" s="411"/>
      <c r="K44" s="411"/>
      <c r="L44" s="411"/>
      <c r="M44" s="411"/>
      <c r="N44" s="411"/>
      <c r="O44" s="411"/>
      <c r="P44" s="411"/>
      <c r="Q44" s="411"/>
      <c r="R44" s="411"/>
      <c r="S44" s="411"/>
      <c r="T44" s="411"/>
      <c r="U44" s="411"/>
      <c r="V44" s="411"/>
      <c r="W44" s="411"/>
      <c r="X44" s="411"/>
      <c r="Y44" s="411"/>
      <c r="Z44" s="409"/>
      <c r="AA44" s="411"/>
      <c r="AB44" s="411"/>
      <c r="AC44" s="411"/>
    </row>
    <row r="45" spans="1:29" s="280" customFormat="1" ht="14">
      <c r="A45" s="409"/>
      <c r="B45" s="408"/>
      <c r="C45" s="231"/>
      <c r="D45" s="231" t="s">
        <v>52</v>
      </c>
      <c r="E45" s="437">
        <f>+E13</f>
        <v>0.17073999999999998</v>
      </c>
      <c r="F45" s="438">
        <f>+'Rate Case Res R1'!FW32</f>
        <v>0.21571720182043305</v>
      </c>
      <c r="G45" s="708">
        <f>RATE(4.25,0,-E45,F45)</f>
        <v>5.6559599626233387E-2</v>
      </c>
      <c r="H45" s="709"/>
      <c r="I45" s="411"/>
      <c r="J45" s="411"/>
      <c r="K45" s="411"/>
      <c r="L45" s="411"/>
      <c r="M45" s="411"/>
      <c r="N45" s="411"/>
      <c r="O45" s="411"/>
      <c r="P45" s="411"/>
      <c r="Q45" s="411"/>
      <c r="R45" s="411"/>
      <c r="S45" s="411"/>
      <c r="T45" s="411"/>
      <c r="U45" s="411"/>
      <c r="V45" s="411"/>
      <c r="W45" s="411"/>
      <c r="X45" s="411"/>
      <c r="Y45" s="411"/>
      <c r="Z45" s="409"/>
      <c r="AA45" s="411"/>
      <c r="AB45" s="411"/>
      <c r="AC45" s="411"/>
    </row>
    <row r="46" spans="1:29" s="280" customFormat="1" ht="14">
      <c r="A46" s="409"/>
      <c r="B46" s="408"/>
      <c r="C46" s="231"/>
      <c r="D46" s="231" t="s">
        <v>53</v>
      </c>
      <c r="E46" s="437">
        <f>+E14</f>
        <v>0.17073999999999998</v>
      </c>
      <c r="F46" s="438">
        <f>+'Rate Case Res R1'!FW33</f>
        <v>0.302727201820433</v>
      </c>
      <c r="G46" s="708">
        <f>RATE(4.25,0,-E46,F46)</f>
        <v>0.14425139787663166</v>
      </c>
      <c r="H46" s="709"/>
      <c r="I46" s="411"/>
      <c r="J46" s="411"/>
      <c r="K46" s="411"/>
      <c r="L46" s="411"/>
      <c r="M46" s="411"/>
      <c r="N46" s="411"/>
      <c r="O46" s="411"/>
      <c r="P46" s="411"/>
      <c r="Q46" s="411"/>
      <c r="R46" s="411"/>
      <c r="S46" s="411"/>
      <c r="T46" s="411"/>
      <c r="U46" s="411"/>
      <c r="V46" s="411"/>
      <c r="W46" s="411"/>
      <c r="X46" s="411"/>
      <c r="Y46" s="411"/>
      <c r="Z46" s="409"/>
      <c r="AA46" s="411"/>
      <c r="AB46" s="411"/>
      <c r="AC46" s="411"/>
    </row>
    <row r="47" spans="1:29" s="280" customFormat="1" ht="16">
      <c r="A47" s="409"/>
      <c r="B47" s="414"/>
      <c r="C47" s="409"/>
      <c r="D47" s="420"/>
      <c r="E47" s="706" t="s">
        <v>211</v>
      </c>
      <c r="F47" s="707"/>
      <c r="G47" s="432"/>
      <c r="H47" s="433"/>
      <c r="I47" s="411"/>
      <c r="J47" s="411"/>
      <c r="K47" s="411"/>
      <c r="L47" s="411"/>
      <c r="M47" s="411"/>
      <c r="N47" s="411"/>
      <c r="O47" s="411"/>
      <c r="P47" s="411"/>
      <c r="Q47" s="411"/>
      <c r="R47" s="411"/>
      <c r="S47" s="411"/>
      <c r="T47" s="411"/>
      <c r="U47" s="411"/>
      <c r="V47" s="411"/>
      <c r="W47" s="411"/>
      <c r="X47" s="411"/>
      <c r="Y47" s="411"/>
      <c r="Z47" s="409"/>
      <c r="AA47" s="411"/>
      <c r="AB47" s="411"/>
      <c r="AC47" s="411"/>
    </row>
    <row r="48" spans="1:29" s="280" customFormat="1" ht="14">
      <c r="A48" s="409"/>
      <c r="B48" s="411"/>
      <c r="C48" s="413"/>
      <c r="D48" s="425" t="s">
        <v>109</v>
      </c>
      <c r="E48" s="426">
        <f>+E16</f>
        <v>75.569999999999993</v>
      </c>
      <c r="F48" s="427">
        <f>+'Rate Case Res R1'!FW88</f>
        <v>89.652100910216518</v>
      </c>
      <c r="G48" s="704">
        <f>RATE(4.25,0,-E48,F48)</f>
        <v>4.1025633259257101E-2</v>
      </c>
      <c r="H48" s="705"/>
      <c r="I48" s="411"/>
      <c r="J48" s="411"/>
      <c r="K48" s="411"/>
      <c r="L48" s="411"/>
      <c r="M48" s="411"/>
      <c r="N48" s="411"/>
      <c r="O48" s="411"/>
      <c r="P48" s="411"/>
      <c r="Q48" s="411"/>
      <c r="R48" s="411"/>
      <c r="S48" s="411"/>
      <c r="T48" s="411"/>
      <c r="U48" s="411"/>
      <c r="V48" s="411"/>
      <c r="W48" s="411"/>
      <c r="X48" s="411"/>
      <c r="Y48" s="411"/>
      <c r="Z48" s="409"/>
      <c r="AA48" s="411"/>
      <c r="AB48" s="411"/>
      <c r="AC48" s="411"/>
    </row>
    <row r="49" spans="1:29" s="280" customFormat="1" ht="14">
      <c r="A49" s="409"/>
      <c r="B49" s="411"/>
      <c r="C49" s="411"/>
      <c r="D49" s="411"/>
      <c r="E49" s="411"/>
      <c r="F49" s="411"/>
      <c r="G49" s="411"/>
      <c r="H49" s="411"/>
      <c r="I49" s="411"/>
      <c r="J49" s="411"/>
      <c r="K49" s="411"/>
      <c r="L49" s="411"/>
      <c r="M49" s="411"/>
      <c r="N49" s="411"/>
      <c r="O49" s="411"/>
      <c r="P49" s="411"/>
      <c r="Q49" s="411"/>
      <c r="R49" s="411"/>
      <c r="S49" s="411"/>
      <c r="T49" s="411"/>
      <c r="U49" s="411"/>
      <c r="V49" s="411"/>
      <c r="W49" s="411"/>
      <c r="X49" s="411"/>
      <c r="Y49" s="411"/>
      <c r="Z49" s="409"/>
      <c r="AA49" s="411"/>
      <c r="AB49" s="411"/>
      <c r="AC49" s="411"/>
    </row>
    <row r="50" spans="1:29" s="280" customFormat="1" ht="14">
      <c r="A50" s="409"/>
      <c r="B50" s="410" t="s">
        <v>219</v>
      </c>
      <c r="C50" s="411"/>
      <c r="D50" s="411"/>
      <c r="E50" s="411"/>
      <c r="F50" s="411"/>
      <c r="G50" s="411"/>
      <c r="H50" s="411"/>
      <c r="I50" s="411"/>
      <c r="J50" s="411"/>
      <c r="K50" s="411"/>
      <c r="L50" s="411"/>
      <c r="M50" s="411"/>
      <c r="N50" s="411"/>
      <c r="O50" s="411"/>
      <c r="P50" s="411"/>
      <c r="Q50" s="411"/>
      <c r="R50" s="411"/>
      <c r="S50" s="411"/>
      <c r="T50" s="411"/>
      <c r="U50" s="411"/>
      <c r="V50" s="411"/>
      <c r="W50" s="411"/>
      <c r="X50" s="411"/>
      <c r="Y50" s="411"/>
      <c r="Z50" s="409"/>
      <c r="AA50" s="411"/>
      <c r="AB50" s="411"/>
      <c r="AC50" s="411"/>
    </row>
    <row r="51" spans="1:29" s="280" customFormat="1" ht="14">
      <c r="A51"/>
      <c r="B51" s="410" t="s">
        <v>216</v>
      </c>
      <c r="C51"/>
      <c r="D51"/>
      <c r="E51"/>
      <c r="F51"/>
      <c r="G51"/>
      <c r="H51"/>
      <c r="I51"/>
      <c r="J51"/>
      <c r="K51"/>
      <c r="L51"/>
      <c r="M51"/>
      <c r="N51"/>
      <c r="O51"/>
      <c r="P51"/>
      <c r="Q51"/>
      <c r="R51"/>
      <c r="S51"/>
      <c r="T51"/>
      <c r="U51"/>
      <c r="V51"/>
      <c r="W51"/>
      <c r="X51"/>
      <c r="Y51"/>
      <c r="Z51"/>
      <c r="AA51"/>
      <c r="AB51"/>
      <c r="AC51"/>
    </row>
    <row r="52" spans="1:29" s="280" customFormat="1" ht="14">
      <c r="B52" s="310"/>
      <c r="C52" s="310"/>
      <c r="D52" s="310"/>
      <c r="E52" s="310"/>
      <c r="F52" s="310"/>
      <c r="G52" s="310"/>
      <c r="H52" s="310"/>
      <c r="I52" s="310"/>
      <c r="J52" s="310"/>
      <c r="K52" s="310"/>
      <c r="L52" s="310"/>
      <c r="M52" s="310"/>
      <c r="N52" s="310"/>
      <c r="O52" s="310"/>
      <c r="P52" s="310"/>
      <c r="Q52" s="310"/>
      <c r="R52" s="310"/>
      <c r="S52" s="310"/>
      <c r="T52" s="310"/>
      <c r="U52" s="310"/>
      <c r="V52" s="310"/>
      <c r="W52" s="310"/>
      <c r="X52" s="310"/>
      <c r="Y52" s="310"/>
      <c r="Z52" s="310"/>
      <c r="AA52" s="310"/>
    </row>
    <row r="53" spans="1:29" s="280" customFormat="1" ht="14">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row>
  </sheetData>
  <mergeCells count="103">
    <mergeCell ref="E35:E37"/>
    <mergeCell ref="G35:H37"/>
    <mergeCell ref="E42:F42"/>
    <mergeCell ref="G44:H44"/>
    <mergeCell ref="G45:H45"/>
    <mergeCell ref="G46:H46"/>
    <mergeCell ref="B20:B21"/>
    <mergeCell ref="C34:H34"/>
    <mergeCell ref="E38:F38"/>
    <mergeCell ref="C35:D37"/>
    <mergeCell ref="G39:H39"/>
    <mergeCell ref="G40:H40"/>
    <mergeCell ref="G41:H41"/>
    <mergeCell ref="V25:W25"/>
    <mergeCell ref="V8:W8"/>
    <mergeCell ref="V9:W9"/>
    <mergeCell ref="V10:W10"/>
    <mergeCell ref="S23:T23"/>
    <mergeCell ref="S24:T24"/>
    <mergeCell ref="S25:T25"/>
    <mergeCell ref="G48:H48"/>
    <mergeCell ref="F35:F37"/>
    <mergeCell ref="E47:F47"/>
    <mergeCell ref="S8:T8"/>
    <mergeCell ref="S9:T9"/>
    <mergeCell ref="S10:T10"/>
    <mergeCell ref="O19:W19"/>
    <mergeCell ref="P20:Q20"/>
    <mergeCell ref="V20:W20"/>
    <mergeCell ref="G20:H20"/>
    <mergeCell ref="M20:N20"/>
    <mergeCell ref="S20:T20"/>
    <mergeCell ref="U20:U21"/>
    <mergeCell ref="L20:L21"/>
    <mergeCell ref="R20:R21"/>
    <mergeCell ref="I20:I21"/>
    <mergeCell ref="G8:H8"/>
    <mergeCell ref="R5:R6"/>
    <mergeCell ref="P23:Q23"/>
    <mergeCell ref="P24:Q24"/>
    <mergeCell ref="O20:O21"/>
    <mergeCell ref="V23:W23"/>
    <mergeCell ref="V24:W24"/>
    <mergeCell ref="B5:B6"/>
    <mergeCell ref="U5:U6"/>
    <mergeCell ref="C4:E4"/>
    <mergeCell ref="F4:N4"/>
    <mergeCell ref="O4:W4"/>
    <mergeCell ref="G5:H5"/>
    <mergeCell ref="M5:N5"/>
    <mergeCell ref="P5:Q5"/>
    <mergeCell ref="V5:W5"/>
    <mergeCell ref="C5:C6"/>
    <mergeCell ref="F5:F6"/>
    <mergeCell ref="O5:O6"/>
    <mergeCell ref="D5:D6"/>
    <mergeCell ref="I5:I6"/>
    <mergeCell ref="J5:K5"/>
    <mergeCell ref="S5:T5"/>
    <mergeCell ref="E5:E6"/>
    <mergeCell ref="L5:L6"/>
    <mergeCell ref="G9:H9"/>
    <mergeCell ref="G10:H10"/>
    <mergeCell ref="P8:Q8"/>
    <mergeCell ref="P9:Q9"/>
    <mergeCell ref="P10:Q10"/>
    <mergeCell ref="J8:K8"/>
    <mergeCell ref="J9:K9"/>
    <mergeCell ref="J10:K10"/>
    <mergeCell ref="M8:N8"/>
    <mergeCell ref="M9:N9"/>
    <mergeCell ref="M10:N10"/>
    <mergeCell ref="P25:Q25"/>
    <mergeCell ref="J23:K23"/>
    <mergeCell ref="L34:U34"/>
    <mergeCell ref="O36:O37"/>
    <mergeCell ref="P36:P37"/>
    <mergeCell ref="Q36:Q37"/>
    <mergeCell ref="R36:R37"/>
    <mergeCell ref="T38:U38"/>
    <mergeCell ref="T40:U40"/>
    <mergeCell ref="L36:N37"/>
    <mergeCell ref="S36:S37"/>
    <mergeCell ref="T36:U37"/>
    <mergeCell ref="L38:N38"/>
    <mergeCell ref="L39:N39"/>
    <mergeCell ref="L40:N40"/>
    <mergeCell ref="T39:U39"/>
    <mergeCell ref="M23:N23"/>
    <mergeCell ref="M24:N24"/>
    <mergeCell ref="C19:E19"/>
    <mergeCell ref="C20:C21"/>
    <mergeCell ref="D20:D21"/>
    <mergeCell ref="E20:E21"/>
    <mergeCell ref="F20:F21"/>
    <mergeCell ref="F19:N19"/>
    <mergeCell ref="M25:N25"/>
    <mergeCell ref="G23:H23"/>
    <mergeCell ref="G24:H24"/>
    <mergeCell ref="G25:H25"/>
    <mergeCell ref="J24:K24"/>
    <mergeCell ref="J25:K25"/>
    <mergeCell ref="J20:K20"/>
  </mergeCells>
  <printOptions horizontalCentered="1"/>
  <pageMargins left="0" right="0" top="0.25" bottom="0" header="0.3" footer="0.05"/>
  <pageSetup scale="65" orientation="landscape" r:id="rId1"/>
  <headerFooter>
    <oddFooter>&amp;L&amp;F&amp;R&amp;D</oddFooter>
  </headerFooter>
  <colBreaks count="1" manualBreakCount="1">
    <brk id="23" min="1" max="19"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14</vt:i4>
      </vt:variant>
      <vt:variant>
        <vt:lpstr>Charts</vt:lpstr>
      </vt:variant>
      <vt:variant>
        <vt:i4>3</vt:i4>
      </vt:variant>
      <vt:variant>
        <vt:lpstr>Named Ranges</vt:lpstr>
      </vt:variant>
      <vt:variant>
        <vt:i4>22</vt:i4>
      </vt:variant>
    </vt:vector>
  </HeadingPairs>
  <TitlesOfParts>
    <vt:vector size="39" baseType="lpstr">
      <vt:lpstr>Residential (R1)</vt:lpstr>
      <vt:lpstr>Small Commercial (A1-A)</vt:lpstr>
      <vt:lpstr>Rate Case Res R1 Rates</vt:lpstr>
      <vt:lpstr>XXX</vt:lpstr>
      <vt:lpstr>XXXX</vt:lpstr>
      <vt:lpstr>Rate Case Res R1</vt:lpstr>
      <vt:lpstr>Res R1 Rate Summary (2)</vt:lpstr>
      <vt:lpstr>Res R1 Rate zone 1 350kwh Sum</vt:lpstr>
      <vt:lpstr>Res R1 Rate zone 1 500kwh Sum</vt:lpstr>
      <vt:lpstr>Res R1 Rate zone 2 500kwh Sum</vt:lpstr>
      <vt:lpstr>Med Comm A2B Rates to 1998</vt:lpstr>
      <vt:lpstr>Lrg Comm A3A Rates to 1998</vt:lpstr>
      <vt:lpstr>Monthly NEL and Demand</vt:lpstr>
      <vt:lpstr>do not delete</vt:lpstr>
      <vt:lpstr>R1 Case v Act Chart</vt:lpstr>
      <vt:lpstr>Mixed Res R1 Chart (2)</vt:lpstr>
      <vt:lpstr>Rate Case Res R1 Detail Chart</vt:lpstr>
      <vt:lpstr>'do not delete'!Print_Area</vt:lpstr>
      <vt:lpstr>'Rate Case Res R1'!Print_Area</vt:lpstr>
      <vt:lpstr>'Rate Case Res R1 Rates'!Print_Area</vt:lpstr>
      <vt:lpstr>'Res R1 Rate Summary (2)'!Print_Area</vt:lpstr>
      <vt:lpstr>'Res R1 Rate zone 1 350kwh Sum'!Print_Area</vt:lpstr>
      <vt:lpstr>'Res R1 Rate zone 1 500kwh Sum'!Print_Area</vt:lpstr>
      <vt:lpstr>'Res R1 Rate zone 2 500kwh Sum'!Print_Area</vt:lpstr>
      <vt:lpstr>'Residential (R1)'!Print_Area</vt:lpstr>
      <vt:lpstr>'Small Commercial (A1-A)'!Print_Area</vt:lpstr>
      <vt:lpstr>XXX!Print_Area</vt:lpstr>
      <vt:lpstr>XXXX!Print_Area</vt:lpstr>
      <vt:lpstr>'do not delete'!Print_Titles</vt:lpstr>
      <vt:lpstr>'Rate Case Res R1'!Print_Titles</vt:lpstr>
      <vt:lpstr>'Rate Case Res R1 Rates'!Print_Titles</vt:lpstr>
      <vt:lpstr>'Res R1 Rate Summary (2)'!Print_Titles</vt:lpstr>
      <vt:lpstr>'Res R1 Rate zone 1 350kwh Sum'!Print_Titles</vt:lpstr>
      <vt:lpstr>'Res R1 Rate zone 1 500kwh Sum'!Print_Titles</vt:lpstr>
      <vt:lpstr>'Res R1 Rate zone 2 500kwh Sum'!Print_Titles</vt:lpstr>
      <vt:lpstr>'Residential (R1)'!Print_Titles</vt:lpstr>
      <vt:lpstr>'Small Commercial (A1-A)'!Print_Titles</vt:lpstr>
      <vt:lpstr>XXX!Print_Titles</vt:lpstr>
      <vt:lpstr>XXXX!Print_Titles</vt:lpstr>
    </vt:vector>
  </TitlesOfParts>
  <Company>Los Angeles Department of Water and Power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wso</dc:creator>
  <cp:lastModifiedBy>Rayan Sud</cp:lastModifiedBy>
  <cp:lastPrinted>2022-04-25T13:48:06Z</cp:lastPrinted>
  <dcterms:created xsi:type="dcterms:W3CDTF">2008-12-08T23:30:02Z</dcterms:created>
  <dcterms:modified xsi:type="dcterms:W3CDTF">2024-09-23T12:31:57Z</dcterms:modified>
</cp:coreProperties>
</file>