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VarAnalysis/"/>
    </mc:Choice>
  </mc:AlternateContent>
  <xr:revisionPtr revIDLastSave="0" documentId="8_{BF25973E-C495-D94B-8BEE-F0E5C45167F3}" xr6:coauthVersionLast="45" xr6:coauthVersionMax="45" xr10:uidLastSave="{00000000-0000-0000-0000-000000000000}"/>
  <bookViews>
    <workbookView xWindow="0" yWindow="460" windowWidth="40960" windowHeight="21040" xr2:uid="{00000000-000D-0000-FFFF-FFFF00000000}"/>
  </bookViews>
  <sheets>
    <sheet name="StockScrape" sheetId="1" r:id="rId1"/>
  </sheets>
  <definedNames>
    <definedName name="_xlnm._FilterDatabase" localSheetId="0" hidden="1">StockScrape!$E$3:$F$103</definedName>
    <definedName name="_xlchart.v1.0" hidden="1">StockScrape!$F$3</definedName>
    <definedName name="_xlchart.v1.1" hidden="1">StockScrape!$F$4:$F$103</definedName>
    <definedName name="_xlchart.v1.2" hidden="1">StockScrape!$F$3</definedName>
    <definedName name="_xlchart.v1.3" hidden="1">StockScrape!$F$4:$F$102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0" i="1" l="1" a="1"/>
  <c r="K90" i="1" s="1"/>
  <c r="L66" i="1"/>
  <c r="K66" i="1"/>
  <c r="K65" i="1"/>
  <c r="K64" i="1"/>
  <c r="K63" i="1"/>
  <c r="K62" i="1"/>
  <c r="K32" i="1"/>
  <c r="K31" i="1"/>
  <c r="K30" i="1"/>
  <c r="K29" i="1"/>
  <c r="K28" i="1"/>
  <c r="D103" i="1"/>
  <c r="K91" i="1" l="1"/>
  <c r="K99" i="1"/>
  <c r="K98" i="1"/>
  <c r="K97" i="1"/>
  <c r="K96" i="1"/>
  <c r="K95" i="1"/>
  <c r="K94" i="1"/>
  <c r="K93" i="1"/>
  <c r="K92" i="1"/>
  <c r="G21" i="1"/>
  <c r="G33" i="1"/>
  <c r="G9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4" i="1"/>
  <c r="G9" i="1" l="1"/>
  <c r="G7" i="1"/>
  <c r="G20" i="1"/>
  <c r="G103" i="1"/>
  <c r="G81" i="1"/>
  <c r="G69" i="1"/>
  <c r="G57" i="1"/>
  <c r="G45" i="1"/>
  <c r="G90" i="1"/>
  <c r="G18" i="1"/>
  <c r="G101" i="1"/>
  <c r="G17" i="1"/>
  <c r="G102" i="1"/>
  <c r="G78" i="1"/>
  <c r="G66" i="1"/>
  <c r="G54" i="1"/>
  <c r="G42" i="1"/>
  <c r="G30" i="1"/>
  <c r="K27" i="1"/>
  <c r="K33" i="1" s="1"/>
  <c r="G89" i="1"/>
  <c r="G77" i="1"/>
  <c r="G65" i="1"/>
  <c r="G53" i="1"/>
  <c r="G41" i="1"/>
  <c r="G29" i="1"/>
  <c r="G100" i="1"/>
  <c r="G88" i="1"/>
  <c r="G76" i="1"/>
  <c r="G64" i="1"/>
  <c r="G52" i="1"/>
  <c r="G40" i="1"/>
  <c r="G28" i="1"/>
  <c r="G16" i="1"/>
  <c r="G98" i="1"/>
  <c r="G86" i="1"/>
  <c r="G74" i="1"/>
  <c r="G62" i="1"/>
  <c r="G50" i="1"/>
  <c r="G38" i="1"/>
  <c r="G26" i="1"/>
  <c r="G14" i="1"/>
  <c r="G5" i="1"/>
  <c r="G91" i="1"/>
  <c r="G79" i="1"/>
  <c r="G67" i="1"/>
  <c r="G55" i="1"/>
  <c r="G43" i="1"/>
  <c r="G31" i="1"/>
  <c r="G19" i="1"/>
  <c r="G99" i="1"/>
  <c r="G87" i="1"/>
  <c r="G75" i="1"/>
  <c r="G63" i="1"/>
  <c r="G51" i="1"/>
  <c r="G39" i="1"/>
  <c r="G27" i="1"/>
  <c r="G15" i="1"/>
  <c r="G97" i="1"/>
  <c r="G73" i="1"/>
  <c r="G61" i="1"/>
  <c r="G49" i="1"/>
  <c r="G25" i="1"/>
  <c r="G13" i="1"/>
  <c r="G96" i="1"/>
  <c r="G84" i="1"/>
  <c r="G72" i="1"/>
  <c r="G60" i="1"/>
  <c r="G48" i="1"/>
  <c r="G36" i="1"/>
  <c r="G24" i="1"/>
  <c r="G12" i="1"/>
  <c r="G85" i="1"/>
  <c r="G37" i="1"/>
  <c r="G4" i="1"/>
  <c r="G95" i="1"/>
  <c r="G83" i="1"/>
  <c r="G71" i="1"/>
  <c r="G59" i="1"/>
  <c r="G47" i="1"/>
  <c r="G35" i="1"/>
  <c r="G23" i="1"/>
  <c r="G11" i="1"/>
  <c r="G8" i="1"/>
  <c r="G94" i="1"/>
  <c r="G82" i="1"/>
  <c r="G70" i="1"/>
  <c r="G58" i="1"/>
  <c r="G46" i="1"/>
  <c r="G34" i="1"/>
  <c r="G22" i="1"/>
  <c r="G10" i="1"/>
  <c r="G6" i="1"/>
  <c r="G92" i="1"/>
  <c r="G80" i="1"/>
  <c r="G68" i="1"/>
  <c r="G56" i="1"/>
  <c r="G44" i="1"/>
  <c r="G32" i="1"/>
  <c r="J101" i="1"/>
  <c r="K67" i="1" l="1"/>
  <c r="K34" i="1"/>
  <c r="L99" i="1"/>
  <c r="L98" i="1"/>
  <c r="L90" i="1"/>
  <c r="L95" i="1"/>
  <c r="L94" i="1"/>
  <c r="L96" i="1"/>
  <c r="L92" i="1"/>
  <c r="L93" i="1"/>
  <c r="L97" i="1"/>
  <c r="L91" i="1"/>
</calcChain>
</file>

<file path=xl/sharedStrings.xml><?xml version="1.0" encoding="utf-8"?>
<sst xmlns="http://schemas.openxmlformats.org/spreadsheetml/2006/main" count="160" uniqueCount="156">
  <si>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</si>
  <si>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</si>
  <si>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</si>
  <si>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</si>
  <si>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</si>
  <si>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</si>
  <si>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</si>
  <si>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</si>
  <si>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</si>
  <si>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</si>
  <si>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</si>
  <si>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</si>
  <si>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</si>
  <si>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</si>
  <si>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</si>
  <si>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</si>
  <si>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</si>
  <si>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</si>
  <si>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</si>
  <si>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</si>
  <si>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</si>
  <si>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</si>
  <si>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</si>
  <si>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</si>
  <si>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</si>
  <si>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</si>
  <si>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</si>
  <si>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</si>
  <si>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</si>
  <si>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</si>
  <si>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</si>
  <si>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</si>
  <si>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</si>
  <si>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</si>
  <si>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</si>
  <si>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</si>
  <si>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</si>
  <si>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</si>
  <si>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</si>
  <si>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</si>
  <si>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</si>
  <si>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</si>
  <si>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</si>
  <si>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</si>
  <si>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</si>
  <si>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</si>
  <si>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</si>
  <si>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</si>
  <si>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</si>
  <si>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</si>
  <si>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</si>
  <si>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</si>
  <si>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</si>
  <si>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</si>
  <si>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</si>
  <si>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</si>
  <si>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</si>
  <si>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</si>
  <si>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</si>
  <si>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</si>
  <si>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</si>
  <si>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</si>
  <si>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</si>
  <si>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</si>
  <si>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</si>
  <si>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</si>
  <si>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</si>
  <si>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</si>
  <si>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</si>
  <si>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</si>
  <si>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</si>
  <si>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</si>
  <si>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</si>
  <si>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</si>
  <si>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</si>
  <si>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</si>
  <si>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</si>
  <si>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</si>
  <si>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</si>
  <si>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</si>
  <si>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</si>
  <si>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</si>
  <si>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</si>
  <si>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</si>
  <si>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</si>
  <si>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</si>
  <si>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</si>
  <si>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Dec. 26, 2019</t>
  </si>
  <si>
    <t>Dec. 24, 2019</t>
  </si>
  <si>
    <t>Date</t>
  </si>
  <si>
    <t>Opening</t>
  </si>
  <si>
    <t>Time Intervals</t>
  </si>
  <si>
    <t>Predicted Value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</si>
  <si>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</si>
  <si>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</si>
  <si>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</si>
  <si>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</si>
  <si>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</si>
  <si>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</si>
  <si>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</si>
  <si>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</si>
  <si>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</si>
  <si>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</si>
  <si>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</si>
  <si>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</si>
  <si>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</si>
  <si>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</si>
  <si>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</si>
  <si>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</si>
  <si>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</si>
  <si>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</si>
  <si>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</si>
  <si>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</si>
  <si>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</si>
  <si>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</si>
  <si>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</si>
  <si>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</si>
  <si>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</si>
  <si>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</si>
  <si>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</si>
  <si>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</si>
  <si>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</si>
  <si>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</si>
  <si>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</si>
  <si>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</si>
  <si>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</si>
  <si>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</si>
  <si>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</si>
  <si>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</si>
  <si>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</si>
  <si>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</si>
  <si>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</si>
  <si>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</si>
  <si>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</si>
  <si>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</si>
  <si>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</si>
  <si>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</si>
  <si>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</si>
  <si>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</si>
  <si>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</si>
  <si>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</si>
  <si>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Bin Upper Limit</t>
  </si>
  <si>
    <t>https://ca.finance.yahoo.com/quote/GOOG/history?p=GOOG</t>
  </si>
  <si>
    <t>Google (GOOG) One Variable Analysis</t>
  </si>
  <si>
    <t>May 18, 2020</t>
  </si>
  <si>
    <t>2. Median occurs at the 50th data point (ceil(100/2))</t>
  </si>
  <si>
    <t>[1056.51, 1103.059]</t>
  </si>
  <si>
    <t>(1103.059, 1150.222]</t>
  </si>
  <si>
    <t>(1150.222, 1197.078]</t>
  </si>
  <si>
    <t>(1197.078, 1243.934]</t>
  </si>
  <si>
    <t>(1243.934, 1290.79]</t>
  </si>
  <si>
    <t>(1290.79, 1337.646]</t>
  </si>
  <si>
    <t>(1337.646, 1384.502]</t>
  </si>
  <si>
    <t>(1384.502, 1431.358]</t>
  </si>
  <si>
    <t>(1431.358, 1478.214]</t>
  </si>
  <si>
    <t>(1478.214, 1525.07]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</si>
</sst>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5" xfId="0" applyFont="1" applyBorder="1"/>
    <xf numFmtId="0" fontId="2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StockScrape!$C$3</c:f>
              <c:strCache>
                <c:ptCount val="1"/>
                <c:pt idx="0">
                  <c:v>Opening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StockScrape!$A$5:$A$102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cat>
          <c:val>
            <c:numRef>
              <c:f>StockScrape!$C$4:$C$102</c:f>
              <c:numCache>
                <c:formatCode>General</c:formatCode>
                <c:ptCount val="99"/>
                <c:pt idx="0">
                  <c:v>1348.5</c:v>
                </c:pt>
                <c:pt idx="1">
                  <c:v>1346.17</c:v>
                </c:pt>
                <c:pt idx="2">
                  <c:v>1362.99</c:v>
                </c:pt>
                <c:pt idx="3">
                  <c:v>1350</c:v>
                </c:pt>
                <c:pt idx="4">
                  <c:v>1330.11</c:v>
                </c:pt>
                <c:pt idx="5">
                  <c:v>1341.55</c:v>
                </c:pt>
                <c:pt idx="6">
                  <c:v>1347.86</c:v>
                </c:pt>
                <c:pt idx="7">
                  <c:v>1350</c:v>
                </c:pt>
                <c:pt idx="8">
                  <c:v>1397.94</c:v>
                </c:pt>
                <c:pt idx="9">
                  <c:v>1392.08</c:v>
                </c:pt>
                <c:pt idx="10">
                  <c:v>1420.57</c:v>
                </c:pt>
                <c:pt idx="11">
                  <c:v>1427.56</c:v>
                </c:pt>
                <c:pt idx="12">
                  <c:v>1436.13</c:v>
                </c:pt>
                <c:pt idx="13">
                  <c:v>1439.01</c:v>
                </c:pt>
                <c:pt idx="14">
                  <c:v>1430.21</c:v>
                </c:pt>
                <c:pt idx="15">
                  <c:v>1447.44</c:v>
                </c:pt>
                <c:pt idx="16">
                  <c:v>1462.91</c:v>
                </c:pt>
                <c:pt idx="17">
                  <c:v>1479.12</c:v>
                </c:pt>
                <c:pt idx="18">
                  <c:v>1491</c:v>
                </c:pt>
                <c:pt idx="19">
                  <c:v>1487.64</c:v>
                </c:pt>
                <c:pt idx="20">
                  <c:v>1493.59</c:v>
                </c:pt>
                <c:pt idx="21">
                  <c:v>1431</c:v>
                </c:pt>
                <c:pt idx="22">
                  <c:v>1443</c:v>
                </c:pt>
                <c:pt idx="23">
                  <c:v>1458.8</c:v>
                </c:pt>
                <c:pt idx="24">
                  <c:v>1439.96</c:v>
                </c:pt>
                <c:pt idx="25">
                  <c:v>1468.9</c:v>
                </c:pt>
                <c:pt idx="26">
                  <c:v>1462</c:v>
                </c:pt>
                <c:pt idx="27">
                  <c:v>1457.07</c:v>
                </c:pt>
                <c:pt idx="28">
                  <c:v>1462.42</c:v>
                </c:pt>
                <c:pt idx="29">
                  <c:v>1450.33</c:v>
                </c:pt>
                <c:pt idx="30">
                  <c:v>1467.3</c:v>
                </c:pt>
                <c:pt idx="31">
                  <c:v>1474.32</c:v>
                </c:pt>
                <c:pt idx="32">
                  <c:v>1511.81</c:v>
                </c:pt>
                <c:pt idx="33">
                  <c:v>1514.48</c:v>
                </c:pt>
                <c:pt idx="34">
                  <c:v>1512.69</c:v>
                </c:pt>
                <c:pt idx="35">
                  <c:v>1515.6</c:v>
                </c:pt>
                <c:pt idx="36">
                  <c:v>1515</c:v>
                </c:pt>
                <c:pt idx="37">
                  <c:v>1525.07</c:v>
                </c:pt>
                <c:pt idx="38">
                  <c:v>1522</c:v>
                </c:pt>
                <c:pt idx="39">
                  <c:v>1508.03</c:v>
                </c:pt>
                <c:pt idx="40">
                  <c:v>1426.11</c:v>
                </c:pt>
                <c:pt idx="41">
                  <c:v>1433</c:v>
                </c:pt>
                <c:pt idx="42">
                  <c:v>1396.14</c:v>
                </c:pt>
                <c:pt idx="43">
                  <c:v>1362.06</c:v>
                </c:pt>
                <c:pt idx="44">
                  <c:v>1277.5</c:v>
                </c:pt>
                <c:pt idx="45">
                  <c:v>1351.61</c:v>
                </c:pt>
                <c:pt idx="46">
                  <c:v>1399.42</c:v>
                </c:pt>
                <c:pt idx="47">
                  <c:v>1359.23</c:v>
                </c:pt>
                <c:pt idx="48">
                  <c:v>1350.2</c:v>
                </c:pt>
                <c:pt idx="49">
                  <c:v>1277.06</c:v>
                </c:pt>
                <c:pt idx="50">
                  <c:v>1205.3</c:v>
                </c:pt>
                <c:pt idx="51">
                  <c:v>1260</c:v>
                </c:pt>
                <c:pt idx="52">
                  <c:v>1249.7</c:v>
                </c:pt>
                <c:pt idx="53">
                  <c:v>1126</c:v>
                </c:pt>
                <c:pt idx="54">
                  <c:v>1179</c:v>
                </c:pt>
                <c:pt idx="55">
                  <c:v>1096</c:v>
                </c:pt>
                <c:pt idx="56">
                  <c:v>1093.1099999999999</c:v>
                </c:pt>
                <c:pt idx="57">
                  <c:v>1056.51</c:v>
                </c:pt>
                <c:pt idx="58">
                  <c:v>1093.05</c:v>
                </c:pt>
                <c:pt idx="59">
                  <c:v>1135.72</c:v>
                </c:pt>
                <c:pt idx="60">
                  <c:v>1061.32</c:v>
                </c:pt>
                <c:pt idx="61">
                  <c:v>1103.77</c:v>
                </c:pt>
                <c:pt idx="62">
                  <c:v>1126.47</c:v>
                </c:pt>
                <c:pt idx="63">
                  <c:v>1111.8</c:v>
                </c:pt>
                <c:pt idx="64">
                  <c:v>1125.67</c:v>
                </c:pt>
                <c:pt idx="65">
                  <c:v>1125.04</c:v>
                </c:pt>
                <c:pt idx="66">
                  <c:v>1147.3</c:v>
                </c:pt>
                <c:pt idx="67">
                  <c:v>1122</c:v>
                </c:pt>
                <c:pt idx="68">
                  <c:v>1098.26</c:v>
                </c:pt>
                <c:pt idx="69">
                  <c:v>1119.02</c:v>
                </c:pt>
                <c:pt idx="70">
                  <c:v>1138</c:v>
                </c:pt>
                <c:pt idx="71">
                  <c:v>1221</c:v>
                </c:pt>
                <c:pt idx="72">
                  <c:v>1206.5</c:v>
                </c:pt>
                <c:pt idx="73">
                  <c:v>1224.08</c:v>
                </c:pt>
                <c:pt idx="74">
                  <c:v>1209.18</c:v>
                </c:pt>
                <c:pt idx="75">
                  <c:v>1245.0899999999999</c:v>
                </c:pt>
                <c:pt idx="76">
                  <c:v>1245.6099999999999</c:v>
                </c:pt>
                <c:pt idx="77">
                  <c:v>1274.0999999999999</c:v>
                </c:pt>
                <c:pt idx="78">
                  <c:v>1284.8499999999999</c:v>
                </c:pt>
                <c:pt idx="79">
                  <c:v>1271</c:v>
                </c:pt>
                <c:pt idx="80">
                  <c:v>1247</c:v>
                </c:pt>
                <c:pt idx="81">
                  <c:v>1245.54</c:v>
                </c:pt>
                <c:pt idx="82">
                  <c:v>1271.55</c:v>
                </c:pt>
                <c:pt idx="83">
                  <c:v>1261.17</c:v>
                </c:pt>
                <c:pt idx="84">
                  <c:v>1296</c:v>
                </c:pt>
                <c:pt idx="85">
                  <c:v>1287.93</c:v>
                </c:pt>
                <c:pt idx="86">
                  <c:v>1341.46</c:v>
                </c:pt>
                <c:pt idx="87">
                  <c:v>1324.88</c:v>
                </c:pt>
                <c:pt idx="88">
                  <c:v>1328.5</c:v>
                </c:pt>
                <c:pt idx="89">
                  <c:v>1308.23</c:v>
                </c:pt>
                <c:pt idx="90">
                  <c:v>1337.92</c:v>
                </c:pt>
                <c:pt idx="91">
                  <c:v>1361.69</c:v>
                </c:pt>
                <c:pt idx="92">
                  <c:v>1365.94</c:v>
                </c:pt>
                <c:pt idx="93">
                  <c:v>1383.13</c:v>
                </c:pt>
                <c:pt idx="94">
                  <c:v>1378.28</c:v>
                </c:pt>
                <c:pt idx="95">
                  <c:v>1407.12</c:v>
                </c:pt>
                <c:pt idx="96">
                  <c:v>1377.05</c:v>
                </c:pt>
                <c:pt idx="97">
                  <c:v>1335.02</c:v>
                </c:pt>
                <c:pt idx="98">
                  <c:v>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 </a:t>
            </a:r>
            <a:r>
              <a:rPr lang="en-US" baseline="0"/>
              <a:t>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2A-2440-B0BF-5131F2722F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2A-2440-B0BF-5131F2722F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2A-2440-B0BF-5131F2722F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2A-2440-B0BF-5131F2722F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2A-2440-B0BF-5131F2722F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dLbl>
              <c:idx val="1"/>
              <c:layout>
                <c:manualLayout>
                  <c:x val="4.5973737983648406E-2"/>
                  <c:y val="6.21771091809541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9-4E43-9794-A33B3402A4C6}"/>
                </c:ext>
              </c:extLst>
            </c:dLbl>
            <c:dLbl>
              <c:idx val="5"/>
              <c:layout>
                <c:manualLayout>
                  <c:x val="-0.12952012248468942"/>
                  <c:y val="0.225080927384076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9-4E43-9794-A33B3402A4C6}"/>
                </c:ext>
              </c:extLst>
            </c:dLbl>
            <c:dLbl>
              <c:idx val="6"/>
              <c:layout>
                <c:manualLayout>
                  <c:x val="-0.23858202099737533"/>
                  <c:y val="3.372193059200933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19-4E43-9794-A33B3402A4C6}"/>
                </c:ext>
              </c:extLst>
            </c:dLbl>
            <c:dLbl>
              <c:idx val="8"/>
              <c:layout>
                <c:manualLayout>
                  <c:x val="0.11975561967149286"/>
                  <c:y val="-2.2223040824571435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9-4E43-9794-A33B3402A4C6}"/>
                </c:ext>
              </c:extLst>
            </c:dLbl>
            <c:dLbl>
              <c:idx val="9"/>
              <c:layout>
                <c:manualLayout>
                  <c:x val="0.27223875818549192"/>
                  <c:y val="5.5893665165202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19-4E43-9794-A33B3402A4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StockScrape!$I$90:$I$99</c:f>
              <c:strCache>
                <c:ptCount val="10"/>
                <c:pt idx="0">
                  <c:v>[1056.51, 1103.059]</c:v>
                </c:pt>
                <c:pt idx="1">
                  <c:v>(1103.059, 1150.222]</c:v>
                </c:pt>
                <c:pt idx="2">
                  <c:v>(1150.222, 1197.078]</c:v>
                </c:pt>
                <c:pt idx="3">
                  <c:v>(1197.078, 1243.934]</c:v>
                </c:pt>
                <c:pt idx="4">
                  <c:v>(1243.934, 1290.79]</c:v>
                </c:pt>
                <c:pt idx="5">
                  <c:v>(1290.79, 1337.646]</c:v>
                </c:pt>
                <c:pt idx="6">
                  <c:v>(1337.646, 1384.502]</c:v>
                </c:pt>
                <c:pt idx="7">
                  <c:v>(1384.502, 1431.358]</c:v>
                </c:pt>
                <c:pt idx="8">
                  <c:v>(1431.358, 1478.214]</c:v>
                </c:pt>
                <c:pt idx="9">
                  <c:v>(1478.214, 1525.07]</c:v>
                </c:pt>
              </c:strCache>
            </c:strRef>
          </c:cat>
          <c:val>
            <c:numRef>
              <c:f>StockScrape!$K$90:$K$99</c:f>
              <c:numCache>
                <c:formatCode>General</c:formatCode>
                <c:ptCount val="10"/>
                <c:pt idx="0">
                  <c:v>6</c:v>
                </c:pt>
                <c:pt idx="1">
                  <c:v>11</c:v>
                </c:pt>
                <c:pt idx="2">
                  <c:v>1</c:v>
                </c:pt>
                <c:pt idx="3">
                  <c:v>5</c:v>
                </c:pt>
                <c:pt idx="4">
                  <c:v>14</c:v>
                </c:pt>
                <c:pt idx="5">
                  <c:v>6</c:v>
                </c:pt>
                <c:pt idx="6">
                  <c:v>20</c:v>
                </c:pt>
                <c:pt idx="7">
                  <c:v>10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Google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Google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_xlchart.v1.2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2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Google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Google Opening Stock Value</a:t>
              </a:r>
            </a:p>
          </cx:txPr>
        </cx:title>
        <cx:tickLabels/>
      </cx:axis>
      <cx:axis id="1">
        <cx:valScaling min="800"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Google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Google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_xlchart.v1.0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364393</xdr:colOff>
      <xdr:row>1</xdr:row>
      <xdr:rowOff>155222</xdr:rowOff>
    </xdr:from>
    <xdr:to>
      <xdr:col>19</xdr:col>
      <xdr:colOff>343226</xdr:colOff>
      <xdr:row>21</xdr:row>
      <xdr:rowOff>50203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64008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67</xdr:row>
      <xdr:rowOff>38100</xdr:rowOff>
    </xdr:from>
    <xdr:to>
      <xdr:col>15</xdr:col>
      <xdr:colOff>25400</xdr:colOff>
      <xdr:row>85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2814300"/>
              <a:ext cx="64389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31046</xdr:colOff>
      <xdr:row>102</xdr:row>
      <xdr:rowOff>42333</xdr:rowOff>
    </xdr:from>
    <xdr:to>
      <xdr:col>14</xdr:col>
      <xdr:colOff>290690</xdr:colOff>
      <xdr:row>121</xdr:row>
      <xdr:rowOff>172156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GOOG/history?p=GO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"/>
  <sheetViews>
    <sheetView tabSelected="1" zoomScale="90" zoomScaleNormal="90" workbookViewId="0">
      <selection activeCell="M67" sqref="M67"/>
    </sheetView>
  </sheetViews>
  <sheetFormatPr baseColWidth="10" defaultColWidth="8.83203125" defaultRowHeight="15" x14ac:dyDescent="0.2"/>
  <cols>
    <col min="1" max="4" width="12.83203125" style="4" customWidth="1" collapsed="1"/>
    <col min="5" max="7" width="12.83203125" style="4" customWidth="1"/>
    <col min="8" max="8" width="12.83203125" style="1" customWidth="1"/>
    <col min="9" max="9" width="18.83203125" style="1" customWidth="1"/>
    <col min="10" max="12" width="12.83203125" style="1" customWidth="1"/>
  </cols>
  <sheetData>
    <row r="1" spans="1:8" x14ac:dyDescent="0.2">
      <c r="A1" s="17" t="s">
        <v>143</v>
      </c>
      <c r="B1" s="18"/>
      <c r="C1" s="18"/>
      <c r="D1" s="18"/>
      <c r="E1" s="18"/>
      <c r="F1" s="18"/>
      <c r="G1" s="19"/>
    </row>
    <row r="2" spans="1:8" ht="16" customHeight="1" x14ac:dyDescent="0.2">
      <c r="A2" s="20" t="s">
        <v>142</v>
      </c>
      <c r="B2" s="21"/>
      <c r="C2" s="21"/>
      <c r="D2" s="21"/>
      <c r="E2" s="21"/>
      <c r="F2" s="21"/>
      <c r="G2" s="22"/>
    </row>
    <row r="3" spans="1:8" x14ac:dyDescent="0.2">
      <c r="A3" s="13" t="s">
        <v>91</v>
      </c>
      <c r="B3" s="14" t="s">
        <v>89</v>
      </c>
      <c r="C3" s="14" t="s">
        <v>90</v>
      </c>
      <c r="D3" s="14" t="s">
        <v>92</v>
      </c>
      <c r="E3" s="14" t="s">
        <v>115</v>
      </c>
      <c r="F3" s="14" t="s">
        <v>116</v>
      </c>
      <c r="G3" s="15" t="s">
        <v>129</v>
      </c>
      <c r="H3" s="5" t="s">
        <v>103</v>
      </c>
    </row>
    <row r="4" spans="1:8" x14ac:dyDescent="0.2">
      <c r="A4" s="2">
        <v>1</v>
      </c>
      <c r="B4" s="11" t="s">
        <v>88</v>
      </c>
      <c r="C4" s="11">
        <v>1348.5</v>
      </c>
      <c r="D4" s="6">
        <f t="shared" ref="D4:D35" si="0">TREND($C$4:$C$102,$A$4:$A$102,A4)</f>
        <v>1436.6872808080809</v>
      </c>
      <c r="E4" s="3">
        <v>58</v>
      </c>
      <c r="F4" s="11">
        <v>1056.51</v>
      </c>
      <c r="G4" s="7">
        <f t="shared" ref="G4:G35" si="1">POWER(F4-$K$62,2)</f>
        <v>74136.942961000226</v>
      </c>
      <c r="H4" s="1" t="s">
        <v>104</v>
      </c>
    </row>
    <row r="5" spans="1:8" x14ac:dyDescent="0.2">
      <c r="A5" s="2">
        <v>2</v>
      </c>
      <c r="B5" s="11" t="s">
        <v>87</v>
      </c>
      <c r="C5" s="11">
        <v>1346.17</v>
      </c>
      <c r="D5" s="6">
        <f t="shared" si="0"/>
        <v>1434.4785216244074</v>
      </c>
      <c r="E5" s="3">
        <v>61</v>
      </c>
      <c r="F5" s="11">
        <v>1061.32</v>
      </c>
      <c r="G5" s="7">
        <f t="shared" si="1"/>
        <v>71540.735841000249</v>
      </c>
      <c r="H5" s="1" t="s">
        <v>105</v>
      </c>
    </row>
    <row r="6" spans="1:8" x14ac:dyDescent="0.2">
      <c r="A6" s="2">
        <v>3</v>
      </c>
      <c r="B6" s="11" t="s">
        <v>86</v>
      </c>
      <c r="C6" s="11">
        <v>1362.99</v>
      </c>
      <c r="D6" s="6">
        <f t="shared" si="0"/>
        <v>1432.269762440734</v>
      </c>
      <c r="E6" s="3">
        <v>59</v>
      </c>
      <c r="F6" s="11">
        <v>1093.05</v>
      </c>
      <c r="G6" s="7">
        <f t="shared" si="1"/>
        <v>55573.819081000205</v>
      </c>
      <c r="H6" s="1" t="s">
        <v>106</v>
      </c>
    </row>
    <row r="7" spans="1:8" x14ac:dyDescent="0.2">
      <c r="A7" s="2">
        <v>4</v>
      </c>
      <c r="B7" s="11" t="s">
        <v>85</v>
      </c>
      <c r="C7" s="11">
        <v>1350</v>
      </c>
      <c r="D7" s="6">
        <f t="shared" si="0"/>
        <v>1430.0610032570605</v>
      </c>
      <c r="E7" s="3">
        <v>57</v>
      </c>
      <c r="F7" s="11">
        <v>1093.1099999999999</v>
      </c>
      <c r="G7" s="7">
        <f t="shared" si="1"/>
        <v>55545.533761000232</v>
      </c>
      <c r="H7" s="1" t="s">
        <v>107</v>
      </c>
    </row>
    <row r="8" spans="1:8" x14ac:dyDescent="0.2">
      <c r="A8" s="2">
        <v>5</v>
      </c>
      <c r="B8" s="11" t="s">
        <v>84</v>
      </c>
      <c r="C8" s="11">
        <v>1330.11</v>
      </c>
      <c r="D8" s="6">
        <f t="shared" si="0"/>
        <v>1427.8522440733871</v>
      </c>
      <c r="E8" s="3">
        <v>56</v>
      </c>
      <c r="F8" s="11">
        <v>1096</v>
      </c>
      <c r="G8" s="7">
        <f t="shared" si="1"/>
        <v>54191.649681000185</v>
      </c>
      <c r="H8" s="1" t="s">
        <v>108</v>
      </c>
    </row>
    <row r="9" spans="1:8" x14ac:dyDescent="0.2">
      <c r="A9" s="2">
        <v>6</v>
      </c>
      <c r="B9" s="11" t="s">
        <v>83</v>
      </c>
      <c r="C9" s="11">
        <v>1341.55</v>
      </c>
      <c r="D9" s="6">
        <f t="shared" si="0"/>
        <v>1425.6434848897136</v>
      </c>
      <c r="E9" s="3">
        <v>69</v>
      </c>
      <c r="F9" s="11">
        <v>1098.26</v>
      </c>
      <c r="G9" s="7">
        <f t="shared" si="1"/>
        <v>53144.541961000185</v>
      </c>
    </row>
    <row r="10" spans="1:8" x14ac:dyDescent="0.2">
      <c r="A10" s="2">
        <v>7</v>
      </c>
      <c r="B10" s="11" t="s">
        <v>82</v>
      </c>
      <c r="C10" s="11">
        <v>1347.86</v>
      </c>
      <c r="D10" s="6">
        <f t="shared" si="0"/>
        <v>1423.4347257060401</v>
      </c>
      <c r="E10" s="3">
        <v>62</v>
      </c>
      <c r="F10" s="11">
        <v>1103.77</v>
      </c>
      <c r="G10" s="7">
        <f t="shared" si="1"/>
        <v>50634.450441000183</v>
      </c>
      <c r="H10" s="8"/>
    </row>
    <row r="11" spans="1:8" x14ac:dyDescent="0.2">
      <c r="A11" s="2">
        <v>8</v>
      </c>
      <c r="B11" s="11" t="s">
        <v>81</v>
      </c>
      <c r="C11" s="11">
        <v>1350</v>
      </c>
      <c r="D11" s="6">
        <f t="shared" si="0"/>
        <v>1421.2259665223667</v>
      </c>
      <c r="E11" s="3">
        <v>64</v>
      </c>
      <c r="F11" s="11">
        <v>1111.8</v>
      </c>
      <c r="G11" s="7">
        <f t="shared" si="1"/>
        <v>47085.094081000192</v>
      </c>
    </row>
    <row r="12" spans="1:8" x14ac:dyDescent="0.2">
      <c r="A12" s="2">
        <v>9</v>
      </c>
      <c r="B12" s="11" t="s">
        <v>80</v>
      </c>
      <c r="C12" s="11">
        <v>1397.94</v>
      </c>
      <c r="D12" s="6">
        <f t="shared" si="0"/>
        <v>1419.0172073386932</v>
      </c>
      <c r="E12" s="3">
        <v>70</v>
      </c>
      <c r="F12" s="11">
        <v>1119.02</v>
      </c>
      <c r="G12" s="7">
        <f t="shared" si="1"/>
        <v>44003.872441000174</v>
      </c>
    </row>
    <row r="13" spans="1:8" x14ac:dyDescent="0.2">
      <c r="A13" s="2">
        <v>10</v>
      </c>
      <c r="B13" s="11" t="s">
        <v>79</v>
      </c>
      <c r="C13" s="11">
        <v>1392.08</v>
      </c>
      <c r="D13" s="6">
        <f t="shared" si="0"/>
        <v>1416.8084481550197</v>
      </c>
      <c r="E13" s="3">
        <v>68</v>
      </c>
      <c r="F13" s="11">
        <v>1122</v>
      </c>
      <c r="G13" s="7">
        <f t="shared" si="1"/>
        <v>42762.517681000165</v>
      </c>
    </row>
    <row r="14" spans="1:8" x14ac:dyDescent="0.2">
      <c r="A14" s="2">
        <v>11</v>
      </c>
      <c r="B14" s="11" t="s">
        <v>78</v>
      </c>
      <c r="C14" s="11">
        <v>1420.57</v>
      </c>
      <c r="D14" s="6">
        <f t="shared" si="0"/>
        <v>1414.5996889713463</v>
      </c>
      <c r="E14" s="3">
        <v>66</v>
      </c>
      <c r="F14" s="11">
        <v>1125.04</v>
      </c>
      <c r="G14" s="7">
        <f t="shared" si="1"/>
        <v>41514.470001000176</v>
      </c>
    </row>
    <row r="15" spans="1:8" x14ac:dyDescent="0.2">
      <c r="A15" s="2">
        <v>12</v>
      </c>
      <c r="B15" s="11" t="s">
        <v>77</v>
      </c>
      <c r="C15" s="11">
        <v>1427.56</v>
      </c>
      <c r="D15" s="6">
        <f t="shared" si="0"/>
        <v>1412.3909297876728</v>
      </c>
      <c r="E15" s="3">
        <v>65</v>
      </c>
      <c r="F15" s="11">
        <v>1125.67</v>
      </c>
      <c r="G15" s="7">
        <f t="shared" si="1"/>
        <v>41258.140641000129</v>
      </c>
    </row>
    <row r="16" spans="1:8" x14ac:dyDescent="0.2">
      <c r="A16" s="2">
        <v>13</v>
      </c>
      <c r="B16" s="11" t="s">
        <v>76</v>
      </c>
      <c r="C16" s="11">
        <v>1436.13</v>
      </c>
      <c r="D16" s="6">
        <f t="shared" si="0"/>
        <v>1410.1821706039993</v>
      </c>
      <c r="E16" s="3">
        <v>54</v>
      </c>
      <c r="F16" s="11">
        <v>1126</v>
      </c>
      <c r="G16" s="7">
        <f t="shared" si="1"/>
        <v>41124.189681000164</v>
      </c>
    </row>
    <row r="17" spans="1:12" x14ac:dyDescent="0.2">
      <c r="A17" s="2">
        <v>14</v>
      </c>
      <c r="B17" s="11" t="s">
        <v>75</v>
      </c>
      <c r="C17" s="11">
        <v>1439.01</v>
      </c>
      <c r="D17" s="6">
        <f t="shared" si="0"/>
        <v>1407.9734114203259</v>
      </c>
      <c r="E17" s="3">
        <v>63</v>
      </c>
      <c r="F17" s="11">
        <v>1126.47</v>
      </c>
      <c r="G17" s="7">
        <f t="shared" si="1"/>
        <v>40933.787041000149</v>
      </c>
    </row>
    <row r="18" spans="1:12" x14ac:dyDescent="0.2">
      <c r="A18" s="2">
        <v>15</v>
      </c>
      <c r="B18" s="11" t="s">
        <v>74</v>
      </c>
      <c r="C18" s="11">
        <v>1430.21</v>
      </c>
      <c r="D18" s="6">
        <f t="shared" si="0"/>
        <v>1405.7646522366524</v>
      </c>
      <c r="E18" s="3">
        <v>60</v>
      </c>
      <c r="F18" s="11">
        <v>1135.72</v>
      </c>
      <c r="G18" s="7">
        <f t="shared" si="1"/>
        <v>37276.411041000145</v>
      </c>
    </row>
    <row r="19" spans="1:12" x14ac:dyDescent="0.2">
      <c r="A19" s="2">
        <v>16</v>
      </c>
      <c r="B19" s="11" t="s">
        <v>73</v>
      </c>
      <c r="C19" s="11">
        <v>1447.44</v>
      </c>
      <c r="D19" s="6">
        <f t="shared" si="0"/>
        <v>1403.5558930529789</v>
      </c>
      <c r="E19" s="3">
        <v>71</v>
      </c>
      <c r="F19" s="11">
        <v>1138</v>
      </c>
      <c r="G19" s="7">
        <f t="shared" si="1"/>
        <v>36401.205681000152</v>
      </c>
    </row>
    <row r="20" spans="1:12" x14ac:dyDescent="0.2">
      <c r="A20" s="2">
        <v>17</v>
      </c>
      <c r="B20" s="11" t="s">
        <v>72</v>
      </c>
      <c r="C20" s="11">
        <v>1462.91</v>
      </c>
      <c r="D20" s="6">
        <f t="shared" si="0"/>
        <v>1401.3471338693055</v>
      </c>
      <c r="E20" s="3">
        <v>67</v>
      </c>
      <c r="F20" s="11">
        <v>1147.3</v>
      </c>
      <c r="G20" s="7">
        <f t="shared" si="1"/>
        <v>32938.983081000159</v>
      </c>
    </row>
    <row r="21" spans="1:12" x14ac:dyDescent="0.2">
      <c r="A21" s="2">
        <v>18</v>
      </c>
      <c r="B21" s="11" t="s">
        <v>71</v>
      </c>
      <c r="C21" s="11">
        <v>1479.12</v>
      </c>
      <c r="D21" s="6">
        <f t="shared" si="0"/>
        <v>1399.138374685632</v>
      </c>
      <c r="E21" s="3">
        <v>55</v>
      </c>
      <c r="F21" s="11">
        <v>1179</v>
      </c>
      <c r="G21" s="7">
        <f t="shared" si="1"/>
        <v>22437.343681000119</v>
      </c>
    </row>
    <row r="22" spans="1:12" x14ac:dyDescent="0.2">
      <c r="A22" s="2">
        <v>19</v>
      </c>
      <c r="B22" s="11" t="s">
        <v>70</v>
      </c>
      <c r="C22" s="11">
        <v>1491</v>
      </c>
      <c r="D22" s="6">
        <f t="shared" si="0"/>
        <v>1396.9296155019586</v>
      </c>
      <c r="E22" s="3">
        <v>51</v>
      </c>
      <c r="F22" s="11">
        <v>1205.3</v>
      </c>
      <c r="G22" s="7">
        <f t="shared" si="1"/>
        <v>15250.027081000109</v>
      </c>
    </row>
    <row r="23" spans="1:12" x14ac:dyDescent="0.2">
      <c r="A23" s="2">
        <v>20</v>
      </c>
      <c r="B23" s="11" t="s">
        <v>69</v>
      </c>
      <c r="C23" s="11">
        <v>1487.64</v>
      </c>
      <c r="D23" s="6">
        <f t="shared" si="0"/>
        <v>1394.7208563182849</v>
      </c>
      <c r="E23" s="3">
        <v>73</v>
      </c>
      <c r="F23" s="11">
        <v>1206.5</v>
      </c>
      <c r="G23" s="7">
        <f t="shared" si="1"/>
        <v>14955.088681000096</v>
      </c>
    </row>
    <row r="24" spans="1:12" x14ac:dyDescent="0.2">
      <c r="A24" s="2">
        <v>21</v>
      </c>
      <c r="B24" s="11" t="s">
        <v>68</v>
      </c>
      <c r="C24" s="11">
        <v>1493.59</v>
      </c>
      <c r="D24" s="6">
        <f t="shared" si="0"/>
        <v>1392.5120971346114</v>
      </c>
      <c r="E24" s="3">
        <v>75</v>
      </c>
      <c r="F24" s="11">
        <v>1209.18</v>
      </c>
      <c r="G24" s="7">
        <f t="shared" si="1"/>
        <v>14306.791321000079</v>
      </c>
    </row>
    <row r="25" spans="1:12" x14ac:dyDescent="0.2">
      <c r="A25" s="2">
        <v>22</v>
      </c>
      <c r="B25" s="11" t="s">
        <v>67</v>
      </c>
      <c r="C25" s="11">
        <v>1431</v>
      </c>
      <c r="D25" s="6">
        <f t="shared" si="0"/>
        <v>1390.3033379509379</v>
      </c>
      <c r="E25" s="3">
        <v>72</v>
      </c>
      <c r="F25" s="11">
        <v>1221</v>
      </c>
      <c r="G25" s="7">
        <f t="shared" si="1"/>
        <v>11618.899681000084</v>
      </c>
    </row>
    <row r="26" spans="1:12" x14ac:dyDescent="0.2">
      <c r="A26" s="2">
        <v>23</v>
      </c>
      <c r="B26" s="11" t="s">
        <v>66</v>
      </c>
      <c r="C26" s="11">
        <v>1443</v>
      </c>
      <c r="D26" s="6">
        <f t="shared" si="0"/>
        <v>1388.0945787672645</v>
      </c>
      <c r="E26" s="3">
        <v>74</v>
      </c>
      <c r="F26" s="11">
        <v>1224.08</v>
      </c>
      <c r="G26" s="7">
        <f t="shared" si="1"/>
        <v>10964.393521000098</v>
      </c>
      <c r="I26" s="18" t="s">
        <v>109</v>
      </c>
      <c r="J26" s="18"/>
      <c r="K26" s="18"/>
      <c r="L26" s="1" t="s">
        <v>103</v>
      </c>
    </row>
    <row r="27" spans="1:12" x14ac:dyDescent="0.2">
      <c r="A27" s="2">
        <v>24</v>
      </c>
      <c r="B27" s="11" t="s">
        <v>65</v>
      </c>
      <c r="C27" s="11">
        <v>1458.8</v>
      </c>
      <c r="D27" s="6">
        <f t="shared" si="0"/>
        <v>1385.885819583591</v>
      </c>
      <c r="E27" s="3">
        <v>76</v>
      </c>
      <c r="F27" s="11">
        <v>1245.0899999999999</v>
      </c>
      <c r="G27" s="7">
        <f t="shared" si="1"/>
        <v>7005.8574010000793</v>
      </c>
      <c r="I27" s="18" t="s">
        <v>123</v>
      </c>
      <c r="J27" s="18"/>
      <c r="K27" s="3">
        <f>K31-K29</f>
        <v>191.25750000000016</v>
      </c>
      <c r="L27" s="1" t="s">
        <v>117</v>
      </c>
    </row>
    <row r="28" spans="1:12" x14ac:dyDescent="0.2">
      <c r="A28" s="2">
        <v>25</v>
      </c>
      <c r="B28" s="11" t="s">
        <v>64</v>
      </c>
      <c r="C28" s="11">
        <v>1439.96</v>
      </c>
      <c r="D28" s="6">
        <f t="shared" si="0"/>
        <v>1383.6770603999175</v>
      </c>
      <c r="E28" s="3">
        <v>82</v>
      </c>
      <c r="F28" s="11">
        <v>1245.54</v>
      </c>
      <c r="G28" s="7">
        <f t="shared" si="1"/>
        <v>6930.7290010000715</v>
      </c>
      <c r="I28" s="18" t="s">
        <v>113</v>
      </c>
      <c r="J28" s="18"/>
      <c r="K28" s="3">
        <f>MIN(F4:F103)</f>
        <v>1056.51</v>
      </c>
      <c r="L28" s="1" t="s">
        <v>114</v>
      </c>
    </row>
    <row r="29" spans="1:12" x14ac:dyDescent="0.2">
      <c r="A29" s="2">
        <v>26</v>
      </c>
      <c r="B29" s="11" t="s">
        <v>63</v>
      </c>
      <c r="C29" s="11">
        <v>1468.9</v>
      </c>
      <c r="D29" s="6">
        <f t="shared" si="0"/>
        <v>1381.4683012162441</v>
      </c>
      <c r="E29" s="3">
        <v>77</v>
      </c>
      <c r="F29" s="11">
        <v>1245.6099999999999</v>
      </c>
      <c r="G29" s="7">
        <f t="shared" si="1"/>
        <v>6919.0787610000825</v>
      </c>
      <c r="I29" s="18" t="s">
        <v>110</v>
      </c>
      <c r="J29" s="18"/>
      <c r="K29" s="3">
        <f>_xlfn.QUARTILE.INC($F$4:$F$103,1)</f>
        <v>1245.5925</v>
      </c>
      <c r="L29" s="9" t="s">
        <v>145</v>
      </c>
    </row>
    <row r="30" spans="1:12" x14ac:dyDescent="0.2">
      <c r="A30" s="2">
        <v>27</v>
      </c>
      <c r="B30" s="11" t="s">
        <v>62</v>
      </c>
      <c r="C30" s="11">
        <v>1462</v>
      </c>
      <c r="D30" s="6">
        <f t="shared" si="0"/>
        <v>1379.2595420325706</v>
      </c>
      <c r="E30" s="3">
        <v>81</v>
      </c>
      <c r="F30" s="11">
        <v>1247</v>
      </c>
      <c r="G30" s="7">
        <f t="shared" si="1"/>
        <v>6689.7676810000648</v>
      </c>
      <c r="I30" s="18" t="s">
        <v>118</v>
      </c>
      <c r="J30" s="18"/>
      <c r="K30" s="3">
        <f>_xlfn.QUARTILE.INC($F$4:$F$103,2)</f>
        <v>1350</v>
      </c>
      <c r="L30" s="1" t="s">
        <v>119</v>
      </c>
    </row>
    <row r="31" spans="1:12" x14ac:dyDescent="0.2">
      <c r="A31" s="2">
        <v>28</v>
      </c>
      <c r="B31" s="11" t="s">
        <v>61</v>
      </c>
      <c r="C31" s="11">
        <v>1457.07</v>
      </c>
      <c r="D31" s="6">
        <f t="shared" si="0"/>
        <v>1377.0507828488971</v>
      </c>
      <c r="E31" s="3">
        <v>53</v>
      </c>
      <c r="F31" s="11">
        <v>1249.7</v>
      </c>
      <c r="G31" s="7">
        <f t="shared" si="1"/>
        <v>6255.3862810000555</v>
      </c>
      <c r="I31" s="18" t="s">
        <v>111</v>
      </c>
      <c r="J31" s="18"/>
      <c r="K31" s="3">
        <f>_xlfn.QUARTILE.INC($F$4:$F$103,3)</f>
        <v>1436.8500000000001</v>
      </c>
      <c r="L31" s="1" t="s">
        <v>122</v>
      </c>
    </row>
    <row r="32" spans="1:12" x14ac:dyDescent="0.2">
      <c r="A32" s="2">
        <v>29</v>
      </c>
      <c r="B32" s="11" t="s">
        <v>60</v>
      </c>
      <c r="C32" s="11">
        <v>1462.42</v>
      </c>
      <c r="D32" s="6">
        <f t="shared" si="0"/>
        <v>1374.8420236652237</v>
      </c>
      <c r="E32" s="3">
        <v>52</v>
      </c>
      <c r="F32" s="11">
        <v>1260</v>
      </c>
      <c r="G32" s="7">
        <f t="shared" si="1"/>
        <v>4732.2016810000541</v>
      </c>
      <c r="I32" s="18" t="s">
        <v>112</v>
      </c>
      <c r="J32" s="18"/>
      <c r="K32" s="3">
        <f>MAX(F4:F103)</f>
        <v>1525.07</v>
      </c>
    </row>
    <row r="33" spans="1:12" x14ac:dyDescent="0.2">
      <c r="A33" s="2">
        <v>30</v>
      </c>
      <c r="B33" s="11" t="s">
        <v>59</v>
      </c>
      <c r="C33" s="11">
        <v>1450.33</v>
      </c>
      <c r="D33" s="6">
        <f t="shared" si="0"/>
        <v>1372.6332644815502</v>
      </c>
      <c r="E33" s="3">
        <v>84</v>
      </c>
      <c r="F33" s="11">
        <v>1261.17</v>
      </c>
      <c r="G33" s="7">
        <f t="shared" si="1"/>
        <v>4572.5996410000434</v>
      </c>
      <c r="I33" s="18" t="s">
        <v>120</v>
      </c>
      <c r="J33" s="18"/>
      <c r="K33" s="3">
        <f>K29-(1.5*K27)</f>
        <v>958.70624999999973</v>
      </c>
    </row>
    <row r="34" spans="1:12" x14ac:dyDescent="0.2">
      <c r="A34" s="2">
        <v>31</v>
      </c>
      <c r="B34" s="11" t="s">
        <v>58</v>
      </c>
      <c r="C34" s="11">
        <v>1467.3</v>
      </c>
      <c r="D34" s="6">
        <f t="shared" si="0"/>
        <v>1370.4245052978767</v>
      </c>
      <c r="E34" s="3">
        <v>80</v>
      </c>
      <c r="F34" s="11">
        <v>1271</v>
      </c>
      <c r="G34" s="7">
        <f t="shared" si="1"/>
        <v>3339.7996810000454</v>
      </c>
      <c r="I34" s="18" t="s">
        <v>121</v>
      </c>
      <c r="J34" s="18"/>
      <c r="K34" s="3">
        <f>K31+(1.5*K27)</f>
        <v>1723.7362500000004</v>
      </c>
    </row>
    <row r="35" spans="1:12" x14ac:dyDescent="0.2">
      <c r="A35" s="2">
        <v>32</v>
      </c>
      <c r="B35" s="11" t="s">
        <v>57</v>
      </c>
      <c r="C35" s="11">
        <v>1474.32</v>
      </c>
      <c r="D35" s="6">
        <f t="shared" si="0"/>
        <v>1368.2157461142033</v>
      </c>
      <c r="E35" s="3">
        <v>83</v>
      </c>
      <c r="F35" s="11">
        <v>1271.55</v>
      </c>
      <c r="G35" s="7">
        <f t="shared" si="1"/>
        <v>3276.5320810000503</v>
      </c>
      <c r="L35" s="8"/>
    </row>
    <row r="36" spans="1:12" x14ac:dyDescent="0.2">
      <c r="A36" s="2">
        <v>33</v>
      </c>
      <c r="B36" s="11" t="s">
        <v>56</v>
      </c>
      <c r="C36" s="11">
        <v>1511.81</v>
      </c>
      <c r="D36" s="6">
        <f t="shared" ref="D36:D67" si="2">TREND($C$4:$C$102,$A$4:$A$102,A36)</f>
        <v>1366.0069869305298</v>
      </c>
      <c r="E36" s="3">
        <v>78</v>
      </c>
      <c r="F36" s="11">
        <v>1274.0999999999999</v>
      </c>
      <c r="G36" s="7">
        <f t="shared" ref="G36:G67" si="3">POWER(F36-$K$62,2)</f>
        <v>2991.1054810000533</v>
      </c>
    </row>
    <row r="37" spans="1:12" x14ac:dyDescent="0.2">
      <c r="A37" s="2">
        <v>34</v>
      </c>
      <c r="B37" s="11" t="s">
        <v>55</v>
      </c>
      <c r="C37" s="11">
        <v>1514.48</v>
      </c>
      <c r="D37" s="6">
        <f t="shared" si="2"/>
        <v>1363.7982277468564</v>
      </c>
      <c r="E37" s="3">
        <v>50</v>
      </c>
      <c r="F37" s="11">
        <v>1277.06</v>
      </c>
      <c r="G37" s="7">
        <f t="shared" si="3"/>
        <v>2676.0963610000463</v>
      </c>
    </row>
    <row r="38" spans="1:12" x14ac:dyDescent="0.2">
      <c r="A38" s="2">
        <v>35</v>
      </c>
      <c r="B38" s="11" t="s">
        <v>54</v>
      </c>
      <c r="C38" s="11">
        <v>1512.69</v>
      </c>
      <c r="D38" s="6">
        <f t="shared" si="2"/>
        <v>1361.5894685631829</v>
      </c>
      <c r="E38" s="3">
        <v>45</v>
      </c>
      <c r="F38" s="11">
        <v>1277.5</v>
      </c>
      <c r="G38" s="7">
        <f t="shared" si="3"/>
        <v>2630.7666810000405</v>
      </c>
    </row>
    <row r="39" spans="1:12" x14ac:dyDescent="0.2">
      <c r="A39" s="2">
        <v>36</v>
      </c>
      <c r="B39" s="11" t="s">
        <v>53</v>
      </c>
      <c r="C39" s="11">
        <v>1515.6</v>
      </c>
      <c r="D39" s="6">
        <f t="shared" si="2"/>
        <v>1359.3807093795094</v>
      </c>
      <c r="E39" s="3">
        <v>79</v>
      </c>
      <c r="F39" s="11">
        <v>1284.8499999999999</v>
      </c>
      <c r="G39" s="7">
        <f t="shared" si="3"/>
        <v>1930.8114810000427</v>
      </c>
    </row>
    <row r="40" spans="1:12" x14ac:dyDescent="0.2">
      <c r="A40" s="2">
        <v>37</v>
      </c>
      <c r="B40" s="11" t="s">
        <v>52</v>
      </c>
      <c r="C40" s="11">
        <v>1515</v>
      </c>
      <c r="D40" s="6">
        <f t="shared" si="2"/>
        <v>1357.171950195836</v>
      </c>
      <c r="E40" s="3">
        <v>86</v>
      </c>
      <c r="F40" s="11">
        <v>1287.93</v>
      </c>
      <c r="G40" s="7">
        <f t="shared" si="3"/>
        <v>1669.6213210000271</v>
      </c>
    </row>
    <row r="41" spans="1:12" x14ac:dyDescent="0.2">
      <c r="A41" s="2">
        <v>38</v>
      </c>
      <c r="B41" s="11" t="s">
        <v>51</v>
      </c>
      <c r="C41" s="11">
        <v>1525.07</v>
      </c>
      <c r="D41" s="6">
        <f t="shared" si="2"/>
        <v>1354.9631910121625</v>
      </c>
      <c r="E41" s="3">
        <v>85</v>
      </c>
      <c r="F41" s="11">
        <v>1296</v>
      </c>
      <c r="G41" s="7">
        <f t="shared" si="3"/>
        <v>1075.2496810000259</v>
      </c>
    </row>
    <row r="42" spans="1:12" x14ac:dyDescent="0.2">
      <c r="A42" s="2">
        <v>39</v>
      </c>
      <c r="B42" s="11" t="s">
        <v>50</v>
      </c>
      <c r="C42" s="11">
        <v>1522</v>
      </c>
      <c r="D42" s="6">
        <f t="shared" si="2"/>
        <v>1352.754431828489</v>
      </c>
      <c r="E42" s="3">
        <v>90</v>
      </c>
      <c r="F42" s="11">
        <v>1308.23</v>
      </c>
      <c r="G42" s="7">
        <f t="shared" si="3"/>
        <v>422.75472100001548</v>
      </c>
    </row>
    <row r="43" spans="1:12" x14ac:dyDescent="0.2">
      <c r="A43" s="2">
        <v>40</v>
      </c>
      <c r="B43" s="11" t="s">
        <v>49</v>
      </c>
      <c r="C43" s="11">
        <v>1508.03</v>
      </c>
      <c r="D43" s="6">
        <f t="shared" si="2"/>
        <v>1350.5456726448156</v>
      </c>
      <c r="E43" s="3">
        <v>88</v>
      </c>
      <c r="F43" s="11">
        <v>1324.88</v>
      </c>
      <c r="G43" s="7">
        <f t="shared" si="3"/>
        <v>15.295921000002235</v>
      </c>
    </row>
    <row r="44" spans="1:12" x14ac:dyDescent="0.2">
      <c r="A44" s="2">
        <v>41</v>
      </c>
      <c r="B44" s="11" t="s">
        <v>48</v>
      </c>
      <c r="C44" s="11">
        <v>1426.11</v>
      </c>
      <c r="D44" s="6">
        <f t="shared" si="2"/>
        <v>1348.3369134611421</v>
      </c>
      <c r="E44" s="3">
        <v>89</v>
      </c>
      <c r="F44" s="11">
        <v>1328.5</v>
      </c>
      <c r="G44" s="7">
        <f t="shared" si="3"/>
        <v>8.4681000000229725E-2</v>
      </c>
    </row>
    <row r="45" spans="1:12" x14ac:dyDescent="0.2">
      <c r="A45" s="2">
        <v>42</v>
      </c>
      <c r="B45" s="11" t="s">
        <v>47</v>
      </c>
      <c r="C45" s="11">
        <v>1433</v>
      </c>
      <c r="D45" s="6">
        <f t="shared" si="2"/>
        <v>1346.1281542774686</v>
      </c>
      <c r="E45" s="3">
        <v>5</v>
      </c>
      <c r="F45" s="11">
        <v>1330.11</v>
      </c>
      <c r="G45" s="7">
        <f t="shared" si="3"/>
        <v>1.7397609999986947</v>
      </c>
    </row>
    <row r="46" spans="1:12" x14ac:dyDescent="0.2">
      <c r="A46" s="2">
        <v>43</v>
      </c>
      <c r="B46" s="11" t="s">
        <v>46</v>
      </c>
      <c r="C46" s="11">
        <v>1396.14</v>
      </c>
      <c r="D46" s="6">
        <f t="shared" si="2"/>
        <v>1343.9193950937952</v>
      </c>
      <c r="E46" s="3">
        <v>98</v>
      </c>
      <c r="F46" s="11">
        <v>1335.02</v>
      </c>
      <c r="G46" s="7">
        <f t="shared" si="3"/>
        <v>38.800440999994855</v>
      </c>
    </row>
    <row r="47" spans="1:12" x14ac:dyDescent="0.2">
      <c r="A47" s="2">
        <v>44</v>
      </c>
      <c r="B47" s="11" t="s">
        <v>45</v>
      </c>
      <c r="C47" s="11">
        <v>1362.06</v>
      </c>
      <c r="D47" s="6">
        <f t="shared" si="2"/>
        <v>1341.7106359101217</v>
      </c>
      <c r="E47" s="3">
        <v>91</v>
      </c>
      <c r="F47" s="11">
        <v>1337.92</v>
      </c>
      <c r="G47" s="7">
        <f t="shared" si="3"/>
        <v>83.338640999994126</v>
      </c>
    </row>
    <row r="48" spans="1:12" x14ac:dyDescent="0.2">
      <c r="A48" s="2">
        <v>45</v>
      </c>
      <c r="B48" s="11" t="s">
        <v>44</v>
      </c>
      <c r="C48" s="11">
        <v>1277.5</v>
      </c>
      <c r="D48" s="6">
        <f t="shared" si="2"/>
        <v>1339.5018767264482</v>
      </c>
      <c r="E48" s="3">
        <v>87</v>
      </c>
      <c r="F48" s="11">
        <v>1341.46</v>
      </c>
      <c r="G48" s="7">
        <f t="shared" si="3"/>
        <v>160.50356099999092</v>
      </c>
    </row>
    <row r="49" spans="1:12" x14ac:dyDescent="0.2">
      <c r="A49" s="2">
        <v>46</v>
      </c>
      <c r="B49" s="11" t="s">
        <v>43</v>
      </c>
      <c r="C49" s="11">
        <v>1351.61</v>
      </c>
      <c r="D49" s="6">
        <f t="shared" si="2"/>
        <v>1337.2931175427748</v>
      </c>
      <c r="E49" s="3">
        <v>6</v>
      </c>
      <c r="F49" s="11">
        <v>1341.55</v>
      </c>
      <c r="G49" s="7">
        <f t="shared" si="3"/>
        <v>162.79208099998877</v>
      </c>
    </row>
    <row r="50" spans="1:12" x14ac:dyDescent="0.2">
      <c r="A50" s="2">
        <v>47</v>
      </c>
      <c r="B50" s="11" t="s">
        <v>42</v>
      </c>
      <c r="C50" s="11">
        <v>1399.42</v>
      </c>
      <c r="D50" s="6">
        <f t="shared" si="2"/>
        <v>1335.0843583591013</v>
      </c>
      <c r="E50" s="3">
        <v>2</v>
      </c>
      <c r="F50" s="11">
        <v>1346.17</v>
      </c>
      <c r="G50" s="7">
        <f t="shared" si="3"/>
        <v>302.02964099998883</v>
      </c>
    </row>
    <row r="51" spans="1:12" x14ac:dyDescent="0.2">
      <c r="A51" s="2">
        <v>48</v>
      </c>
      <c r="B51" s="11" t="s">
        <v>41</v>
      </c>
      <c r="C51" s="11">
        <v>1359.23</v>
      </c>
      <c r="D51" s="6">
        <f t="shared" si="2"/>
        <v>1332.8755991754279</v>
      </c>
      <c r="E51" s="3">
        <v>7</v>
      </c>
      <c r="F51" s="11">
        <v>1347.86</v>
      </c>
      <c r="G51" s="7">
        <f t="shared" si="3"/>
        <v>363.62676099998112</v>
      </c>
    </row>
    <row r="52" spans="1:12" x14ac:dyDescent="0.2">
      <c r="A52" s="2">
        <v>49</v>
      </c>
      <c r="B52" s="11" t="s">
        <v>40</v>
      </c>
      <c r="C52" s="11">
        <v>1350.2</v>
      </c>
      <c r="D52" s="6">
        <f t="shared" si="2"/>
        <v>1330.6668399917544</v>
      </c>
      <c r="E52" s="3">
        <v>1</v>
      </c>
      <c r="F52" s="11">
        <v>1348.5</v>
      </c>
      <c r="G52" s="7">
        <f t="shared" si="3"/>
        <v>388.44468099998443</v>
      </c>
    </row>
    <row r="53" spans="1:12" x14ac:dyDescent="0.2">
      <c r="A53" s="2">
        <v>50</v>
      </c>
      <c r="B53" s="11" t="s">
        <v>39</v>
      </c>
      <c r="C53" s="11">
        <v>1277.06</v>
      </c>
      <c r="D53" s="6">
        <f t="shared" si="2"/>
        <v>1328.4580808080809</v>
      </c>
      <c r="E53" s="3">
        <v>4</v>
      </c>
      <c r="F53" s="11">
        <v>1350</v>
      </c>
      <c r="G53" s="7">
        <f t="shared" si="3"/>
        <v>449.82168099998324</v>
      </c>
    </row>
    <row r="54" spans="1:12" x14ac:dyDescent="0.2">
      <c r="A54" s="2">
        <v>51</v>
      </c>
      <c r="B54" s="11" t="s">
        <v>38</v>
      </c>
      <c r="C54" s="11">
        <v>1205.3</v>
      </c>
      <c r="D54" s="6">
        <f t="shared" si="2"/>
        <v>1326.2493216244075</v>
      </c>
      <c r="E54" s="3">
        <v>8</v>
      </c>
      <c r="F54" s="11">
        <v>1350</v>
      </c>
      <c r="G54" s="7">
        <f t="shared" si="3"/>
        <v>449.82168099998324</v>
      </c>
    </row>
    <row r="55" spans="1:12" x14ac:dyDescent="0.2">
      <c r="A55" s="2">
        <v>52</v>
      </c>
      <c r="B55" s="11" t="s">
        <v>37</v>
      </c>
      <c r="C55" s="11">
        <v>1260</v>
      </c>
      <c r="D55" s="6">
        <f t="shared" si="2"/>
        <v>1324.040562440734</v>
      </c>
      <c r="E55" s="3">
        <v>99</v>
      </c>
      <c r="F55" s="11">
        <v>1350</v>
      </c>
      <c r="G55" s="7">
        <f t="shared" si="3"/>
        <v>449.82168099998324</v>
      </c>
    </row>
    <row r="56" spans="1:12" x14ac:dyDescent="0.2">
      <c r="A56" s="2">
        <v>53</v>
      </c>
      <c r="B56" s="11" t="s">
        <v>36</v>
      </c>
      <c r="C56" s="11">
        <v>1249.7</v>
      </c>
      <c r="D56" s="6">
        <f t="shared" si="2"/>
        <v>1321.8318032570605</v>
      </c>
      <c r="E56" s="3">
        <v>49</v>
      </c>
      <c r="F56" s="11">
        <v>1350.2</v>
      </c>
      <c r="G56" s="7">
        <f t="shared" si="3"/>
        <v>458.34528099998505</v>
      </c>
    </row>
    <row r="57" spans="1:12" x14ac:dyDescent="0.2">
      <c r="A57" s="2">
        <v>54</v>
      </c>
      <c r="B57" s="11" t="s">
        <v>35</v>
      </c>
      <c r="C57" s="11">
        <v>1126</v>
      </c>
      <c r="D57" s="6">
        <f t="shared" si="2"/>
        <v>1319.6230440733871</v>
      </c>
      <c r="E57" s="3">
        <v>46</v>
      </c>
      <c r="F57" s="11">
        <v>1351.61</v>
      </c>
      <c r="G57" s="7">
        <f t="shared" si="3"/>
        <v>520.7067609999774</v>
      </c>
    </row>
    <row r="58" spans="1:12" x14ac:dyDescent="0.2">
      <c r="A58" s="2">
        <v>55</v>
      </c>
      <c r="B58" s="11" t="s">
        <v>34</v>
      </c>
      <c r="C58" s="11">
        <v>1179</v>
      </c>
      <c r="D58" s="6">
        <f t="shared" si="2"/>
        <v>1317.4142848897136</v>
      </c>
      <c r="E58" s="3">
        <v>48</v>
      </c>
      <c r="F58" s="11">
        <v>1359.23</v>
      </c>
      <c r="G58" s="7">
        <f t="shared" si="3"/>
        <v>926.53272099997707</v>
      </c>
    </row>
    <row r="59" spans="1:12" x14ac:dyDescent="0.2">
      <c r="A59" s="2">
        <v>56</v>
      </c>
      <c r="B59" s="11" t="s">
        <v>33</v>
      </c>
      <c r="C59" s="11">
        <v>1096</v>
      </c>
      <c r="D59" s="6">
        <f t="shared" si="2"/>
        <v>1315.2055257060401</v>
      </c>
      <c r="E59" s="3">
        <v>92</v>
      </c>
      <c r="F59" s="11">
        <v>1361.69</v>
      </c>
      <c r="G59" s="7">
        <f t="shared" si="3"/>
        <v>1082.3442009999776</v>
      </c>
    </row>
    <row r="60" spans="1:12" x14ac:dyDescent="0.2">
      <c r="A60" s="2">
        <v>57</v>
      </c>
      <c r="B60" s="11" t="s">
        <v>32</v>
      </c>
      <c r="C60" s="11">
        <v>1093.1099999999999</v>
      </c>
      <c r="D60" s="6">
        <f t="shared" si="2"/>
        <v>1312.9967665223667</v>
      </c>
      <c r="E60" s="3">
        <v>100</v>
      </c>
      <c r="F60" s="11">
        <v>1361.75</v>
      </c>
      <c r="G60" s="7">
        <f t="shared" si="3"/>
        <v>1086.2956809999739</v>
      </c>
    </row>
    <row r="61" spans="1:12" x14ac:dyDescent="0.2">
      <c r="A61" s="2">
        <v>58</v>
      </c>
      <c r="B61" s="11" t="s">
        <v>31</v>
      </c>
      <c r="C61" s="11">
        <v>1056.51</v>
      </c>
      <c r="D61" s="6">
        <f t="shared" si="2"/>
        <v>1310.7880073386932</v>
      </c>
      <c r="E61" s="3">
        <v>44</v>
      </c>
      <c r="F61" s="11">
        <v>1362.06</v>
      </c>
      <c r="G61" s="7">
        <f t="shared" si="3"/>
        <v>1106.8263609999701</v>
      </c>
      <c r="I61" s="18" t="s">
        <v>124</v>
      </c>
      <c r="J61" s="18"/>
      <c r="K61" s="18"/>
      <c r="L61" s="1" t="s">
        <v>103</v>
      </c>
    </row>
    <row r="62" spans="1:12" x14ac:dyDescent="0.2">
      <c r="A62" s="2">
        <v>59</v>
      </c>
      <c r="B62" s="11" t="s">
        <v>30</v>
      </c>
      <c r="C62" s="11">
        <v>1093.05</v>
      </c>
      <c r="D62" s="6">
        <f t="shared" si="2"/>
        <v>1308.5792481550197</v>
      </c>
      <c r="E62" s="3">
        <v>3</v>
      </c>
      <c r="F62" s="11">
        <v>1362.99</v>
      </c>
      <c r="G62" s="7">
        <f t="shared" si="3"/>
        <v>1169.5716009999737</v>
      </c>
      <c r="I62" s="23" t="s">
        <v>125</v>
      </c>
      <c r="J62" s="24"/>
      <c r="K62" s="3">
        <f>SUM(F4:F103)/COUNT(F4:F103)</f>
        <v>1328.7910000000004</v>
      </c>
      <c r="L62" s="1" t="s">
        <v>131</v>
      </c>
    </row>
    <row r="63" spans="1:12" x14ac:dyDescent="0.2">
      <c r="A63" s="2">
        <v>60</v>
      </c>
      <c r="B63" s="11" t="s">
        <v>29</v>
      </c>
      <c r="C63" s="11">
        <v>1135.72</v>
      </c>
      <c r="D63" s="6">
        <f t="shared" si="2"/>
        <v>1306.3704889713463</v>
      </c>
      <c r="E63" s="3">
        <v>93</v>
      </c>
      <c r="F63" s="11">
        <v>1365.94</v>
      </c>
      <c r="G63" s="7">
        <f t="shared" si="3"/>
        <v>1380.0482009999748</v>
      </c>
      <c r="I63" s="23" t="s">
        <v>118</v>
      </c>
      <c r="J63" s="24"/>
      <c r="K63" s="3">
        <f>MEDIAN(F4:F103)</f>
        <v>1350</v>
      </c>
      <c r="L63" s="1" t="s">
        <v>132</v>
      </c>
    </row>
    <row r="64" spans="1:12" x14ac:dyDescent="0.2">
      <c r="A64" s="2">
        <v>61</v>
      </c>
      <c r="B64" s="11" t="s">
        <v>28</v>
      </c>
      <c r="C64" s="11">
        <v>1061.32</v>
      </c>
      <c r="D64" s="6">
        <f t="shared" si="2"/>
        <v>1304.1617297876728</v>
      </c>
      <c r="E64" s="3">
        <v>97</v>
      </c>
      <c r="F64" s="11">
        <v>1377.05</v>
      </c>
      <c r="G64" s="7">
        <f t="shared" si="3"/>
        <v>2328.9310809999574</v>
      </c>
      <c r="I64" s="18" t="s">
        <v>126</v>
      </c>
      <c r="J64" s="18"/>
      <c r="K64" s="3">
        <f>MODE(F4:F103)</f>
        <v>1350</v>
      </c>
      <c r="L64" s="1" t="s">
        <v>133</v>
      </c>
    </row>
    <row r="65" spans="1:13" x14ac:dyDescent="0.2">
      <c r="A65" s="2">
        <v>62</v>
      </c>
      <c r="B65" s="11" t="s">
        <v>27</v>
      </c>
      <c r="C65" s="11">
        <v>1103.77</v>
      </c>
      <c r="D65" s="6">
        <f t="shared" si="2"/>
        <v>1301.9529706039991</v>
      </c>
      <c r="E65" s="3">
        <v>95</v>
      </c>
      <c r="F65" s="11">
        <v>1378.28</v>
      </c>
      <c r="G65" s="7">
        <f t="shared" si="3"/>
        <v>2449.1611209999583</v>
      </c>
      <c r="I65" s="18" t="s">
        <v>130</v>
      </c>
      <c r="J65" s="18"/>
      <c r="K65" s="3">
        <f>SUM(G4:G103)</f>
        <v>1680246.5787</v>
      </c>
    </row>
    <row r="66" spans="1:13" x14ac:dyDescent="0.2">
      <c r="A66" s="2">
        <v>63</v>
      </c>
      <c r="B66" s="11" t="s">
        <v>26</v>
      </c>
      <c r="C66" s="11">
        <v>1126.47</v>
      </c>
      <c r="D66" s="6">
        <f t="shared" si="2"/>
        <v>1299.7442114203257</v>
      </c>
      <c r="E66" s="3">
        <v>94</v>
      </c>
      <c r="F66" s="11">
        <v>1383.13</v>
      </c>
      <c r="G66" s="7">
        <f t="shared" si="3"/>
        <v>2952.726920999969</v>
      </c>
      <c r="I66" s="18" t="s">
        <v>127</v>
      </c>
      <c r="J66" s="18"/>
      <c r="K66" s="3">
        <f>SQRT(K65/(COUNT(G4:G103)-1))</f>
        <v>130.2773490044849</v>
      </c>
      <c r="L66" s="1">
        <f>_xlfn.STDEV.S(F4:F103)</f>
        <v>130.2773490044849</v>
      </c>
    </row>
    <row r="67" spans="1:13" x14ac:dyDescent="0.2">
      <c r="A67" s="2">
        <v>64</v>
      </c>
      <c r="B67" s="11" t="s">
        <v>25</v>
      </c>
      <c r="C67" s="11">
        <v>1111.8</v>
      </c>
      <c r="D67" s="6">
        <f t="shared" si="2"/>
        <v>1297.5354522366522</v>
      </c>
      <c r="E67" s="3">
        <v>10</v>
      </c>
      <c r="F67" s="11">
        <v>1392.08</v>
      </c>
      <c r="G67" s="7">
        <f t="shared" si="3"/>
        <v>4005.4975209999407</v>
      </c>
      <c r="I67" s="18" t="s">
        <v>128</v>
      </c>
      <c r="J67" s="18"/>
      <c r="K67" s="3">
        <f>POWER(K66,2)</f>
        <v>16972.187663636363</v>
      </c>
      <c r="M67" s="10"/>
    </row>
    <row r="68" spans="1:13" x14ac:dyDescent="0.2">
      <c r="A68" s="2">
        <v>65</v>
      </c>
      <c r="B68" s="11" t="s">
        <v>24</v>
      </c>
      <c r="C68" s="11">
        <v>1125.67</v>
      </c>
      <c r="D68" s="6">
        <f t="shared" ref="D68:D103" si="4">TREND($C$4:$C$102,$A$4:$A$102,A68)</f>
        <v>1295.3266930529787</v>
      </c>
      <c r="E68" s="3">
        <v>43</v>
      </c>
      <c r="F68" s="11">
        <v>1396.14</v>
      </c>
      <c r="G68" s="7">
        <f t="shared" ref="G68:G99" si="5">POWER(F68-$K$62,2)</f>
        <v>4535.8878009999607</v>
      </c>
    </row>
    <row r="69" spans="1:13" x14ac:dyDescent="0.2">
      <c r="A69" s="2">
        <v>66</v>
      </c>
      <c r="B69" s="11" t="s">
        <v>23</v>
      </c>
      <c r="C69" s="11">
        <v>1125.04</v>
      </c>
      <c r="D69" s="6">
        <f t="shared" si="4"/>
        <v>1293.1179338693053</v>
      </c>
      <c r="E69" s="3">
        <v>9</v>
      </c>
      <c r="F69" s="11">
        <v>1397.94</v>
      </c>
      <c r="G69" s="7">
        <f t="shared" si="5"/>
        <v>4781.5842009999533</v>
      </c>
    </row>
    <row r="70" spans="1:13" x14ac:dyDescent="0.2">
      <c r="A70" s="2">
        <v>67</v>
      </c>
      <c r="B70" s="11" t="s">
        <v>22</v>
      </c>
      <c r="C70" s="11">
        <v>1147.3</v>
      </c>
      <c r="D70" s="6">
        <f t="shared" si="4"/>
        <v>1290.9091746856318</v>
      </c>
      <c r="E70" s="3">
        <v>47</v>
      </c>
      <c r="F70" s="11">
        <v>1399.42</v>
      </c>
      <c r="G70" s="7">
        <f t="shared" si="5"/>
        <v>4988.4556409999541</v>
      </c>
    </row>
    <row r="71" spans="1:13" x14ac:dyDescent="0.2">
      <c r="A71" s="2">
        <v>68</v>
      </c>
      <c r="B71" s="11" t="s">
        <v>21</v>
      </c>
      <c r="C71" s="11">
        <v>1122</v>
      </c>
      <c r="D71" s="6">
        <f t="shared" si="4"/>
        <v>1288.7004155019583</v>
      </c>
      <c r="E71" s="3">
        <v>96</v>
      </c>
      <c r="F71" s="11">
        <v>1407.12</v>
      </c>
      <c r="G71" s="7">
        <f t="shared" si="5"/>
        <v>6135.4322409999213</v>
      </c>
    </row>
    <row r="72" spans="1:13" x14ac:dyDescent="0.2">
      <c r="A72" s="2">
        <v>69</v>
      </c>
      <c r="B72" s="11" t="s">
        <v>20</v>
      </c>
      <c r="C72" s="11">
        <v>1098.26</v>
      </c>
      <c r="D72" s="6">
        <f t="shared" si="4"/>
        <v>1286.4916563182849</v>
      </c>
      <c r="E72" s="3">
        <v>11</v>
      </c>
      <c r="F72" s="11">
        <v>1420.57</v>
      </c>
      <c r="G72" s="7">
        <f t="shared" si="5"/>
        <v>8423.3848409999155</v>
      </c>
    </row>
    <row r="73" spans="1:13" x14ac:dyDescent="0.2">
      <c r="A73" s="2">
        <v>70</v>
      </c>
      <c r="B73" s="11" t="s">
        <v>19</v>
      </c>
      <c r="C73" s="11">
        <v>1119.02</v>
      </c>
      <c r="D73" s="6">
        <f t="shared" si="4"/>
        <v>1284.2828971346114</v>
      </c>
      <c r="E73" s="3">
        <v>41</v>
      </c>
      <c r="F73" s="11">
        <v>1426.11</v>
      </c>
      <c r="G73" s="7">
        <f t="shared" si="5"/>
        <v>9470.9877609999039</v>
      </c>
    </row>
    <row r="74" spans="1:13" x14ac:dyDescent="0.2">
      <c r="A74" s="2">
        <v>71</v>
      </c>
      <c r="B74" s="11" t="s">
        <v>18</v>
      </c>
      <c r="C74" s="11">
        <v>1138</v>
      </c>
      <c r="D74" s="6">
        <f t="shared" si="4"/>
        <v>1282.0741379509379</v>
      </c>
      <c r="E74" s="3">
        <v>12</v>
      </c>
      <c r="F74" s="11">
        <v>1427.56</v>
      </c>
      <c r="G74" s="7">
        <f t="shared" si="5"/>
        <v>9755.3153609999117</v>
      </c>
    </row>
    <row r="75" spans="1:13" x14ac:dyDescent="0.2">
      <c r="A75" s="2">
        <v>72</v>
      </c>
      <c r="B75" s="11" t="s">
        <v>17</v>
      </c>
      <c r="C75" s="11">
        <v>1221</v>
      </c>
      <c r="D75" s="6">
        <f t="shared" si="4"/>
        <v>1279.8653787672645</v>
      </c>
      <c r="E75" s="3">
        <v>15</v>
      </c>
      <c r="F75" s="11">
        <v>1430.21</v>
      </c>
      <c r="G75" s="7">
        <f t="shared" si="5"/>
        <v>10285.813560999928</v>
      </c>
    </row>
    <row r="76" spans="1:13" x14ac:dyDescent="0.2">
      <c r="A76" s="2">
        <v>73</v>
      </c>
      <c r="B76" s="11" t="s">
        <v>16</v>
      </c>
      <c r="C76" s="11">
        <v>1206.5</v>
      </c>
      <c r="D76" s="6">
        <f t="shared" si="4"/>
        <v>1277.656619583591</v>
      </c>
      <c r="E76" s="3">
        <v>22</v>
      </c>
      <c r="F76" s="11">
        <v>1431</v>
      </c>
      <c r="G76" s="7">
        <f t="shared" si="5"/>
        <v>10446.67968099992</v>
      </c>
    </row>
    <row r="77" spans="1:13" x14ac:dyDescent="0.2">
      <c r="A77" s="2">
        <v>74</v>
      </c>
      <c r="B77" s="11" t="s">
        <v>15</v>
      </c>
      <c r="C77" s="11">
        <v>1224.08</v>
      </c>
      <c r="D77" s="6">
        <f t="shared" si="4"/>
        <v>1275.4478603999175</v>
      </c>
      <c r="E77" s="3">
        <v>42</v>
      </c>
      <c r="F77" s="11">
        <v>1433</v>
      </c>
      <c r="G77" s="7">
        <f t="shared" si="5"/>
        <v>10859.515680999917</v>
      </c>
    </row>
    <row r="78" spans="1:13" x14ac:dyDescent="0.2">
      <c r="A78" s="2">
        <v>75</v>
      </c>
      <c r="B78" s="11" t="s">
        <v>14</v>
      </c>
      <c r="C78" s="11">
        <v>1209.18</v>
      </c>
      <c r="D78" s="6">
        <f t="shared" si="4"/>
        <v>1273.2391012162441</v>
      </c>
      <c r="E78" s="3">
        <v>13</v>
      </c>
      <c r="F78" s="11">
        <v>1436.13</v>
      </c>
      <c r="G78" s="7">
        <f t="shared" si="5"/>
        <v>11521.660920999939</v>
      </c>
    </row>
    <row r="79" spans="1:13" x14ac:dyDescent="0.2">
      <c r="A79" s="2">
        <v>76</v>
      </c>
      <c r="B79" s="11" t="s">
        <v>13</v>
      </c>
      <c r="C79" s="11">
        <v>1245.0899999999999</v>
      </c>
      <c r="D79" s="6">
        <f t="shared" si="4"/>
        <v>1271.0303420325706</v>
      </c>
      <c r="E79" s="3">
        <v>14</v>
      </c>
      <c r="F79" s="11">
        <v>1439.01</v>
      </c>
      <c r="G79" s="7">
        <f t="shared" si="5"/>
        <v>12148.227960999911</v>
      </c>
    </row>
    <row r="80" spans="1:13" x14ac:dyDescent="0.2">
      <c r="A80" s="2">
        <v>77</v>
      </c>
      <c r="B80" s="11" t="s">
        <v>12</v>
      </c>
      <c r="C80" s="11">
        <v>1245.6099999999999</v>
      </c>
      <c r="D80" s="6">
        <f t="shared" si="4"/>
        <v>1268.8215828488972</v>
      </c>
      <c r="E80" s="3">
        <v>25</v>
      </c>
      <c r="F80" s="11">
        <v>1439.96</v>
      </c>
      <c r="G80" s="7">
        <f t="shared" si="5"/>
        <v>12358.546560999921</v>
      </c>
    </row>
    <row r="81" spans="1:13" x14ac:dyDescent="0.2">
      <c r="A81" s="2">
        <v>78</v>
      </c>
      <c r="B81" s="11" t="s">
        <v>11</v>
      </c>
      <c r="C81" s="11">
        <v>1274.0999999999999</v>
      </c>
      <c r="D81" s="6">
        <f t="shared" si="4"/>
        <v>1266.6128236652237</v>
      </c>
      <c r="E81" s="3">
        <v>23</v>
      </c>
      <c r="F81" s="11">
        <v>1443</v>
      </c>
      <c r="G81" s="7">
        <f t="shared" si="5"/>
        <v>13043.69568099991</v>
      </c>
    </row>
    <row r="82" spans="1:13" x14ac:dyDescent="0.2">
      <c r="A82" s="2">
        <v>79</v>
      </c>
      <c r="B82" s="11" t="s">
        <v>10</v>
      </c>
      <c r="C82" s="11">
        <v>1284.8499999999999</v>
      </c>
      <c r="D82" s="6">
        <f t="shared" si="4"/>
        <v>1264.4040644815502</v>
      </c>
      <c r="E82" s="3">
        <v>16</v>
      </c>
      <c r="F82" s="11">
        <v>1447.44</v>
      </c>
      <c r="G82" s="7">
        <f t="shared" si="5"/>
        <v>14077.58520099992</v>
      </c>
    </row>
    <row r="83" spans="1:13" x14ac:dyDescent="0.2">
      <c r="A83" s="2">
        <v>80</v>
      </c>
      <c r="B83" s="11" t="s">
        <v>9</v>
      </c>
      <c r="C83" s="11">
        <v>1271</v>
      </c>
      <c r="D83" s="6">
        <f t="shared" si="4"/>
        <v>1262.1953052978768</v>
      </c>
      <c r="E83" s="3">
        <v>30</v>
      </c>
      <c r="F83" s="11">
        <v>1450.33</v>
      </c>
      <c r="G83" s="7">
        <f t="shared" si="5"/>
        <v>14771.728520999886</v>
      </c>
    </row>
    <row r="84" spans="1:13" x14ac:dyDescent="0.2">
      <c r="A84" s="2">
        <v>81</v>
      </c>
      <c r="B84" s="11" t="s">
        <v>8</v>
      </c>
      <c r="C84" s="11">
        <v>1247</v>
      </c>
      <c r="D84" s="6">
        <f t="shared" si="4"/>
        <v>1259.9865461142033</v>
      </c>
      <c r="E84" s="3">
        <v>28</v>
      </c>
      <c r="F84" s="11">
        <v>1457.07</v>
      </c>
      <c r="G84" s="7">
        <f t="shared" si="5"/>
        <v>16455.501840999881</v>
      </c>
    </row>
    <row r="85" spans="1:13" x14ac:dyDescent="0.2">
      <c r="A85" s="2">
        <v>82</v>
      </c>
      <c r="B85" s="11" t="s">
        <v>7</v>
      </c>
      <c r="C85" s="11">
        <v>1245.54</v>
      </c>
      <c r="D85" s="6">
        <f t="shared" si="4"/>
        <v>1257.7777869305298</v>
      </c>
      <c r="E85" s="3">
        <v>24</v>
      </c>
      <c r="F85" s="11">
        <v>1458.8</v>
      </c>
      <c r="G85" s="7">
        <f t="shared" si="5"/>
        <v>16902.340080999886</v>
      </c>
    </row>
    <row r="86" spans="1:13" x14ac:dyDescent="0.2">
      <c r="A86" s="2">
        <v>83</v>
      </c>
      <c r="B86" s="11" t="s">
        <v>6</v>
      </c>
      <c r="C86" s="11">
        <v>1271.55</v>
      </c>
      <c r="D86" s="6">
        <f t="shared" si="4"/>
        <v>1255.5690277468564</v>
      </c>
      <c r="E86" s="3">
        <v>27</v>
      </c>
      <c r="F86" s="11">
        <v>1462</v>
      </c>
      <c r="G86" s="7">
        <f t="shared" si="5"/>
        <v>17744.637680999895</v>
      </c>
    </row>
    <row r="87" spans="1:13" x14ac:dyDescent="0.2">
      <c r="A87" s="2">
        <v>84</v>
      </c>
      <c r="B87" s="11" t="s">
        <v>5</v>
      </c>
      <c r="C87" s="11">
        <v>1261.17</v>
      </c>
      <c r="D87" s="6">
        <f t="shared" si="4"/>
        <v>1253.3602685631829</v>
      </c>
      <c r="E87" s="3">
        <v>29</v>
      </c>
      <c r="F87" s="11">
        <v>1462.42</v>
      </c>
      <c r="G87" s="7">
        <f t="shared" si="5"/>
        <v>17856.709640999914</v>
      </c>
      <c r="I87" s="8"/>
    </row>
    <row r="88" spans="1:13" x14ac:dyDescent="0.2">
      <c r="A88" s="2">
        <v>85</v>
      </c>
      <c r="B88" s="11" t="s">
        <v>4</v>
      </c>
      <c r="C88" s="11">
        <v>1296</v>
      </c>
      <c r="D88" s="6">
        <f t="shared" si="4"/>
        <v>1251.1515093795094</v>
      </c>
      <c r="E88" s="3">
        <v>17</v>
      </c>
      <c r="F88" s="11">
        <v>1462.91</v>
      </c>
      <c r="G88" s="7">
        <f t="shared" si="5"/>
        <v>17987.906160999915</v>
      </c>
      <c r="I88" s="18" t="s">
        <v>134</v>
      </c>
      <c r="J88" s="18"/>
      <c r="K88" s="18"/>
      <c r="L88" s="18"/>
      <c r="M88" s="1" t="s">
        <v>103</v>
      </c>
    </row>
    <row r="89" spans="1:13" x14ac:dyDescent="0.2">
      <c r="A89" s="2">
        <v>86</v>
      </c>
      <c r="B89" s="11" t="s">
        <v>3</v>
      </c>
      <c r="C89" s="11">
        <v>1287.93</v>
      </c>
      <c r="D89" s="6">
        <f t="shared" si="4"/>
        <v>1248.942750195836</v>
      </c>
      <c r="E89" s="3">
        <v>31</v>
      </c>
      <c r="F89" s="11">
        <v>1467.3</v>
      </c>
      <c r="G89" s="7">
        <f t="shared" si="5"/>
        <v>19184.743080999877</v>
      </c>
      <c r="I89" s="14" t="s">
        <v>135</v>
      </c>
      <c r="J89" s="14" t="s">
        <v>141</v>
      </c>
      <c r="K89" s="14" t="s">
        <v>136</v>
      </c>
      <c r="L89" s="14" t="s">
        <v>137</v>
      </c>
      <c r="M89" s="1" t="s">
        <v>138</v>
      </c>
    </row>
    <row r="90" spans="1:13" x14ac:dyDescent="0.2">
      <c r="A90" s="2">
        <v>87</v>
      </c>
      <c r="B90" s="11" t="s">
        <v>2</v>
      </c>
      <c r="C90" s="11">
        <v>1341.46</v>
      </c>
      <c r="D90" s="6">
        <f t="shared" si="4"/>
        <v>1246.7339910121625</v>
      </c>
      <c r="E90" s="3">
        <v>26</v>
      </c>
      <c r="F90" s="11">
        <v>1468.9</v>
      </c>
      <c r="G90" s="7">
        <f t="shared" si="5"/>
        <v>19630.531880999915</v>
      </c>
      <c r="I90" s="16" t="s">
        <v>146</v>
      </c>
      <c r="J90" s="3">
        <v>1103.059</v>
      </c>
      <c r="K90" s="3">
        <f t="array" ref="K90:K99">FREQUENCY($F$4:$F$103,$J$90:$J$99)</f>
        <v>6</v>
      </c>
      <c r="L90" s="3">
        <f>K90/$J$101 * 100</f>
        <v>6</v>
      </c>
      <c r="M90" s="1" t="s">
        <v>139</v>
      </c>
    </row>
    <row r="91" spans="1:13" x14ac:dyDescent="0.2">
      <c r="A91" s="2">
        <v>88</v>
      </c>
      <c r="B91" s="11" t="s">
        <v>1</v>
      </c>
      <c r="C91" s="11">
        <v>1324.88</v>
      </c>
      <c r="D91" s="6">
        <f t="shared" si="4"/>
        <v>1244.525231828489</v>
      </c>
      <c r="E91" s="3">
        <v>32</v>
      </c>
      <c r="F91" s="11">
        <v>1474.32</v>
      </c>
      <c r="G91" s="7">
        <f t="shared" si="5"/>
        <v>21178.689840999865</v>
      </c>
      <c r="I91" s="16" t="s">
        <v>147</v>
      </c>
      <c r="J91" s="3">
        <v>1150.222</v>
      </c>
      <c r="K91" s="3">
        <v>11</v>
      </c>
      <c r="L91" s="3">
        <f t="shared" ref="L91:L99" si="6">K91/$J$101 * 100</f>
        <v>11</v>
      </c>
    </row>
    <row r="92" spans="1:13" x14ac:dyDescent="0.2">
      <c r="A92" s="2">
        <v>89</v>
      </c>
      <c r="B92" s="11" t="s">
        <v>0</v>
      </c>
      <c r="C92" s="11">
        <v>1328.5</v>
      </c>
      <c r="D92" s="6">
        <f t="shared" si="4"/>
        <v>1242.3164726448156</v>
      </c>
      <c r="E92" s="3">
        <v>18</v>
      </c>
      <c r="F92" s="11">
        <v>1479.12</v>
      </c>
      <c r="G92" s="7">
        <f t="shared" si="5"/>
        <v>22598.80824099985</v>
      </c>
      <c r="I92" s="16" t="s">
        <v>148</v>
      </c>
      <c r="J92" s="3">
        <v>1197.078</v>
      </c>
      <c r="K92" s="3">
        <v>1</v>
      </c>
      <c r="L92" s="3">
        <f t="shared" si="6"/>
        <v>1</v>
      </c>
    </row>
    <row r="93" spans="1:13" x14ac:dyDescent="0.2">
      <c r="A93" s="2">
        <v>90</v>
      </c>
      <c r="B93" s="11" t="s">
        <v>93</v>
      </c>
      <c r="C93" s="11">
        <v>1308.23</v>
      </c>
      <c r="D93" s="6">
        <f t="shared" si="4"/>
        <v>1240.1077134611421</v>
      </c>
      <c r="E93" s="3">
        <v>20</v>
      </c>
      <c r="F93" s="11">
        <v>1487.64</v>
      </c>
      <c r="G93" s="7">
        <f t="shared" si="5"/>
        <v>25233.004800999908</v>
      </c>
      <c r="I93" s="16" t="s">
        <v>149</v>
      </c>
      <c r="J93" s="3">
        <v>1243.934</v>
      </c>
      <c r="K93" s="3">
        <v>5</v>
      </c>
      <c r="L93" s="3">
        <f t="shared" si="6"/>
        <v>5</v>
      </c>
    </row>
    <row r="94" spans="1:13" x14ac:dyDescent="0.2">
      <c r="A94" s="2">
        <v>91</v>
      </c>
      <c r="B94" s="11" t="s">
        <v>94</v>
      </c>
      <c r="C94" s="11">
        <v>1337.92</v>
      </c>
      <c r="D94" s="6">
        <f t="shared" si="4"/>
        <v>1237.8989542774686</v>
      </c>
      <c r="E94" s="3">
        <v>19</v>
      </c>
      <c r="F94" s="11">
        <v>1491</v>
      </c>
      <c r="G94" s="7">
        <f t="shared" si="5"/>
        <v>26311.759680999872</v>
      </c>
      <c r="I94" s="16" t="s">
        <v>150</v>
      </c>
      <c r="J94" s="3">
        <v>1290.79</v>
      </c>
      <c r="K94" s="3">
        <v>14</v>
      </c>
      <c r="L94" s="3">
        <f t="shared" si="6"/>
        <v>14.000000000000002</v>
      </c>
    </row>
    <row r="95" spans="1:13" x14ac:dyDescent="0.2">
      <c r="A95" s="2">
        <v>92</v>
      </c>
      <c r="B95" s="11" t="s">
        <v>95</v>
      </c>
      <c r="C95" s="11">
        <v>1361.69</v>
      </c>
      <c r="D95" s="6">
        <f t="shared" si="4"/>
        <v>1235.6901950937952</v>
      </c>
      <c r="E95" s="3">
        <v>21</v>
      </c>
      <c r="F95" s="11">
        <v>1493.59</v>
      </c>
      <c r="G95" s="7">
        <f t="shared" si="5"/>
        <v>27158.710400999844</v>
      </c>
      <c r="I95" s="16" t="s">
        <v>151</v>
      </c>
      <c r="J95" s="3">
        <v>1337.646</v>
      </c>
      <c r="K95" s="3">
        <v>6</v>
      </c>
      <c r="L95" s="3">
        <f t="shared" si="6"/>
        <v>6</v>
      </c>
    </row>
    <row r="96" spans="1:13" x14ac:dyDescent="0.2">
      <c r="A96" s="2">
        <v>93</v>
      </c>
      <c r="B96" s="11" t="s">
        <v>96</v>
      </c>
      <c r="C96" s="11">
        <v>1365.94</v>
      </c>
      <c r="D96" s="6">
        <f t="shared" si="4"/>
        <v>1233.4814359101217</v>
      </c>
      <c r="E96" s="3">
        <v>40</v>
      </c>
      <c r="F96" s="11">
        <v>1508.03</v>
      </c>
      <c r="G96" s="7">
        <f t="shared" si="5"/>
        <v>32126.619120999847</v>
      </c>
      <c r="I96" s="16" t="s">
        <v>152</v>
      </c>
      <c r="J96" s="3">
        <v>1384.502</v>
      </c>
      <c r="K96" s="3">
        <v>20</v>
      </c>
      <c r="L96" s="3">
        <f t="shared" si="6"/>
        <v>20</v>
      </c>
    </row>
    <row r="97" spans="1:12" x14ac:dyDescent="0.2">
      <c r="A97" s="2">
        <v>94</v>
      </c>
      <c r="B97" s="11" t="s">
        <v>97</v>
      </c>
      <c r="C97" s="11">
        <v>1383.13</v>
      </c>
      <c r="D97" s="6">
        <f t="shared" si="4"/>
        <v>1231.2726767264483</v>
      </c>
      <c r="E97" s="3">
        <v>33</v>
      </c>
      <c r="F97" s="11">
        <v>1511.81</v>
      </c>
      <c r="G97" s="7">
        <f t="shared" si="5"/>
        <v>33495.954360999836</v>
      </c>
      <c r="I97" s="16" t="s">
        <v>153</v>
      </c>
      <c r="J97" s="3">
        <v>1431.3579999999999</v>
      </c>
      <c r="K97" s="3">
        <v>10</v>
      </c>
      <c r="L97" s="3">
        <f t="shared" si="6"/>
        <v>10</v>
      </c>
    </row>
    <row r="98" spans="1:12" x14ac:dyDescent="0.2">
      <c r="A98" s="2">
        <v>95</v>
      </c>
      <c r="B98" s="11" t="s">
        <v>98</v>
      </c>
      <c r="C98" s="11">
        <v>1378.28</v>
      </c>
      <c r="D98" s="6">
        <f t="shared" si="4"/>
        <v>1229.0639175427748</v>
      </c>
      <c r="E98" s="3">
        <v>35</v>
      </c>
      <c r="F98" s="11">
        <v>1512.69</v>
      </c>
      <c r="G98" s="7">
        <f t="shared" si="5"/>
        <v>33818.842200999876</v>
      </c>
      <c r="I98" s="16" t="s">
        <v>154</v>
      </c>
      <c r="J98" s="3">
        <v>1478.2139999999999</v>
      </c>
      <c r="K98" s="3">
        <v>15</v>
      </c>
      <c r="L98" s="3">
        <f t="shared" si="6"/>
        <v>15</v>
      </c>
    </row>
    <row r="99" spans="1:12" x14ac:dyDescent="0.2">
      <c r="A99" s="2">
        <v>96</v>
      </c>
      <c r="B99" s="11" t="s">
        <v>99</v>
      </c>
      <c r="C99" s="11">
        <v>1407.12</v>
      </c>
      <c r="D99" s="6">
        <f t="shared" si="4"/>
        <v>1226.8551583591011</v>
      </c>
      <c r="E99" s="3">
        <v>34</v>
      </c>
      <c r="F99" s="11">
        <v>1514.48</v>
      </c>
      <c r="G99" s="7">
        <f t="shared" si="5"/>
        <v>34480.404720999861</v>
      </c>
      <c r="I99" s="16" t="s">
        <v>155</v>
      </c>
      <c r="J99" s="3">
        <v>1525.07</v>
      </c>
      <c r="K99" s="3">
        <v>12</v>
      </c>
      <c r="L99" s="3">
        <f t="shared" si="6"/>
        <v>12</v>
      </c>
    </row>
    <row r="100" spans="1:12" x14ac:dyDescent="0.2">
      <c r="A100" s="2">
        <v>97</v>
      </c>
      <c r="B100" s="11" t="s">
        <v>100</v>
      </c>
      <c r="C100" s="11">
        <v>1377.05</v>
      </c>
      <c r="D100" s="6">
        <f t="shared" si="4"/>
        <v>1224.6463991754276</v>
      </c>
      <c r="E100" s="3">
        <v>37</v>
      </c>
      <c r="F100" s="11">
        <v>1515</v>
      </c>
      <c r="G100" s="7">
        <f t="shared" ref="G100:G103" si="7">POWER(F100-$K$62,2)</f>
        <v>34673.79168099985</v>
      </c>
    </row>
    <row r="101" spans="1:12" x14ac:dyDescent="0.2">
      <c r="A101" s="2">
        <v>98</v>
      </c>
      <c r="B101" s="11" t="s">
        <v>101</v>
      </c>
      <c r="C101" s="11">
        <v>1335.02</v>
      </c>
      <c r="D101" s="6">
        <f t="shared" si="4"/>
        <v>1222.4376399917542</v>
      </c>
      <c r="E101" s="3">
        <v>36</v>
      </c>
      <c r="F101" s="11">
        <v>1515.6</v>
      </c>
      <c r="G101" s="7">
        <f t="shared" si="7"/>
        <v>34897.60248099982</v>
      </c>
      <c r="I101" s="1" t="s">
        <v>140</v>
      </c>
      <c r="J101" s="1">
        <f>SUM(K90:K99)</f>
        <v>100</v>
      </c>
    </row>
    <row r="102" spans="1:12" x14ac:dyDescent="0.2">
      <c r="A102" s="2">
        <v>99</v>
      </c>
      <c r="B102" s="11" t="s">
        <v>102</v>
      </c>
      <c r="C102" s="11">
        <v>1350</v>
      </c>
      <c r="D102" s="6">
        <f t="shared" si="4"/>
        <v>1220.2288808080807</v>
      </c>
      <c r="E102" s="3">
        <v>39</v>
      </c>
      <c r="F102" s="11">
        <v>1522</v>
      </c>
      <c r="G102" s="7">
        <f t="shared" si="7"/>
        <v>37329.717680999849</v>
      </c>
    </row>
    <row r="103" spans="1:12" x14ac:dyDescent="0.2">
      <c r="A103" s="2">
        <v>100</v>
      </c>
      <c r="B103" s="11" t="s">
        <v>144</v>
      </c>
      <c r="C103" s="11">
        <v>1361.75</v>
      </c>
      <c r="D103" s="12">
        <f t="shared" si="4"/>
        <v>1218.0201216244072</v>
      </c>
      <c r="E103" s="3">
        <v>38</v>
      </c>
      <c r="F103" s="11">
        <v>1525.07</v>
      </c>
      <c r="G103" s="7">
        <f t="shared" si="7"/>
        <v>38525.445840999819</v>
      </c>
    </row>
    <row r="104" spans="1:12" x14ac:dyDescent="0.2">
      <c r="B104" s="1"/>
      <c r="C104" s="1"/>
      <c r="D104" s="1"/>
      <c r="E104" s="1"/>
      <c r="F104" s="1"/>
      <c r="G104" s="1"/>
    </row>
  </sheetData>
  <autoFilter ref="E3:F103" xr:uid="{1DB0B649-7894-6C4C-8092-9337B6620BC3}">
    <sortState xmlns:xlrd2="http://schemas.microsoft.com/office/spreadsheetml/2017/richdata2" ref="E4:F103">
      <sortCondition ref="F3:F103"/>
    </sortState>
  </autoFilter>
  <sortState xmlns:xlrd2="http://schemas.microsoft.com/office/spreadsheetml/2017/richdata2" ref="E4:F102">
    <sortCondition ref="F3"/>
  </sortState>
  <mergeCells count="19">
    <mergeCell ref="I88:L88"/>
    <mergeCell ref="I66:J66"/>
    <mergeCell ref="I67:J67"/>
    <mergeCell ref="I61:K61"/>
    <mergeCell ref="A1:G1"/>
    <mergeCell ref="A2:G2"/>
    <mergeCell ref="I65:J65"/>
    <mergeCell ref="I62:J62"/>
    <mergeCell ref="I33:J33"/>
    <mergeCell ref="I34:J34"/>
    <mergeCell ref="I63:J63"/>
    <mergeCell ref="I64:J64"/>
    <mergeCell ref="I31:J31"/>
    <mergeCell ref="I28:J28"/>
    <mergeCell ref="I30:J30"/>
    <mergeCell ref="I32:J32"/>
    <mergeCell ref="I26:K26"/>
    <mergeCell ref="I27:J27"/>
    <mergeCell ref="I29:J29"/>
  </mergeCells>
  <hyperlinks>
    <hyperlink ref="A2" r:id="rId1" xr:uid="{77BAB538-CEB2-8E40-A81E-0139738CE70F}"/>
  </hyperlinks>
  <pageMargins left="0.7" right="0.7" top="0.75" bottom="0.75" header="0.3" footer="0.3"/>
  <pageSetup scale="3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2020-05-19T19:59:29Z</cp:lastPrinted>
  <dcterms:created xsi:type="dcterms:W3CDTF">2020-05-02T06:32:09Z</dcterms:created>
  <dcterms:modified xsi:type="dcterms:W3CDTF">2020-06-03T20:35:08Z</dcterms:modified>
</cp:coreProperties>
</file>