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jacobson/Desktop/teacherprints/TestData/"/>
    </mc:Choice>
  </mc:AlternateContent>
  <xr:revisionPtr revIDLastSave="0" documentId="13_ncr:1_{3414C4B3-6992-C544-96A6-74C8E5356FAA}" xr6:coauthVersionLast="45" xr6:coauthVersionMax="45" xr10:uidLastSave="{00000000-0000-0000-0000-000000000000}"/>
  <bookViews>
    <workbookView xWindow="29820" yWindow="900" windowWidth="34180" windowHeight="19700" activeTab="2" xr2:uid="{50F0849A-D355-473C-9659-D0CF6017E6A0}"/>
  </bookViews>
  <sheets>
    <sheet name="Speaker" sheetId="5" r:id="rId1"/>
    <sheet name="Speaker (Turns)" sheetId="11" r:id="rId2"/>
    <sheet name="Calcs" sheetId="10" r:id="rId3"/>
    <sheet name="Pauses" sheetId="12" r:id="rId4"/>
    <sheet name="Ideas" sheetId="8" r:id="rId5"/>
    <sheet name="All" sheetId="1" r:id="rId6"/>
    <sheet name="Speech" sheetId="4" r:id="rId7"/>
    <sheet name="Children" sheetId="6" r:id="rId8"/>
  </sheets>
  <definedNames>
    <definedName name="_xlchart.v1.0" hidden="1">Pauses!$A$3:$A$140</definedName>
    <definedName name="_xlchart.v1.1" hidden="1">Pauses!$B$1:$B$2</definedName>
    <definedName name="_xlchart.v1.2" hidden="1">Pauses!$B$3:$B$140</definedName>
    <definedName name="_xlchart.v1.3" hidden="1">Pauses!$B$1</definedName>
    <definedName name="_xlchart.v1.4" hidden="1">Pauses!$B$2:$B$140</definedName>
    <definedName name="_xlchart.v1.5" hidden="1">Pauses!$F$2:$F$27</definedName>
    <definedName name="_xlnm.Print_Area" localSheetId="2">Calcs!$A$1:$K$30</definedName>
    <definedName name="_xlnm.Print_Area" localSheetId="3">Pauses!$I$17:$R$61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0" l="1"/>
  <c r="G13" i="10"/>
  <c r="D15" i="10"/>
  <c r="H3" i="12"/>
  <c r="F3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H14" i="5"/>
  <c r="D14" i="10"/>
  <c r="E14" i="10" s="1"/>
  <c r="D13" i="10"/>
  <c r="H14" i="10"/>
  <c r="H13" i="10"/>
  <c r="H12" i="10"/>
  <c r="J12" i="10" s="1"/>
  <c r="I3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3" i="11"/>
  <c r="H4" i="11"/>
  <c r="G3" i="11"/>
  <c r="G33" i="11"/>
  <c r="G19" i="11"/>
  <c r="G23" i="11"/>
  <c r="G27" i="11"/>
  <c r="G31" i="11"/>
  <c r="G35" i="11"/>
  <c r="G39" i="11"/>
  <c r="G43" i="11"/>
  <c r="G47" i="11"/>
  <c r="G51" i="11"/>
  <c r="G55" i="11"/>
  <c r="G59" i="11"/>
  <c r="G63" i="11"/>
  <c r="G67" i="11"/>
  <c r="G71" i="11"/>
  <c r="G75" i="11"/>
  <c r="G7" i="11"/>
  <c r="G11" i="11"/>
  <c r="C3" i="11"/>
  <c r="C4" i="11"/>
  <c r="C5" i="11"/>
  <c r="C6" i="11"/>
  <c r="C7" i="11"/>
  <c r="C8" i="11"/>
  <c r="E8" i="11" s="1"/>
  <c r="C9" i="11"/>
  <c r="C10" i="11"/>
  <c r="C11" i="11"/>
  <c r="E11" i="11" s="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E33" i="11" s="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E76" i="11" s="1"/>
  <c r="C2" i="11"/>
  <c r="E2" i="11" s="1"/>
  <c r="F76" i="11"/>
  <c r="F75" i="11"/>
  <c r="G76" i="11" s="1"/>
  <c r="F74" i="11"/>
  <c r="F73" i="11"/>
  <c r="G73" i="11" s="1"/>
  <c r="F72" i="11"/>
  <c r="F71" i="11"/>
  <c r="G72" i="11" s="1"/>
  <c r="F70" i="11"/>
  <c r="F69" i="11"/>
  <c r="G69" i="11" s="1"/>
  <c r="F68" i="11"/>
  <c r="F67" i="11"/>
  <c r="G68" i="11" s="1"/>
  <c r="F66" i="11"/>
  <c r="F65" i="11"/>
  <c r="G65" i="11" s="1"/>
  <c r="F64" i="11"/>
  <c r="F63" i="11"/>
  <c r="G64" i="11" s="1"/>
  <c r="F62" i="11"/>
  <c r="F61" i="11"/>
  <c r="G61" i="11" s="1"/>
  <c r="F60" i="11"/>
  <c r="F59" i="11"/>
  <c r="G60" i="11" s="1"/>
  <c r="F58" i="11"/>
  <c r="F57" i="11"/>
  <c r="G57" i="11" s="1"/>
  <c r="F56" i="11"/>
  <c r="F55" i="11"/>
  <c r="G56" i="11" s="1"/>
  <c r="F54" i="11"/>
  <c r="F53" i="11"/>
  <c r="G53" i="11" s="1"/>
  <c r="F52" i="11"/>
  <c r="F51" i="11"/>
  <c r="G52" i="11" s="1"/>
  <c r="F50" i="11"/>
  <c r="F49" i="11"/>
  <c r="G49" i="11" s="1"/>
  <c r="F48" i="11"/>
  <c r="F47" i="11"/>
  <c r="G48" i="11" s="1"/>
  <c r="F46" i="11"/>
  <c r="F45" i="11"/>
  <c r="G45" i="11" s="1"/>
  <c r="F44" i="11"/>
  <c r="F43" i="11"/>
  <c r="G44" i="11" s="1"/>
  <c r="F42" i="11"/>
  <c r="F41" i="11"/>
  <c r="G41" i="11" s="1"/>
  <c r="F40" i="11"/>
  <c r="F39" i="11"/>
  <c r="G40" i="11" s="1"/>
  <c r="F38" i="11"/>
  <c r="F37" i="11"/>
  <c r="G37" i="11" s="1"/>
  <c r="F36" i="11"/>
  <c r="F35" i="11"/>
  <c r="G36" i="11" s="1"/>
  <c r="F34" i="11"/>
  <c r="F33" i="11"/>
  <c r="F32" i="11"/>
  <c r="F31" i="11"/>
  <c r="G32" i="11" s="1"/>
  <c r="F30" i="11"/>
  <c r="F29" i="11"/>
  <c r="G29" i="11" s="1"/>
  <c r="F28" i="11"/>
  <c r="F27" i="11"/>
  <c r="G28" i="11" s="1"/>
  <c r="F26" i="11"/>
  <c r="F25" i="11"/>
  <c r="G25" i="11" s="1"/>
  <c r="F24" i="11"/>
  <c r="F23" i="11"/>
  <c r="G24" i="11" s="1"/>
  <c r="F22" i="11"/>
  <c r="F21" i="11"/>
  <c r="G21" i="11" s="1"/>
  <c r="F20" i="11"/>
  <c r="F19" i="11"/>
  <c r="G20" i="11" s="1"/>
  <c r="F18" i="11"/>
  <c r="F17" i="11"/>
  <c r="G17" i="11" s="1"/>
  <c r="F16" i="11"/>
  <c r="F15" i="11"/>
  <c r="G16" i="11" s="1"/>
  <c r="E15" i="11"/>
  <c r="F14" i="11"/>
  <c r="G14" i="11" s="1"/>
  <c r="F13" i="11"/>
  <c r="E13" i="11"/>
  <c r="F12" i="11"/>
  <c r="G13" i="11" s="1"/>
  <c r="E12" i="11"/>
  <c r="F11" i="11"/>
  <c r="G12" i="11" s="1"/>
  <c r="F10" i="11"/>
  <c r="F9" i="11"/>
  <c r="G9" i="11" s="1"/>
  <c r="F8" i="11"/>
  <c r="F7" i="11"/>
  <c r="G8" i="11" s="1"/>
  <c r="F6" i="11"/>
  <c r="G6" i="11" s="1"/>
  <c r="E6" i="11"/>
  <c r="F5" i="11"/>
  <c r="F4" i="11"/>
  <c r="G5" i="11" s="1"/>
  <c r="F3" i="11"/>
  <c r="E3" i="11"/>
  <c r="F2" i="11"/>
  <c r="D23" i="10"/>
  <c r="E23" i="10" s="1"/>
  <c r="D22" i="10"/>
  <c r="E22" i="10" s="1"/>
  <c r="H23" i="10"/>
  <c r="H22" i="10"/>
  <c r="D21" i="10"/>
  <c r="E21" i="10" s="1"/>
  <c r="D19" i="10"/>
  <c r="D18" i="10"/>
  <c r="E18" i="10" s="1"/>
  <c r="D17" i="10"/>
  <c r="E17" i="10" s="1"/>
  <c r="H17" i="10"/>
  <c r="H19" i="10"/>
  <c r="H18" i="10"/>
  <c r="H21" i="10"/>
  <c r="J21" i="10" s="1"/>
  <c r="H7" i="5"/>
  <c r="H3" i="5"/>
  <c r="G6" i="5"/>
  <c r="H16" i="10"/>
  <c r="J16" i="10" s="1"/>
  <c r="H10" i="10"/>
  <c r="H9" i="10"/>
  <c r="H8" i="10"/>
  <c r="D12" i="10" l="1"/>
  <c r="E12" i="10" s="1"/>
  <c r="G19" i="10"/>
  <c r="E13" i="10"/>
  <c r="G14" i="10"/>
  <c r="G21" i="10"/>
  <c r="G17" i="10"/>
  <c r="G22" i="10"/>
  <c r="G12" i="10"/>
  <c r="G18" i="10"/>
  <c r="G23" i="10"/>
  <c r="F4" i="12"/>
  <c r="G4" i="12"/>
  <c r="G3" i="12"/>
  <c r="J13" i="10"/>
  <c r="E15" i="10"/>
  <c r="J14" i="10"/>
  <c r="F21" i="10"/>
  <c r="G15" i="11"/>
  <c r="G10" i="11"/>
  <c r="G74" i="11"/>
  <c r="G70" i="11"/>
  <c r="G66" i="11"/>
  <c r="G62" i="11"/>
  <c r="G58" i="11"/>
  <c r="G54" i="11"/>
  <c r="G50" i="11"/>
  <c r="G46" i="11"/>
  <c r="G42" i="11"/>
  <c r="G38" i="11"/>
  <c r="G34" i="11"/>
  <c r="G30" i="11"/>
  <c r="G26" i="11"/>
  <c r="G22" i="11"/>
  <c r="G18" i="11"/>
  <c r="E55" i="11"/>
  <c r="E24" i="11"/>
  <c r="E34" i="11"/>
  <c r="E27" i="11"/>
  <c r="E72" i="11"/>
  <c r="E21" i="11"/>
  <c r="E37" i="11"/>
  <c r="E45" i="11"/>
  <c r="E58" i="11"/>
  <c r="E17" i="11"/>
  <c r="I4" i="11"/>
  <c r="E53" i="11"/>
  <c r="E66" i="11"/>
  <c r="E9" i="11"/>
  <c r="E19" i="11"/>
  <c r="E31" i="11"/>
  <c r="E47" i="11"/>
  <c r="E54" i="11"/>
  <c r="E60" i="11"/>
  <c r="E75" i="11"/>
  <c r="I9" i="11"/>
  <c r="E40" i="11"/>
  <c r="E49" i="11"/>
  <c r="E57" i="11"/>
  <c r="E63" i="11"/>
  <c r="E64" i="11"/>
  <c r="E68" i="11"/>
  <c r="I68" i="11"/>
  <c r="I66" i="11"/>
  <c r="I63" i="11"/>
  <c r="I60" i="11"/>
  <c r="I57" i="11"/>
  <c r="I54" i="11"/>
  <c r="I40" i="11"/>
  <c r="I31" i="11"/>
  <c r="I27" i="11"/>
  <c r="I19" i="11"/>
  <c r="I17" i="11"/>
  <c r="I15" i="11"/>
  <c r="I33" i="11"/>
  <c r="I12" i="11"/>
  <c r="E16" i="11"/>
  <c r="I75" i="11"/>
  <c r="E74" i="11"/>
  <c r="I72" i="11"/>
  <c r="E71" i="11"/>
  <c r="I49" i="11"/>
  <c r="E48" i="11"/>
  <c r="I47" i="11"/>
  <c r="E5" i="11"/>
  <c r="E39" i="11"/>
  <c r="E50" i="11"/>
  <c r="E51" i="11"/>
  <c r="E56" i="11"/>
  <c r="E59" i="11"/>
  <c r="E62" i="11"/>
  <c r="E67" i="11"/>
  <c r="I74" i="11"/>
  <c r="I71" i="11"/>
  <c r="I67" i="11"/>
  <c r="I65" i="11"/>
  <c r="I62" i="11"/>
  <c r="I59" i="11"/>
  <c r="I56" i="11"/>
  <c r="I51" i="11"/>
  <c r="I50" i="11"/>
  <c r="I48" i="11"/>
  <c r="I39" i="11"/>
  <c r="E38" i="11"/>
  <c r="I36" i="11"/>
  <c r="I30" i="11"/>
  <c r="I26" i="11"/>
  <c r="E25" i="11"/>
  <c r="I23" i="11"/>
  <c r="I18" i="11"/>
  <c r="I16" i="11"/>
  <c r="I8" i="11"/>
  <c r="I5" i="11"/>
  <c r="E30" i="11"/>
  <c r="I34" i="11"/>
  <c r="E36" i="11"/>
  <c r="E44" i="11"/>
  <c r="E65" i="11"/>
  <c r="E18" i="11"/>
  <c r="E23" i="11"/>
  <c r="E26" i="11"/>
  <c r="E10" i="11"/>
  <c r="E20" i="11"/>
  <c r="E28" i="11"/>
  <c r="E32" i="11"/>
  <c r="E41" i="11"/>
  <c r="E43" i="11"/>
  <c r="E69" i="11"/>
  <c r="I76" i="11"/>
  <c r="I69" i="11"/>
  <c r="I58" i="11"/>
  <c r="I55" i="11"/>
  <c r="I53" i="11"/>
  <c r="I45" i="11"/>
  <c r="I43" i="11"/>
  <c r="I41" i="11"/>
  <c r="I37" i="11"/>
  <c r="I32" i="11"/>
  <c r="I28" i="11"/>
  <c r="I24" i="11"/>
  <c r="I20" i="11"/>
  <c r="I13" i="11"/>
  <c r="I10" i="11"/>
  <c r="I6" i="11"/>
  <c r="E4" i="11"/>
  <c r="I73" i="11"/>
  <c r="I64" i="11"/>
  <c r="I61" i="11"/>
  <c r="I52" i="11"/>
  <c r="I46" i="11"/>
  <c r="I44" i="11"/>
  <c r="I42" i="11"/>
  <c r="I38" i="11"/>
  <c r="I35" i="11"/>
  <c r="I29" i="11"/>
  <c r="I25" i="11"/>
  <c r="I22" i="11"/>
  <c r="I21" i="11"/>
  <c r="I14" i="11"/>
  <c r="I11" i="11"/>
  <c r="I7" i="11"/>
  <c r="E7" i="11"/>
  <c r="E14" i="11"/>
  <c r="E22" i="11"/>
  <c r="E29" i="11"/>
  <c r="E35" i="11"/>
  <c r="E46" i="11"/>
  <c r="E70" i="11"/>
  <c r="I70" i="11"/>
  <c r="E42" i="11"/>
  <c r="E52" i="11"/>
  <c r="E61" i="11"/>
  <c r="E73" i="11"/>
  <c r="G4" i="11"/>
  <c r="F23" i="10"/>
  <c r="F22" i="10"/>
  <c r="J18" i="10"/>
  <c r="J22" i="10"/>
  <c r="J23" i="10"/>
  <c r="F19" i="10"/>
  <c r="E19" i="10"/>
  <c r="F18" i="10"/>
  <c r="J10" i="10"/>
  <c r="J8" i="10"/>
  <c r="J9" i="10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3" i="5"/>
  <c r="I4" i="5"/>
  <c r="H4" i="5"/>
  <c r="H5" i="5"/>
  <c r="H6" i="5"/>
  <c r="H8" i="5"/>
  <c r="H9" i="5"/>
  <c r="H10" i="5"/>
  <c r="H11" i="5"/>
  <c r="H12" i="5"/>
  <c r="H13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G140" i="5"/>
  <c r="G4" i="5"/>
  <c r="G5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3" i="5"/>
  <c r="G24" i="10" l="1"/>
  <c r="G20" i="10"/>
  <c r="F5" i="12"/>
  <c r="H4" i="12"/>
  <c r="F17" i="10"/>
  <c r="J17" i="10"/>
  <c r="J19" i="10"/>
  <c r="D3" i="10"/>
  <c r="D6" i="10"/>
  <c r="D5" i="10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2" i="5"/>
  <c r="C4" i="8"/>
  <c r="C4" i="6"/>
  <c r="H6" i="12" l="1"/>
  <c r="G6" i="12"/>
  <c r="F6" i="12"/>
  <c r="G5" i="12"/>
  <c r="H5" i="12"/>
  <c r="I18" i="10"/>
  <c r="I12" i="10"/>
  <c r="I14" i="10"/>
  <c r="I13" i="10"/>
  <c r="I9" i="10"/>
  <c r="I10" i="10"/>
  <c r="I8" i="10"/>
  <c r="F13" i="10"/>
  <c r="F9" i="10"/>
  <c r="F10" i="10"/>
  <c r="F14" i="10"/>
  <c r="I23" i="10"/>
  <c r="I22" i="10"/>
  <c r="I19" i="10"/>
  <c r="I21" i="10"/>
  <c r="I16" i="10"/>
  <c r="D16" i="10" s="1"/>
  <c r="E16" i="10" s="1"/>
  <c r="D4" i="10"/>
  <c r="G4" i="10" s="1"/>
  <c r="E5" i="10"/>
  <c r="E6" i="10"/>
  <c r="E3" i="10"/>
  <c r="I17" i="10"/>
  <c r="B10" i="6"/>
  <c r="C10" i="6" s="1"/>
  <c r="A10" i="6"/>
  <c r="B6" i="6"/>
  <c r="C6" i="6" s="1"/>
  <c r="A6" i="6"/>
  <c r="B4" i="6"/>
  <c r="A4" i="6"/>
  <c r="G5" i="10" l="1"/>
  <c r="F7" i="12"/>
  <c r="H7" i="12" s="1"/>
  <c r="G6" i="10"/>
  <c r="F8" i="10"/>
  <c r="F12" i="10"/>
  <c r="E7" i="10"/>
  <c r="E4" i="10"/>
  <c r="F8" i="12" l="1"/>
  <c r="H8" i="12"/>
  <c r="G8" i="12"/>
  <c r="G7" i="12"/>
  <c r="F9" i="12" l="1"/>
  <c r="F10" i="12" l="1"/>
  <c r="H10" i="12"/>
  <c r="G9" i="12"/>
  <c r="H9" i="12"/>
  <c r="F11" i="12" l="1"/>
  <c r="G11" i="12"/>
  <c r="H11" i="12"/>
  <c r="G10" i="12"/>
  <c r="F12" i="12" l="1"/>
  <c r="H12" i="12"/>
  <c r="G12" i="12"/>
  <c r="F13" i="12" l="1"/>
  <c r="H13" i="12"/>
  <c r="G13" i="12"/>
  <c r="F14" i="12" l="1"/>
  <c r="H14" i="12"/>
  <c r="G14" i="12"/>
  <c r="F15" i="12" l="1"/>
  <c r="G15" i="12"/>
  <c r="H15" i="12"/>
  <c r="F16" i="12" l="1"/>
  <c r="H16" i="12"/>
  <c r="G16" i="12"/>
  <c r="F17" i="12" l="1"/>
  <c r="H17" i="12"/>
  <c r="G17" i="12"/>
  <c r="F18" i="12" l="1"/>
  <c r="H18" i="12"/>
  <c r="F19" i="12" l="1"/>
  <c r="G19" i="12"/>
  <c r="H19" i="12"/>
  <c r="G18" i="12"/>
  <c r="F20" i="12" l="1"/>
  <c r="H20" i="12"/>
  <c r="G20" i="12"/>
  <c r="F21" i="12" l="1"/>
  <c r="H21" i="12"/>
  <c r="G21" i="12"/>
  <c r="F22" i="12" l="1"/>
  <c r="F23" i="12" l="1"/>
  <c r="G22" i="12"/>
  <c r="H22" i="12"/>
  <c r="F24" i="12" l="1"/>
  <c r="H23" i="12"/>
  <c r="G23" i="12"/>
  <c r="F25" i="12" l="1"/>
  <c r="H25" i="12"/>
  <c r="G25" i="12"/>
  <c r="G24" i="12"/>
  <c r="H24" i="12"/>
  <c r="F26" i="12" l="1"/>
  <c r="E2" i="12" s="1" a="1"/>
  <c r="E2" i="12" s="1"/>
  <c r="G26" i="12" l="1"/>
  <c r="H26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Jacobson</author>
  </authors>
  <commentList>
    <comment ref="C3" authorId="0" shapeId="0" xr:uid="{CD9702C5-822C-854F-8E7C-F83185B6BF02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Time of Recording</t>
        </r>
      </text>
    </comment>
    <comment ref="C18" authorId="0" shapeId="0" xr:uid="{93B865E6-7201-2D41-9B44-5C822C290840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Adult Speech</t>
        </r>
      </text>
    </comment>
    <comment ref="C19" authorId="0" shapeId="0" xr:uid="{6A6C8AE5-E0A9-BA4D-8D6B-4883CFC52BDF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Child Speech</t>
        </r>
      </text>
    </comment>
    <comment ref="C22" authorId="0" shapeId="0" xr:uid="{C6D243D1-F9CC-174E-9ACD-12ED8CFC6A51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Adult spoke over child</t>
        </r>
      </text>
    </comment>
    <comment ref="C23" authorId="0" shapeId="0" xr:uid="{3A633463-F17C-7049-BF6E-229B16E95B7B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Child spoke over adult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<sst xmlns="http://schemas.openxmlformats.org/spreadsheetml/2006/main" count="955" uniqueCount="89">
  <si>
    <t>KCHI</t>
  </si>
  <si>
    <t>SPEECH</t>
  </si>
  <si>
    <t>CHI</t>
  </si>
  <si>
    <t>FEM</t>
  </si>
  <si>
    <t>MAL</t>
  </si>
  <si>
    <t>START</t>
  </si>
  <si>
    <t>FINISH</t>
  </si>
  <si>
    <t>DUR</t>
  </si>
  <si>
    <t>LABEL</t>
  </si>
  <si>
    <t>NON-SPEECH</t>
  </si>
  <si>
    <t>OVERLAP</t>
  </si>
  <si>
    <t>CHILD</t>
  </si>
  <si>
    <t>ADULT</t>
  </si>
  <si>
    <t>CHILDREN?</t>
  </si>
  <si>
    <t>Sage on the Stage</t>
  </si>
  <si>
    <t>Guide on the Side</t>
  </si>
  <si>
    <t>Highly Interactive</t>
  </si>
  <si>
    <t>Teacher-Centered</t>
  </si>
  <si>
    <t>Student-Centered</t>
  </si>
  <si>
    <t>Blended Teacher/Student</t>
  </si>
  <si>
    <t>&gt; 1</t>
  </si>
  <si>
    <t>&lt;1</t>
  </si>
  <si>
    <t>Metrics</t>
  </si>
  <si>
    <t>Teacher: Student Talk Time</t>
  </si>
  <si>
    <t>Switches</t>
  </si>
  <si>
    <t>Switches: Duration</t>
  </si>
  <si>
    <t>Child: Children</t>
  </si>
  <si>
    <t>Speech: Non-Speech</t>
  </si>
  <si>
    <t>Data</t>
  </si>
  <si>
    <t>#</t>
  </si>
  <si>
    <t>Total Duration</t>
  </si>
  <si>
    <t>Teacher Talk Time</t>
  </si>
  <si>
    <t>Student Talk Time</t>
  </si>
  <si>
    <t>min</t>
  </si>
  <si>
    <t>DUR_TRANS</t>
  </si>
  <si>
    <t>LABEL_NUM</t>
  </si>
  <si>
    <t>TOTAL</t>
  </si>
  <si>
    <t>Teacher</t>
  </si>
  <si>
    <t>-</t>
  </si>
  <si>
    <t>GAP</t>
  </si>
  <si>
    <t>Overlaps</t>
  </si>
  <si>
    <t>Pauses</t>
  </si>
  <si>
    <t>Number</t>
  </si>
  <si>
    <t>Number per Min</t>
  </si>
  <si>
    <t>Talk Time</t>
  </si>
  <si>
    <t>ADULT : CHILD</t>
  </si>
  <si>
    <t>Category</t>
  </si>
  <si>
    <t>Description</t>
  </si>
  <si>
    <t>Time</t>
  </si>
  <si>
    <t>sec</t>
  </si>
  <si>
    <t>min-sec</t>
  </si>
  <si>
    <t>Average Time</t>
  </si>
  <si>
    <t>#/min</t>
  </si>
  <si>
    <t>%</t>
  </si>
  <si>
    <t>Between Speaker Types</t>
  </si>
  <si>
    <t>SWITCH</t>
  </si>
  <si>
    <t>For every minute of student talk time, there were about 43 seconds of teacher talk time.</t>
  </si>
  <si>
    <t>Percentage (by Time)</t>
  </si>
  <si>
    <t>Percentage (by Number)</t>
  </si>
  <si>
    <t>After</t>
  </si>
  <si>
    <t>Time *</t>
  </si>
  <si>
    <t>* Duration of recording.</t>
  </si>
  <si>
    <t>Statements **</t>
  </si>
  <si>
    <t>** Distinct utterances.</t>
  </si>
  <si>
    <t>Turns ***</t>
  </si>
  <si>
    <t>Over Child</t>
  </si>
  <si>
    <t>Over Adult</t>
  </si>
  <si>
    <t>BINS</t>
  </si>
  <si>
    <t>FREQUENCY</t>
  </si>
  <si>
    <t>*** Duration of all consecutive utterances between speaker switches, including any pauses between same-speaker utterances.</t>
  </si>
  <si>
    <t>Tooltip</t>
  </si>
  <si>
    <t>Total is sum of…</t>
  </si>
  <si>
    <t>Glossary/Codebook</t>
  </si>
  <si>
    <t>FAQ</t>
  </si>
  <si>
    <t>Doughnut</t>
  </si>
  <si>
    <t>Student</t>
  </si>
  <si>
    <t>Interpretation</t>
  </si>
  <si>
    <t>On average, the talking stick changed hands every 4 seconds.</t>
  </si>
  <si>
    <t>A turn is…</t>
  </si>
  <si>
    <t>The students wait about 31% longer than the teacher to start a new turn.</t>
  </si>
  <si>
    <t>The students' speech overlaps the teacher about 67% more.</t>
  </si>
  <si>
    <t>For every minute that the students held the floor, the teacher held the floor for 48 seconds.</t>
  </si>
  <si>
    <t xml:space="preserve">During your lesson, you spoke 42% of the time and your students spoke 58% of the time. </t>
  </si>
  <si>
    <t>Your average turn was 3.1 seconds long, while your students' average turn was 2.3 seconds.</t>
  </si>
  <si>
    <t>On average, the students waited 2.3 seconds after you spoke to begin their turn. You typically waited 1.7 seconds after the students to speak.</t>
  </si>
  <si>
    <t>On average, when the students began talking before you had finished, the overlap was 0.9 seconds. When you spoke before they had finished, the overlap was 0.5 seconds.</t>
  </si>
  <si>
    <t>A switch is…</t>
  </si>
  <si>
    <t>A pause is…</t>
  </si>
  <si>
    <t>An overap is…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</si>
</sst>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dd:hh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Helvetica Neue"/>
      <family val="2"/>
    </font>
    <font>
      <sz val="9"/>
      <color theme="1"/>
      <name val="Helvetica Neue"/>
      <family val="2"/>
    </font>
    <font>
      <i/>
      <sz val="9"/>
      <color theme="1"/>
      <name val="Helvetica Neue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Helvetica Neue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8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165" fontId="3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9" fontId="3" fillId="3" borderId="0" xfId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166" fontId="3" fillId="0" borderId="7" xfId="0" applyNumberFormat="1" applyFont="1" applyFill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165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2" fontId="3" fillId="0" borderId="7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0" fillId="0" borderId="4" xfId="0" applyFont="1" applyBorder="1" applyAlignment="1">
      <alignment horizontal="right" vertical="center" indent="1"/>
    </xf>
    <xf numFmtId="0" fontId="10" fillId="0" borderId="0" xfId="0" applyFont="1" applyBorder="1" applyAlignment="1">
      <alignment horizontal="right" vertical="center" indent="1"/>
    </xf>
    <xf numFmtId="165" fontId="3" fillId="5" borderId="0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165" fontId="3" fillId="5" borderId="7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center" vertical="center"/>
    </xf>
    <xf numFmtId="9" fontId="3" fillId="6" borderId="0" xfId="1" applyFont="1" applyFill="1" applyBorder="1" applyAlignment="1">
      <alignment horizontal="center" vertical="center"/>
    </xf>
    <xf numFmtId="166" fontId="3" fillId="6" borderId="7" xfId="0" applyNumberFormat="1" applyFont="1" applyFill="1" applyBorder="1" applyAlignment="1">
      <alignment horizontal="center" vertical="center"/>
    </xf>
    <xf numFmtId="165" fontId="3" fillId="6" borderId="0" xfId="0" applyNumberFormat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66" fontId="2" fillId="6" borderId="5" xfId="0" applyNumberFormat="1" applyFont="1" applyFill="1" applyBorder="1" applyAlignment="1">
      <alignment horizontal="center" vertical="center" wrapText="1"/>
    </xf>
    <xf numFmtId="166" fontId="2" fillId="6" borderId="5" xfId="0" applyNumberFormat="1" applyFont="1" applyFill="1" applyBorder="1" applyAlignment="1">
      <alignment horizontal="center" vertical="center" wrapText="1"/>
    </xf>
    <xf numFmtId="9" fontId="3" fillId="0" borderId="8" xfId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9" fontId="3" fillId="6" borderId="7" xfId="1" applyFont="1" applyFill="1" applyBorder="1" applyAlignment="1">
      <alignment horizontal="center" vertical="center"/>
    </xf>
    <xf numFmtId="166" fontId="10" fillId="4" borderId="8" xfId="0" applyNumberFormat="1" applyFont="1" applyFill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6" fontId="2" fillId="6" borderId="8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B0DA"/>
      <color rgb="FFFDB615"/>
      <color rgb="FF003262"/>
      <color rgb="FF42BDE0"/>
      <color rgb="FFFEC8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 Medium" panose="020B0602020204020303" pitchFamily="34" charset="-79"/>
              <a:ea typeface="+mn-ea"/>
              <a:cs typeface="Futura Medium" panose="020B0602020204020303" pitchFamily="34" charset="-79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Pauses!$F$1</c:f>
              <c:strCache>
                <c:ptCount val="1"/>
                <c:pt idx="0">
                  <c:v>BINS</c:v>
                </c:pt>
              </c:strCache>
            </c:strRef>
          </c:tx>
          <c:spPr>
            <a:solidFill>
              <a:srgbClr val="003262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Pauses!$F$2:$F$27</c:f>
              <c:numCache>
                <c:formatCode>General</c:formatCode>
                <c:ptCount val="2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Pauses!$E$2:$E$27</c:f>
              <c:numCache>
                <c:formatCode>General</c:formatCode>
                <c:ptCount val="26"/>
                <c:pt idx="0">
                  <c:v>0</c:v>
                </c:pt>
                <c:pt idx="1">
                  <c:v>16</c:v>
                </c:pt>
                <c:pt idx="2">
                  <c:v>44</c:v>
                </c:pt>
                <c:pt idx="3">
                  <c:v>32</c:v>
                </c:pt>
                <c:pt idx="4">
                  <c:v>25</c:v>
                </c:pt>
                <c:pt idx="5">
                  <c:v>13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0-9D47-88F5-76F90C660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21750847"/>
        <c:axId val="1422559039"/>
      </c:barChart>
      <c:catAx>
        <c:axId val="1421750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2559039"/>
        <c:crosses val="autoZero"/>
        <c:auto val="1"/>
        <c:lblAlgn val="ctr"/>
        <c:lblOffset val="100"/>
        <c:noMultiLvlLbl val="0"/>
      </c:catAx>
      <c:valAx>
        <c:axId val="1422559039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175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3-4843-BBD8-C0583B833049}"/>
            </c:ext>
          </c:extLst>
        </c:ser>
        <c:ser>
          <c:idx val="2"/>
          <c:order val="1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A3-4843-BBD8-C0583B833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C-0E40-B66B-F32ACD3C1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4-D44E-8D53-E2DB23BFC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DB13C7D-AEF6-BF4A-9264-D824270756C2}">
          <cx:tx>
            <cx:txData>
              <cx:f>_xlchart.v1.1</cx:f>
              <cx:v>GAP 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66F189F3-E4E9-AD42-9CE4-BE6177FB4EDA}">
          <cx:tx>
            <cx:txData>
              <cx:f>_xlchart.v1.3</cx:f>
              <cx:v>GAP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482600</xdr:colOff>
      <xdr:row>106</xdr:row>
      <xdr:rowOff>12700</xdr:rowOff>
    </xdr:from>
    <xdr:to>
      <xdr:col>34</xdr:col>
      <xdr:colOff>406400</xdr:colOff>
      <xdr:row>127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7FAC4B-917F-0E43-B358-E05012D2A9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42100" y="20205700"/>
              <a:ext cx="8178800" cy="410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1</xdr:row>
      <xdr:rowOff>0</xdr:rowOff>
    </xdr:from>
    <xdr:to>
      <xdr:col>13</xdr:col>
      <xdr:colOff>457200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B896A0-E473-0445-AE68-803DDBBF3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42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152400</xdr:colOff>
      <xdr:row>16</xdr:row>
      <xdr:rowOff>152400</xdr:rowOff>
    </xdr:from>
    <xdr:to>
      <xdr:col>17</xdr:col>
      <xdr:colOff>38100</xdr:colOff>
      <xdr:row>55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596883-6995-4643-B3D4-B3B29D330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254000</xdr:colOff>
      <xdr:row>16</xdr:row>
      <xdr:rowOff>165100</xdr:rowOff>
    </xdr:from>
    <xdr:to>
      <xdr:col>26</xdr:col>
      <xdr:colOff>139700</xdr:colOff>
      <xdr:row>55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B08CE7-CDFC-7348-AE8F-7DED01CF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317500</xdr:colOff>
      <xdr:row>17</xdr:row>
      <xdr:rowOff>12700</xdr:rowOff>
    </xdr:from>
    <xdr:to>
      <xdr:col>35</xdr:col>
      <xdr:colOff>203200</xdr:colOff>
      <xdr:row>55</xdr:row>
      <xdr:rowOff>101600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A73C9D1-2301-8540-B7B5-D231D31D6B78}"/>
            </a:ext>
          </a:extLst>
        </xdr:cNvPr>
        <xdr:cNvGrpSpPr/>
      </xdr:nvGrpSpPr>
      <xdr:grpSpPr>
        <a:xfrm>
          <a:off x="21653500" y="3251200"/>
          <a:ext cx="7315200" cy="7327900"/>
          <a:chOff x="21653500" y="3251200"/>
          <a:chExt cx="7315200" cy="732790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DDB1700A-65BF-AD48-A28F-708F2FE3EEEC}"/>
              </a:ext>
            </a:extLst>
          </xdr:cNvPr>
          <xdr:cNvGraphicFramePr>
            <a:graphicFrameLocks/>
          </xdr:cNvGraphicFramePr>
        </xdr:nvGraphicFramePr>
        <xdr:xfrm>
          <a:off x="21653500" y="32512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404EF8BD-3591-2B47-A3EA-F439830AD49B}"/>
              </a:ext>
            </a:extLst>
          </xdr:cNvPr>
          <xdr:cNvGraphicFramePr>
            <a:graphicFrameLocks/>
          </xdr:cNvGraphicFramePr>
        </xdr:nvGraphicFramePr>
        <xdr:xfrm>
          <a:off x="21653500" y="69215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4626-8726-44AD-BBC5-4A66DE8D5B32}">
  <dimension ref="A1:I140"/>
  <sheetViews>
    <sheetView topLeftCell="A36" zoomScale="150" zoomScaleNormal="150" workbookViewId="0">
      <selection activeCell="H36" sqref="H1:H1048576"/>
    </sheetView>
  </sheetViews>
  <sheetFormatPr baseColWidth="10" defaultColWidth="8.83203125" defaultRowHeight="15" x14ac:dyDescent="0.2"/>
  <cols>
    <col min="1" max="1" width="8.83203125" style="1"/>
    <col min="2" max="2" width="9.1640625" style="1"/>
    <col min="3" max="3" width="8.83203125" style="1"/>
    <col min="4" max="4" width="9.1640625" style="1"/>
  </cols>
  <sheetData>
    <row r="1" spans="1:9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t="s">
        <v>39</v>
      </c>
    </row>
    <row r="2" spans="1:9" x14ac:dyDescent="0.2">
      <c r="A2" s="1" t="s">
        <v>11</v>
      </c>
      <c r="B2" s="2">
        <v>0.01</v>
      </c>
      <c r="C2" s="2">
        <v>1.363</v>
      </c>
      <c r="D2" s="2">
        <v>1.373</v>
      </c>
      <c r="E2">
        <f>IF(A2="CHILD",C2,-C2)</f>
        <v>1.363</v>
      </c>
      <c r="F2">
        <f>IF(A2="CHILD",1,-1)</f>
        <v>1</v>
      </c>
      <c r="G2" t="s">
        <v>38</v>
      </c>
      <c r="H2" t="s">
        <v>38</v>
      </c>
    </row>
    <row r="3" spans="1:9" x14ac:dyDescent="0.2">
      <c r="A3" s="1" t="s">
        <v>11</v>
      </c>
      <c r="B3" s="2">
        <v>2.34</v>
      </c>
      <c r="C3" s="2">
        <v>1.671</v>
      </c>
      <c r="D3" s="2">
        <v>4.0110000000000001</v>
      </c>
      <c r="E3">
        <f t="shared" ref="E3:E66" si="0">IF(A3="CHILD",C3,-C3)</f>
        <v>1.671</v>
      </c>
      <c r="F3">
        <f t="shared" ref="F3:F66" si="1">IF(A3="CHILD",1,-1)</f>
        <v>1</v>
      </c>
      <c r="G3">
        <f>F2+F3</f>
        <v>2</v>
      </c>
      <c r="H3" s="8">
        <f>B3-(B2+C2)</f>
        <v>0.96699999999999986</v>
      </c>
      <c r="I3" s="8">
        <f>H3+C3</f>
        <v>2.6379999999999999</v>
      </c>
    </row>
    <row r="4" spans="1:9" x14ac:dyDescent="0.2">
      <c r="A4" s="1" t="s">
        <v>11</v>
      </c>
      <c r="B4" s="2">
        <v>2.5</v>
      </c>
      <c r="C4" s="2">
        <v>1.165</v>
      </c>
      <c r="D4" s="2">
        <v>3.665</v>
      </c>
      <c r="E4">
        <f t="shared" si="0"/>
        <v>1.165</v>
      </c>
      <c r="F4">
        <f t="shared" si="1"/>
        <v>1</v>
      </c>
      <c r="G4">
        <f t="shared" ref="G4:G67" si="2">F3+F4</f>
        <v>2</v>
      </c>
      <c r="H4" s="8">
        <f>B4-(B3+C3)</f>
        <v>-1.5110000000000001</v>
      </c>
      <c r="I4" s="8">
        <f>H4+C4</f>
        <v>-0.34600000000000009</v>
      </c>
    </row>
    <row r="5" spans="1:9" x14ac:dyDescent="0.2">
      <c r="A5" s="1" t="s">
        <v>11</v>
      </c>
      <c r="B5" s="2">
        <v>2.9</v>
      </c>
      <c r="C5" s="2">
        <v>1.591</v>
      </c>
      <c r="D5" s="2">
        <v>4.4909999999999997</v>
      </c>
      <c r="E5">
        <f t="shared" si="0"/>
        <v>1.591</v>
      </c>
      <c r="F5">
        <f t="shared" si="1"/>
        <v>1</v>
      </c>
      <c r="G5">
        <f t="shared" si="2"/>
        <v>2</v>
      </c>
      <c r="H5" s="8">
        <f t="shared" ref="H5:H67" si="3">B5-(B4+C4)</f>
        <v>-0.76500000000000012</v>
      </c>
      <c r="I5" s="8">
        <f t="shared" ref="I5:I68" si="4">H5+C5</f>
        <v>0.82599999999999985</v>
      </c>
    </row>
    <row r="6" spans="1:9" x14ac:dyDescent="0.2">
      <c r="A6" s="1" t="s">
        <v>12</v>
      </c>
      <c r="B6" s="2">
        <v>4.01</v>
      </c>
      <c r="C6" s="2">
        <v>1.548</v>
      </c>
      <c r="D6" s="2">
        <v>5.5579999999999998</v>
      </c>
      <c r="E6">
        <f t="shared" si="0"/>
        <v>-1.548</v>
      </c>
      <c r="F6">
        <f t="shared" si="1"/>
        <v>-1</v>
      </c>
      <c r="G6">
        <f>F5+F6</f>
        <v>0</v>
      </c>
      <c r="H6" s="8">
        <f t="shared" si="3"/>
        <v>-0.48099999999999987</v>
      </c>
      <c r="I6" s="8">
        <f t="shared" si="4"/>
        <v>1.0670000000000002</v>
      </c>
    </row>
    <row r="7" spans="1:9" x14ac:dyDescent="0.2">
      <c r="A7" s="1" t="s">
        <v>11</v>
      </c>
      <c r="B7" s="2">
        <v>5.81</v>
      </c>
      <c r="C7" s="2">
        <v>1.7729999999999999</v>
      </c>
      <c r="D7" s="2">
        <v>7.5829999999999993</v>
      </c>
      <c r="E7">
        <f t="shared" si="0"/>
        <v>1.7729999999999999</v>
      </c>
      <c r="F7">
        <f t="shared" si="1"/>
        <v>1</v>
      </c>
      <c r="G7">
        <f t="shared" si="2"/>
        <v>0</v>
      </c>
      <c r="H7" s="8">
        <f>B7-(B6+C6)</f>
        <v>0.25199999999999978</v>
      </c>
      <c r="I7" s="8">
        <f t="shared" si="4"/>
        <v>2.0249999999999995</v>
      </c>
    </row>
    <row r="8" spans="1:9" x14ac:dyDescent="0.2">
      <c r="A8" s="1" t="s">
        <v>11</v>
      </c>
      <c r="B8" s="2">
        <v>7.61</v>
      </c>
      <c r="C8" s="2">
        <v>1.641</v>
      </c>
      <c r="D8" s="2">
        <v>9.2510000000000012</v>
      </c>
      <c r="E8">
        <f t="shared" si="0"/>
        <v>1.641</v>
      </c>
      <c r="F8">
        <f t="shared" si="1"/>
        <v>1</v>
      </c>
      <c r="G8">
        <f t="shared" si="2"/>
        <v>2</v>
      </c>
      <c r="H8" s="8">
        <f t="shared" si="3"/>
        <v>2.7000000000001023E-2</v>
      </c>
      <c r="I8" s="8">
        <f t="shared" si="4"/>
        <v>1.668000000000001</v>
      </c>
    </row>
    <row r="9" spans="1:9" x14ac:dyDescent="0.2">
      <c r="A9" s="1" t="s">
        <v>11</v>
      </c>
      <c r="B9" s="2">
        <v>8.91</v>
      </c>
      <c r="C9" s="2">
        <v>1.0940000000000001</v>
      </c>
      <c r="D9" s="2">
        <v>10.004</v>
      </c>
      <c r="E9">
        <f t="shared" si="0"/>
        <v>1.0940000000000001</v>
      </c>
      <c r="F9">
        <f t="shared" si="1"/>
        <v>1</v>
      </c>
      <c r="G9">
        <f t="shared" si="2"/>
        <v>2</v>
      </c>
      <c r="H9" s="8">
        <f t="shared" si="3"/>
        <v>-0.34100000000000108</v>
      </c>
      <c r="I9" s="8">
        <f t="shared" si="4"/>
        <v>0.752999999999999</v>
      </c>
    </row>
    <row r="10" spans="1:9" x14ac:dyDescent="0.2">
      <c r="A10" s="1" t="s">
        <v>11</v>
      </c>
      <c r="B10" s="2">
        <v>11.3</v>
      </c>
      <c r="C10" s="2">
        <v>1.9850000000000001</v>
      </c>
      <c r="D10" s="2">
        <v>13.285</v>
      </c>
      <c r="E10">
        <f t="shared" si="0"/>
        <v>1.9850000000000001</v>
      </c>
      <c r="F10">
        <f t="shared" si="1"/>
        <v>1</v>
      </c>
      <c r="G10">
        <f t="shared" si="2"/>
        <v>2</v>
      </c>
      <c r="H10" s="8">
        <f t="shared" si="3"/>
        <v>1.2960000000000012</v>
      </c>
      <c r="I10" s="8">
        <f t="shared" si="4"/>
        <v>3.2810000000000015</v>
      </c>
    </row>
    <row r="11" spans="1:9" x14ac:dyDescent="0.2">
      <c r="A11" s="1" t="s">
        <v>11</v>
      </c>
      <c r="B11" s="2">
        <v>15.7</v>
      </c>
      <c r="C11" s="2">
        <v>1.153</v>
      </c>
      <c r="D11" s="2">
        <v>16.852999999999998</v>
      </c>
      <c r="E11">
        <f t="shared" si="0"/>
        <v>1.153</v>
      </c>
      <c r="F11">
        <f t="shared" si="1"/>
        <v>1</v>
      </c>
      <c r="G11">
        <f t="shared" si="2"/>
        <v>2</v>
      </c>
      <c r="H11" s="8">
        <f t="shared" si="3"/>
        <v>2.4149999999999991</v>
      </c>
      <c r="I11" s="8">
        <f t="shared" si="4"/>
        <v>3.5679999999999992</v>
      </c>
    </row>
    <row r="12" spans="1:9" x14ac:dyDescent="0.2">
      <c r="A12" s="1" t="s">
        <v>11</v>
      </c>
      <c r="B12" s="2">
        <v>18.399999999999999</v>
      </c>
      <c r="C12" s="2">
        <v>1.587</v>
      </c>
      <c r="D12" s="2">
        <v>19.986999999999998</v>
      </c>
      <c r="E12">
        <f t="shared" si="0"/>
        <v>1.587</v>
      </c>
      <c r="F12">
        <f t="shared" si="1"/>
        <v>1</v>
      </c>
      <c r="G12">
        <f t="shared" si="2"/>
        <v>2</v>
      </c>
      <c r="H12" s="8">
        <f t="shared" si="3"/>
        <v>1.5470000000000006</v>
      </c>
      <c r="I12" s="8">
        <f t="shared" si="4"/>
        <v>3.1340000000000003</v>
      </c>
    </row>
    <row r="13" spans="1:9" x14ac:dyDescent="0.2">
      <c r="A13" s="1" t="s">
        <v>11</v>
      </c>
      <c r="B13" s="2">
        <v>19.899999999999999</v>
      </c>
      <c r="C13" s="2">
        <v>1.619</v>
      </c>
      <c r="D13" s="2">
        <v>21.518999999999998</v>
      </c>
      <c r="E13">
        <f t="shared" si="0"/>
        <v>1.619</v>
      </c>
      <c r="F13">
        <f t="shared" si="1"/>
        <v>1</v>
      </c>
      <c r="G13">
        <f t="shared" si="2"/>
        <v>2</v>
      </c>
      <c r="H13" s="8">
        <f t="shared" si="3"/>
        <v>-8.6999999999999744E-2</v>
      </c>
      <c r="I13" s="8">
        <f t="shared" si="4"/>
        <v>1.5320000000000003</v>
      </c>
    </row>
    <row r="14" spans="1:9" x14ac:dyDescent="0.2">
      <c r="A14" s="1" t="s">
        <v>12</v>
      </c>
      <c r="B14" s="2">
        <v>21.3</v>
      </c>
      <c r="C14" s="2">
        <v>1.19</v>
      </c>
      <c r="D14" s="2">
        <v>22.490000000000002</v>
      </c>
      <c r="E14">
        <f t="shared" si="0"/>
        <v>-1.19</v>
      </c>
      <c r="F14">
        <f t="shared" si="1"/>
        <v>-1</v>
      </c>
      <c r="G14">
        <f t="shared" si="2"/>
        <v>0</v>
      </c>
      <c r="H14" s="8">
        <f>B14-(B13+C13)</f>
        <v>-0.21899999999999764</v>
      </c>
      <c r="I14" s="8">
        <f t="shared" si="4"/>
        <v>0.97100000000000231</v>
      </c>
    </row>
    <row r="15" spans="1:9" x14ac:dyDescent="0.2">
      <c r="A15" s="1" t="s">
        <v>12</v>
      </c>
      <c r="B15" s="2">
        <v>23</v>
      </c>
      <c r="C15" s="2">
        <v>1.1950000000000001</v>
      </c>
      <c r="D15" s="2">
        <v>24.195</v>
      </c>
      <c r="E15">
        <f t="shared" si="0"/>
        <v>-1.1950000000000001</v>
      </c>
      <c r="F15">
        <f t="shared" si="1"/>
        <v>-1</v>
      </c>
      <c r="G15">
        <f t="shared" si="2"/>
        <v>-2</v>
      </c>
      <c r="H15" s="8">
        <f t="shared" si="3"/>
        <v>0.50999999999999801</v>
      </c>
      <c r="I15" s="8">
        <f t="shared" si="4"/>
        <v>1.7049999999999981</v>
      </c>
    </row>
    <row r="16" spans="1:9" x14ac:dyDescent="0.2">
      <c r="A16" s="1" t="s">
        <v>11</v>
      </c>
      <c r="B16" s="2">
        <v>25.5</v>
      </c>
      <c r="C16" s="2">
        <v>1.056</v>
      </c>
      <c r="D16" s="2">
        <v>26.556000000000001</v>
      </c>
      <c r="E16">
        <f t="shared" si="0"/>
        <v>1.056</v>
      </c>
      <c r="F16">
        <f t="shared" si="1"/>
        <v>1</v>
      </c>
      <c r="G16">
        <f t="shared" si="2"/>
        <v>0</v>
      </c>
      <c r="H16" s="8">
        <f t="shared" si="3"/>
        <v>1.3049999999999997</v>
      </c>
      <c r="I16" s="8">
        <f t="shared" si="4"/>
        <v>2.3609999999999998</v>
      </c>
    </row>
    <row r="17" spans="1:9" x14ac:dyDescent="0.2">
      <c r="A17" s="1" t="s">
        <v>11</v>
      </c>
      <c r="B17" s="2">
        <v>28.3</v>
      </c>
      <c r="C17" s="2">
        <v>1.248</v>
      </c>
      <c r="D17" s="2">
        <v>29.548000000000002</v>
      </c>
      <c r="E17">
        <f t="shared" si="0"/>
        <v>1.248</v>
      </c>
      <c r="F17">
        <f t="shared" si="1"/>
        <v>1</v>
      </c>
      <c r="G17">
        <f t="shared" si="2"/>
        <v>2</v>
      </c>
      <c r="H17" s="8">
        <f t="shared" si="3"/>
        <v>1.7439999999999998</v>
      </c>
      <c r="I17" s="8">
        <f t="shared" si="4"/>
        <v>2.992</v>
      </c>
    </row>
    <row r="18" spans="1:9" x14ac:dyDescent="0.2">
      <c r="A18" s="1" t="s">
        <v>11</v>
      </c>
      <c r="B18" s="2">
        <v>28.5</v>
      </c>
      <c r="C18" s="2">
        <v>1.2949999999999999</v>
      </c>
      <c r="D18" s="2">
        <v>29.795000000000002</v>
      </c>
      <c r="E18">
        <f t="shared" si="0"/>
        <v>1.2949999999999999</v>
      </c>
      <c r="F18">
        <f t="shared" si="1"/>
        <v>1</v>
      </c>
      <c r="G18">
        <f t="shared" si="2"/>
        <v>2</v>
      </c>
      <c r="H18" s="8">
        <f t="shared" si="3"/>
        <v>-1.0480000000000018</v>
      </c>
      <c r="I18" s="8">
        <f t="shared" si="4"/>
        <v>0.24699999999999811</v>
      </c>
    </row>
    <row r="19" spans="1:9" x14ac:dyDescent="0.2">
      <c r="A19" s="1" t="s">
        <v>11</v>
      </c>
      <c r="B19" s="2">
        <v>28.9</v>
      </c>
      <c r="C19" s="2">
        <v>1.599</v>
      </c>
      <c r="D19" s="2">
        <v>30.498999999999999</v>
      </c>
      <c r="E19">
        <f t="shared" si="0"/>
        <v>1.599</v>
      </c>
      <c r="F19">
        <f t="shared" si="1"/>
        <v>1</v>
      </c>
      <c r="G19">
        <f t="shared" si="2"/>
        <v>2</v>
      </c>
      <c r="H19" s="8">
        <f t="shared" si="3"/>
        <v>-0.89500000000000313</v>
      </c>
      <c r="I19" s="8">
        <f t="shared" si="4"/>
        <v>0.70399999999999685</v>
      </c>
    </row>
    <row r="20" spans="1:9" x14ac:dyDescent="0.2">
      <c r="A20" s="1" t="s">
        <v>11</v>
      </c>
      <c r="B20" s="2">
        <v>30.1</v>
      </c>
      <c r="C20" s="2">
        <v>1.383</v>
      </c>
      <c r="D20" s="2">
        <v>31.483000000000001</v>
      </c>
      <c r="E20">
        <f t="shared" si="0"/>
        <v>1.383</v>
      </c>
      <c r="F20">
        <f t="shared" si="1"/>
        <v>1</v>
      </c>
      <c r="G20">
        <f t="shared" si="2"/>
        <v>2</v>
      </c>
      <c r="H20" s="8">
        <f t="shared" si="3"/>
        <v>-0.39899999999999736</v>
      </c>
      <c r="I20" s="8">
        <f t="shared" si="4"/>
        <v>0.98400000000000265</v>
      </c>
    </row>
    <row r="21" spans="1:9" x14ac:dyDescent="0.2">
      <c r="A21" s="1" t="s">
        <v>12</v>
      </c>
      <c r="B21" s="2">
        <v>30.4</v>
      </c>
      <c r="C21" s="2">
        <v>1.9650000000000001</v>
      </c>
      <c r="D21" s="2">
        <v>32.365000000000002</v>
      </c>
      <c r="E21">
        <f t="shared" si="0"/>
        <v>-1.9650000000000001</v>
      </c>
      <c r="F21">
        <f t="shared" si="1"/>
        <v>-1</v>
      </c>
      <c r="G21">
        <f t="shared" si="2"/>
        <v>0</v>
      </c>
      <c r="H21" s="8">
        <f t="shared" si="3"/>
        <v>-1.083000000000002</v>
      </c>
      <c r="I21" s="8">
        <f t="shared" si="4"/>
        <v>0.88199999999999812</v>
      </c>
    </row>
    <row r="22" spans="1:9" x14ac:dyDescent="0.2">
      <c r="A22" s="1" t="s">
        <v>11</v>
      </c>
      <c r="B22" s="2">
        <v>32.9</v>
      </c>
      <c r="C22" s="2">
        <v>1.831</v>
      </c>
      <c r="D22" s="2">
        <v>34.731000000000002</v>
      </c>
      <c r="E22">
        <f t="shared" si="0"/>
        <v>1.831</v>
      </c>
      <c r="F22">
        <f t="shared" si="1"/>
        <v>1</v>
      </c>
      <c r="G22">
        <f t="shared" si="2"/>
        <v>0</v>
      </c>
      <c r="H22" s="8">
        <f t="shared" si="3"/>
        <v>0.53499999999999659</v>
      </c>
      <c r="I22" s="8">
        <f t="shared" si="4"/>
        <v>2.3659999999999966</v>
      </c>
    </row>
    <row r="23" spans="1:9" x14ac:dyDescent="0.2">
      <c r="A23" s="1" t="s">
        <v>12</v>
      </c>
      <c r="B23" s="2">
        <v>34.799999999999997</v>
      </c>
      <c r="C23" s="2">
        <v>1.1659999999999999</v>
      </c>
      <c r="D23" s="2">
        <v>35.965999999999994</v>
      </c>
      <c r="E23">
        <f t="shared" si="0"/>
        <v>-1.1659999999999999</v>
      </c>
      <c r="F23">
        <f t="shared" si="1"/>
        <v>-1</v>
      </c>
      <c r="G23">
        <f t="shared" si="2"/>
        <v>0</v>
      </c>
      <c r="H23" s="8">
        <f t="shared" si="3"/>
        <v>6.8999999999995509E-2</v>
      </c>
      <c r="I23" s="8">
        <f t="shared" si="4"/>
        <v>1.2349999999999954</v>
      </c>
    </row>
    <row r="24" spans="1:9" x14ac:dyDescent="0.2">
      <c r="A24" s="1" t="s">
        <v>11</v>
      </c>
      <c r="B24" s="2">
        <v>35</v>
      </c>
      <c r="C24" s="2">
        <v>1.0069999999999999</v>
      </c>
      <c r="D24" s="2">
        <v>36.006999999999998</v>
      </c>
      <c r="E24">
        <f t="shared" si="0"/>
        <v>1.0069999999999999</v>
      </c>
      <c r="F24">
        <f t="shared" si="1"/>
        <v>1</v>
      </c>
      <c r="G24">
        <f t="shared" si="2"/>
        <v>0</v>
      </c>
      <c r="H24" s="8">
        <f t="shared" si="3"/>
        <v>-0.96599999999999397</v>
      </c>
      <c r="I24" s="8">
        <f t="shared" si="4"/>
        <v>4.1000000000005921E-2</v>
      </c>
    </row>
    <row r="25" spans="1:9" x14ac:dyDescent="0.2">
      <c r="A25" s="1" t="s">
        <v>12</v>
      </c>
      <c r="B25" s="2">
        <v>37.4</v>
      </c>
      <c r="C25" s="2">
        <v>1.3049999999999999</v>
      </c>
      <c r="D25" s="2">
        <v>38.704999999999998</v>
      </c>
      <c r="E25">
        <f t="shared" si="0"/>
        <v>-1.3049999999999999</v>
      </c>
      <c r="F25">
        <f t="shared" si="1"/>
        <v>-1</v>
      </c>
      <c r="G25">
        <f t="shared" si="2"/>
        <v>0</v>
      </c>
      <c r="H25" s="8">
        <f t="shared" si="3"/>
        <v>1.3930000000000007</v>
      </c>
      <c r="I25" s="8">
        <f t="shared" si="4"/>
        <v>2.6980000000000004</v>
      </c>
    </row>
    <row r="26" spans="1:9" x14ac:dyDescent="0.2">
      <c r="A26" s="1" t="s">
        <v>12</v>
      </c>
      <c r="B26" s="2">
        <v>41.3</v>
      </c>
      <c r="C26" s="2">
        <v>1.484</v>
      </c>
      <c r="D26" s="2">
        <v>42.783999999999999</v>
      </c>
      <c r="E26">
        <f t="shared" si="0"/>
        <v>-1.484</v>
      </c>
      <c r="F26">
        <f t="shared" si="1"/>
        <v>-1</v>
      </c>
      <c r="G26">
        <f t="shared" si="2"/>
        <v>-2</v>
      </c>
      <c r="H26" s="8">
        <f t="shared" si="3"/>
        <v>2.5949999999999989</v>
      </c>
      <c r="I26" s="8">
        <f t="shared" si="4"/>
        <v>4.0789999999999988</v>
      </c>
    </row>
    <row r="27" spans="1:9" x14ac:dyDescent="0.2">
      <c r="A27" s="1" t="s">
        <v>11</v>
      </c>
      <c r="B27" s="2">
        <v>45.4</v>
      </c>
      <c r="C27" s="2">
        <v>1.2350000000000001</v>
      </c>
      <c r="D27" s="2">
        <v>46.634999999999998</v>
      </c>
      <c r="E27">
        <f t="shared" si="0"/>
        <v>1.2350000000000001</v>
      </c>
      <c r="F27">
        <f t="shared" si="1"/>
        <v>1</v>
      </c>
      <c r="G27">
        <f t="shared" si="2"/>
        <v>0</v>
      </c>
      <c r="H27" s="8">
        <f t="shared" si="3"/>
        <v>2.6159999999999997</v>
      </c>
      <c r="I27" s="8">
        <f t="shared" si="4"/>
        <v>3.851</v>
      </c>
    </row>
    <row r="28" spans="1:9" x14ac:dyDescent="0.2">
      <c r="A28" s="1" t="s">
        <v>12</v>
      </c>
      <c r="B28" s="2">
        <v>45.7</v>
      </c>
      <c r="C28" s="2">
        <v>1.4279999999999999</v>
      </c>
      <c r="D28" s="2">
        <v>47.128</v>
      </c>
      <c r="E28">
        <f t="shared" si="0"/>
        <v>-1.4279999999999999</v>
      </c>
      <c r="F28">
        <f t="shared" si="1"/>
        <v>-1</v>
      </c>
      <c r="G28">
        <f t="shared" si="2"/>
        <v>0</v>
      </c>
      <c r="H28" s="8">
        <f t="shared" si="3"/>
        <v>-0.93499999999999517</v>
      </c>
      <c r="I28" s="8">
        <f t="shared" si="4"/>
        <v>0.49300000000000477</v>
      </c>
    </row>
    <row r="29" spans="1:9" x14ac:dyDescent="0.2">
      <c r="A29" s="1" t="s">
        <v>11</v>
      </c>
      <c r="B29" s="2">
        <v>48.1</v>
      </c>
      <c r="C29" s="2">
        <v>1.5580000000000001</v>
      </c>
      <c r="D29" s="2">
        <v>49.658000000000001</v>
      </c>
      <c r="E29">
        <f t="shared" si="0"/>
        <v>1.5580000000000001</v>
      </c>
      <c r="F29">
        <f t="shared" si="1"/>
        <v>1</v>
      </c>
      <c r="G29">
        <f t="shared" si="2"/>
        <v>0</v>
      </c>
      <c r="H29" s="8">
        <f t="shared" si="3"/>
        <v>0.97200000000000131</v>
      </c>
      <c r="I29" s="8">
        <f t="shared" si="4"/>
        <v>2.5300000000000011</v>
      </c>
    </row>
    <row r="30" spans="1:9" x14ac:dyDescent="0.2">
      <c r="A30" s="1" t="s">
        <v>11</v>
      </c>
      <c r="B30" s="2">
        <v>48.5</v>
      </c>
      <c r="C30" s="2">
        <v>1.0609999999999999</v>
      </c>
      <c r="D30" s="2">
        <v>49.561</v>
      </c>
      <c r="E30">
        <f t="shared" si="0"/>
        <v>1.0609999999999999</v>
      </c>
      <c r="F30">
        <f t="shared" si="1"/>
        <v>1</v>
      </c>
      <c r="G30">
        <f t="shared" si="2"/>
        <v>2</v>
      </c>
      <c r="H30" s="8">
        <f t="shared" si="3"/>
        <v>-1.1580000000000013</v>
      </c>
      <c r="I30" s="8">
        <f t="shared" si="4"/>
        <v>-9.7000000000001307E-2</v>
      </c>
    </row>
    <row r="31" spans="1:9" x14ac:dyDescent="0.2">
      <c r="A31" s="1" t="s">
        <v>12</v>
      </c>
      <c r="B31" s="2">
        <v>52.2</v>
      </c>
      <c r="C31" s="2">
        <v>1.835</v>
      </c>
      <c r="D31" s="2">
        <v>54.035000000000004</v>
      </c>
      <c r="E31">
        <f t="shared" si="0"/>
        <v>-1.835</v>
      </c>
      <c r="F31">
        <f t="shared" si="1"/>
        <v>-1</v>
      </c>
      <c r="G31">
        <f t="shared" si="2"/>
        <v>0</v>
      </c>
      <c r="H31" s="8">
        <f t="shared" si="3"/>
        <v>2.6390000000000029</v>
      </c>
      <c r="I31" s="8">
        <f t="shared" si="4"/>
        <v>4.4740000000000029</v>
      </c>
    </row>
    <row r="32" spans="1:9" x14ac:dyDescent="0.2">
      <c r="A32" s="1" t="s">
        <v>12</v>
      </c>
      <c r="B32" s="2">
        <v>56.3</v>
      </c>
      <c r="C32" s="2">
        <v>1.9119999999999999</v>
      </c>
      <c r="D32" s="2">
        <v>58.211999999999996</v>
      </c>
      <c r="E32">
        <f t="shared" si="0"/>
        <v>-1.9119999999999999</v>
      </c>
      <c r="F32">
        <f t="shared" si="1"/>
        <v>-1</v>
      </c>
      <c r="G32">
        <f t="shared" si="2"/>
        <v>-2</v>
      </c>
      <c r="H32" s="8">
        <f t="shared" si="3"/>
        <v>2.2649999999999935</v>
      </c>
      <c r="I32" s="8">
        <f t="shared" si="4"/>
        <v>4.1769999999999934</v>
      </c>
    </row>
    <row r="33" spans="1:9" x14ac:dyDescent="0.2">
      <c r="A33" s="1" t="s">
        <v>12</v>
      </c>
      <c r="B33" s="2">
        <v>61.6</v>
      </c>
      <c r="C33" s="2">
        <v>1.4630000000000001</v>
      </c>
      <c r="D33" s="2">
        <v>63.063000000000002</v>
      </c>
      <c r="E33">
        <f t="shared" si="0"/>
        <v>-1.4630000000000001</v>
      </c>
      <c r="F33">
        <f t="shared" si="1"/>
        <v>-1</v>
      </c>
      <c r="G33">
        <f t="shared" si="2"/>
        <v>-2</v>
      </c>
      <c r="H33" s="8">
        <f t="shared" si="3"/>
        <v>3.3880000000000052</v>
      </c>
      <c r="I33" s="8">
        <f t="shared" si="4"/>
        <v>4.8510000000000053</v>
      </c>
    </row>
    <row r="34" spans="1:9" x14ac:dyDescent="0.2">
      <c r="A34" s="1" t="s">
        <v>11</v>
      </c>
      <c r="B34" s="2">
        <v>63.3</v>
      </c>
      <c r="C34" s="2">
        <v>1.5940000000000001</v>
      </c>
      <c r="D34" s="2">
        <v>64.893999999999991</v>
      </c>
      <c r="E34">
        <f t="shared" si="0"/>
        <v>1.5940000000000001</v>
      </c>
      <c r="F34">
        <f t="shared" si="1"/>
        <v>1</v>
      </c>
      <c r="G34">
        <f t="shared" si="2"/>
        <v>0</v>
      </c>
      <c r="H34" s="8">
        <f t="shared" si="3"/>
        <v>0.23699999999999477</v>
      </c>
      <c r="I34" s="8">
        <f t="shared" si="4"/>
        <v>1.8309999999999949</v>
      </c>
    </row>
    <row r="35" spans="1:9" x14ac:dyDescent="0.2">
      <c r="A35" s="1" t="s">
        <v>12</v>
      </c>
      <c r="B35" s="2">
        <v>63.5</v>
      </c>
      <c r="C35" s="2">
        <v>1.6579999999999999</v>
      </c>
      <c r="D35" s="2">
        <v>65.158000000000001</v>
      </c>
      <c r="E35">
        <f t="shared" si="0"/>
        <v>-1.6579999999999999</v>
      </c>
      <c r="F35">
        <f t="shared" si="1"/>
        <v>-1</v>
      </c>
      <c r="G35">
        <f t="shared" si="2"/>
        <v>0</v>
      </c>
      <c r="H35" s="8">
        <f t="shared" si="3"/>
        <v>-1.3939999999999912</v>
      </c>
      <c r="I35" s="8">
        <f t="shared" si="4"/>
        <v>0.26400000000000867</v>
      </c>
    </row>
    <row r="36" spans="1:9" x14ac:dyDescent="0.2">
      <c r="A36" s="1" t="s">
        <v>12</v>
      </c>
      <c r="B36" s="2">
        <v>65.900000000000006</v>
      </c>
      <c r="C36" s="2">
        <v>1.9079999999999999</v>
      </c>
      <c r="D36" s="2">
        <v>67.808000000000007</v>
      </c>
      <c r="E36">
        <f t="shared" si="0"/>
        <v>-1.9079999999999999</v>
      </c>
      <c r="F36">
        <f t="shared" si="1"/>
        <v>-1</v>
      </c>
      <c r="G36">
        <f t="shared" si="2"/>
        <v>-2</v>
      </c>
      <c r="H36" s="8">
        <f t="shared" si="3"/>
        <v>0.74200000000000443</v>
      </c>
      <c r="I36" s="8">
        <f t="shared" si="4"/>
        <v>2.6500000000000044</v>
      </c>
    </row>
    <row r="37" spans="1:9" x14ac:dyDescent="0.2">
      <c r="A37" s="1" t="s">
        <v>12</v>
      </c>
      <c r="B37" s="2">
        <v>67.599999999999994</v>
      </c>
      <c r="C37" s="2">
        <v>1.877</v>
      </c>
      <c r="D37" s="2">
        <v>69.47699999999999</v>
      </c>
      <c r="E37">
        <f t="shared" si="0"/>
        <v>-1.877</v>
      </c>
      <c r="F37">
        <f t="shared" si="1"/>
        <v>-1</v>
      </c>
      <c r="G37">
        <f t="shared" si="2"/>
        <v>-2</v>
      </c>
      <c r="H37" s="8">
        <f t="shared" si="3"/>
        <v>-0.20800000000001262</v>
      </c>
      <c r="I37" s="8">
        <f t="shared" si="4"/>
        <v>1.6689999999999874</v>
      </c>
    </row>
    <row r="38" spans="1:9" x14ac:dyDescent="0.2">
      <c r="A38" s="1" t="s">
        <v>11</v>
      </c>
      <c r="B38" s="2">
        <v>68.099999999999994</v>
      </c>
      <c r="C38" s="2">
        <v>1.8109999999999999</v>
      </c>
      <c r="D38" s="2">
        <v>69.911000000000001</v>
      </c>
      <c r="E38">
        <f t="shared" si="0"/>
        <v>1.8109999999999999</v>
      </c>
      <c r="F38">
        <f t="shared" si="1"/>
        <v>1</v>
      </c>
      <c r="G38">
        <f t="shared" si="2"/>
        <v>0</v>
      </c>
      <c r="H38" s="8">
        <f t="shared" si="3"/>
        <v>-1.3769999999999953</v>
      </c>
      <c r="I38" s="8">
        <f t="shared" si="4"/>
        <v>0.4340000000000046</v>
      </c>
    </row>
    <row r="39" spans="1:9" x14ac:dyDescent="0.2">
      <c r="A39" s="1" t="s">
        <v>12</v>
      </c>
      <c r="B39" s="2">
        <v>69.900000000000006</v>
      </c>
      <c r="C39" s="2">
        <v>1.1830000000000001</v>
      </c>
      <c r="D39" s="2">
        <v>71.083000000000013</v>
      </c>
      <c r="E39">
        <f t="shared" si="0"/>
        <v>-1.1830000000000001</v>
      </c>
      <c r="F39">
        <f t="shared" si="1"/>
        <v>-1</v>
      </c>
      <c r="G39">
        <f t="shared" si="2"/>
        <v>0</v>
      </c>
      <c r="H39" s="8">
        <f t="shared" si="3"/>
        <v>-1.099999999999568E-2</v>
      </c>
      <c r="I39" s="8">
        <f t="shared" si="4"/>
        <v>1.1720000000000044</v>
      </c>
    </row>
    <row r="40" spans="1:9" x14ac:dyDescent="0.2">
      <c r="A40" s="1" t="s">
        <v>11</v>
      </c>
      <c r="B40" s="2">
        <v>71.900000000000006</v>
      </c>
      <c r="C40" s="2">
        <v>1.2729999999999999</v>
      </c>
      <c r="D40" s="2">
        <v>73.173000000000002</v>
      </c>
      <c r="E40">
        <f t="shared" si="0"/>
        <v>1.2729999999999999</v>
      </c>
      <c r="F40">
        <f t="shared" si="1"/>
        <v>1</v>
      </c>
      <c r="G40">
        <f t="shared" si="2"/>
        <v>0</v>
      </c>
      <c r="H40" s="8">
        <f t="shared" si="3"/>
        <v>0.81699999999999307</v>
      </c>
      <c r="I40" s="8">
        <f t="shared" si="4"/>
        <v>2.0899999999999928</v>
      </c>
    </row>
    <row r="41" spans="1:9" x14ac:dyDescent="0.2">
      <c r="A41" s="1" t="s">
        <v>12</v>
      </c>
      <c r="B41" s="2">
        <v>72.3</v>
      </c>
      <c r="C41" s="2">
        <v>1.5840000000000001</v>
      </c>
      <c r="D41" s="2">
        <v>73.884</v>
      </c>
      <c r="E41">
        <f t="shared" si="0"/>
        <v>-1.5840000000000001</v>
      </c>
      <c r="F41">
        <f t="shared" si="1"/>
        <v>-1</v>
      </c>
      <c r="G41">
        <f t="shared" si="2"/>
        <v>0</v>
      </c>
      <c r="H41" s="8">
        <f t="shared" si="3"/>
        <v>-0.87300000000000466</v>
      </c>
      <c r="I41" s="8">
        <f t="shared" si="4"/>
        <v>0.71099999999999541</v>
      </c>
    </row>
    <row r="42" spans="1:9" x14ac:dyDescent="0.2">
      <c r="A42" s="1" t="s">
        <v>12</v>
      </c>
      <c r="B42" s="2">
        <v>75.400000000000006</v>
      </c>
      <c r="C42" s="2">
        <v>1.335</v>
      </c>
      <c r="D42" s="2">
        <v>76.734999999999999</v>
      </c>
      <c r="E42">
        <f t="shared" si="0"/>
        <v>-1.335</v>
      </c>
      <c r="F42">
        <f t="shared" si="1"/>
        <v>-1</v>
      </c>
      <c r="G42">
        <f t="shared" si="2"/>
        <v>-2</v>
      </c>
      <c r="H42" s="8">
        <f t="shared" si="3"/>
        <v>1.5160000000000053</v>
      </c>
      <c r="I42" s="8">
        <f t="shared" si="4"/>
        <v>2.8510000000000053</v>
      </c>
    </row>
    <row r="43" spans="1:9" x14ac:dyDescent="0.2">
      <c r="A43" s="1" t="s">
        <v>12</v>
      </c>
      <c r="B43" s="2">
        <v>77.3</v>
      </c>
      <c r="C43" s="2">
        <v>1.5209999999999999</v>
      </c>
      <c r="D43" s="2">
        <v>78.820999999999998</v>
      </c>
      <c r="E43">
        <f t="shared" si="0"/>
        <v>-1.5209999999999999</v>
      </c>
      <c r="F43">
        <f t="shared" si="1"/>
        <v>-1</v>
      </c>
      <c r="G43">
        <f t="shared" si="2"/>
        <v>-2</v>
      </c>
      <c r="H43" s="8">
        <f t="shared" si="3"/>
        <v>0.56499999999999773</v>
      </c>
      <c r="I43" s="8">
        <f t="shared" si="4"/>
        <v>2.0859999999999976</v>
      </c>
    </row>
    <row r="44" spans="1:9" x14ac:dyDescent="0.2">
      <c r="A44" s="1" t="s">
        <v>12</v>
      </c>
      <c r="B44" s="2">
        <v>78.099999999999994</v>
      </c>
      <c r="C44" s="2">
        <v>1.383</v>
      </c>
      <c r="D44" s="2">
        <v>79.48299999999999</v>
      </c>
      <c r="E44">
        <f t="shared" si="0"/>
        <v>-1.383</v>
      </c>
      <c r="F44">
        <f t="shared" si="1"/>
        <v>-1</v>
      </c>
      <c r="G44">
        <f t="shared" si="2"/>
        <v>-2</v>
      </c>
      <c r="H44" s="8">
        <f t="shared" si="3"/>
        <v>-0.72100000000000364</v>
      </c>
      <c r="I44" s="8">
        <f t="shared" si="4"/>
        <v>0.66199999999999637</v>
      </c>
    </row>
    <row r="45" spans="1:9" x14ac:dyDescent="0.2">
      <c r="A45" s="1" t="s">
        <v>11</v>
      </c>
      <c r="B45" s="2">
        <v>78.5</v>
      </c>
      <c r="C45" s="2">
        <v>1.2669999999999999</v>
      </c>
      <c r="D45" s="2">
        <v>79.766999999999996</v>
      </c>
      <c r="E45">
        <f t="shared" si="0"/>
        <v>1.2669999999999999</v>
      </c>
      <c r="F45">
        <f t="shared" si="1"/>
        <v>1</v>
      </c>
      <c r="G45">
        <f t="shared" si="2"/>
        <v>0</v>
      </c>
      <c r="H45" s="8">
        <f t="shared" si="3"/>
        <v>-0.98299999999998988</v>
      </c>
      <c r="I45" s="8">
        <f t="shared" si="4"/>
        <v>0.28400000000001002</v>
      </c>
    </row>
    <row r="46" spans="1:9" x14ac:dyDescent="0.2">
      <c r="A46" s="1" t="s">
        <v>12</v>
      </c>
      <c r="B46" s="2">
        <v>80</v>
      </c>
      <c r="C46" s="2">
        <v>1.659</v>
      </c>
      <c r="D46" s="2">
        <v>81.659000000000006</v>
      </c>
      <c r="E46">
        <f t="shared" si="0"/>
        <v>-1.659</v>
      </c>
      <c r="F46">
        <f t="shared" si="1"/>
        <v>-1</v>
      </c>
      <c r="G46">
        <f t="shared" si="2"/>
        <v>0</v>
      </c>
      <c r="H46" s="8">
        <f t="shared" si="3"/>
        <v>0.23300000000000409</v>
      </c>
      <c r="I46" s="8">
        <f t="shared" si="4"/>
        <v>1.8920000000000041</v>
      </c>
    </row>
    <row r="47" spans="1:9" x14ac:dyDescent="0.2">
      <c r="A47" s="1" t="s">
        <v>12</v>
      </c>
      <c r="B47" s="2">
        <v>82.9</v>
      </c>
      <c r="C47" s="2">
        <v>1.2390000000000001</v>
      </c>
      <c r="D47" s="2">
        <v>84.13900000000001</v>
      </c>
      <c r="E47">
        <f t="shared" si="0"/>
        <v>-1.2390000000000001</v>
      </c>
      <c r="F47">
        <f t="shared" si="1"/>
        <v>-1</v>
      </c>
      <c r="G47">
        <f t="shared" si="2"/>
        <v>-2</v>
      </c>
      <c r="H47" s="8">
        <f t="shared" si="3"/>
        <v>1.2409999999999997</v>
      </c>
      <c r="I47" s="8">
        <f t="shared" si="4"/>
        <v>2.4799999999999995</v>
      </c>
    </row>
    <row r="48" spans="1:9" x14ac:dyDescent="0.2">
      <c r="A48" s="1" t="s">
        <v>11</v>
      </c>
      <c r="B48" s="2">
        <v>86.6</v>
      </c>
      <c r="C48" s="2">
        <v>1.1499999999999999</v>
      </c>
      <c r="D48" s="2">
        <v>87.75</v>
      </c>
      <c r="E48">
        <f t="shared" si="0"/>
        <v>1.1499999999999999</v>
      </c>
      <c r="F48">
        <f t="shared" si="1"/>
        <v>1</v>
      </c>
      <c r="G48">
        <f t="shared" si="2"/>
        <v>0</v>
      </c>
      <c r="H48" s="8">
        <f t="shared" si="3"/>
        <v>2.4609999999999843</v>
      </c>
      <c r="I48" s="8">
        <f t="shared" si="4"/>
        <v>3.6109999999999842</v>
      </c>
    </row>
    <row r="49" spans="1:9" x14ac:dyDescent="0.2">
      <c r="A49" s="1" t="s">
        <v>12</v>
      </c>
      <c r="B49" s="2">
        <v>89.9</v>
      </c>
      <c r="C49" s="2">
        <v>1.2170000000000001</v>
      </c>
      <c r="D49" s="2">
        <v>91.117000000000004</v>
      </c>
      <c r="E49">
        <f t="shared" si="0"/>
        <v>-1.2170000000000001</v>
      </c>
      <c r="F49">
        <f t="shared" si="1"/>
        <v>-1</v>
      </c>
      <c r="G49">
        <f t="shared" si="2"/>
        <v>0</v>
      </c>
      <c r="H49" s="8">
        <f t="shared" si="3"/>
        <v>2.1500000000000057</v>
      </c>
      <c r="I49" s="8">
        <f t="shared" si="4"/>
        <v>3.3670000000000058</v>
      </c>
    </row>
    <row r="50" spans="1:9" x14ac:dyDescent="0.2">
      <c r="A50" s="1" t="s">
        <v>11</v>
      </c>
      <c r="B50" s="2">
        <v>92.5</v>
      </c>
      <c r="C50" s="2">
        <v>1.109</v>
      </c>
      <c r="D50" s="2">
        <v>93.608999999999995</v>
      </c>
      <c r="E50">
        <f t="shared" si="0"/>
        <v>1.109</v>
      </c>
      <c r="F50">
        <f t="shared" si="1"/>
        <v>1</v>
      </c>
      <c r="G50">
        <f t="shared" si="2"/>
        <v>0</v>
      </c>
      <c r="H50" s="8">
        <f t="shared" si="3"/>
        <v>1.3829999999999956</v>
      </c>
      <c r="I50" s="8">
        <f t="shared" si="4"/>
        <v>2.4919999999999956</v>
      </c>
    </row>
    <row r="51" spans="1:9" x14ac:dyDescent="0.2">
      <c r="A51" s="1" t="s">
        <v>12</v>
      </c>
      <c r="B51" s="2">
        <v>94.7</v>
      </c>
      <c r="C51" s="2">
        <v>1.609</v>
      </c>
      <c r="D51" s="2">
        <v>96.308999999999997</v>
      </c>
      <c r="E51">
        <f t="shared" si="0"/>
        <v>-1.609</v>
      </c>
      <c r="F51">
        <f t="shared" si="1"/>
        <v>-1</v>
      </c>
      <c r="G51">
        <f t="shared" si="2"/>
        <v>0</v>
      </c>
      <c r="H51" s="8">
        <f t="shared" si="3"/>
        <v>1.0910000000000082</v>
      </c>
      <c r="I51" s="8">
        <f t="shared" si="4"/>
        <v>2.7000000000000082</v>
      </c>
    </row>
    <row r="52" spans="1:9" x14ac:dyDescent="0.2">
      <c r="A52" s="1" t="s">
        <v>11</v>
      </c>
      <c r="B52" s="2">
        <v>95.9</v>
      </c>
      <c r="C52" s="2">
        <v>1.48</v>
      </c>
      <c r="D52" s="2">
        <v>97.38000000000001</v>
      </c>
      <c r="E52">
        <f t="shared" si="0"/>
        <v>1.48</v>
      </c>
      <c r="F52">
        <f t="shared" si="1"/>
        <v>1</v>
      </c>
      <c r="G52">
        <f t="shared" si="2"/>
        <v>0</v>
      </c>
      <c r="H52" s="8">
        <f t="shared" si="3"/>
        <v>-0.40899999999999181</v>
      </c>
      <c r="I52" s="8">
        <f t="shared" si="4"/>
        <v>1.0710000000000082</v>
      </c>
    </row>
    <row r="53" spans="1:9" x14ac:dyDescent="0.2">
      <c r="A53" s="1" t="s">
        <v>12</v>
      </c>
      <c r="B53" s="2">
        <v>97.5</v>
      </c>
      <c r="C53" s="2">
        <v>1.036</v>
      </c>
      <c r="D53" s="2">
        <v>98.536000000000001</v>
      </c>
      <c r="E53">
        <f t="shared" si="0"/>
        <v>-1.036</v>
      </c>
      <c r="F53">
        <f t="shared" si="1"/>
        <v>-1</v>
      </c>
      <c r="G53">
        <f t="shared" si="2"/>
        <v>0</v>
      </c>
      <c r="H53" s="8">
        <f t="shared" si="3"/>
        <v>0.11999999999999034</v>
      </c>
      <c r="I53" s="8">
        <f t="shared" si="4"/>
        <v>1.1559999999999904</v>
      </c>
    </row>
    <row r="54" spans="1:9" x14ac:dyDescent="0.2">
      <c r="A54" s="1" t="s">
        <v>11</v>
      </c>
      <c r="B54" s="2">
        <v>98.9</v>
      </c>
      <c r="C54" s="2">
        <v>1.4339999999999999</v>
      </c>
      <c r="D54" s="2">
        <v>100.334</v>
      </c>
      <c r="E54">
        <f t="shared" si="0"/>
        <v>1.4339999999999999</v>
      </c>
      <c r="F54">
        <f t="shared" si="1"/>
        <v>1</v>
      </c>
      <c r="G54">
        <f t="shared" si="2"/>
        <v>0</v>
      </c>
      <c r="H54" s="8">
        <f t="shared" si="3"/>
        <v>0.36400000000000432</v>
      </c>
      <c r="I54" s="8">
        <f t="shared" si="4"/>
        <v>1.7980000000000043</v>
      </c>
    </row>
    <row r="55" spans="1:9" x14ac:dyDescent="0.2">
      <c r="A55" s="1" t="s">
        <v>12</v>
      </c>
      <c r="B55" s="2">
        <v>100</v>
      </c>
      <c r="C55" s="2">
        <v>1.5149999999999999</v>
      </c>
      <c r="D55" s="2">
        <v>101.515</v>
      </c>
      <c r="E55">
        <f t="shared" si="0"/>
        <v>-1.5149999999999999</v>
      </c>
      <c r="F55">
        <f t="shared" si="1"/>
        <v>-1</v>
      </c>
      <c r="G55">
        <f t="shared" si="2"/>
        <v>0</v>
      </c>
      <c r="H55" s="8">
        <f t="shared" si="3"/>
        <v>-0.33400000000000318</v>
      </c>
      <c r="I55" s="8">
        <f t="shared" si="4"/>
        <v>1.1809999999999967</v>
      </c>
    </row>
    <row r="56" spans="1:9" x14ac:dyDescent="0.2">
      <c r="A56" s="1" t="s">
        <v>11</v>
      </c>
      <c r="B56" s="2">
        <v>100</v>
      </c>
      <c r="C56" s="2">
        <v>1.8240000000000001</v>
      </c>
      <c r="D56" s="2">
        <v>101.824</v>
      </c>
      <c r="E56">
        <f t="shared" si="0"/>
        <v>1.8240000000000001</v>
      </c>
      <c r="F56">
        <f t="shared" si="1"/>
        <v>1</v>
      </c>
      <c r="G56">
        <f t="shared" si="2"/>
        <v>0</v>
      </c>
      <c r="H56" s="8">
        <f t="shared" si="3"/>
        <v>-1.5150000000000006</v>
      </c>
      <c r="I56" s="8">
        <f t="shared" si="4"/>
        <v>0.3089999999999995</v>
      </c>
    </row>
    <row r="57" spans="1:9" x14ac:dyDescent="0.2">
      <c r="A57" s="1" t="s">
        <v>11</v>
      </c>
      <c r="B57" s="2">
        <v>102</v>
      </c>
      <c r="C57" s="2">
        <v>1.7370000000000001</v>
      </c>
      <c r="D57" s="2">
        <v>103.73699999999999</v>
      </c>
      <c r="E57">
        <f t="shared" si="0"/>
        <v>1.7370000000000001</v>
      </c>
      <c r="F57">
        <f t="shared" si="1"/>
        <v>1</v>
      </c>
      <c r="G57">
        <f t="shared" si="2"/>
        <v>2</v>
      </c>
      <c r="H57" s="8">
        <f t="shared" si="3"/>
        <v>0.17600000000000193</v>
      </c>
      <c r="I57" s="8">
        <f t="shared" si="4"/>
        <v>1.913000000000002</v>
      </c>
    </row>
    <row r="58" spans="1:9" x14ac:dyDescent="0.2">
      <c r="A58" s="1" t="s">
        <v>12</v>
      </c>
      <c r="B58" s="2">
        <v>103</v>
      </c>
      <c r="C58" s="2">
        <v>1.911</v>
      </c>
      <c r="D58" s="2">
        <v>104.911</v>
      </c>
      <c r="E58">
        <f t="shared" si="0"/>
        <v>-1.911</v>
      </c>
      <c r="F58">
        <f t="shared" si="1"/>
        <v>-1</v>
      </c>
      <c r="G58">
        <f t="shared" si="2"/>
        <v>0</v>
      </c>
      <c r="H58" s="8">
        <f t="shared" si="3"/>
        <v>-0.73699999999999477</v>
      </c>
      <c r="I58" s="8">
        <f t="shared" si="4"/>
        <v>1.1740000000000053</v>
      </c>
    </row>
    <row r="59" spans="1:9" x14ac:dyDescent="0.2">
      <c r="A59" s="1" t="s">
        <v>11</v>
      </c>
      <c r="B59" s="2">
        <v>106</v>
      </c>
      <c r="C59" s="2">
        <v>1.4379999999999999</v>
      </c>
      <c r="D59" s="2">
        <v>107.438</v>
      </c>
      <c r="E59">
        <f t="shared" si="0"/>
        <v>1.4379999999999999</v>
      </c>
      <c r="F59">
        <f t="shared" si="1"/>
        <v>1</v>
      </c>
      <c r="G59">
        <f t="shared" si="2"/>
        <v>0</v>
      </c>
      <c r="H59" s="8">
        <f t="shared" si="3"/>
        <v>1.0889999999999986</v>
      </c>
      <c r="I59" s="8">
        <f t="shared" si="4"/>
        <v>2.5269999999999984</v>
      </c>
    </row>
    <row r="60" spans="1:9" x14ac:dyDescent="0.2">
      <c r="A60" s="1" t="s">
        <v>11</v>
      </c>
      <c r="B60" s="2">
        <v>112</v>
      </c>
      <c r="C60" s="2">
        <v>1.24</v>
      </c>
      <c r="D60" s="2">
        <v>113.24</v>
      </c>
      <c r="E60">
        <f t="shared" si="0"/>
        <v>1.24</v>
      </c>
      <c r="F60">
        <f t="shared" si="1"/>
        <v>1</v>
      </c>
      <c r="G60">
        <f t="shared" si="2"/>
        <v>2</v>
      </c>
      <c r="H60" s="8">
        <f t="shared" si="3"/>
        <v>4.5619999999999976</v>
      </c>
      <c r="I60" s="8">
        <f t="shared" si="4"/>
        <v>5.8019999999999978</v>
      </c>
    </row>
    <row r="61" spans="1:9" x14ac:dyDescent="0.2">
      <c r="A61" s="1" t="s">
        <v>12</v>
      </c>
      <c r="B61" s="2">
        <v>113</v>
      </c>
      <c r="C61" s="2">
        <v>1.82</v>
      </c>
      <c r="D61" s="2">
        <v>114.82</v>
      </c>
      <c r="E61">
        <f t="shared" si="0"/>
        <v>-1.82</v>
      </c>
      <c r="F61">
        <f t="shared" si="1"/>
        <v>-1</v>
      </c>
      <c r="G61">
        <f t="shared" si="2"/>
        <v>0</v>
      </c>
      <c r="H61" s="8">
        <f t="shared" si="3"/>
        <v>-0.23999999999999488</v>
      </c>
      <c r="I61" s="8">
        <f t="shared" si="4"/>
        <v>1.5800000000000052</v>
      </c>
    </row>
    <row r="62" spans="1:9" x14ac:dyDescent="0.2">
      <c r="A62" s="1" t="s">
        <v>11</v>
      </c>
      <c r="B62" s="2">
        <v>117</v>
      </c>
      <c r="C62" s="2">
        <v>1.7410000000000001</v>
      </c>
      <c r="D62" s="2">
        <v>118.741</v>
      </c>
      <c r="E62">
        <f t="shared" si="0"/>
        <v>1.7410000000000001</v>
      </c>
      <c r="F62">
        <f t="shared" si="1"/>
        <v>1</v>
      </c>
      <c r="G62">
        <f t="shared" si="2"/>
        <v>0</v>
      </c>
      <c r="H62" s="8">
        <f t="shared" si="3"/>
        <v>2.1800000000000068</v>
      </c>
      <c r="I62" s="8">
        <f t="shared" si="4"/>
        <v>3.9210000000000069</v>
      </c>
    </row>
    <row r="63" spans="1:9" x14ac:dyDescent="0.2">
      <c r="A63" s="1" t="s">
        <v>11</v>
      </c>
      <c r="B63" s="2">
        <v>119</v>
      </c>
      <c r="C63" s="2">
        <v>1.028</v>
      </c>
      <c r="D63" s="2">
        <v>120.02800000000001</v>
      </c>
      <c r="E63">
        <f t="shared" si="0"/>
        <v>1.028</v>
      </c>
      <c r="F63">
        <f t="shared" si="1"/>
        <v>1</v>
      </c>
      <c r="G63">
        <f t="shared" si="2"/>
        <v>2</v>
      </c>
      <c r="H63" s="8">
        <f t="shared" si="3"/>
        <v>0.25900000000000034</v>
      </c>
      <c r="I63" s="8">
        <f t="shared" si="4"/>
        <v>1.2870000000000004</v>
      </c>
    </row>
    <row r="64" spans="1:9" x14ac:dyDescent="0.2">
      <c r="A64" s="1" t="s">
        <v>12</v>
      </c>
      <c r="B64" s="2">
        <v>124</v>
      </c>
      <c r="C64" s="2">
        <v>1.881</v>
      </c>
      <c r="D64" s="2">
        <v>125.881</v>
      </c>
      <c r="E64">
        <f t="shared" si="0"/>
        <v>-1.881</v>
      </c>
      <c r="F64">
        <f t="shared" si="1"/>
        <v>-1</v>
      </c>
      <c r="G64">
        <f t="shared" si="2"/>
        <v>0</v>
      </c>
      <c r="H64" s="8">
        <f t="shared" si="3"/>
        <v>3.9719999999999942</v>
      </c>
      <c r="I64" s="8">
        <f t="shared" si="4"/>
        <v>5.8529999999999944</v>
      </c>
    </row>
    <row r="65" spans="1:9" x14ac:dyDescent="0.2">
      <c r="A65" s="1" t="s">
        <v>11</v>
      </c>
      <c r="B65" s="2">
        <v>127</v>
      </c>
      <c r="C65" s="2">
        <v>1.018</v>
      </c>
      <c r="D65" s="2">
        <v>128.018</v>
      </c>
      <c r="E65">
        <f t="shared" si="0"/>
        <v>1.018</v>
      </c>
      <c r="F65">
        <f t="shared" si="1"/>
        <v>1</v>
      </c>
      <c r="G65">
        <f t="shared" si="2"/>
        <v>0</v>
      </c>
      <c r="H65" s="8">
        <f t="shared" si="3"/>
        <v>1.1189999999999998</v>
      </c>
      <c r="I65" s="8">
        <f t="shared" si="4"/>
        <v>2.1369999999999996</v>
      </c>
    </row>
    <row r="66" spans="1:9" x14ac:dyDescent="0.2">
      <c r="A66" s="1" t="s">
        <v>11</v>
      </c>
      <c r="B66" s="2">
        <v>128</v>
      </c>
      <c r="C66" s="2">
        <v>1.766</v>
      </c>
      <c r="D66" s="2">
        <v>129.76599999999999</v>
      </c>
      <c r="E66">
        <f t="shared" si="0"/>
        <v>1.766</v>
      </c>
      <c r="F66">
        <f t="shared" si="1"/>
        <v>1</v>
      </c>
      <c r="G66">
        <f t="shared" si="2"/>
        <v>2</v>
      </c>
      <c r="H66" s="8">
        <f t="shared" si="3"/>
        <v>-1.8000000000000682E-2</v>
      </c>
      <c r="I66" s="8">
        <f t="shared" si="4"/>
        <v>1.7479999999999993</v>
      </c>
    </row>
    <row r="67" spans="1:9" x14ac:dyDescent="0.2">
      <c r="A67" s="1" t="s">
        <v>11</v>
      </c>
      <c r="B67" s="2">
        <v>129</v>
      </c>
      <c r="C67" s="2">
        <v>1.341</v>
      </c>
      <c r="D67" s="2">
        <v>130.34100000000001</v>
      </c>
      <c r="E67">
        <f t="shared" ref="E67:E130" si="5">IF(A67="CHILD",C67,-C67)</f>
        <v>1.341</v>
      </c>
      <c r="F67">
        <f t="shared" ref="F67:F130" si="6">IF(A67="CHILD",1,-1)</f>
        <v>1</v>
      </c>
      <c r="G67">
        <f t="shared" si="2"/>
        <v>2</v>
      </c>
      <c r="H67" s="8">
        <f t="shared" si="3"/>
        <v>-0.76599999999999113</v>
      </c>
      <c r="I67" s="8">
        <f t="shared" si="4"/>
        <v>0.57500000000000884</v>
      </c>
    </row>
    <row r="68" spans="1:9" x14ac:dyDescent="0.2">
      <c r="A68" s="1" t="s">
        <v>11</v>
      </c>
      <c r="B68" s="2">
        <v>130</v>
      </c>
      <c r="C68" s="2">
        <v>1.5569999999999999</v>
      </c>
      <c r="D68" s="2">
        <v>131.55699999999999</v>
      </c>
      <c r="E68">
        <f t="shared" si="5"/>
        <v>1.5569999999999999</v>
      </c>
      <c r="F68">
        <f t="shared" si="6"/>
        <v>1</v>
      </c>
      <c r="G68">
        <f t="shared" ref="G68:G131" si="7">F67+F68</f>
        <v>2</v>
      </c>
      <c r="H68" s="8">
        <f t="shared" ref="H68:H131" si="8">B68-(B67+C67)</f>
        <v>-0.34100000000000819</v>
      </c>
      <c r="I68" s="8">
        <f t="shared" si="4"/>
        <v>1.2159999999999918</v>
      </c>
    </row>
    <row r="69" spans="1:9" x14ac:dyDescent="0.2">
      <c r="A69" s="1" t="s">
        <v>11</v>
      </c>
      <c r="B69" s="2">
        <v>132</v>
      </c>
      <c r="C69" s="2">
        <v>1.3380000000000001</v>
      </c>
      <c r="D69" s="2">
        <v>133.33799999999999</v>
      </c>
      <c r="E69">
        <f t="shared" si="5"/>
        <v>1.3380000000000001</v>
      </c>
      <c r="F69">
        <f t="shared" si="6"/>
        <v>1</v>
      </c>
      <c r="G69">
        <f t="shared" si="7"/>
        <v>2</v>
      </c>
      <c r="H69" s="8">
        <f t="shared" si="8"/>
        <v>0.44300000000001205</v>
      </c>
      <c r="I69" s="8">
        <f t="shared" ref="I69:I132" si="9">H69+C69</f>
        <v>1.7810000000000121</v>
      </c>
    </row>
    <row r="70" spans="1:9" x14ac:dyDescent="0.2">
      <c r="A70" s="1" t="s">
        <v>12</v>
      </c>
      <c r="B70" s="2">
        <v>134</v>
      </c>
      <c r="C70" s="2">
        <v>1.321</v>
      </c>
      <c r="D70" s="2">
        <v>135.321</v>
      </c>
      <c r="E70">
        <f t="shared" si="5"/>
        <v>-1.321</v>
      </c>
      <c r="F70">
        <f t="shared" si="6"/>
        <v>-1</v>
      </c>
      <c r="G70">
        <f t="shared" si="7"/>
        <v>0</v>
      </c>
      <c r="H70" s="8">
        <f t="shared" si="8"/>
        <v>0.66200000000000614</v>
      </c>
      <c r="I70" s="8">
        <f t="shared" si="9"/>
        <v>1.9830000000000061</v>
      </c>
    </row>
    <row r="71" spans="1:9" x14ac:dyDescent="0.2">
      <c r="A71" s="1" t="s">
        <v>11</v>
      </c>
      <c r="B71" s="2">
        <v>134</v>
      </c>
      <c r="C71" s="2">
        <v>1.4219999999999999</v>
      </c>
      <c r="D71" s="2">
        <v>135.422</v>
      </c>
      <c r="E71">
        <f t="shared" si="5"/>
        <v>1.4219999999999999</v>
      </c>
      <c r="F71">
        <f t="shared" si="6"/>
        <v>1</v>
      </c>
      <c r="G71">
        <f t="shared" si="7"/>
        <v>0</v>
      </c>
      <c r="H71" s="8">
        <f t="shared" si="8"/>
        <v>-1.320999999999998</v>
      </c>
      <c r="I71" s="8">
        <f t="shared" si="9"/>
        <v>0.10100000000000198</v>
      </c>
    </row>
    <row r="72" spans="1:9" x14ac:dyDescent="0.2">
      <c r="A72" s="1" t="s">
        <v>12</v>
      </c>
      <c r="B72" s="2">
        <v>135</v>
      </c>
      <c r="C72" s="2">
        <v>1.1539999999999999</v>
      </c>
      <c r="D72" s="2">
        <v>136.154</v>
      </c>
      <c r="E72">
        <f t="shared" si="5"/>
        <v>-1.1539999999999999</v>
      </c>
      <c r="F72">
        <f t="shared" si="6"/>
        <v>-1</v>
      </c>
      <c r="G72">
        <f t="shared" si="7"/>
        <v>0</v>
      </c>
      <c r="H72" s="8">
        <f t="shared" si="8"/>
        <v>-0.42199999999999704</v>
      </c>
      <c r="I72" s="8">
        <f t="shared" si="9"/>
        <v>0.73200000000000287</v>
      </c>
    </row>
    <row r="73" spans="1:9" x14ac:dyDescent="0.2">
      <c r="A73" s="1" t="s">
        <v>11</v>
      </c>
      <c r="B73" s="2">
        <v>157</v>
      </c>
      <c r="C73" s="2">
        <v>1.95</v>
      </c>
      <c r="D73" s="2">
        <v>158.94999999999999</v>
      </c>
      <c r="E73">
        <f t="shared" si="5"/>
        <v>1.95</v>
      </c>
      <c r="F73">
        <f t="shared" si="6"/>
        <v>1</v>
      </c>
      <c r="G73">
        <f t="shared" si="7"/>
        <v>0</v>
      </c>
      <c r="H73" s="8">
        <f t="shared" si="8"/>
        <v>20.846000000000004</v>
      </c>
      <c r="I73" s="8">
        <f t="shared" si="9"/>
        <v>22.796000000000003</v>
      </c>
    </row>
    <row r="74" spans="1:9" x14ac:dyDescent="0.2">
      <c r="A74" s="1" t="s">
        <v>11</v>
      </c>
      <c r="B74" s="2">
        <v>160</v>
      </c>
      <c r="C74" s="2">
        <v>1.3180000000000001</v>
      </c>
      <c r="D74" s="2">
        <v>161.31800000000001</v>
      </c>
      <c r="E74">
        <f t="shared" si="5"/>
        <v>1.3180000000000001</v>
      </c>
      <c r="F74">
        <f t="shared" si="6"/>
        <v>1</v>
      </c>
      <c r="G74">
        <f t="shared" si="7"/>
        <v>2</v>
      </c>
      <c r="H74" s="8">
        <f t="shared" si="8"/>
        <v>1.0500000000000114</v>
      </c>
      <c r="I74" s="8">
        <f t="shared" si="9"/>
        <v>2.3680000000000114</v>
      </c>
    </row>
    <row r="75" spans="1:9" x14ac:dyDescent="0.2">
      <c r="A75" s="1" t="s">
        <v>11</v>
      </c>
      <c r="B75" s="2">
        <v>162</v>
      </c>
      <c r="C75" s="2">
        <v>1.377</v>
      </c>
      <c r="D75" s="2">
        <v>163.37700000000001</v>
      </c>
      <c r="E75">
        <f t="shared" si="5"/>
        <v>1.377</v>
      </c>
      <c r="F75">
        <f t="shared" si="6"/>
        <v>1</v>
      </c>
      <c r="G75">
        <f t="shared" si="7"/>
        <v>2</v>
      </c>
      <c r="H75" s="8">
        <f t="shared" si="8"/>
        <v>0.68199999999998795</v>
      </c>
      <c r="I75" s="8">
        <f t="shared" si="9"/>
        <v>2.0589999999999877</v>
      </c>
    </row>
    <row r="76" spans="1:9" x14ac:dyDescent="0.2">
      <c r="A76" s="1" t="s">
        <v>12</v>
      </c>
      <c r="B76" s="2">
        <v>167</v>
      </c>
      <c r="C76" s="2">
        <v>1.661</v>
      </c>
      <c r="D76" s="2">
        <v>168.661</v>
      </c>
      <c r="E76">
        <f t="shared" si="5"/>
        <v>-1.661</v>
      </c>
      <c r="F76">
        <f t="shared" si="6"/>
        <v>-1</v>
      </c>
      <c r="G76">
        <f t="shared" si="7"/>
        <v>0</v>
      </c>
      <c r="H76" s="8">
        <f t="shared" si="8"/>
        <v>3.6229999999999905</v>
      </c>
      <c r="I76" s="8">
        <f t="shared" si="9"/>
        <v>5.28399999999999</v>
      </c>
    </row>
    <row r="77" spans="1:9" x14ac:dyDescent="0.2">
      <c r="A77" s="1" t="s">
        <v>11</v>
      </c>
      <c r="B77" s="2">
        <v>169</v>
      </c>
      <c r="C77" s="2">
        <v>1.2789999999999999</v>
      </c>
      <c r="D77" s="2">
        <v>170.279</v>
      </c>
      <c r="E77">
        <f t="shared" si="5"/>
        <v>1.2789999999999999</v>
      </c>
      <c r="F77">
        <f t="shared" si="6"/>
        <v>1</v>
      </c>
      <c r="G77">
        <f t="shared" si="7"/>
        <v>0</v>
      </c>
      <c r="H77" s="8">
        <f t="shared" si="8"/>
        <v>0.33899999999999864</v>
      </c>
      <c r="I77" s="8">
        <f t="shared" si="9"/>
        <v>1.6179999999999986</v>
      </c>
    </row>
    <row r="78" spans="1:9" x14ac:dyDescent="0.2">
      <c r="A78" s="1" t="s">
        <v>11</v>
      </c>
      <c r="B78" s="2">
        <v>169</v>
      </c>
      <c r="C78" s="2">
        <v>1.7310000000000001</v>
      </c>
      <c r="D78" s="2">
        <v>170.73099999999999</v>
      </c>
      <c r="E78">
        <f t="shared" si="5"/>
        <v>1.7310000000000001</v>
      </c>
      <c r="F78">
        <f t="shared" si="6"/>
        <v>1</v>
      </c>
      <c r="G78">
        <f t="shared" si="7"/>
        <v>2</v>
      </c>
      <c r="H78" s="8">
        <f t="shared" si="8"/>
        <v>-1.2789999999999964</v>
      </c>
      <c r="I78" s="8">
        <f t="shared" si="9"/>
        <v>0.45200000000000373</v>
      </c>
    </row>
    <row r="79" spans="1:9" x14ac:dyDescent="0.2">
      <c r="A79" s="1" t="s">
        <v>11</v>
      </c>
      <c r="B79" s="2">
        <v>173</v>
      </c>
      <c r="C79" s="2">
        <v>1.155</v>
      </c>
      <c r="D79" s="2">
        <v>174.155</v>
      </c>
      <c r="E79">
        <f t="shared" si="5"/>
        <v>1.155</v>
      </c>
      <c r="F79">
        <f t="shared" si="6"/>
        <v>1</v>
      </c>
      <c r="G79">
        <f t="shared" si="7"/>
        <v>2</v>
      </c>
      <c r="H79" s="8">
        <f t="shared" si="8"/>
        <v>2.2690000000000055</v>
      </c>
      <c r="I79" s="8">
        <f t="shared" si="9"/>
        <v>3.4240000000000057</v>
      </c>
    </row>
    <row r="80" spans="1:9" x14ac:dyDescent="0.2">
      <c r="A80" s="1" t="s">
        <v>11</v>
      </c>
      <c r="B80" s="2">
        <v>173</v>
      </c>
      <c r="C80" s="2">
        <v>1.7849999999999999</v>
      </c>
      <c r="D80" s="2">
        <v>174.785</v>
      </c>
      <c r="E80">
        <f t="shared" si="5"/>
        <v>1.7849999999999999</v>
      </c>
      <c r="F80">
        <f t="shared" si="6"/>
        <v>1</v>
      </c>
      <c r="G80">
        <f t="shared" si="7"/>
        <v>2</v>
      </c>
      <c r="H80" s="8">
        <f t="shared" si="8"/>
        <v>-1.1550000000000011</v>
      </c>
      <c r="I80" s="8">
        <f t="shared" si="9"/>
        <v>0.62999999999999878</v>
      </c>
    </row>
    <row r="81" spans="1:9" x14ac:dyDescent="0.2">
      <c r="A81" s="1" t="s">
        <v>11</v>
      </c>
      <c r="B81" s="2">
        <v>173</v>
      </c>
      <c r="C81" s="2">
        <v>1.034</v>
      </c>
      <c r="D81" s="2">
        <v>174.03399999999999</v>
      </c>
      <c r="E81">
        <f t="shared" si="5"/>
        <v>1.034</v>
      </c>
      <c r="F81">
        <f t="shared" si="6"/>
        <v>1</v>
      </c>
      <c r="G81">
        <f t="shared" si="7"/>
        <v>2</v>
      </c>
      <c r="H81" s="8">
        <f t="shared" si="8"/>
        <v>-1.7849999999999966</v>
      </c>
      <c r="I81" s="8">
        <f t="shared" si="9"/>
        <v>-0.75099999999999656</v>
      </c>
    </row>
    <row r="82" spans="1:9" x14ac:dyDescent="0.2">
      <c r="A82" s="1" t="s">
        <v>11</v>
      </c>
      <c r="B82" s="2">
        <v>176</v>
      </c>
      <c r="C82" s="2">
        <v>1.762</v>
      </c>
      <c r="D82" s="2">
        <v>177.762</v>
      </c>
      <c r="E82">
        <f t="shared" si="5"/>
        <v>1.762</v>
      </c>
      <c r="F82">
        <f t="shared" si="6"/>
        <v>1</v>
      </c>
      <c r="G82">
        <f t="shared" si="7"/>
        <v>2</v>
      </c>
      <c r="H82" s="8">
        <f t="shared" si="8"/>
        <v>1.9660000000000082</v>
      </c>
      <c r="I82" s="8">
        <f t="shared" si="9"/>
        <v>3.7280000000000082</v>
      </c>
    </row>
    <row r="83" spans="1:9" x14ac:dyDescent="0.2">
      <c r="A83" s="1" t="s">
        <v>11</v>
      </c>
      <c r="B83" s="2">
        <v>176</v>
      </c>
      <c r="C83" s="2">
        <v>1.877</v>
      </c>
      <c r="D83" s="2">
        <v>177.87700000000001</v>
      </c>
      <c r="E83">
        <f t="shared" si="5"/>
        <v>1.877</v>
      </c>
      <c r="F83">
        <f t="shared" si="6"/>
        <v>1</v>
      </c>
      <c r="G83">
        <f t="shared" si="7"/>
        <v>2</v>
      </c>
      <c r="H83" s="8">
        <f t="shared" si="8"/>
        <v>-1.7620000000000005</v>
      </c>
      <c r="I83" s="8">
        <f t="shared" si="9"/>
        <v>0.11499999999999955</v>
      </c>
    </row>
    <row r="84" spans="1:9" x14ac:dyDescent="0.2">
      <c r="A84" s="1" t="s">
        <v>12</v>
      </c>
      <c r="B84" s="2">
        <v>178</v>
      </c>
      <c r="C84" s="2">
        <v>1.601</v>
      </c>
      <c r="D84" s="2">
        <v>179.601</v>
      </c>
      <c r="E84">
        <f t="shared" si="5"/>
        <v>-1.601</v>
      </c>
      <c r="F84">
        <f t="shared" si="6"/>
        <v>-1</v>
      </c>
      <c r="G84">
        <f t="shared" si="7"/>
        <v>0</v>
      </c>
      <c r="H84" s="8">
        <f t="shared" si="8"/>
        <v>0.12299999999999045</v>
      </c>
      <c r="I84" s="8">
        <f t="shared" si="9"/>
        <v>1.7239999999999904</v>
      </c>
    </row>
    <row r="85" spans="1:9" x14ac:dyDescent="0.2">
      <c r="A85" s="1" t="s">
        <v>11</v>
      </c>
      <c r="B85" s="2">
        <v>179</v>
      </c>
      <c r="C85" s="2">
        <v>1.284</v>
      </c>
      <c r="D85" s="2">
        <v>180.28399999999999</v>
      </c>
      <c r="E85">
        <f t="shared" si="5"/>
        <v>1.284</v>
      </c>
      <c r="F85">
        <f t="shared" si="6"/>
        <v>1</v>
      </c>
      <c r="G85">
        <f t="shared" si="7"/>
        <v>0</v>
      </c>
      <c r="H85" s="8">
        <f t="shared" si="8"/>
        <v>-0.60099999999999909</v>
      </c>
      <c r="I85" s="8">
        <f t="shared" si="9"/>
        <v>0.68300000000000094</v>
      </c>
    </row>
    <row r="86" spans="1:9" x14ac:dyDescent="0.2">
      <c r="A86" s="1" t="s">
        <v>11</v>
      </c>
      <c r="B86" s="2">
        <v>179</v>
      </c>
      <c r="C86" s="2">
        <v>1.0900000000000001</v>
      </c>
      <c r="D86" s="2">
        <v>180.09</v>
      </c>
      <c r="E86">
        <f t="shared" si="5"/>
        <v>1.0900000000000001</v>
      </c>
      <c r="F86">
        <f t="shared" si="6"/>
        <v>1</v>
      </c>
      <c r="G86">
        <f t="shared" si="7"/>
        <v>2</v>
      </c>
      <c r="H86" s="8">
        <f t="shared" si="8"/>
        <v>-1.2839999999999918</v>
      </c>
      <c r="I86" s="8">
        <f t="shared" si="9"/>
        <v>-0.19399999999999173</v>
      </c>
    </row>
    <row r="87" spans="1:9" x14ac:dyDescent="0.2">
      <c r="A87" s="1" t="s">
        <v>12</v>
      </c>
      <c r="B87" s="2">
        <v>185</v>
      </c>
      <c r="C87" s="2">
        <v>1.2190000000000001</v>
      </c>
      <c r="D87" s="2">
        <v>186.21899999999999</v>
      </c>
      <c r="E87">
        <f t="shared" si="5"/>
        <v>-1.2190000000000001</v>
      </c>
      <c r="F87">
        <f t="shared" si="6"/>
        <v>-1</v>
      </c>
      <c r="G87">
        <f t="shared" si="7"/>
        <v>0</v>
      </c>
      <c r="H87" s="8">
        <f t="shared" si="8"/>
        <v>4.9099999999999966</v>
      </c>
      <c r="I87" s="8">
        <f t="shared" si="9"/>
        <v>6.1289999999999969</v>
      </c>
    </row>
    <row r="88" spans="1:9" x14ac:dyDescent="0.2">
      <c r="A88" s="1" t="s">
        <v>12</v>
      </c>
      <c r="B88" s="2">
        <v>188</v>
      </c>
      <c r="C88" s="2">
        <v>1.4810000000000001</v>
      </c>
      <c r="D88" s="2">
        <v>189.48099999999999</v>
      </c>
      <c r="E88">
        <f t="shared" si="5"/>
        <v>-1.4810000000000001</v>
      </c>
      <c r="F88">
        <f t="shared" si="6"/>
        <v>-1</v>
      </c>
      <c r="G88">
        <f t="shared" si="7"/>
        <v>-2</v>
      </c>
      <c r="H88" s="8">
        <f t="shared" si="8"/>
        <v>1.7810000000000059</v>
      </c>
      <c r="I88" s="8">
        <f t="shared" si="9"/>
        <v>3.2620000000000058</v>
      </c>
    </row>
    <row r="89" spans="1:9" x14ac:dyDescent="0.2">
      <c r="A89" s="1" t="s">
        <v>12</v>
      </c>
      <c r="B89" s="2">
        <v>190</v>
      </c>
      <c r="C89" s="2">
        <v>1.869</v>
      </c>
      <c r="D89" s="2">
        <v>191.869</v>
      </c>
      <c r="E89">
        <f t="shared" si="5"/>
        <v>-1.869</v>
      </c>
      <c r="F89">
        <f t="shared" si="6"/>
        <v>-1</v>
      </c>
      <c r="G89">
        <f t="shared" si="7"/>
        <v>-2</v>
      </c>
      <c r="H89" s="8">
        <f t="shared" si="8"/>
        <v>0.51900000000000546</v>
      </c>
      <c r="I89" s="8">
        <f t="shared" si="9"/>
        <v>2.3880000000000052</v>
      </c>
    </row>
    <row r="90" spans="1:9" x14ac:dyDescent="0.2">
      <c r="A90" s="1" t="s">
        <v>11</v>
      </c>
      <c r="B90" s="2">
        <v>191</v>
      </c>
      <c r="C90" s="2">
        <v>1.157</v>
      </c>
      <c r="D90" s="2">
        <v>192.15700000000001</v>
      </c>
      <c r="E90">
        <f t="shared" si="5"/>
        <v>1.157</v>
      </c>
      <c r="F90">
        <f t="shared" si="6"/>
        <v>1</v>
      </c>
      <c r="G90">
        <f t="shared" si="7"/>
        <v>0</v>
      </c>
      <c r="H90" s="8">
        <f t="shared" si="8"/>
        <v>-0.86899999999999977</v>
      </c>
      <c r="I90" s="8">
        <f t="shared" si="9"/>
        <v>0.28800000000000026</v>
      </c>
    </row>
    <row r="91" spans="1:9" x14ac:dyDescent="0.2">
      <c r="A91" s="1" t="s">
        <v>12</v>
      </c>
      <c r="B91" s="2">
        <v>192</v>
      </c>
      <c r="C91" s="2">
        <v>1.1080000000000001</v>
      </c>
      <c r="D91" s="2">
        <v>193.108</v>
      </c>
      <c r="E91">
        <f t="shared" si="5"/>
        <v>-1.1080000000000001</v>
      </c>
      <c r="F91">
        <f t="shared" si="6"/>
        <v>-1</v>
      </c>
      <c r="G91">
        <f t="shared" si="7"/>
        <v>0</v>
      </c>
      <c r="H91" s="8">
        <f t="shared" si="8"/>
        <v>-0.15700000000001069</v>
      </c>
      <c r="I91" s="8">
        <f t="shared" si="9"/>
        <v>0.95099999999998941</v>
      </c>
    </row>
    <row r="92" spans="1:9" x14ac:dyDescent="0.2">
      <c r="A92" s="1" t="s">
        <v>12</v>
      </c>
      <c r="B92" s="2">
        <v>197</v>
      </c>
      <c r="C92" s="2">
        <v>1.5189999999999999</v>
      </c>
      <c r="D92" s="2">
        <v>198.51900000000001</v>
      </c>
      <c r="E92">
        <f t="shared" si="5"/>
        <v>-1.5189999999999999</v>
      </c>
      <c r="F92">
        <f t="shared" si="6"/>
        <v>-1</v>
      </c>
      <c r="G92">
        <f t="shared" si="7"/>
        <v>-2</v>
      </c>
      <c r="H92" s="8">
        <f t="shared" si="8"/>
        <v>3.8919999999999959</v>
      </c>
      <c r="I92" s="8">
        <f t="shared" si="9"/>
        <v>5.410999999999996</v>
      </c>
    </row>
    <row r="93" spans="1:9" x14ac:dyDescent="0.2">
      <c r="A93" s="1" t="s">
        <v>12</v>
      </c>
      <c r="B93" s="2">
        <v>200</v>
      </c>
      <c r="C93" s="2">
        <v>1.94</v>
      </c>
      <c r="D93" s="2">
        <v>201.94</v>
      </c>
      <c r="E93">
        <f t="shared" si="5"/>
        <v>-1.94</v>
      </c>
      <c r="F93">
        <f t="shared" si="6"/>
        <v>-1</v>
      </c>
      <c r="G93">
        <f t="shared" si="7"/>
        <v>-2</v>
      </c>
      <c r="H93" s="8">
        <f t="shared" si="8"/>
        <v>1.4809999999999945</v>
      </c>
      <c r="I93" s="8">
        <f t="shared" si="9"/>
        <v>3.4209999999999945</v>
      </c>
    </row>
    <row r="94" spans="1:9" x14ac:dyDescent="0.2">
      <c r="A94" s="1" t="s">
        <v>11</v>
      </c>
      <c r="B94" s="2">
        <v>201</v>
      </c>
      <c r="C94" s="2">
        <v>1.9239999999999999</v>
      </c>
      <c r="D94" s="2">
        <v>202.92400000000001</v>
      </c>
      <c r="E94">
        <f t="shared" si="5"/>
        <v>1.9239999999999999</v>
      </c>
      <c r="F94">
        <f t="shared" si="6"/>
        <v>1</v>
      </c>
      <c r="G94">
        <f t="shared" si="7"/>
        <v>0</v>
      </c>
      <c r="H94" s="8">
        <f t="shared" si="8"/>
        <v>-0.93999999999999773</v>
      </c>
      <c r="I94" s="8">
        <f t="shared" si="9"/>
        <v>0.98400000000000221</v>
      </c>
    </row>
    <row r="95" spans="1:9" x14ac:dyDescent="0.2">
      <c r="A95" s="1" t="s">
        <v>11</v>
      </c>
      <c r="B95" s="2">
        <v>203</v>
      </c>
      <c r="C95" s="2">
        <v>1.6160000000000001</v>
      </c>
      <c r="D95" s="2">
        <v>204.61600000000001</v>
      </c>
      <c r="E95">
        <f t="shared" si="5"/>
        <v>1.6160000000000001</v>
      </c>
      <c r="F95">
        <f t="shared" si="6"/>
        <v>1</v>
      </c>
      <c r="G95">
        <f t="shared" si="7"/>
        <v>2</v>
      </c>
      <c r="H95" s="8">
        <f t="shared" si="8"/>
        <v>7.5999999999993406E-2</v>
      </c>
      <c r="I95" s="8">
        <f t="shared" si="9"/>
        <v>1.6919999999999935</v>
      </c>
    </row>
    <row r="96" spans="1:9" x14ac:dyDescent="0.2">
      <c r="A96" s="1" t="s">
        <v>11</v>
      </c>
      <c r="B96" s="2">
        <v>204</v>
      </c>
      <c r="C96" s="2">
        <v>1.2929999999999999</v>
      </c>
      <c r="D96" s="2">
        <v>205.29300000000001</v>
      </c>
      <c r="E96">
        <f t="shared" si="5"/>
        <v>1.2929999999999999</v>
      </c>
      <c r="F96">
        <f t="shared" si="6"/>
        <v>1</v>
      </c>
      <c r="G96">
        <f t="shared" si="7"/>
        <v>2</v>
      </c>
      <c r="H96" s="8">
        <f t="shared" si="8"/>
        <v>-0.61600000000001387</v>
      </c>
      <c r="I96" s="8">
        <f t="shared" si="9"/>
        <v>0.67699999999998606</v>
      </c>
    </row>
    <row r="97" spans="1:9" x14ac:dyDescent="0.2">
      <c r="A97" s="1" t="s">
        <v>11</v>
      </c>
      <c r="B97" s="2">
        <v>207</v>
      </c>
      <c r="C97" s="2">
        <v>1.478</v>
      </c>
      <c r="D97" s="2">
        <v>208.47800000000001</v>
      </c>
      <c r="E97">
        <f t="shared" si="5"/>
        <v>1.478</v>
      </c>
      <c r="F97">
        <f t="shared" si="6"/>
        <v>1</v>
      </c>
      <c r="G97">
        <f t="shared" si="7"/>
        <v>2</v>
      </c>
      <c r="H97" s="8">
        <f t="shared" si="8"/>
        <v>1.7069999999999936</v>
      </c>
      <c r="I97" s="8">
        <f t="shared" si="9"/>
        <v>3.1849999999999934</v>
      </c>
    </row>
    <row r="98" spans="1:9" x14ac:dyDescent="0.2">
      <c r="A98" s="1" t="s">
        <v>11</v>
      </c>
      <c r="B98" s="2">
        <v>209</v>
      </c>
      <c r="C98" s="2">
        <v>1.3640000000000001</v>
      </c>
      <c r="D98" s="2">
        <v>210.364</v>
      </c>
      <c r="E98">
        <f t="shared" si="5"/>
        <v>1.3640000000000001</v>
      </c>
      <c r="F98">
        <f t="shared" si="6"/>
        <v>1</v>
      </c>
      <c r="G98">
        <f t="shared" si="7"/>
        <v>2</v>
      </c>
      <c r="H98" s="8">
        <f t="shared" si="8"/>
        <v>0.52199999999999136</v>
      </c>
      <c r="I98" s="8">
        <f t="shared" si="9"/>
        <v>1.8859999999999915</v>
      </c>
    </row>
    <row r="99" spans="1:9" x14ac:dyDescent="0.2">
      <c r="A99" s="1" t="s">
        <v>11</v>
      </c>
      <c r="B99" s="2">
        <v>217</v>
      </c>
      <c r="C99" s="2">
        <v>1.119</v>
      </c>
      <c r="D99" s="2">
        <v>218.119</v>
      </c>
      <c r="E99">
        <f t="shared" si="5"/>
        <v>1.119</v>
      </c>
      <c r="F99">
        <f t="shared" si="6"/>
        <v>1</v>
      </c>
      <c r="G99">
        <f t="shared" si="7"/>
        <v>2</v>
      </c>
      <c r="H99" s="8">
        <f t="shared" si="8"/>
        <v>6.6359999999999957</v>
      </c>
      <c r="I99" s="8">
        <f t="shared" si="9"/>
        <v>7.7549999999999955</v>
      </c>
    </row>
    <row r="100" spans="1:9" x14ac:dyDescent="0.2">
      <c r="A100" s="1" t="s">
        <v>11</v>
      </c>
      <c r="B100" s="2">
        <v>221</v>
      </c>
      <c r="C100" s="2">
        <v>1.8029999999999999</v>
      </c>
      <c r="D100" s="2">
        <v>222.803</v>
      </c>
      <c r="E100">
        <f t="shared" si="5"/>
        <v>1.8029999999999999</v>
      </c>
      <c r="F100">
        <f t="shared" si="6"/>
        <v>1</v>
      </c>
      <c r="G100">
        <f t="shared" si="7"/>
        <v>2</v>
      </c>
      <c r="H100" s="8">
        <f t="shared" si="8"/>
        <v>2.8810000000000002</v>
      </c>
      <c r="I100" s="8">
        <f t="shared" si="9"/>
        <v>4.6840000000000002</v>
      </c>
    </row>
    <row r="101" spans="1:9" x14ac:dyDescent="0.2">
      <c r="A101" s="1" t="s">
        <v>11</v>
      </c>
      <c r="B101" s="2">
        <v>222</v>
      </c>
      <c r="C101" s="2">
        <v>1.6970000000000001</v>
      </c>
      <c r="D101" s="2">
        <v>223.697</v>
      </c>
      <c r="E101">
        <f t="shared" si="5"/>
        <v>1.6970000000000001</v>
      </c>
      <c r="F101">
        <f t="shared" si="6"/>
        <v>1</v>
      </c>
      <c r="G101">
        <f t="shared" si="7"/>
        <v>2</v>
      </c>
      <c r="H101" s="8">
        <f t="shared" si="8"/>
        <v>-0.80299999999999727</v>
      </c>
      <c r="I101" s="8">
        <f t="shared" si="9"/>
        <v>0.89400000000000279</v>
      </c>
    </row>
    <row r="102" spans="1:9" x14ac:dyDescent="0.2">
      <c r="A102" s="1" t="s">
        <v>12</v>
      </c>
      <c r="B102" s="2">
        <v>225</v>
      </c>
      <c r="C102" s="2">
        <v>1.4379999999999999</v>
      </c>
      <c r="D102" s="2">
        <v>226.43799999999999</v>
      </c>
      <c r="E102">
        <f t="shared" si="5"/>
        <v>-1.4379999999999999</v>
      </c>
      <c r="F102">
        <f t="shared" si="6"/>
        <v>-1</v>
      </c>
      <c r="G102">
        <f t="shared" si="7"/>
        <v>0</v>
      </c>
      <c r="H102" s="8">
        <f t="shared" si="8"/>
        <v>1.3029999999999973</v>
      </c>
      <c r="I102" s="8">
        <f t="shared" si="9"/>
        <v>2.740999999999997</v>
      </c>
    </row>
    <row r="103" spans="1:9" x14ac:dyDescent="0.2">
      <c r="A103" s="1" t="s">
        <v>12</v>
      </c>
      <c r="B103" s="2">
        <v>227</v>
      </c>
      <c r="C103" s="2">
        <v>1.286</v>
      </c>
      <c r="D103" s="2">
        <v>228.286</v>
      </c>
      <c r="E103">
        <f t="shared" si="5"/>
        <v>-1.286</v>
      </c>
      <c r="F103">
        <f t="shared" si="6"/>
        <v>-1</v>
      </c>
      <c r="G103">
        <f t="shared" si="7"/>
        <v>-2</v>
      </c>
      <c r="H103" s="8">
        <f t="shared" si="8"/>
        <v>0.56200000000001182</v>
      </c>
      <c r="I103" s="8">
        <f t="shared" si="9"/>
        <v>1.8480000000000119</v>
      </c>
    </row>
    <row r="104" spans="1:9" x14ac:dyDescent="0.2">
      <c r="A104" s="1" t="s">
        <v>12</v>
      </c>
      <c r="B104" s="2">
        <v>228</v>
      </c>
      <c r="C104" s="2">
        <v>1.359</v>
      </c>
      <c r="D104" s="2">
        <v>229.35900000000001</v>
      </c>
      <c r="E104">
        <f t="shared" si="5"/>
        <v>-1.359</v>
      </c>
      <c r="F104">
        <f t="shared" si="6"/>
        <v>-1</v>
      </c>
      <c r="G104">
        <f t="shared" si="7"/>
        <v>-2</v>
      </c>
      <c r="H104" s="8">
        <f t="shared" si="8"/>
        <v>-0.28600000000000136</v>
      </c>
      <c r="I104" s="8">
        <f t="shared" si="9"/>
        <v>1.0729999999999986</v>
      </c>
    </row>
    <row r="105" spans="1:9" x14ac:dyDescent="0.2">
      <c r="A105" s="1" t="s">
        <v>11</v>
      </c>
      <c r="B105" s="2">
        <v>229</v>
      </c>
      <c r="C105" s="2">
        <v>1.5469999999999999</v>
      </c>
      <c r="D105" s="2">
        <v>230.547</v>
      </c>
      <c r="E105">
        <f t="shared" si="5"/>
        <v>1.5469999999999999</v>
      </c>
      <c r="F105">
        <f t="shared" si="6"/>
        <v>1</v>
      </c>
      <c r="G105">
        <f t="shared" si="7"/>
        <v>0</v>
      </c>
      <c r="H105" s="8">
        <f t="shared" si="8"/>
        <v>-0.35900000000000887</v>
      </c>
      <c r="I105" s="8">
        <f t="shared" si="9"/>
        <v>1.1879999999999911</v>
      </c>
    </row>
    <row r="106" spans="1:9" x14ac:dyDescent="0.2">
      <c r="A106" s="1" t="s">
        <v>11</v>
      </c>
      <c r="B106" s="2">
        <v>231</v>
      </c>
      <c r="C106" s="2">
        <v>1.0549999999999999</v>
      </c>
      <c r="D106" s="2">
        <v>232.05500000000001</v>
      </c>
      <c r="E106">
        <f t="shared" si="5"/>
        <v>1.0549999999999999</v>
      </c>
      <c r="F106">
        <f t="shared" si="6"/>
        <v>1</v>
      </c>
      <c r="G106">
        <f t="shared" si="7"/>
        <v>2</v>
      </c>
      <c r="H106" s="8">
        <f t="shared" si="8"/>
        <v>0.45300000000000296</v>
      </c>
      <c r="I106" s="8">
        <f t="shared" si="9"/>
        <v>1.5080000000000029</v>
      </c>
    </row>
    <row r="107" spans="1:9" x14ac:dyDescent="0.2">
      <c r="A107" s="1" t="s">
        <v>11</v>
      </c>
      <c r="B107" s="2">
        <v>233</v>
      </c>
      <c r="C107" s="2">
        <v>1.1879999999999999</v>
      </c>
      <c r="D107" s="2">
        <v>234.18799999999999</v>
      </c>
      <c r="E107">
        <f t="shared" si="5"/>
        <v>1.1879999999999999</v>
      </c>
      <c r="F107">
        <f t="shared" si="6"/>
        <v>1</v>
      </c>
      <c r="G107">
        <f t="shared" si="7"/>
        <v>2</v>
      </c>
      <c r="H107" s="8">
        <f t="shared" si="8"/>
        <v>0.94499999999999318</v>
      </c>
      <c r="I107" s="8">
        <f t="shared" si="9"/>
        <v>2.1329999999999929</v>
      </c>
    </row>
    <row r="108" spans="1:9" x14ac:dyDescent="0.2">
      <c r="A108" s="1" t="s">
        <v>12</v>
      </c>
      <c r="B108" s="2">
        <v>236</v>
      </c>
      <c r="C108" s="2">
        <v>1.6819999999999999</v>
      </c>
      <c r="D108" s="2">
        <v>237.68199999999999</v>
      </c>
      <c r="E108">
        <f t="shared" si="5"/>
        <v>-1.6819999999999999</v>
      </c>
      <c r="F108">
        <f t="shared" si="6"/>
        <v>-1</v>
      </c>
      <c r="G108">
        <f t="shared" si="7"/>
        <v>0</v>
      </c>
      <c r="H108" s="8">
        <f t="shared" si="8"/>
        <v>1.8120000000000118</v>
      </c>
      <c r="I108" s="8">
        <f t="shared" si="9"/>
        <v>3.4940000000000118</v>
      </c>
    </row>
    <row r="109" spans="1:9" x14ac:dyDescent="0.2">
      <c r="A109" s="1" t="s">
        <v>12</v>
      </c>
      <c r="B109" s="2">
        <v>238</v>
      </c>
      <c r="C109" s="2">
        <v>1.885</v>
      </c>
      <c r="D109" s="2">
        <v>239.88499999999999</v>
      </c>
      <c r="E109">
        <f t="shared" si="5"/>
        <v>-1.885</v>
      </c>
      <c r="F109">
        <f t="shared" si="6"/>
        <v>-1</v>
      </c>
      <c r="G109">
        <f t="shared" si="7"/>
        <v>-2</v>
      </c>
      <c r="H109" s="8">
        <f t="shared" si="8"/>
        <v>0.31800000000001205</v>
      </c>
      <c r="I109" s="8">
        <f t="shared" si="9"/>
        <v>2.2030000000000118</v>
      </c>
    </row>
    <row r="110" spans="1:9" x14ac:dyDescent="0.2">
      <c r="A110" s="1" t="s">
        <v>12</v>
      </c>
      <c r="B110" s="2">
        <v>239</v>
      </c>
      <c r="C110" s="2">
        <v>1.845</v>
      </c>
      <c r="D110" s="2">
        <v>240.845</v>
      </c>
      <c r="E110">
        <f t="shared" si="5"/>
        <v>-1.845</v>
      </c>
      <c r="F110">
        <f t="shared" si="6"/>
        <v>-1</v>
      </c>
      <c r="G110">
        <f t="shared" si="7"/>
        <v>-2</v>
      </c>
      <c r="H110" s="8">
        <f t="shared" si="8"/>
        <v>-0.88499999999999091</v>
      </c>
      <c r="I110" s="8">
        <f t="shared" si="9"/>
        <v>0.96000000000000907</v>
      </c>
    </row>
    <row r="111" spans="1:9" x14ac:dyDescent="0.2">
      <c r="A111" s="1" t="s">
        <v>11</v>
      </c>
      <c r="B111" s="2">
        <v>241</v>
      </c>
      <c r="C111" s="2">
        <v>1.45</v>
      </c>
      <c r="D111" s="2">
        <v>242.45</v>
      </c>
      <c r="E111">
        <f t="shared" si="5"/>
        <v>1.45</v>
      </c>
      <c r="F111">
        <f t="shared" si="6"/>
        <v>1</v>
      </c>
      <c r="G111">
        <f t="shared" si="7"/>
        <v>0</v>
      </c>
      <c r="H111" s="8">
        <f t="shared" si="8"/>
        <v>0.15500000000000114</v>
      </c>
      <c r="I111" s="8">
        <f t="shared" si="9"/>
        <v>1.6050000000000011</v>
      </c>
    </row>
    <row r="112" spans="1:9" x14ac:dyDescent="0.2">
      <c r="A112" s="1" t="s">
        <v>12</v>
      </c>
      <c r="B112" s="2">
        <v>244</v>
      </c>
      <c r="C112" s="2">
        <v>1.196</v>
      </c>
      <c r="D112" s="2">
        <v>245.196</v>
      </c>
      <c r="E112">
        <f t="shared" si="5"/>
        <v>-1.196</v>
      </c>
      <c r="F112">
        <f t="shared" si="6"/>
        <v>-1</v>
      </c>
      <c r="G112">
        <f t="shared" si="7"/>
        <v>0</v>
      </c>
      <c r="H112" s="8">
        <f t="shared" si="8"/>
        <v>1.5500000000000114</v>
      </c>
      <c r="I112" s="8">
        <f t="shared" si="9"/>
        <v>2.7460000000000111</v>
      </c>
    </row>
    <row r="113" spans="1:9" x14ac:dyDescent="0.2">
      <c r="A113" s="1" t="s">
        <v>12</v>
      </c>
      <c r="B113" s="2">
        <v>246</v>
      </c>
      <c r="C113" s="2">
        <v>1.008</v>
      </c>
      <c r="D113" s="2">
        <v>247.00800000000001</v>
      </c>
      <c r="E113">
        <f t="shared" si="5"/>
        <v>-1.008</v>
      </c>
      <c r="F113">
        <f t="shared" si="6"/>
        <v>-1</v>
      </c>
      <c r="G113">
        <f t="shared" si="7"/>
        <v>-2</v>
      </c>
      <c r="H113" s="8">
        <f t="shared" si="8"/>
        <v>0.80400000000000205</v>
      </c>
      <c r="I113" s="8">
        <f t="shared" si="9"/>
        <v>1.8120000000000021</v>
      </c>
    </row>
    <row r="114" spans="1:9" x14ac:dyDescent="0.2">
      <c r="A114" s="1" t="s">
        <v>11</v>
      </c>
      <c r="B114" s="2">
        <v>247</v>
      </c>
      <c r="C114" s="2">
        <v>1.028</v>
      </c>
      <c r="D114" s="2">
        <v>248.02799999999999</v>
      </c>
      <c r="E114">
        <f t="shared" si="5"/>
        <v>1.028</v>
      </c>
      <c r="F114">
        <f t="shared" si="6"/>
        <v>1</v>
      </c>
      <c r="G114">
        <f t="shared" si="7"/>
        <v>0</v>
      </c>
      <c r="H114" s="8">
        <f t="shared" si="8"/>
        <v>-8.0000000000097771E-3</v>
      </c>
      <c r="I114" s="8">
        <f t="shared" si="9"/>
        <v>1.0199999999999902</v>
      </c>
    </row>
    <row r="115" spans="1:9" x14ac:dyDescent="0.2">
      <c r="A115" s="1" t="s">
        <v>12</v>
      </c>
      <c r="B115" s="2">
        <v>248</v>
      </c>
      <c r="C115" s="2">
        <v>1.512</v>
      </c>
      <c r="D115" s="2">
        <v>249.512</v>
      </c>
      <c r="E115">
        <f t="shared" si="5"/>
        <v>-1.512</v>
      </c>
      <c r="F115">
        <f t="shared" si="6"/>
        <v>-1</v>
      </c>
      <c r="G115">
        <f t="shared" si="7"/>
        <v>0</v>
      </c>
      <c r="H115" s="8">
        <f t="shared" si="8"/>
        <v>-2.7999999999991587E-2</v>
      </c>
      <c r="I115" s="8">
        <f t="shared" si="9"/>
        <v>1.4840000000000084</v>
      </c>
    </row>
    <row r="116" spans="1:9" x14ac:dyDescent="0.2">
      <c r="A116" s="1" t="s">
        <v>11</v>
      </c>
      <c r="B116" s="2">
        <v>251</v>
      </c>
      <c r="C116" s="2">
        <v>1.6679999999999999</v>
      </c>
      <c r="D116" s="2">
        <v>252.66800000000001</v>
      </c>
      <c r="E116">
        <f t="shared" si="5"/>
        <v>1.6679999999999999</v>
      </c>
      <c r="F116">
        <f t="shared" si="6"/>
        <v>1</v>
      </c>
      <c r="G116">
        <f t="shared" si="7"/>
        <v>0</v>
      </c>
      <c r="H116" s="8">
        <f t="shared" si="8"/>
        <v>1.4879999999999995</v>
      </c>
      <c r="I116" s="8">
        <f t="shared" si="9"/>
        <v>3.1559999999999997</v>
      </c>
    </row>
    <row r="117" spans="1:9" x14ac:dyDescent="0.2">
      <c r="A117" s="1" t="s">
        <v>11</v>
      </c>
      <c r="B117" s="2">
        <v>251</v>
      </c>
      <c r="C117" s="2">
        <v>1.5049999999999999</v>
      </c>
      <c r="D117" s="2">
        <v>252.505</v>
      </c>
      <c r="E117">
        <f t="shared" si="5"/>
        <v>1.5049999999999999</v>
      </c>
      <c r="F117">
        <f t="shared" si="6"/>
        <v>1</v>
      </c>
      <c r="G117">
        <f t="shared" si="7"/>
        <v>2</v>
      </c>
      <c r="H117" s="8">
        <f t="shared" si="8"/>
        <v>-1.6680000000000064</v>
      </c>
      <c r="I117" s="8">
        <f t="shared" si="9"/>
        <v>-0.16300000000000647</v>
      </c>
    </row>
    <row r="118" spans="1:9" x14ac:dyDescent="0.2">
      <c r="A118" s="1" t="s">
        <v>12</v>
      </c>
      <c r="B118" s="2">
        <v>252</v>
      </c>
      <c r="C118" s="2">
        <v>1.47</v>
      </c>
      <c r="D118" s="2">
        <v>253.47</v>
      </c>
      <c r="E118">
        <f t="shared" si="5"/>
        <v>-1.47</v>
      </c>
      <c r="F118">
        <f t="shared" si="6"/>
        <v>-1</v>
      </c>
      <c r="G118">
        <f t="shared" si="7"/>
        <v>0</v>
      </c>
      <c r="H118" s="8">
        <f t="shared" si="8"/>
        <v>-0.50499999999999545</v>
      </c>
      <c r="I118" s="8">
        <f t="shared" si="9"/>
        <v>0.96500000000000452</v>
      </c>
    </row>
    <row r="119" spans="1:9" x14ac:dyDescent="0.2">
      <c r="A119" s="1" t="s">
        <v>11</v>
      </c>
      <c r="B119" s="2">
        <v>253</v>
      </c>
      <c r="C119" s="2">
        <v>1.885</v>
      </c>
      <c r="D119" s="2">
        <v>254.88499999999999</v>
      </c>
      <c r="E119">
        <f t="shared" si="5"/>
        <v>1.885</v>
      </c>
      <c r="F119">
        <f t="shared" si="6"/>
        <v>1</v>
      </c>
      <c r="G119">
        <f t="shared" si="7"/>
        <v>0</v>
      </c>
      <c r="H119" s="8">
        <f t="shared" si="8"/>
        <v>-0.46999999999999886</v>
      </c>
      <c r="I119" s="8">
        <f t="shared" si="9"/>
        <v>1.4150000000000011</v>
      </c>
    </row>
    <row r="120" spans="1:9" x14ac:dyDescent="0.2">
      <c r="A120" s="1" t="s">
        <v>11</v>
      </c>
      <c r="B120" s="2">
        <v>254</v>
      </c>
      <c r="C120" s="2">
        <v>1.41</v>
      </c>
      <c r="D120" s="2">
        <v>255.41</v>
      </c>
      <c r="E120">
        <f t="shared" si="5"/>
        <v>1.41</v>
      </c>
      <c r="F120">
        <f t="shared" si="6"/>
        <v>1</v>
      </c>
      <c r="G120">
        <f t="shared" si="7"/>
        <v>2</v>
      </c>
      <c r="H120" s="8">
        <f t="shared" si="8"/>
        <v>-0.88499999999999091</v>
      </c>
      <c r="I120" s="8">
        <f t="shared" si="9"/>
        <v>0.52500000000000902</v>
      </c>
    </row>
    <row r="121" spans="1:9" x14ac:dyDescent="0.2">
      <c r="A121" s="1" t="s">
        <v>12</v>
      </c>
      <c r="B121" s="2">
        <v>255</v>
      </c>
      <c r="C121" s="2">
        <v>1.4179999999999999</v>
      </c>
      <c r="D121" s="2">
        <v>256.41800000000001</v>
      </c>
      <c r="E121">
        <f t="shared" si="5"/>
        <v>-1.4179999999999999</v>
      </c>
      <c r="F121">
        <f t="shared" si="6"/>
        <v>-1</v>
      </c>
      <c r="G121">
        <f t="shared" si="7"/>
        <v>0</v>
      </c>
      <c r="H121" s="8">
        <f t="shared" si="8"/>
        <v>-0.40999999999999659</v>
      </c>
      <c r="I121" s="8">
        <f t="shared" si="9"/>
        <v>1.0080000000000033</v>
      </c>
    </row>
    <row r="122" spans="1:9" x14ac:dyDescent="0.2">
      <c r="A122" s="1" t="s">
        <v>11</v>
      </c>
      <c r="B122" s="2">
        <v>258</v>
      </c>
      <c r="C122" s="2">
        <v>1.264</v>
      </c>
      <c r="D122" s="2">
        <v>259.26400000000001</v>
      </c>
      <c r="E122">
        <f t="shared" si="5"/>
        <v>1.264</v>
      </c>
      <c r="F122">
        <f t="shared" si="6"/>
        <v>1</v>
      </c>
      <c r="G122">
        <f t="shared" si="7"/>
        <v>0</v>
      </c>
      <c r="H122" s="8">
        <f t="shared" si="8"/>
        <v>1.5819999999999936</v>
      </c>
      <c r="I122" s="8">
        <f t="shared" si="9"/>
        <v>2.8459999999999939</v>
      </c>
    </row>
    <row r="123" spans="1:9" x14ac:dyDescent="0.2">
      <c r="A123" s="1" t="s">
        <v>12</v>
      </c>
      <c r="B123" s="2">
        <v>261</v>
      </c>
      <c r="C123" s="2">
        <v>1.764</v>
      </c>
      <c r="D123" s="2">
        <v>262.76400000000001</v>
      </c>
      <c r="E123">
        <f t="shared" si="5"/>
        <v>-1.764</v>
      </c>
      <c r="F123">
        <f t="shared" si="6"/>
        <v>-1</v>
      </c>
      <c r="G123">
        <f t="shared" si="7"/>
        <v>0</v>
      </c>
      <c r="H123" s="8">
        <f t="shared" si="8"/>
        <v>1.73599999999999</v>
      </c>
      <c r="I123" s="8">
        <f t="shared" si="9"/>
        <v>3.4999999999999902</v>
      </c>
    </row>
    <row r="124" spans="1:9" x14ac:dyDescent="0.2">
      <c r="A124" s="1" t="s">
        <v>12</v>
      </c>
      <c r="B124" s="2">
        <v>265</v>
      </c>
      <c r="C124" s="2">
        <v>1.829</v>
      </c>
      <c r="D124" s="2">
        <v>266.82900000000001</v>
      </c>
      <c r="E124">
        <f t="shared" si="5"/>
        <v>-1.829</v>
      </c>
      <c r="F124">
        <f t="shared" si="6"/>
        <v>-1</v>
      </c>
      <c r="G124">
        <f t="shared" si="7"/>
        <v>-2</v>
      </c>
      <c r="H124" s="8">
        <f t="shared" si="8"/>
        <v>2.23599999999999</v>
      </c>
      <c r="I124" s="8">
        <f t="shared" si="9"/>
        <v>4.0649999999999897</v>
      </c>
    </row>
    <row r="125" spans="1:9" x14ac:dyDescent="0.2">
      <c r="A125" s="1" t="s">
        <v>11</v>
      </c>
      <c r="B125" s="2">
        <v>266</v>
      </c>
      <c r="C125" s="2">
        <v>1.966</v>
      </c>
      <c r="D125" s="2">
        <v>267.96600000000001</v>
      </c>
      <c r="E125">
        <f t="shared" si="5"/>
        <v>1.966</v>
      </c>
      <c r="F125">
        <f t="shared" si="6"/>
        <v>1</v>
      </c>
      <c r="G125">
        <f t="shared" si="7"/>
        <v>0</v>
      </c>
      <c r="H125" s="8">
        <f t="shared" si="8"/>
        <v>-0.82900000000000773</v>
      </c>
      <c r="I125" s="8">
        <f t="shared" si="9"/>
        <v>1.1369999999999922</v>
      </c>
    </row>
    <row r="126" spans="1:9" x14ac:dyDescent="0.2">
      <c r="A126" s="1" t="s">
        <v>12</v>
      </c>
      <c r="B126" s="2">
        <v>270</v>
      </c>
      <c r="C126" s="2">
        <v>1.2250000000000001</v>
      </c>
      <c r="D126" s="2">
        <v>271.22500000000002</v>
      </c>
      <c r="E126">
        <f t="shared" si="5"/>
        <v>-1.2250000000000001</v>
      </c>
      <c r="F126">
        <f t="shared" si="6"/>
        <v>-1</v>
      </c>
      <c r="G126">
        <f t="shared" si="7"/>
        <v>0</v>
      </c>
      <c r="H126" s="8">
        <f t="shared" si="8"/>
        <v>2.0339999999999918</v>
      </c>
      <c r="I126" s="8">
        <f t="shared" si="9"/>
        <v>3.2589999999999919</v>
      </c>
    </row>
    <row r="127" spans="1:9" x14ac:dyDescent="0.2">
      <c r="A127" s="1" t="s">
        <v>11</v>
      </c>
      <c r="B127" s="2">
        <v>273</v>
      </c>
      <c r="C127" s="2">
        <v>1.9970000000000001</v>
      </c>
      <c r="D127" s="2">
        <v>274.99700000000001</v>
      </c>
      <c r="E127">
        <f t="shared" si="5"/>
        <v>1.9970000000000001</v>
      </c>
      <c r="F127">
        <f t="shared" si="6"/>
        <v>1</v>
      </c>
      <c r="G127">
        <f t="shared" si="7"/>
        <v>0</v>
      </c>
      <c r="H127" s="8">
        <f t="shared" si="8"/>
        <v>1.7749999999999773</v>
      </c>
      <c r="I127" s="8">
        <f t="shared" si="9"/>
        <v>3.7719999999999771</v>
      </c>
    </row>
    <row r="128" spans="1:9" x14ac:dyDescent="0.2">
      <c r="A128" s="1" t="s">
        <v>11</v>
      </c>
      <c r="B128" s="2">
        <v>274</v>
      </c>
      <c r="C128" s="2">
        <v>1.6719999999999999</v>
      </c>
      <c r="D128" s="2">
        <v>275.67200000000003</v>
      </c>
      <c r="E128">
        <f t="shared" si="5"/>
        <v>1.6719999999999999</v>
      </c>
      <c r="F128">
        <f t="shared" si="6"/>
        <v>1</v>
      </c>
      <c r="G128">
        <f t="shared" si="7"/>
        <v>2</v>
      </c>
      <c r="H128" s="8">
        <f t="shared" si="8"/>
        <v>-0.9970000000000141</v>
      </c>
      <c r="I128" s="8">
        <f t="shared" si="9"/>
        <v>0.67499999999998583</v>
      </c>
    </row>
    <row r="129" spans="1:9" x14ac:dyDescent="0.2">
      <c r="A129" s="1" t="s">
        <v>11</v>
      </c>
      <c r="B129" s="2">
        <v>277</v>
      </c>
      <c r="C129" s="2">
        <v>1.431</v>
      </c>
      <c r="D129" s="2">
        <v>278.43099999999998</v>
      </c>
      <c r="E129">
        <f t="shared" si="5"/>
        <v>1.431</v>
      </c>
      <c r="F129">
        <f t="shared" si="6"/>
        <v>1</v>
      </c>
      <c r="G129">
        <f t="shared" si="7"/>
        <v>2</v>
      </c>
      <c r="H129" s="8">
        <f t="shared" si="8"/>
        <v>1.3279999999999745</v>
      </c>
      <c r="I129" s="8">
        <f t="shared" si="9"/>
        <v>2.7589999999999746</v>
      </c>
    </row>
    <row r="130" spans="1:9" x14ac:dyDescent="0.2">
      <c r="A130" s="1" t="s">
        <v>12</v>
      </c>
      <c r="B130" s="2">
        <v>281</v>
      </c>
      <c r="C130" s="2">
        <v>1.139</v>
      </c>
      <c r="D130" s="2">
        <v>282.13900000000001</v>
      </c>
      <c r="E130">
        <f t="shared" si="5"/>
        <v>-1.139</v>
      </c>
      <c r="F130">
        <f t="shared" si="6"/>
        <v>-1</v>
      </c>
      <c r="G130">
        <f t="shared" si="7"/>
        <v>0</v>
      </c>
      <c r="H130" s="8">
        <f t="shared" si="8"/>
        <v>2.5690000000000168</v>
      </c>
      <c r="I130" s="8">
        <f t="shared" si="9"/>
        <v>3.7080000000000171</v>
      </c>
    </row>
    <row r="131" spans="1:9" x14ac:dyDescent="0.2">
      <c r="A131" s="1" t="s">
        <v>11</v>
      </c>
      <c r="B131" s="2">
        <v>281</v>
      </c>
      <c r="C131" s="2">
        <v>1.048</v>
      </c>
      <c r="D131" s="2">
        <v>282.048</v>
      </c>
      <c r="E131">
        <f t="shared" ref="E131:E140" si="10">IF(A131="CHILD",C131,-C131)</f>
        <v>1.048</v>
      </c>
      <c r="F131">
        <f t="shared" ref="F131:F140" si="11">IF(A131="CHILD",1,-1)</f>
        <v>1</v>
      </c>
      <c r="G131">
        <f t="shared" si="7"/>
        <v>0</v>
      </c>
      <c r="H131" s="8">
        <f t="shared" si="8"/>
        <v>-1.13900000000001</v>
      </c>
      <c r="I131" s="8">
        <f t="shared" si="9"/>
        <v>-9.1000000000009962E-2</v>
      </c>
    </row>
    <row r="132" spans="1:9" x14ac:dyDescent="0.2">
      <c r="A132" s="1" t="s">
        <v>12</v>
      </c>
      <c r="B132" s="2">
        <v>283</v>
      </c>
      <c r="C132" s="2">
        <v>1.4339999999999999</v>
      </c>
      <c r="D132" s="2">
        <v>284.43400000000003</v>
      </c>
      <c r="E132">
        <f t="shared" si="10"/>
        <v>-1.4339999999999999</v>
      </c>
      <c r="F132">
        <f t="shared" si="11"/>
        <v>-1</v>
      </c>
      <c r="G132">
        <f t="shared" ref="G132:G139" si="12">F131+F132</f>
        <v>0</v>
      </c>
      <c r="H132" s="8">
        <f t="shared" ref="H132:H140" si="13">B132-(B131+C131)</f>
        <v>0.95199999999999818</v>
      </c>
      <c r="I132" s="8">
        <f t="shared" si="9"/>
        <v>2.3859999999999983</v>
      </c>
    </row>
    <row r="133" spans="1:9" x14ac:dyDescent="0.2">
      <c r="A133" s="1" t="s">
        <v>11</v>
      </c>
      <c r="B133" s="2">
        <v>290</v>
      </c>
      <c r="C133" s="2">
        <v>1.4630000000000001</v>
      </c>
      <c r="D133" s="2">
        <v>291.46300000000002</v>
      </c>
      <c r="E133">
        <f t="shared" si="10"/>
        <v>1.4630000000000001</v>
      </c>
      <c r="F133">
        <f t="shared" si="11"/>
        <v>1</v>
      </c>
      <c r="G133">
        <f t="shared" si="12"/>
        <v>0</v>
      </c>
      <c r="H133" s="8">
        <f t="shared" si="13"/>
        <v>5.5659999999999741</v>
      </c>
      <c r="I133" s="8">
        <f t="shared" ref="I133:I140" si="14">H133+C133</f>
        <v>7.0289999999999742</v>
      </c>
    </row>
    <row r="134" spans="1:9" x14ac:dyDescent="0.2">
      <c r="A134" s="1" t="s">
        <v>12</v>
      </c>
      <c r="B134" s="2">
        <v>291</v>
      </c>
      <c r="C134" s="2">
        <v>1.694</v>
      </c>
      <c r="D134" s="2">
        <v>292.69400000000002</v>
      </c>
      <c r="E134">
        <f t="shared" si="10"/>
        <v>-1.694</v>
      </c>
      <c r="F134">
        <f t="shared" si="11"/>
        <v>-1</v>
      </c>
      <c r="G134">
        <f t="shared" si="12"/>
        <v>0</v>
      </c>
      <c r="H134" s="8">
        <f t="shared" si="13"/>
        <v>-0.46300000000002228</v>
      </c>
      <c r="I134" s="8">
        <f t="shared" si="14"/>
        <v>1.2309999999999777</v>
      </c>
    </row>
    <row r="135" spans="1:9" x14ac:dyDescent="0.2">
      <c r="A135" s="1" t="s">
        <v>11</v>
      </c>
      <c r="B135" s="2">
        <v>292</v>
      </c>
      <c r="C135" s="2">
        <v>1.508</v>
      </c>
      <c r="D135" s="2">
        <v>293.50799999999998</v>
      </c>
      <c r="E135">
        <f t="shared" si="10"/>
        <v>1.508</v>
      </c>
      <c r="F135">
        <f t="shared" si="11"/>
        <v>1</v>
      </c>
      <c r="G135">
        <f t="shared" si="12"/>
        <v>0</v>
      </c>
      <c r="H135" s="8">
        <f t="shared" si="13"/>
        <v>-0.69400000000001683</v>
      </c>
      <c r="I135" s="8">
        <f t="shared" si="14"/>
        <v>0.81399999999998318</v>
      </c>
    </row>
    <row r="136" spans="1:9" x14ac:dyDescent="0.2">
      <c r="A136" s="1" t="s">
        <v>11</v>
      </c>
      <c r="B136" s="2">
        <v>295</v>
      </c>
      <c r="C136" s="2">
        <v>1.9430000000000001</v>
      </c>
      <c r="D136" s="2">
        <v>296.94299999999998</v>
      </c>
      <c r="E136">
        <f t="shared" si="10"/>
        <v>1.9430000000000001</v>
      </c>
      <c r="F136">
        <f t="shared" si="11"/>
        <v>1</v>
      </c>
      <c r="G136">
        <f t="shared" si="12"/>
        <v>2</v>
      </c>
      <c r="H136" s="8">
        <f t="shared" si="13"/>
        <v>1.4920000000000186</v>
      </c>
      <c r="I136" s="8">
        <f t="shared" si="14"/>
        <v>3.4350000000000187</v>
      </c>
    </row>
    <row r="137" spans="1:9" x14ac:dyDescent="0.2">
      <c r="A137" s="1" t="s">
        <v>12</v>
      </c>
      <c r="B137" s="2">
        <v>296</v>
      </c>
      <c r="C137" s="2">
        <v>1.446</v>
      </c>
      <c r="D137" s="2">
        <v>297.44600000000003</v>
      </c>
      <c r="E137">
        <f t="shared" si="10"/>
        <v>-1.446</v>
      </c>
      <c r="F137">
        <f t="shared" si="11"/>
        <v>-1</v>
      </c>
      <c r="G137">
        <f t="shared" si="12"/>
        <v>0</v>
      </c>
      <c r="H137" s="8">
        <f t="shared" si="13"/>
        <v>-0.94299999999998363</v>
      </c>
      <c r="I137" s="8">
        <f t="shared" si="14"/>
        <v>0.50300000000001632</v>
      </c>
    </row>
    <row r="138" spans="1:9" x14ac:dyDescent="0.2">
      <c r="A138" s="1" t="s">
        <v>11</v>
      </c>
      <c r="B138" s="2">
        <v>298</v>
      </c>
      <c r="C138" s="2">
        <v>1.171</v>
      </c>
      <c r="D138" s="2">
        <v>299.17099999999999</v>
      </c>
      <c r="E138">
        <f t="shared" si="10"/>
        <v>1.171</v>
      </c>
      <c r="F138">
        <f t="shared" si="11"/>
        <v>1</v>
      </c>
      <c r="G138">
        <f t="shared" si="12"/>
        <v>0</v>
      </c>
      <c r="H138" s="8">
        <f t="shared" si="13"/>
        <v>0.55399999999997362</v>
      </c>
      <c r="I138" s="8">
        <f t="shared" si="14"/>
        <v>1.7249999999999737</v>
      </c>
    </row>
    <row r="139" spans="1:9" x14ac:dyDescent="0.2">
      <c r="A139" s="1" t="s">
        <v>12</v>
      </c>
      <c r="B139" s="2">
        <v>299</v>
      </c>
      <c r="C139" s="2">
        <v>1.452</v>
      </c>
      <c r="D139" s="2">
        <v>300.452</v>
      </c>
      <c r="E139">
        <f t="shared" si="10"/>
        <v>-1.452</v>
      </c>
      <c r="F139">
        <f t="shared" si="11"/>
        <v>-1</v>
      </c>
      <c r="G139">
        <f t="shared" si="12"/>
        <v>0</v>
      </c>
      <c r="H139" s="8">
        <f t="shared" si="13"/>
        <v>-0.17099999999999227</v>
      </c>
      <c r="I139" s="8">
        <f t="shared" si="14"/>
        <v>1.2810000000000077</v>
      </c>
    </row>
    <row r="140" spans="1:9" x14ac:dyDescent="0.2">
      <c r="A140" s="1" t="s">
        <v>11</v>
      </c>
      <c r="B140" s="2">
        <v>299</v>
      </c>
      <c r="C140" s="2">
        <v>1.319</v>
      </c>
      <c r="D140" s="2">
        <v>300.31900000000002</v>
      </c>
      <c r="E140">
        <f t="shared" si="10"/>
        <v>1.319</v>
      </c>
      <c r="F140">
        <f t="shared" si="11"/>
        <v>1</v>
      </c>
      <c r="G140">
        <f>F139+F140</f>
        <v>0</v>
      </c>
      <c r="H140" s="8">
        <f t="shared" si="13"/>
        <v>-1.4519999999999982</v>
      </c>
      <c r="I140" s="8">
        <f t="shared" si="14"/>
        <v>-0.13299999999999823</v>
      </c>
    </row>
  </sheetData>
  <sortState xmlns:xlrd2="http://schemas.microsoft.com/office/spreadsheetml/2017/richdata2" ref="B2:D140">
    <sortCondition ref="B2:B140"/>
  </sortState>
  <conditionalFormatting sqref="H1:H1048576">
    <cfRule type="cellIs" dxfId="2" priority="1" operator="between">
      <formula>0</formula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D451-3433-A042-B8BD-65ECA5AC109C}">
  <dimension ref="A1:I76"/>
  <sheetViews>
    <sheetView zoomScale="150" zoomScaleNormal="150" workbookViewId="0">
      <selection activeCell="H1" sqref="H1:H1048576"/>
    </sheetView>
  </sheetViews>
  <sheetFormatPr baseColWidth="10" defaultColWidth="8.83203125" defaultRowHeight="15" x14ac:dyDescent="0.2"/>
  <cols>
    <col min="1" max="4" width="8.83203125" style="1"/>
  </cols>
  <sheetData>
    <row r="1" spans="1:9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t="s">
        <v>39</v>
      </c>
    </row>
    <row r="2" spans="1:9" x14ac:dyDescent="0.2">
      <c r="A2" s="1" t="s">
        <v>11</v>
      </c>
      <c r="B2" s="2">
        <v>0.01</v>
      </c>
      <c r="C2" s="2">
        <f>D2-B2</f>
        <v>4.4809999999999999</v>
      </c>
      <c r="D2" s="2">
        <v>4.4909999999999997</v>
      </c>
      <c r="E2">
        <f>IF(A2="CHILD",C2,-C2)</f>
        <v>4.4809999999999999</v>
      </c>
      <c r="F2">
        <f>IF(A2="CHILD",1,-1)</f>
        <v>1</v>
      </c>
      <c r="G2" t="s">
        <v>38</v>
      </c>
      <c r="H2" t="s">
        <v>38</v>
      </c>
    </row>
    <row r="3" spans="1:9" x14ac:dyDescent="0.2">
      <c r="A3" s="1" t="s">
        <v>12</v>
      </c>
      <c r="B3" s="2">
        <v>4.01</v>
      </c>
      <c r="C3" s="2">
        <f t="shared" ref="C3:C38" si="0">D3-B3</f>
        <v>1.548</v>
      </c>
      <c r="D3" s="2">
        <v>5.5579999999999998</v>
      </c>
      <c r="E3">
        <f t="shared" ref="E3:E38" si="1">IF(A3="CHILD",C3,-C3)</f>
        <v>-1.548</v>
      </c>
      <c r="F3">
        <f t="shared" ref="F3:F38" si="2">IF(A3="CHILD",1,-1)</f>
        <v>-1</v>
      </c>
      <c r="G3">
        <f t="shared" ref="G3:G66" si="3">F2+F3</f>
        <v>0</v>
      </c>
      <c r="H3" s="8">
        <f>B3-(B2+C2)</f>
        <v>-0.48099999999999987</v>
      </c>
      <c r="I3" s="8">
        <f>H3+C3</f>
        <v>1.0670000000000002</v>
      </c>
    </row>
    <row r="4" spans="1:9" x14ac:dyDescent="0.2">
      <c r="A4" s="1" t="s">
        <v>11</v>
      </c>
      <c r="B4" s="2">
        <v>5.81</v>
      </c>
      <c r="C4" s="2">
        <f t="shared" si="0"/>
        <v>15.709</v>
      </c>
      <c r="D4" s="2">
        <v>21.518999999999998</v>
      </c>
      <c r="E4">
        <f t="shared" si="1"/>
        <v>15.709</v>
      </c>
      <c r="F4">
        <f t="shared" si="2"/>
        <v>1</v>
      </c>
      <c r="G4">
        <f t="shared" si="3"/>
        <v>0</v>
      </c>
      <c r="H4" s="8">
        <f>B4-(B3+C3)</f>
        <v>0.25199999999999978</v>
      </c>
      <c r="I4" s="8">
        <f t="shared" ref="I3:I38" si="4">H4+C4</f>
        <v>15.960999999999999</v>
      </c>
    </row>
    <row r="5" spans="1:9" x14ac:dyDescent="0.2">
      <c r="A5" s="1" t="s">
        <v>12</v>
      </c>
      <c r="B5" s="2">
        <v>21.3</v>
      </c>
      <c r="C5" s="2">
        <f t="shared" si="0"/>
        <v>2.8949999999999996</v>
      </c>
      <c r="D5" s="2">
        <v>24.195</v>
      </c>
      <c r="E5">
        <f t="shared" si="1"/>
        <v>-2.8949999999999996</v>
      </c>
      <c r="F5">
        <f t="shared" si="2"/>
        <v>-1</v>
      </c>
      <c r="G5">
        <f t="shared" si="3"/>
        <v>0</v>
      </c>
      <c r="H5" s="8">
        <f t="shared" ref="H5:H68" si="5">B5-(B4+C4)</f>
        <v>-0.21899999999999764</v>
      </c>
      <c r="I5" s="8">
        <f t="shared" si="4"/>
        <v>2.6760000000000019</v>
      </c>
    </row>
    <row r="6" spans="1:9" x14ac:dyDescent="0.2">
      <c r="A6" s="1" t="s">
        <v>11</v>
      </c>
      <c r="B6" s="2">
        <v>25.5</v>
      </c>
      <c r="C6" s="2">
        <f t="shared" si="0"/>
        <v>5.9830000000000005</v>
      </c>
      <c r="D6" s="2">
        <v>31.483000000000001</v>
      </c>
      <c r="E6">
        <f t="shared" si="1"/>
        <v>5.9830000000000005</v>
      </c>
      <c r="F6">
        <f t="shared" si="2"/>
        <v>1</v>
      </c>
      <c r="G6">
        <f t="shared" si="3"/>
        <v>0</v>
      </c>
      <c r="H6" s="8">
        <f t="shared" si="5"/>
        <v>1.3049999999999997</v>
      </c>
      <c r="I6" s="8">
        <f t="shared" si="4"/>
        <v>7.2880000000000003</v>
      </c>
    </row>
    <row r="7" spans="1:9" x14ac:dyDescent="0.2">
      <c r="A7" s="1" t="s">
        <v>12</v>
      </c>
      <c r="B7" s="2">
        <v>30.4</v>
      </c>
      <c r="C7" s="2">
        <f t="shared" si="0"/>
        <v>1.9650000000000034</v>
      </c>
      <c r="D7" s="2">
        <v>32.365000000000002</v>
      </c>
      <c r="E7">
        <f t="shared" si="1"/>
        <v>-1.9650000000000034</v>
      </c>
      <c r="F7">
        <f t="shared" si="2"/>
        <v>-1</v>
      </c>
      <c r="G7">
        <f t="shared" si="3"/>
        <v>0</v>
      </c>
      <c r="H7" s="8">
        <f t="shared" si="5"/>
        <v>-1.083000000000002</v>
      </c>
      <c r="I7" s="8">
        <f t="shared" si="4"/>
        <v>0.88200000000000145</v>
      </c>
    </row>
    <row r="8" spans="1:9" x14ac:dyDescent="0.2">
      <c r="A8" s="1" t="s">
        <v>11</v>
      </c>
      <c r="B8" s="2">
        <v>32.9</v>
      </c>
      <c r="C8" s="2">
        <f t="shared" si="0"/>
        <v>1.8310000000000031</v>
      </c>
      <c r="D8" s="2">
        <v>34.731000000000002</v>
      </c>
      <c r="E8">
        <f t="shared" si="1"/>
        <v>1.8310000000000031</v>
      </c>
      <c r="F8">
        <f t="shared" si="2"/>
        <v>1</v>
      </c>
      <c r="G8">
        <f t="shared" si="3"/>
        <v>0</v>
      </c>
      <c r="H8" s="8">
        <f t="shared" si="5"/>
        <v>0.53499999999999659</v>
      </c>
      <c r="I8" s="8">
        <f t="shared" si="4"/>
        <v>2.3659999999999997</v>
      </c>
    </row>
    <row r="9" spans="1:9" x14ac:dyDescent="0.2">
      <c r="A9" s="1" t="s">
        <v>12</v>
      </c>
      <c r="B9" s="2">
        <v>34.799999999999997</v>
      </c>
      <c r="C9" s="2">
        <f t="shared" si="0"/>
        <v>1.1659999999999968</v>
      </c>
      <c r="D9" s="2">
        <v>35.965999999999994</v>
      </c>
      <c r="E9">
        <f t="shared" si="1"/>
        <v>-1.1659999999999968</v>
      </c>
      <c r="F9">
        <f t="shared" si="2"/>
        <v>-1</v>
      </c>
      <c r="G9">
        <f t="shared" si="3"/>
        <v>0</v>
      </c>
      <c r="H9" s="8">
        <f t="shared" si="5"/>
        <v>6.8999999999995509E-2</v>
      </c>
      <c r="I9" s="8">
        <f t="shared" si="4"/>
        <v>1.2349999999999923</v>
      </c>
    </row>
    <row r="10" spans="1:9" x14ac:dyDescent="0.2">
      <c r="A10" s="1" t="s">
        <v>11</v>
      </c>
      <c r="B10" s="2">
        <v>35</v>
      </c>
      <c r="C10" s="2">
        <f t="shared" si="0"/>
        <v>1.0069999999999979</v>
      </c>
      <c r="D10" s="2">
        <v>36.006999999999998</v>
      </c>
      <c r="E10">
        <f t="shared" si="1"/>
        <v>1.0069999999999979</v>
      </c>
      <c r="F10">
        <f t="shared" si="2"/>
        <v>1</v>
      </c>
      <c r="G10">
        <f t="shared" si="3"/>
        <v>0</v>
      </c>
      <c r="H10" s="8">
        <f t="shared" si="5"/>
        <v>-0.96599999999999397</v>
      </c>
      <c r="I10" s="8">
        <f t="shared" si="4"/>
        <v>4.1000000000003922E-2</v>
      </c>
    </row>
    <row r="11" spans="1:9" x14ac:dyDescent="0.2">
      <c r="A11" s="1" t="s">
        <v>12</v>
      </c>
      <c r="B11" s="2">
        <v>37.4</v>
      </c>
      <c r="C11" s="2">
        <f t="shared" si="0"/>
        <v>5.3840000000000003</v>
      </c>
      <c r="D11" s="2">
        <v>42.783999999999999</v>
      </c>
      <c r="E11">
        <f t="shared" si="1"/>
        <v>-5.3840000000000003</v>
      </c>
      <c r="F11">
        <f t="shared" si="2"/>
        <v>-1</v>
      </c>
      <c r="G11">
        <f t="shared" si="3"/>
        <v>0</v>
      </c>
      <c r="H11" s="8">
        <f t="shared" si="5"/>
        <v>1.3930000000000007</v>
      </c>
      <c r="I11" s="8">
        <f t="shared" si="4"/>
        <v>6.777000000000001</v>
      </c>
    </row>
    <row r="12" spans="1:9" x14ac:dyDescent="0.2">
      <c r="A12" s="1" t="s">
        <v>11</v>
      </c>
      <c r="B12" s="2">
        <v>45.4</v>
      </c>
      <c r="C12" s="2">
        <f t="shared" si="0"/>
        <v>1.2349999999999994</v>
      </c>
      <c r="D12" s="2">
        <v>46.634999999999998</v>
      </c>
      <c r="E12">
        <f t="shared" si="1"/>
        <v>1.2349999999999994</v>
      </c>
      <c r="F12">
        <f t="shared" si="2"/>
        <v>1</v>
      </c>
      <c r="G12">
        <f t="shared" si="3"/>
        <v>0</v>
      </c>
      <c r="H12" s="8">
        <f t="shared" si="5"/>
        <v>2.6159999999999997</v>
      </c>
      <c r="I12" s="8">
        <f t="shared" si="4"/>
        <v>3.8509999999999991</v>
      </c>
    </row>
    <row r="13" spans="1:9" x14ac:dyDescent="0.2">
      <c r="A13" s="1" t="s">
        <v>12</v>
      </c>
      <c r="B13" s="2">
        <v>45.7</v>
      </c>
      <c r="C13" s="2">
        <f t="shared" si="0"/>
        <v>1.4279999999999973</v>
      </c>
      <c r="D13" s="2">
        <v>47.128</v>
      </c>
      <c r="E13">
        <f t="shared" si="1"/>
        <v>-1.4279999999999973</v>
      </c>
      <c r="F13">
        <f t="shared" si="2"/>
        <v>-1</v>
      </c>
      <c r="G13">
        <f t="shared" si="3"/>
        <v>0</v>
      </c>
      <c r="H13" s="8">
        <f t="shared" si="5"/>
        <v>-0.93499999999999517</v>
      </c>
      <c r="I13" s="8">
        <f t="shared" si="4"/>
        <v>0.4930000000000021</v>
      </c>
    </row>
    <row r="14" spans="1:9" x14ac:dyDescent="0.2">
      <c r="A14" s="1" t="s">
        <v>11</v>
      </c>
      <c r="B14" s="2">
        <v>48.1</v>
      </c>
      <c r="C14" s="2">
        <f t="shared" si="0"/>
        <v>1.4609999999999985</v>
      </c>
      <c r="D14" s="2">
        <v>49.561</v>
      </c>
      <c r="E14">
        <f t="shared" si="1"/>
        <v>1.4609999999999985</v>
      </c>
      <c r="F14">
        <f t="shared" si="2"/>
        <v>1</v>
      </c>
      <c r="G14">
        <f t="shared" si="3"/>
        <v>0</v>
      </c>
      <c r="H14" s="8">
        <f t="shared" si="5"/>
        <v>0.97200000000000131</v>
      </c>
      <c r="I14" s="8">
        <f t="shared" si="4"/>
        <v>2.4329999999999998</v>
      </c>
    </row>
    <row r="15" spans="1:9" x14ac:dyDescent="0.2">
      <c r="A15" s="1" t="s">
        <v>12</v>
      </c>
      <c r="B15" s="2">
        <v>52.2</v>
      </c>
      <c r="C15" s="2">
        <f t="shared" si="0"/>
        <v>10.863</v>
      </c>
      <c r="D15" s="2">
        <v>63.063000000000002</v>
      </c>
      <c r="E15">
        <f t="shared" si="1"/>
        <v>-10.863</v>
      </c>
      <c r="F15">
        <f t="shared" si="2"/>
        <v>-1</v>
      </c>
      <c r="G15">
        <f t="shared" si="3"/>
        <v>0</v>
      </c>
      <c r="H15" s="8">
        <f t="shared" si="5"/>
        <v>2.6390000000000029</v>
      </c>
      <c r="I15" s="8">
        <f t="shared" si="4"/>
        <v>13.502000000000002</v>
      </c>
    </row>
    <row r="16" spans="1:9" x14ac:dyDescent="0.2">
      <c r="A16" s="1" t="s">
        <v>11</v>
      </c>
      <c r="B16" s="2">
        <v>63.3</v>
      </c>
      <c r="C16" s="2">
        <f t="shared" si="0"/>
        <v>1.5939999999999941</v>
      </c>
      <c r="D16" s="2">
        <v>64.893999999999991</v>
      </c>
      <c r="E16">
        <f t="shared" si="1"/>
        <v>1.5939999999999941</v>
      </c>
      <c r="F16">
        <f t="shared" si="2"/>
        <v>1</v>
      </c>
      <c r="G16">
        <f t="shared" si="3"/>
        <v>0</v>
      </c>
      <c r="H16" s="8">
        <f t="shared" si="5"/>
        <v>0.23699999999999477</v>
      </c>
      <c r="I16" s="8">
        <f t="shared" si="4"/>
        <v>1.8309999999999889</v>
      </c>
    </row>
    <row r="17" spans="1:9" x14ac:dyDescent="0.2">
      <c r="A17" s="1" t="s">
        <v>12</v>
      </c>
      <c r="B17" s="2">
        <v>63.5</v>
      </c>
      <c r="C17" s="2">
        <f t="shared" si="0"/>
        <v>5.9769999999999897</v>
      </c>
      <c r="D17" s="2">
        <v>69.47699999999999</v>
      </c>
      <c r="E17">
        <f t="shared" si="1"/>
        <v>-5.9769999999999897</v>
      </c>
      <c r="F17">
        <f t="shared" si="2"/>
        <v>-1</v>
      </c>
      <c r="G17">
        <f t="shared" si="3"/>
        <v>0</v>
      </c>
      <c r="H17" s="8">
        <f t="shared" si="5"/>
        <v>-1.3939999999999912</v>
      </c>
      <c r="I17" s="8">
        <f t="shared" si="4"/>
        <v>4.5829999999999984</v>
      </c>
    </row>
    <row r="18" spans="1:9" x14ac:dyDescent="0.2">
      <c r="A18" s="1" t="s">
        <v>11</v>
      </c>
      <c r="B18" s="2">
        <v>68.099999999999994</v>
      </c>
      <c r="C18" s="2">
        <f t="shared" si="0"/>
        <v>1.811000000000007</v>
      </c>
      <c r="D18" s="2">
        <v>69.911000000000001</v>
      </c>
      <c r="E18">
        <f t="shared" si="1"/>
        <v>1.811000000000007</v>
      </c>
      <c r="F18">
        <f t="shared" si="2"/>
        <v>1</v>
      </c>
      <c r="G18">
        <f t="shared" si="3"/>
        <v>0</v>
      </c>
      <c r="H18" s="8">
        <f t="shared" si="5"/>
        <v>-1.3769999999999953</v>
      </c>
      <c r="I18" s="8">
        <f t="shared" si="4"/>
        <v>0.43400000000001171</v>
      </c>
    </row>
    <row r="19" spans="1:9" x14ac:dyDescent="0.2">
      <c r="A19" s="1" t="s">
        <v>12</v>
      </c>
      <c r="B19" s="2">
        <v>69.900000000000006</v>
      </c>
      <c r="C19" s="2">
        <f t="shared" si="0"/>
        <v>1.1830000000000069</v>
      </c>
      <c r="D19" s="2">
        <v>71.083000000000013</v>
      </c>
      <c r="E19">
        <f t="shared" si="1"/>
        <v>-1.1830000000000069</v>
      </c>
      <c r="F19">
        <f t="shared" si="2"/>
        <v>-1</v>
      </c>
      <c r="G19">
        <f t="shared" si="3"/>
        <v>0</v>
      </c>
      <c r="H19" s="8">
        <f t="shared" si="5"/>
        <v>-1.099999999999568E-2</v>
      </c>
      <c r="I19" s="8">
        <f t="shared" si="4"/>
        <v>1.1720000000000113</v>
      </c>
    </row>
    <row r="20" spans="1:9" x14ac:dyDescent="0.2">
      <c r="A20" s="1" t="s">
        <v>11</v>
      </c>
      <c r="B20" s="2">
        <v>71.900000000000006</v>
      </c>
      <c r="C20" s="2">
        <f t="shared" si="0"/>
        <v>1.2729999999999961</v>
      </c>
      <c r="D20" s="2">
        <v>73.173000000000002</v>
      </c>
      <c r="E20">
        <f t="shared" si="1"/>
        <v>1.2729999999999961</v>
      </c>
      <c r="F20">
        <f t="shared" si="2"/>
        <v>1</v>
      </c>
      <c r="G20">
        <f t="shared" si="3"/>
        <v>0</v>
      </c>
      <c r="H20" s="8">
        <f t="shared" si="5"/>
        <v>0.81699999999999307</v>
      </c>
      <c r="I20" s="8">
        <f t="shared" si="4"/>
        <v>2.0899999999999892</v>
      </c>
    </row>
    <row r="21" spans="1:9" x14ac:dyDescent="0.2">
      <c r="A21" s="1" t="s">
        <v>12</v>
      </c>
      <c r="B21" s="2">
        <v>72.3</v>
      </c>
      <c r="C21" s="2">
        <f t="shared" si="0"/>
        <v>7.1829999999999927</v>
      </c>
      <c r="D21" s="2">
        <v>79.48299999999999</v>
      </c>
      <c r="E21">
        <f t="shared" si="1"/>
        <v>-7.1829999999999927</v>
      </c>
      <c r="F21">
        <f t="shared" si="2"/>
        <v>-1</v>
      </c>
      <c r="G21">
        <f t="shared" si="3"/>
        <v>0</v>
      </c>
      <c r="H21" s="8">
        <f t="shared" si="5"/>
        <v>-0.87300000000000466</v>
      </c>
      <c r="I21" s="8">
        <f t="shared" si="4"/>
        <v>6.3099999999999881</v>
      </c>
    </row>
    <row r="22" spans="1:9" x14ac:dyDescent="0.2">
      <c r="A22" s="1" t="s">
        <v>11</v>
      </c>
      <c r="B22" s="2">
        <v>78.5</v>
      </c>
      <c r="C22" s="2">
        <f t="shared" si="0"/>
        <v>1.2669999999999959</v>
      </c>
      <c r="D22" s="2">
        <v>79.766999999999996</v>
      </c>
      <c r="E22">
        <f t="shared" si="1"/>
        <v>1.2669999999999959</v>
      </c>
      <c r="F22">
        <f t="shared" si="2"/>
        <v>1</v>
      </c>
      <c r="G22">
        <f t="shared" si="3"/>
        <v>0</v>
      </c>
      <c r="H22" s="8">
        <f t="shared" si="5"/>
        <v>-0.98299999999998988</v>
      </c>
      <c r="I22" s="8">
        <f t="shared" si="4"/>
        <v>0.28400000000000603</v>
      </c>
    </row>
    <row r="23" spans="1:9" x14ac:dyDescent="0.2">
      <c r="A23" s="1" t="s">
        <v>12</v>
      </c>
      <c r="B23" s="2">
        <v>80</v>
      </c>
      <c r="C23" s="2">
        <f t="shared" si="0"/>
        <v>4.13900000000001</v>
      </c>
      <c r="D23" s="2">
        <v>84.13900000000001</v>
      </c>
      <c r="E23">
        <f t="shared" si="1"/>
        <v>-4.13900000000001</v>
      </c>
      <c r="F23">
        <f t="shared" si="2"/>
        <v>-1</v>
      </c>
      <c r="G23">
        <f t="shared" si="3"/>
        <v>0</v>
      </c>
      <c r="H23" s="8">
        <f t="shared" si="5"/>
        <v>0.23300000000000409</v>
      </c>
      <c r="I23" s="8">
        <f t="shared" si="4"/>
        <v>4.3720000000000141</v>
      </c>
    </row>
    <row r="24" spans="1:9" x14ac:dyDescent="0.2">
      <c r="A24" s="1" t="s">
        <v>11</v>
      </c>
      <c r="B24" s="2">
        <v>86.6</v>
      </c>
      <c r="C24" s="2">
        <f t="shared" si="0"/>
        <v>1.1500000000000057</v>
      </c>
      <c r="D24" s="2">
        <v>87.75</v>
      </c>
      <c r="E24">
        <f t="shared" si="1"/>
        <v>1.1500000000000057</v>
      </c>
      <c r="F24">
        <f t="shared" si="2"/>
        <v>1</v>
      </c>
      <c r="G24">
        <f t="shared" si="3"/>
        <v>0</v>
      </c>
      <c r="H24" s="8">
        <f t="shared" si="5"/>
        <v>2.4609999999999843</v>
      </c>
      <c r="I24" s="8">
        <f t="shared" si="4"/>
        <v>3.61099999999999</v>
      </c>
    </row>
    <row r="25" spans="1:9" x14ac:dyDescent="0.2">
      <c r="A25" s="1" t="s">
        <v>12</v>
      </c>
      <c r="B25" s="2">
        <v>89.9</v>
      </c>
      <c r="C25" s="2">
        <f t="shared" si="0"/>
        <v>1.2169999999999987</v>
      </c>
      <c r="D25" s="2">
        <v>91.117000000000004</v>
      </c>
      <c r="E25">
        <f t="shared" si="1"/>
        <v>-1.2169999999999987</v>
      </c>
      <c r="F25">
        <f t="shared" si="2"/>
        <v>-1</v>
      </c>
      <c r="G25">
        <f t="shared" si="3"/>
        <v>0</v>
      </c>
      <c r="H25" s="8">
        <f t="shared" si="5"/>
        <v>2.1500000000000057</v>
      </c>
      <c r="I25" s="8">
        <f t="shared" si="4"/>
        <v>3.3670000000000044</v>
      </c>
    </row>
    <row r="26" spans="1:9" x14ac:dyDescent="0.2">
      <c r="A26" s="1" t="s">
        <v>11</v>
      </c>
      <c r="B26" s="2">
        <v>92.5</v>
      </c>
      <c r="C26" s="2">
        <f t="shared" si="0"/>
        <v>1.1089999999999947</v>
      </c>
      <c r="D26" s="2">
        <v>93.608999999999995</v>
      </c>
      <c r="E26">
        <f t="shared" si="1"/>
        <v>1.1089999999999947</v>
      </c>
      <c r="F26">
        <f t="shared" si="2"/>
        <v>1</v>
      </c>
      <c r="G26">
        <f t="shared" si="3"/>
        <v>0</v>
      </c>
      <c r="H26" s="8">
        <f t="shared" si="5"/>
        <v>1.3829999999999956</v>
      </c>
      <c r="I26" s="8">
        <f t="shared" si="4"/>
        <v>2.4919999999999902</v>
      </c>
    </row>
    <row r="27" spans="1:9" x14ac:dyDescent="0.2">
      <c r="A27" s="1" t="s">
        <v>12</v>
      </c>
      <c r="B27" s="2">
        <v>94.7</v>
      </c>
      <c r="C27" s="2">
        <f t="shared" si="0"/>
        <v>1.6089999999999947</v>
      </c>
      <c r="D27" s="2">
        <v>96.308999999999997</v>
      </c>
      <c r="E27">
        <f t="shared" si="1"/>
        <v>-1.6089999999999947</v>
      </c>
      <c r="F27">
        <f t="shared" si="2"/>
        <v>-1</v>
      </c>
      <c r="G27">
        <f t="shared" si="3"/>
        <v>0</v>
      </c>
      <c r="H27" s="8">
        <f t="shared" si="5"/>
        <v>1.0910000000000082</v>
      </c>
      <c r="I27" s="8">
        <f t="shared" si="4"/>
        <v>2.7000000000000028</v>
      </c>
    </row>
    <row r="28" spans="1:9" x14ac:dyDescent="0.2">
      <c r="A28" s="1" t="s">
        <v>11</v>
      </c>
      <c r="B28" s="2">
        <v>95.9</v>
      </c>
      <c r="C28" s="2">
        <f t="shared" si="0"/>
        <v>1.480000000000004</v>
      </c>
      <c r="D28" s="2">
        <v>97.38000000000001</v>
      </c>
      <c r="E28">
        <f t="shared" si="1"/>
        <v>1.480000000000004</v>
      </c>
      <c r="F28">
        <f t="shared" si="2"/>
        <v>1</v>
      </c>
      <c r="G28">
        <f t="shared" si="3"/>
        <v>0</v>
      </c>
      <c r="H28" s="8">
        <f t="shared" si="5"/>
        <v>-0.40899999999999181</v>
      </c>
      <c r="I28" s="8">
        <f t="shared" si="4"/>
        <v>1.0710000000000122</v>
      </c>
    </row>
    <row r="29" spans="1:9" x14ac:dyDescent="0.2">
      <c r="A29" s="1" t="s">
        <v>12</v>
      </c>
      <c r="B29" s="2">
        <v>97.5</v>
      </c>
      <c r="C29" s="2">
        <f t="shared" si="0"/>
        <v>1.0360000000000014</v>
      </c>
      <c r="D29" s="2">
        <v>98.536000000000001</v>
      </c>
      <c r="E29">
        <f t="shared" si="1"/>
        <v>-1.0360000000000014</v>
      </c>
      <c r="F29">
        <f t="shared" si="2"/>
        <v>-1</v>
      </c>
      <c r="G29">
        <f t="shared" si="3"/>
        <v>0</v>
      </c>
      <c r="H29" s="8">
        <f t="shared" si="5"/>
        <v>0.11999999999999034</v>
      </c>
      <c r="I29" s="8">
        <f t="shared" si="4"/>
        <v>1.1559999999999917</v>
      </c>
    </row>
    <row r="30" spans="1:9" x14ac:dyDescent="0.2">
      <c r="A30" s="1" t="s">
        <v>11</v>
      </c>
      <c r="B30" s="2">
        <v>98.9</v>
      </c>
      <c r="C30" s="2">
        <f t="shared" si="0"/>
        <v>1.4339999999999975</v>
      </c>
      <c r="D30" s="2">
        <v>100.334</v>
      </c>
      <c r="E30">
        <f t="shared" si="1"/>
        <v>1.4339999999999975</v>
      </c>
      <c r="F30">
        <f t="shared" si="2"/>
        <v>1</v>
      </c>
      <c r="G30">
        <f t="shared" si="3"/>
        <v>0</v>
      </c>
      <c r="H30" s="8">
        <f t="shared" si="5"/>
        <v>0.36400000000000432</v>
      </c>
      <c r="I30" s="8">
        <f t="shared" si="4"/>
        <v>1.7980000000000018</v>
      </c>
    </row>
    <row r="31" spans="1:9" x14ac:dyDescent="0.2">
      <c r="A31" s="1" t="s">
        <v>12</v>
      </c>
      <c r="B31" s="2">
        <v>100</v>
      </c>
      <c r="C31" s="2">
        <f t="shared" si="0"/>
        <v>1.5150000000000006</v>
      </c>
      <c r="D31" s="2">
        <v>101.515</v>
      </c>
      <c r="E31">
        <f t="shared" si="1"/>
        <v>-1.5150000000000006</v>
      </c>
      <c r="F31">
        <f t="shared" si="2"/>
        <v>-1</v>
      </c>
      <c r="G31">
        <f t="shared" si="3"/>
        <v>0</v>
      </c>
      <c r="H31" s="8">
        <f t="shared" si="5"/>
        <v>-0.33400000000000318</v>
      </c>
      <c r="I31" s="8">
        <f t="shared" si="4"/>
        <v>1.1809999999999974</v>
      </c>
    </row>
    <row r="32" spans="1:9" x14ac:dyDescent="0.2">
      <c r="A32" s="1" t="s">
        <v>11</v>
      </c>
      <c r="B32" s="2">
        <v>100</v>
      </c>
      <c r="C32" s="2">
        <f t="shared" si="0"/>
        <v>3.7369999999999948</v>
      </c>
      <c r="D32" s="2">
        <v>103.73699999999999</v>
      </c>
      <c r="E32">
        <f t="shared" si="1"/>
        <v>3.7369999999999948</v>
      </c>
      <c r="F32">
        <f t="shared" si="2"/>
        <v>1</v>
      </c>
      <c r="G32">
        <f t="shared" si="3"/>
        <v>0</v>
      </c>
      <c r="H32" s="8">
        <f t="shared" si="5"/>
        <v>-1.5150000000000006</v>
      </c>
      <c r="I32" s="8">
        <f t="shared" si="4"/>
        <v>2.2219999999999942</v>
      </c>
    </row>
    <row r="33" spans="1:9" x14ac:dyDescent="0.2">
      <c r="A33" s="1" t="s">
        <v>12</v>
      </c>
      <c r="B33" s="2">
        <v>103</v>
      </c>
      <c r="C33" s="2">
        <f t="shared" si="0"/>
        <v>1.9110000000000014</v>
      </c>
      <c r="D33" s="2">
        <v>104.911</v>
      </c>
      <c r="E33">
        <f t="shared" si="1"/>
        <v>-1.9110000000000014</v>
      </c>
      <c r="F33">
        <f t="shared" si="2"/>
        <v>-1</v>
      </c>
      <c r="G33">
        <f t="shared" si="3"/>
        <v>0</v>
      </c>
      <c r="H33" s="8">
        <f t="shared" si="5"/>
        <v>-0.73699999999999477</v>
      </c>
      <c r="I33" s="8">
        <f t="shared" si="4"/>
        <v>1.1740000000000066</v>
      </c>
    </row>
    <row r="34" spans="1:9" x14ac:dyDescent="0.2">
      <c r="A34" s="1" t="s">
        <v>11</v>
      </c>
      <c r="B34" s="2">
        <v>106</v>
      </c>
      <c r="C34" s="2">
        <f t="shared" si="0"/>
        <v>7.2399999999999949</v>
      </c>
      <c r="D34" s="2">
        <v>113.24</v>
      </c>
      <c r="E34">
        <f t="shared" si="1"/>
        <v>7.2399999999999949</v>
      </c>
      <c r="F34">
        <f t="shared" si="2"/>
        <v>1</v>
      </c>
      <c r="G34">
        <f t="shared" si="3"/>
        <v>0</v>
      </c>
      <c r="H34" s="8">
        <f t="shared" si="5"/>
        <v>1.0889999999999986</v>
      </c>
      <c r="I34" s="8">
        <f t="shared" si="4"/>
        <v>8.3289999999999935</v>
      </c>
    </row>
    <row r="35" spans="1:9" x14ac:dyDescent="0.2">
      <c r="A35" s="1" t="s">
        <v>12</v>
      </c>
      <c r="B35" s="2">
        <v>113</v>
      </c>
      <c r="C35" s="2">
        <f t="shared" si="0"/>
        <v>1.8199999999999932</v>
      </c>
      <c r="D35" s="2">
        <v>114.82</v>
      </c>
      <c r="E35">
        <f t="shared" si="1"/>
        <v>-1.8199999999999932</v>
      </c>
      <c r="F35">
        <f t="shared" si="2"/>
        <v>-1</v>
      </c>
      <c r="G35">
        <f t="shared" si="3"/>
        <v>0</v>
      </c>
      <c r="H35" s="8">
        <f t="shared" si="5"/>
        <v>-0.23999999999999488</v>
      </c>
      <c r="I35" s="8">
        <f t="shared" si="4"/>
        <v>1.5799999999999983</v>
      </c>
    </row>
    <row r="36" spans="1:9" x14ac:dyDescent="0.2">
      <c r="A36" s="1" t="s">
        <v>11</v>
      </c>
      <c r="B36" s="2">
        <v>117</v>
      </c>
      <c r="C36" s="2">
        <f t="shared" si="0"/>
        <v>3.0280000000000058</v>
      </c>
      <c r="D36" s="2">
        <v>120.02800000000001</v>
      </c>
      <c r="E36">
        <f t="shared" si="1"/>
        <v>3.0280000000000058</v>
      </c>
      <c r="F36">
        <f t="shared" si="2"/>
        <v>1</v>
      </c>
      <c r="G36">
        <f t="shared" si="3"/>
        <v>0</v>
      </c>
      <c r="H36" s="8">
        <f t="shared" si="5"/>
        <v>2.1800000000000068</v>
      </c>
      <c r="I36" s="8">
        <f t="shared" si="4"/>
        <v>5.2080000000000126</v>
      </c>
    </row>
    <row r="37" spans="1:9" x14ac:dyDescent="0.2">
      <c r="A37" s="1" t="s">
        <v>12</v>
      </c>
      <c r="B37" s="2">
        <v>124</v>
      </c>
      <c r="C37" s="2">
        <f t="shared" si="0"/>
        <v>1.8810000000000002</v>
      </c>
      <c r="D37" s="2">
        <v>125.881</v>
      </c>
      <c r="E37">
        <f t="shared" si="1"/>
        <v>-1.8810000000000002</v>
      </c>
      <c r="F37">
        <f t="shared" si="2"/>
        <v>-1</v>
      </c>
      <c r="G37">
        <f t="shared" si="3"/>
        <v>0</v>
      </c>
      <c r="H37" s="8">
        <f t="shared" si="5"/>
        <v>3.9719999999999942</v>
      </c>
      <c r="I37" s="8">
        <f t="shared" si="4"/>
        <v>5.8529999999999944</v>
      </c>
    </row>
    <row r="38" spans="1:9" x14ac:dyDescent="0.2">
      <c r="A38" s="1" t="s">
        <v>11</v>
      </c>
      <c r="B38" s="2">
        <v>127</v>
      </c>
      <c r="C38" s="2">
        <f t="shared" si="0"/>
        <v>6.3379999999999939</v>
      </c>
      <c r="D38" s="2">
        <v>133.33799999999999</v>
      </c>
      <c r="E38">
        <f t="shared" si="1"/>
        <v>6.3379999999999939</v>
      </c>
      <c r="F38">
        <f t="shared" si="2"/>
        <v>1</v>
      </c>
      <c r="G38">
        <f t="shared" si="3"/>
        <v>0</v>
      </c>
      <c r="H38" s="8">
        <f t="shared" si="5"/>
        <v>1.1189999999999998</v>
      </c>
      <c r="I38" s="8">
        <f t="shared" si="4"/>
        <v>7.4569999999999936</v>
      </c>
    </row>
    <row r="39" spans="1:9" x14ac:dyDescent="0.2">
      <c r="A39" s="1" t="s">
        <v>12</v>
      </c>
      <c r="B39" s="2">
        <v>134</v>
      </c>
      <c r="C39" s="2">
        <f t="shared" ref="C39:C70" si="6">D39-B39</f>
        <v>1.320999999999998</v>
      </c>
      <c r="D39" s="2">
        <v>135.321</v>
      </c>
      <c r="E39">
        <f t="shared" ref="E39:E67" si="7">IF(A39="CHILD",C39,-C39)</f>
        <v>-1.320999999999998</v>
      </c>
      <c r="F39">
        <f t="shared" ref="F39:F67" si="8">IF(A39="CHILD",1,-1)</f>
        <v>-1</v>
      </c>
      <c r="G39">
        <f t="shared" si="3"/>
        <v>0</v>
      </c>
      <c r="H39" s="8">
        <f t="shared" si="5"/>
        <v>0.66200000000000614</v>
      </c>
      <c r="I39" s="8">
        <f t="shared" ref="I39:I69" si="9">H39+C39</f>
        <v>1.9830000000000041</v>
      </c>
    </row>
    <row r="40" spans="1:9" x14ac:dyDescent="0.2">
      <c r="A40" s="1" t="s">
        <v>11</v>
      </c>
      <c r="B40" s="2">
        <v>134</v>
      </c>
      <c r="C40" s="2">
        <f t="shared" si="6"/>
        <v>1.421999999999997</v>
      </c>
      <c r="D40" s="2">
        <v>135.422</v>
      </c>
      <c r="E40">
        <f t="shared" si="7"/>
        <v>1.421999999999997</v>
      </c>
      <c r="F40">
        <f t="shared" si="8"/>
        <v>1</v>
      </c>
      <c r="G40">
        <f t="shared" si="3"/>
        <v>0</v>
      </c>
      <c r="H40" s="8">
        <f t="shared" si="5"/>
        <v>-1.320999999999998</v>
      </c>
      <c r="I40" s="8">
        <f t="shared" si="9"/>
        <v>0.10099999999999909</v>
      </c>
    </row>
    <row r="41" spans="1:9" x14ac:dyDescent="0.2">
      <c r="A41" s="1" t="s">
        <v>12</v>
      </c>
      <c r="B41" s="2">
        <v>135</v>
      </c>
      <c r="C41" s="2">
        <f t="shared" si="6"/>
        <v>1.1539999999999964</v>
      </c>
      <c r="D41" s="2">
        <v>136.154</v>
      </c>
      <c r="E41">
        <f t="shared" si="7"/>
        <v>-1.1539999999999964</v>
      </c>
      <c r="F41">
        <f t="shared" si="8"/>
        <v>-1</v>
      </c>
      <c r="G41">
        <f t="shared" si="3"/>
        <v>0</v>
      </c>
      <c r="H41" s="8">
        <f t="shared" si="5"/>
        <v>-0.42199999999999704</v>
      </c>
      <c r="I41" s="8">
        <f t="shared" si="9"/>
        <v>0.73199999999999932</v>
      </c>
    </row>
    <row r="42" spans="1:9" x14ac:dyDescent="0.2">
      <c r="A42" s="1" t="s">
        <v>11</v>
      </c>
      <c r="B42" s="2">
        <v>157</v>
      </c>
      <c r="C42" s="2">
        <f t="shared" si="6"/>
        <v>6.3770000000000095</v>
      </c>
      <c r="D42" s="2">
        <v>163.37700000000001</v>
      </c>
      <c r="E42">
        <f t="shared" si="7"/>
        <v>6.3770000000000095</v>
      </c>
      <c r="F42">
        <f t="shared" si="8"/>
        <v>1</v>
      </c>
      <c r="G42">
        <f t="shared" si="3"/>
        <v>0</v>
      </c>
      <c r="H42" s="8">
        <f t="shared" si="5"/>
        <v>20.846000000000004</v>
      </c>
      <c r="I42" s="8">
        <f t="shared" si="9"/>
        <v>27.223000000000013</v>
      </c>
    </row>
    <row r="43" spans="1:9" x14ac:dyDescent="0.2">
      <c r="A43" s="1" t="s">
        <v>12</v>
      </c>
      <c r="B43" s="2">
        <v>167</v>
      </c>
      <c r="C43" s="2">
        <f t="shared" si="6"/>
        <v>1.6610000000000014</v>
      </c>
      <c r="D43" s="2">
        <v>168.661</v>
      </c>
      <c r="E43">
        <f t="shared" si="7"/>
        <v>-1.6610000000000014</v>
      </c>
      <c r="F43">
        <f t="shared" si="8"/>
        <v>-1</v>
      </c>
      <c r="G43">
        <f t="shared" si="3"/>
        <v>0</v>
      </c>
      <c r="H43" s="8">
        <f t="shared" si="5"/>
        <v>3.6229999999999905</v>
      </c>
      <c r="I43" s="8">
        <f t="shared" si="9"/>
        <v>5.2839999999999918</v>
      </c>
    </row>
    <row r="44" spans="1:9" x14ac:dyDescent="0.2">
      <c r="A44" s="1" t="s">
        <v>11</v>
      </c>
      <c r="B44" s="2">
        <v>169</v>
      </c>
      <c r="C44" s="2">
        <f t="shared" si="6"/>
        <v>8.8770000000000095</v>
      </c>
      <c r="D44" s="2">
        <v>177.87700000000001</v>
      </c>
      <c r="E44">
        <f t="shared" si="7"/>
        <v>8.8770000000000095</v>
      </c>
      <c r="F44">
        <f t="shared" si="8"/>
        <v>1</v>
      </c>
      <c r="G44">
        <f t="shared" si="3"/>
        <v>0</v>
      </c>
      <c r="H44" s="8">
        <f t="shared" si="5"/>
        <v>0.33899999999999864</v>
      </c>
      <c r="I44" s="8">
        <f t="shared" si="9"/>
        <v>9.2160000000000082</v>
      </c>
    </row>
    <row r="45" spans="1:9" x14ac:dyDescent="0.2">
      <c r="A45" s="1" t="s">
        <v>12</v>
      </c>
      <c r="B45" s="2">
        <v>178</v>
      </c>
      <c r="C45" s="2">
        <f t="shared" si="6"/>
        <v>1.6009999999999991</v>
      </c>
      <c r="D45" s="2">
        <v>179.601</v>
      </c>
      <c r="E45">
        <f t="shared" si="7"/>
        <v>-1.6009999999999991</v>
      </c>
      <c r="F45">
        <f t="shared" si="8"/>
        <v>-1</v>
      </c>
      <c r="G45">
        <f t="shared" si="3"/>
        <v>0</v>
      </c>
      <c r="H45" s="8">
        <f t="shared" si="5"/>
        <v>0.12299999999999045</v>
      </c>
      <c r="I45" s="8">
        <f t="shared" si="9"/>
        <v>1.7239999999999895</v>
      </c>
    </row>
    <row r="46" spans="1:9" x14ac:dyDescent="0.2">
      <c r="A46" s="1" t="s">
        <v>11</v>
      </c>
      <c r="B46" s="2">
        <v>179</v>
      </c>
      <c r="C46" s="2">
        <f t="shared" si="6"/>
        <v>1.2839999999999918</v>
      </c>
      <c r="D46" s="2">
        <v>180.28399999999999</v>
      </c>
      <c r="E46">
        <f t="shared" si="7"/>
        <v>1.2839999999999918</v>
      </c>
      <c r="F46">
        <f t="shared" si="8"/>
        <v>1</v>
      </c>
      <c r="G46">
        <f t="shared" si="3"/>
        <v>0</v>
      </c>
      <c r="H46" s="8">
        <f t="shared" si="5"/>
        <v>-0.60099999999999909</v>
      </c>
      <c r="I46" s="8">
        <f t="shared" si="9"/>
        <v>0.68299999999999272</v>
      </c>
    </row>
    <row r="47" spans="1:9" x14ac:dyDescent="0.2">
      <c r="A47" s="1" t="s">
        <v>12</v>
      </c>
      <c r="B47" s="2">
        <v>185</v>
      </c>
      <c r="C47" s="2">
        <f t="shared" si="6"/>
        <v>6.8689999999999998</v>
      </c>
      <c r="D47" s="2">
        <v>191.869</v>
      </c>
      <c r="E47">
        <f t="shared" si="7"/>
        <v>-6.8689999999999998</v>
      </c>
      <c r="F47">
        <f t="shared" si="8"/>
        <v>-1</v>
      </c>
      <c r="G47">
        <f t="shared" si="3"/>
        <v>0</v>
      </c>
      <c r="H47" s="8">
        <f t="shared" si="5"/>
        <v>4.7160000000000082</v>
      </c>
      <c r="I47" s="8">
        <f t="shared" si="9"/>
        <v>11.585000000000008</v>
      </c>
    </row>
    <row r="48" spans="1:9" x14ac:dyDescent="0.2">
      <c r="A48" s="1" t="s">
        <v>11</v>
      </c>
      <c r="B48" s="2">
        <v>191</v>
      </c>
      <c r="C48" s="2">
        <f t="shared" si="6"/>
        <v>1.1570000000000107</v>
      </c>
      <c r="D48" s="2">
        <v>192.15700000000001</v>
      </c>
      <c r="E48">
        <f t="shared" si="7"/>
        <v>1.1570000000000107</v>
      </c>
      <c r="F48">
        <f t="shared" si="8"/>
        <v>1</v>
      </c>
      <c r="G48">
        <f t="shared" si="3"/>
        <v>0</v>
      </c>
      <c r="H48" s="8">
        <f t="shared" si="5"/>
        <v>-0.86899999999999977</v>
      </c>
      <c r="I48" s="8">
        <f t="shared" si="9"/>
        <v>0.28800000000001091</v>
      </c>
    </row>
    <row r="49" spans="1:9" x14ac:dyDescent="0.2">
      <c r="A49" s="1" t="s">
        <v>12</v>
      </c>
      <c r="B49" s="2">
        <v>192</v>
      </c>
      <c r="C49" s="2">
        <f t="shared" si="6"/>
        <v>9.9399999999999977</v>
      </c>
      <c r="D49" s="2">
        <v>201.94</v>
      </c>
      <c r="E49">
        <f t="shared" si="7"/>
        <v>-9.9399999999999977</v>
      </c>
      <c r="F49">
        <f t="shared" si="8"/>
        <v>-1</v>
      </c>
      <c r="G49">
        <f t="shared" si="3"/>
        <v>0</v>
      </c>
      <c r="H49" s="8">
        <f t="shared" si="5"/>
        <v>-0.15700000000001069</v>
      </c>
      <c r="I49" s="8">
        <f t="shared" si="9"/>
        <v>9.782999999999987</v>
      </c>
    </row>
    <row r="50" spans="1:9" x14ac:dyDescent="0.2">
      <c r="A50" s="1" t="s">
        <v>11</v>
      </c>
      <c r="B50" s="2">
        <v>201</v>
      </c>
      <c r="C50" s="2">
        <f t="shared" si="6"/>
        <v>22.697000000000003</v>
      </c>
      <c r="D50" s="2">
        <v>223.697</v>
      </c>
      <c r="E50">
        <f t="shared" si="7"/>
        <v>22.697000000000003</v>
      </c>
      <c r="F50">
        <f t="shared" si="8"/>
        <v>1</v>
      </c>
      <c r="G50">
        <f t="shared" si="3"/>
        <v>0</v>
      </c>
      <c r="H50" s="8">
        <f t="shared" si="5"/>
        <v>-0.93999999999999773</v>
      </c>
      <c r="I50" s="8">
        <f t="shared" si="9"/>
        <v>21.757000000000005</v>
      </c>
    </row>
    <row r="51" spans="1:9" x14ac:dyDescent="0.2">
      <c r="A51" s="1" t="s">
        <v>12</v>
      </c>
      <c r="B51" s="2">
        <v>225</v>
      </c>
      <c r="C51" s="2">
        <f t="shared" si="6"/>
        <v>4.3590000000000089</v>
      </c>
      <c r="D51" s="2">
        <v>229.35900000000001</v>
      </c>
      <c r="E51">
        <f t="shared" si="7"/>
        <v>-4.3590000000000089</v>
      </c>
      <c r="F51">
        <f t="shared" si="8"/>
        <v>-1</v>
      </c>
      <c r="G51">
        <f t="shared" si="3"/>
        <v>0</v>
      </c>
      <c r="H51" s="8">
        <f t="shared" si="5"/>
        <v>1.3029999999999973</v>
      </c>
      <c r="I51" s="8">
        <f t="shared" si="9"/>
        <v>5.6620000000000061</v>
      </c>
    </row>
    <row r="52" spans="1:9" x14ac:dyDescent="0.2">
      <c r="A52" s="1" t="s">
        <v>11</v>
      </c>
      <c r="B52" s="2">
        <v>229</v>
      </c>
      <c r="C52" s="2">
        <f t="shared" si="6"/>
        <v>5.1879999999999882</v>
      </c>
      <c r="D52" s="2">
        <v>234.18799999999999</v>
      </c>
      <c r="E52">
        <f t="shared" si="7"/>
        <v>5.1879999999999882</v>
      </c>
      <c r="F52">
        <f t="shared" si="8"/>
        <v>1</v>
      </c>
      <c r="G52">
        <f t="shared" si="3"/>
        <v>0</v>
      </c>
      <c r="H52" s="8">
        <f t="shared" si="5"/>
        <v>-0.35900000000000887</v>
      </c>
      <c r="I52" s="8">
        <f t="shared" si="9"/>
        <v>4.8289999999999793</v>
      </c>
    </row>
    <row r="53" spans="1:9" x14ac:dyDescent="0.2">
      <c r="A53" s="1" t="s">
        <v>12</v>
      </c>
      <c r="B53" s="2">
        <v>236</v>
      </c>
      <c r="C53" s="2">
        <f t="shared" si="6"/>
        <v>4.8449999999999989</v>
      </c>
      <c r="D53" s="2">
        <v>240.845</v>
      </c>
      <c r="E53">
        <f t="shared" si="7"/>
        <v>-4.8449999999999989</v>
      </c>
      <c r="F53">
        <f t="shared" si="8"/>
        <v>-1</v>
      </c>
      <c r="G53">
        <f t="shared" si="3"/>
        <v>0</v>
      </c>
      <c r="H53" s="8">
        <f t="shared" si="5"/>
        <v>1.8120000000000118</v>
      </c>
      <c r="I53" s="8">
        <f t="shared" si="9"/>
        <v>6.6570000000000107</v>
      </c>
    </row>
    <row r="54" spans="1:9" x14ac:dyDescent="0.2">
      <c r="A54" s="1" t="s">
        <v>11</v>
      </c>
      <c r="B54" s="2">
        <v>241</v>
      </c>
      <c r="C54" s="2">
        <f t="shared" si="6"/>
        <v>1.4499999999999886</v>
      </c>
      <c r="D54" s="2">
        <v>242.45</v>
      </c>
      <c r="E54">
        <f t="shared" si="7"/>
        <v>1.4499999999999886</v>
      </c>
      <c r="F54">
        <f t="shared" si="8"/>
        <v>1</v>
      </c>
      <c r="G54">
        <f t="shared" si="3"/>
        <v>0</v>
      </c>
      <c r="H54" s="8">
        <f t="shared" si="5"/>
        <v>0.15500000000000114</v>
      </c>
      <c r="I54" s="8">
        <f t="shared" si="9"/>
        <v>1.6049999999999898</v>
      </c>
    </row>
    <row r="55" spans="1:9" x14ac:dyDescent="0.2">
      <c r="A55" s="1" t="s">
        <v>12</v>
      </c>
      <c r="B55" s="2">
        <v>244</v>
      </c>
      <c r="C55" s="2">
        <f t="shared" si="6"/>
        <v>3.0080000000000098</v>
      </c>
      <c r="D55" s="2">
        <v>247.00800000000001</v>
      </c>
      <c r="E55">
        <f t="shared" si="7"/>
        <v>-3.0080000000000098</v>
      </c>
      <c r="F55">
        <f t="shared" si="8"/>
        <v>-1</v>
      </c>
      <c r="G55">
        <f t="shared" si="3"/>
        <v>0</v>
      </c>
      <c r="H55" s="8">
        <f t="shared" si="5"/>
        <v>1.5500000000000114</v>
      </c>
      <c r="I55" s="8">
        <f t="shared" si="9"/>
        <v>4.5580000000000211</v>
      </c>
    </row>
    <row r="56" spans="1:9" x14ac:dyDescent="0.2">
      <c r="A56" s="1" t="s">
        <v>11</v>
      </c>
      <c r="B56" s="2">
        <v>247</v>
      </c>
      <c r="C56" s="2">
        <f t="shared" si="6"/>
        <v>1.0279999999999916</v>
      </c>
      <c r="D56" s="2">
        <v>248.02799999999999</v>
      </c>
      <c r="E56">
        <f t="shared" si="7"/>
        <v>1.0279999999999916</v>
      </c>
      <c r="F56">
        <f t="shared" si="8"/>
        <v>1</v>
      </c>
      <c r="G56">
        <f t="shared" si="3"/>
        <v>0</v>
      </c>
      <c r="H56" s="8">
        <f t="shared" si="5"/>
        <v>-8.0000000000097771E-3</v>
      </c>
      <c r="I56" s="8">
        <f t="shared" si="9"/>
        <v>1.0199999999999818</v>
      </c>
    </row>
    <row r="57" spans="1:9" x14ac:dyDescent="0.2">
      <c r="A57" s="1" t="s">
        <v>12</v>
      </c>
      <c r="B57" s="2">
        <v>248</v>
      </c>
      <c r="C57" s="2">
        <f t="shared" si="6"/>
        <v>1.5120000000000005</v>
      </c>
      <c r="D57" s="2">
        <v>249.512</v>
      </c>
      <c r="E57">
        <f t="shared" si="7"/>
        <v>-1.5120000000000005</v>
      </c>
      <c r="F57">
        <f t="shared" si="8"/>
        <v>-1</v>
      </c>
      <c r="G57">
        <f t="shared" si="3"/>
        <v>0</v>
      </c>
      <c r="H57" s="8">
        <f t="shared" si="5"/>
        <v>-2.7999999999991587E-2</v>
      </c>
      <c r="I57" s="8">
        <f t="shared" si="9"/>
        <v>1.4840000000000089</v>
      </c>
    </row>
    <row r="58" spans="1:9" x14ac:dyDescent="0.2">
      <c r="A58" s="1" t="s">
        <v>11</v>
      </c>
      <c r="B58" s="2">
        <v>251</v>
      </c>
      <c r="C58" s="2">
        <f t="shared" si="6"/>
        <v>1.6680000000000064</v>
      </c>
      <c r="D58" s="2">
        <v>252.66800000000001</v>
      </c>
      <c r="E58">
        <f t="shared" si="7"/>
        <v>1.6680000000000064</v>
      </c>
      <c r="F58">
        <f t="shared" si="8"/>
        <v>1</v>
      </c>
      <c r="G58">
        <f t="shared" si="3"/>
        <v>0</v>
      </c>
      <c r="H58" s="8">
        <f t="shared" si="5"/>
        <v>1.4879999999999995</v>
      </c>
      <c r="I58" s="8">
        <f t="shared" si="9"/>
        <v>3.1560000000000059</v>
      </c>
    </row>
    <row r="59" spans="1:9" x14ac:dyDescent="0.2">
      <c r="A59" s="1" t="s">
        <v>12</v>
      </c>
      <c r="B59" s="2">
        <v>252</v>
      </c>
      <c r="C59" s="2">
        <f t="shared" si="6"/>
        <v>1.4699999999999989</v>
      </c>
      <c r="D59" s="2">
        <v>253.47</v>
      </c>
      <c r="E59">
        <f t="shared" si="7"/>
        <v>-1.4699999999999989</v>
      </c>
      <c r="F59">
        <f t="shared" si="8"/>
        <v>-1</v>
      </c>
      <c r="G59">
        <f t="shared" si="3"/>
        <v>0</v>
      </c>
      <c r="H59" s="8">
        <f t="shared" si="5"/>
        <v>-0.66800000000000637</v>
      </c>
      <c r="I59" s="8">
        <f t="shared" si="9"/>
        <v>0.8019999999999925</v>
      </c>
    </row>
    <row r="60" spans="1:9" x14ac:dyDescent="0.2">
      <c r="A60" s="1" t="s">
        <v>11</v>
      </c>
      <c r="B60" s="2">
        <v>253</v>
      </c>
      <c r="C60" s="2">
        <f t="shared" si="6"/>
        <v>2.4099999999999966</v>
      </c>
      <c r="D60" s="2">
        <v>255.41</v>
      </c>
      <c r="E60">
        <f t="shared" si="7"/>
        <v>2.4099999999999966</v>
      </c>
      <c r="F60">
        <f t="shared" si="8"/>
        <v>1</v>
      </c>
      <c r="G60">
        <f t="shared" si="3"/>
        <v>0</v>
      </c>
      <c r="H60" s="8">
        <f t="shared" si="5"/>
        <v>-0.46999999999999886</v>
      </c>
      <c r="I60" s="8">
        <f t="shared" si="9"/>
        <v>1.9399999999999977</v>
      </c>
    </row>
    <row r="61" spans="1:9" x14ac:dyDescent="0.2">
      <c r="A61" s="1" t="s">
        <v>12</v>
      </c>
      <c r="B61" s="2">
        <v>255</v>
      </c>
      <c r="C61" s="2">
        <f t="shared" si="6"/>
        <v>1.4180000000000064</v>
      </c>
      <c r="D61" s="2">
        <v>256.41800000000001</v>
      </c>
      <c r="E61">
        <f t="shared" si="7"/>
        <v>-1.4180000000000064</v>
      </c>
      <c r="F61">
        <f t="shared" si="8"/>
        <v>-1</v>
      </c>
      <c r="G61">
        <f t="shared" si="3"/>
        <v>0</v>
      </c>
      <c r="H61" s="8">
        <f t="shared" si="5"/>
        <v>-0.40999999999999659</v>
      </c>
      <c r="I61" s="8">
        <f t="shared" si="9"/>
        <v>1.0080000000000098</v>
      </c>
    </row>
    <row r="62" spans="1:9" x14ac:dyDescent="0.2">
      <c r="A62" s="1" t="s">
        <v>11</v>
      </c>
      <c r="B62" s="2">
        <v>258</v>
      </c>
      <c r="C62" s="2">
        <f t="shared" si="6"/>
        <v>1.26400000000001</v>
      </c>
      <c r="D62" s="2">
        <v>259.26400000000001</v>
      </c>
      <c r="E62">
        <f t="shared" si="7"/>
        <v>1.26400000000001</v>
      </c>
      <c r="F62">
        <f t="shared" si="8"/>
        <v>1</v>
      </c>
      <c r="G62">
        <f t="shared" si="3"/>
        <v>0</v>
      </c>
      <c r="H62" s="8">
        <f t="shared" si="5"/>
        <v>1.5819999999999936</v>
      </c>
      <c r="I62" s="8">
        <f t="shared" si="9"/>
        <v>2.8460000000000036</v>
      </c>
    </row>
    <row r="63" spans="1:9" x14ac:dyDescent="0.2">
      <c r="A63" s="1" t="s">
        <v>12</v>
      </c>
      <c r="B63" s="2">
        <v>261</v>
      </c>
      <c r="C63" s="2">
        <f t="shared" si="6"/>
        <v>5.8290000000000077</v>
      </c>
      <c r="D63" s="2">
        <v>266.82900000000001</v>
      </c>
      <c r="E63">
        <f t="shared" si="7"/>
        <v>-5.8290000000000077</v>
      </c>
      <c r="F63">
        <f t="shared" si="8"/>
        <v>-1</v>
      </c>
      <c r="G63">
        <f t="shared" si="3"/>
        <v>0</v>
      </c>
      <c r="H63" s="8">
        <f t="shared" si="5"/>
        <v>1.73599999999999</v>
      </c>
      <c r="I63" s="8">
        <f t="shared" si="9"/>
        <v>7.5649999999999977</v>
      </c>
    </row>
    <row r="64" spans="1:9" x14ac:dyDescent="0.2">
      <c r="A64" s="1" t="s">
        <v>11</v>
      </c>
      <c r="B64" s="2">
        <v>266</v>
      </c>
      <c r="C64" s="2">
        <f t="shared" si="6"/>
        <v>1.9660000000000082</v>
      </c>
      <c r="D64" s="2">
        <v>267.96600000000001</v>
      </c>
      <c r="E64">
        <f t="shared" si="7"/>
        <v>1.9660000000000082</v>
      </c>
      <c r="F64">
        <f t="shared" si="8"/>
        <v>1</v>
      </c>
      <c r="G64">
        <f t="shared" si="3"/>
        <v>0</v>
      </c>
      <c r="H64" s="8">
        <f t="shared" si="5"/>
        <v>-0.82900000000000773</v>
      </c>
      <c r="I64" s="8">
        <f t="shared" si="9"/>
        <v>1.1370000000000005</v>
      </c>
    </row>
    <row r="65" spans="1:9" x14ac:dyDescent="0.2">
      <c r="A65" s="1" t="s">
        <v>12</v>
      </c>
      <c r="B65" s="2">
        <v>270</v>
      </c>
      <c r="C65" s="2">
        <f t="shared" si="6"/>
        <v>1.2250000000000227</v>
      </c>
      <c r="D65" s="2">
        <v>271.22500000000002</v>
      </c>
      <c r="E65">
        <f t="shared" si="7"/>
        <v>-1.2250000000000227</v>
      </c>
      <c r="F65">
        <f t="shared" si="8"/>
        <v>-1</v>
      </c>
      <c r="G65">
        <f t="shared" si="3"/>
        <v>0</v>
      </c>
      <c r="H65" s="8">
        <f t="shared" si="5"/>
        <v>2.0339999999999918</v>
      </c>
      <c r="I65" s="8">
        <f t="shared" si="9"/>
        <v>3.2590000000000146</v>
      </c>
    </row>
    <row r="66" spans="1:9" x14ac:dyDescent="0.2">
      <c r="A66" s="1" t="s">
        <v>11</v>
      </c>
      <c r="B66" s="2">
        <v>273</v>
      </c>
      <c r="C66" s="2">
        <f t="shared" si="6"/>
        <v>5.4309999999999832</v>
      </c>
      <c r="D66" s="2">
        <v>278.43099999999998</v>
      </c>
      <c r="E66">
        <f t="shared" si="7"/>
        <v>5.4309999999999832</v>
      </c>
      <c r="F66">
        <f t="shared" si="8"/>
        <v>1</v>
      </c>
      <c r="G66">
        <f t="shared" si="3"/>
        <v>0</v>
      </c>
      <c r="H66" s="8">
        <f t="shared" si="5"/>
        <v>1.7749999999999773</v>
      </c>
      <c r="I66" s="8">
        <f t="shared" si="9"/>
        <v>7.2059999999999604</v>
      </c>
    </row>
    <row r="67" spans="1:9" x14ac:dyDescent="0.2">
      <c r="A67" s="1" t="s">
        <v>12</v>
      </c>
      <c r="B67" s="2">
        <v>281</v>
      </c>
      <c r="C67" s="2">
        <f t="shared" si="6"/>
        <v>1.13900000000001</v>
      </c>
      <c r="D67" s="2">
        <v>282.13900000000001</v>
      </c>
      <c r="E67">
        <f t="shared" si="7"/>
        <v>-1.13900000000001</v>
      </c>
      <c r="F67">
        <f t="shared" si="8"/>
        <v>-1</v>
      </c>
      <c r="G67">
        <f t="shared" ref="G67:G76" si="10">F66+F67</f>
        <v>0</v>
      </c>
      <c r="H67" s="8">
        <f t="shared" si="5"/>
        <v>2.5690000000000168</v>
      </c>
      <c r="I67" s="8">
        <f t="shared" si="9"/>
        <v>3.7080000000000268</v>
      </c>
    </row>
    <row r="68" spans="1:9" x14ac:dyDescent="0.2">
      <c r="A68" s="1" t="s">
        <v>11</v>
      </c>
      <c r="B68" s="2">
        <v>281</v>
      </c>
      <c r="C68" s="2">
        <f t="shared" si="6"/>
        <v>1.0480000000000018</v>
      </c>
      <c r="D68" s="2">
        <v>282.048</v>
      </c>
      <c r="E68">
        <f t="shared" ref="E68:E76" si="11">IF(A68="CHILD",C68,-C68)</f>
        <v>1.0480000000000018</v>
      </c>
      <c r="F68">
        <f t="shared" ref="F68:F76" si="12">IF(A68="CHILD",1,-1)</f>
        <v>1</v>
      </c>
      <c r="G68">
        <f t="shared" si="10"/>
        <v>0</v>
      </c>
      <c r="H68" s="8">
        <f t="shared" si="5"/>
        <v>-1.13900000000001</v>
      </c>
      <c r="I68" s="8">
        <f t="shared" si="9"/>
        <v>-9.1000000000008185E-2</v>
      </c>
    </row>
    <row r="69" spans="1:9" x14ac:dyDescent="0.2">
      <c r="A69" s="1" t="s">
        <v>12</v>
      </c>
      <c r="B69" s="2">
        <v>283</v>
      </c>
      <c r="C69" s="2">
        <f t="shared" si="6"/>
        <v>1.4340000000000259</v>
      </c>
      <c r="D69" s="2">
        <v>284.43400000000003</v>
      </c>
      <c r="E69">
        <f t="shared" si="11"/>
        <v>-1.4340000000000259</v>
      </c>
      <c r="F69">
        <f t="shared" si="12"/>
        <v>-1</v>
      </c>
      <c r="G69">
        <f t="shared" si="10"/>
        <v>0</v>
      </c>
      <c r="H69" s="8">
        <f t="shared" ref="H69:H76" si="13">B69-(B68+C68)</f>
        <v>0.95199999999999818</v>
      </c>
      <c r="I69" s="8">
        <f t="shared" si="9"/>
        <v>2.3860000000000241</v>
      </c>
    </row>
    <row r="70" spans="1:9" x14ac:dyDescent="0.2">
      <c r="A70" s="1" t="s">
        <v>11</v>
      </c>
      <c r="B70" s="2">
        <v>290</v>
      </c>
      <c r="C70" s="2">
        <f t="shared" si="6"/>
        <v>1.4630000000000223</v>
      </c>
      <c r="D70" s="2">
        <v>291.46300000000002</v>
      </c>
      <c r="E70">
        <f t="shared" si="11"/>
        <v>1.4630000000000223</v>
      </c>
      <c r="F70">
        <f t="shared" si="12"/>
        <v>1</v>
      </c>
      <c r="G70">
        <f t="shared" si="10"/>
        <v>0</v>
      </c>
      <c r="H70" s="8">
        <f t="shared" si="13"/>
        <v>5.5659999999999741</v>
      </c>
      <c r="I70" s="8">
        <f t="shared" ref="I70:I76" si="14">H70+C70</f>
        <v>7.0289999999999964</v>
      </c>
    </row>
    <row r="71" spans="1:9" x14ac:dyDescent="0.2">
      <c r="A71" s="1" t="s">
        <v>12</v>
      </c>
      <c r="B71" s="2">
        <v>291</v>
      </c>
      <c r="C71" s="2">
        <f t="shared" ref="C71:C76" si="15">D71-B71</f>
        <v>1.6940000000000168</v>
      </c>
      <c r="D71" s="2">
        <v>292.69400000000002</v>
      </c>
      <c r="E71">
        <f t="shared" si="11"/>
        <v>-1.6940000000000168</v>
      </c>
      <c r="F71">
        <f t="shared" si="12"/>
        <v>-1</v>
      </c>
      <c r="G71">
        <f t="shared" si="10"/>
        <v>0</v>
      </c>
      <c r="H71" s="8">
        <f t="shared" si="13"/>
        <v>-0.46300000000002228</v>
      </c>
      <c r="I71" s="8">
        <f t="shared" si="14"/>
        <v>1.2309999999999945</v>
      </c>
    </row>
    <row r="72" spans="1:9" x14ac:dyDescent="0.2">
      <c r="A72" s="1" t="s">
        <v>11</v>
      </c>
      <c r="B72" s="2">
        <v>292</v>
      </c>
      <c r="C72" s="2">
        <f t="shared" si="15"/>
        <v>4.9429999999999836</v>
      </c>
      <c r="D72" s="2">
        <v>296.94299999999998</v>
      </c>
      <c r="E72">
        <f t="shared" si="11"/>
        <v>4.9429999999999836</v>
      </c>
      <c r="F72">
        <f t="shared" si="12"/>
        <v>1</v>
      </c>
      <c r="G72">
        <f t="shared" si="10"/>
        <v>0</v>
      </c>
      <c r="H72" s="8">
        <f t="shared" si="13"/>
        <v>-0.69400000000001683</v>
      </c>
      <c r="I72" s="8">
        <f t="shared" si="14"/>
        <v>4.2489999999999668</v>
      </c>
    </row>
    <row r="73" spans="1:9" x14ac:dyDescent="0.2">
      <c r="A73" s="1" t="s">
        <v>12</v>
      </c>
      <c r="B73" s="2">
        <v>296</v>
      </c>
      <c r="C73" s="2">
        <f t="shared" si="15"/>
        <v>1.4460000000000264</v>
      </c>
      <c r="D73" s="2">
        <v>297.44600000000003</v>
      </c>
      <c r="E73">
        <f t="shared" si="11"/>
        <v>-1.4460000000000264</v>
      </c>
      <c r="F73">
        <f t="shared" si="12"/>
        <v>-1</v>
      </c>
      <c r="G73">
        <f t="shared" si="10"/>
        <v>0</v>
      </c>
      <c r="H73" s="8">
        <f t="shared" si="13"/>
        <v>-0.94299999999998363</v>
      </c>
      <c r="I73" s="8">
        <f t="shared" si="14"/>
        <v>0.50300000000004275</v>
      </c>
    </row>
    <row r="74" spans="1:9" x14ac:dyDescent="0.2">
      <c r="A74" s="1" t="s">
        <v>11</v>
      </c>
      <c r="B74" s="2">
        <v>298</v>
      </c>
      <c r="C74" s="2">
        <f t="shared" si="15"/>
        <v>1.1709999999999923</v>
      </c>
      <c r="D74" s="2">
        <v>299.17099999999999</v>
      </c>
      <c r="E74">
        <f t="shared" si="11"/>
        <v>1.1709999999999923</v>
      </c>
      <c r="F74">
        <f t="shared" si="12"/>
        <v>1</v>
      </c>
      <c r="G74">
        <f t="shared" si="10"/>
        <v>0</v>
      </c>
      <c r="H74" s="8">
        <f t="shared" si="13"/>
        <v>0.55399999999997362</v>
      </c>
      <c r="I74" s="8">
        <f t="shared" si="14"/>
        <v>1.7249999999999659</v>
      </c>
    </row>
    <row r="75" spans="1:9" x14ac:dyDescent="0.2">
      <c r="A75" s="1" t="s">
        <v>12</v>
      </c>
      <c r="B75" s="2">
        <v>299</v>
      </c>
      <c r="C75" s="2">
        <f t="shared" si="15"/>
        <v>1.4519999999999982</v>
      </c>
      <c r="D75" s="2">
        <v>300.452</v>
      </c>
      <c r="E75">
        <f t="shared" si="11"/>
        <v>-1.4519999999999982</v>
      </c>
      <c r="F75">
        <f t="shared" si="12"/>
        <v>-1</v>
      </c>
      <c r="G75">
        <f t="shared" si="10"/>
        <v>0</v>
      </c>
      <c r="H75" s="8">
        <f t="shared" si="13"/>
        <v>-0.17099999999999227</v>
      </c>
      <c r="I75" s="8">
        <f t="shared" si="14"/>
        <v>1.2810000000000059</v>
      </c>
    </row>
    <row r="76" spans="1:9" x14ac:dyDescent="0.2">
      <c r="A76" s="1" t="s">
        <v>11</v>
      </c>
      <c r="B76" s="2">
        <v>299</v>
      </c>
      <c r="C76" s="2">
        <f t="shared" si="15"/>
        <v>1.3190000000000168</v>
      </c>
      <c r="D76" s="2">
        <v>300.31900000000002</v>
      </c>
      <c r="E76">
        <f t="shared" si="11"/>
        <v>1.3190000000000168</v>
      </c>
      <c r="F76">
        <f t="shared" si="12"/>
        <v>1</v>
      </c>
      <c r="G76">
        <f t="shared" si="10"/>
        <v>0</v>
      </c>
      <c r="H76" s="8">
        <f t="shared" si="13"/>
        <v>-1.4519999999999982</v>
      </c>
      <c r="I76" s="8">
        <f t="shared" si="14"/>
        <v>-0.13299999999998136</v>
      </c>
    </row>
  </sheetData>
  <conditionalFormatting sqref="H1:H1048576">
    <cfRule type="cellIs" dxfId="1" priority="1" operator="between">
      <formula>0</formula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1797-E815-1642-B83A-8BAD9C109213}">
  <sheetPr>
    <pageSetUpPr fitToPage="1"/>
  </sheetPr>
  <dimension ref="A1:O33"/>
  <sheetViews>
    <sheetView tabSelected="1" zoomScale="130" zoomScaleNormal="130" workbookViewId="0">
      <selection activeCell="C7" sqref="C7"/>
    </sheetView>
  </sheetViews>
  <sheetFormatPr baseColWidth="10" defaultRowHeight="15" x14ac:dyDescent="0.2"/>
  <cols>
    <col min="1" max="1" width="3.5" bestFit="1" customWidth="1"/>
    <col min="2" max="2" width="10.83203125" style="9"/>
    <col min="3" max="3" width="17.33203125" style="9" bestFit="1" customWidth="1"/>
    <col min="4" max="10" width="10.83203125" style="10" customWidth="1"/>
    <col min="11" max="11" width="32.5" style="103" customWidth="1"/>
    <col min="12" max="12" width="12.6640625" style="10" bestFit="1" customWidth="1"/>
    <col min="13" max="15" width="10.83203125" style="9"/>
  </cols>
  <sheetData>
    <row r="1" spans="1:15" s="18" customFormat="1" ht="26" x14ac:dyDescent="0.2">
      <c r="A1" s="38"/>
      <c r="B1" s="39" t="s">
        <v>46</v>
      </c>
      <c r="C1" s="68" t="s">
        <v>47</v>
      </c>
      <c r="D1" s="40" t="s">
        <v>48</v>
      </c>
      <c r="E1" s="40" t="s">
        <v>48</v>
      </c>
      <c r="F1" s="40" t="s">
        <v>51</v>
      </c>
      <c r="G1" s="40" t="s">
        <v>57</v>
      </c>
      <c r="H1" s="59" t="s">
        <v>42</v>
      </c>
      <c r="I1" s="40" t="s">
        <v>43</v>
      </c>
      <c r="J1" s="41" t="s">
        <v>58</v>
      </c>
      <c r="K1" s="41" t="s">
        <v>76</v>
      </c>
      <c r="L1" s="17" t="s">
        <v>70</v>
      </c>
      <c r="M1" s="16"/>
      <c r="N1" s="16"/>
      <c r="O1" s="16"/>
    </row>
    <row r="2" spans="1:15" s="15" customFormat="1" x14ac:dyDescent="0.2">
      <c r="A2" s="42"/>
      <c r="B2" s="43"/>
      <c r="C2" s="69"/>
      <c r="D2" s="44" t="s">
        <v>49</v>
      </c>
      <c r="E2" s="44" t="s">
        <v>50</v>
      </c>
      <c r="F2" s="44" t="s">
        <v>49</v>
      </c>
      <c r="G2" s="44" t="s">
        <v>53</v>
      </c>
      <c r="H2" s="60" t="s">
        <v>29</v>
      </c>
      <c r="I2" s="44" t="s">
        <v>52</v>
      </c>
      <c r="J2" s="61" t="s">
        <v>53</v>
      </c>
      <c r="K2" s="97"/>
      <c r="L2" s="14"/>
      <c r="M2" s="13"/>
      <c r="N2" s="13"/>
      <c r="O2" s="13"/>
    </row>
    <row r="3" spans="1:15" s="19" customFormat="1" ht="24" customHeight="1" x14ac:dyDescent="0.2">
      <c r="A3" s="24"/>
      <c r="B3" s="25" t="s">
        <v>60</v>
      </c>
      <c r="C3" s="70" t="s">
        <v>36</v>
      </c>
      <c r="D3" s="75">
        <f>Speaker!B140+Speaker!C140-Speaker!B2</f>
        <v>300.30900000000003</v>
      </c>
      <c r="E3" s="84" t="str">
        <f>TEXT(D3/86400,CHOOSE(MATCH(D3,{0,60,3600},1),"s ""sec""","m ""min"" s ""sec""","[h] ""hrs"" m ""min"" s ""sec"""))</f>
        <v>5 min 0 sec</v>
      </c>
      <c r="F3" s="27" t="s">
        <v>38</v>
      </c>
      <c r="G3" s="28" t="s">
        <v>38</v>
      </c>
      <c r="H3" s="79" t="s">
        <v>38</v>
      </c>
      <c r="I3" s="28" t="s">
        <v>38</v>
      </c>
      <c r="J3" s="62" t="s">
        <v>38</v>
      </c>
      <c r="K3" s="98" t="s">
        <v>38</v>
      </c>
      <c r="L3" s="21"/>
      <c r="M3" s="20"/>
      <c r="N3" s="20"/>
      <c r="O3" s="20"/>
    </row>
    <row r="4" spans="1:15" s="19" customFormat="1" ht="24" customHeight="1" x14ac:dyDescent="0.2">
      <c r="A4" s="45"/>
      <c r="B4" s="46" t="s">
        <v>44</v>
      </c>
      <c r="C4" s="71" t="s">
        <v>36</v>
      </c>
      <c r="D4" s="76">
        <f>D5+D6</f>
        <v>204.876</v>
      </c>
      <c r="E4" s="48" t="str">
        <f>TEXT(D4/86400,CHOOSE(MATCH(D4,{0,60,3600},1),"s ""sec""","m ""min"" s ""sec""","[h] ""hrs"" m ""min"" s ""sec"""))</f>
        <v>3 min 25 sec</v>
      </c>
      <c r="F4" s="48" t="s">
        <v>38</v>
      </c>
      <c r="G4" s="49">
        <f>D4/D4</f>
        <v>1</v>
      </c>
      <c r="H4" s="80" t="s">
        <v>38</v>
      </c>
      <c r="I4" s="49" t="s">
        <v>38</v>
      </c>
      <c r="J4" s="63" t="s">
        <v>38</v>
      </c>
      <c r="K4" s="99"/>
      <c r="L4" s="23" t="s">
        <v>71</v>
      </c>
      <c r="M4" s="20"/>
      <c r="N4" s="20"/>
      <c r="O4" s="20"/>
    </row>
    <row r="5" spans="1:15" s="19" customFormat="1" ht="24" customHeight="1" x14ac:dyDescent="0.2">
      <c r="A5" s="24"/>
      <c r="B5" s="25"/>
      <c r="C5" s="70" t="s">
        <v>12</v>
      </c>
      <c r="D5" s="75">
        <f>SUMIF(Speaker!A:A,C5,Speaker!C:C)</f>
        <v>85.781999999999982</v>
      </c>
      <c r="E5" s="27" t="str">
        <f>TEXT(D5/86400,CHOOSE(MATCH(D5,{0,60,3600},1),"s ""sec""","m ""min"" s ""sec""","[h] ""hrs"" m ""min"" s ""sec"""))</f>
        <v>1 min 26 sec</v>
      </c>
      <c r="F5" s="27" t="s">
        <v>38</v>
      </c>
      <c r="G5" s="85">
        <f>D5/D4</f>
        <v>0.4187020441632987</v>
      </c>
      <c r="H5" s="79" t="s">
        <v>38</v>
      </c>
      <c r="I5" s="29" t="s">
        <v>38</v>
      </c>
      <c r="J5" s="62" t="s">
        <v>38</v>
      </c>
      <c r="K5" s="92" t="s">
        <v>82</v>
      </c>
      <c r="L5" s="23"/>
      <c r="M5" s="20"/>
      <c r="N5" s="20"/>
      <c r="O5" s="20"/>
    </row>
    <row r="6" spans="1:15" s="19" customFormat="1" ht="24" customHeight="1" x14ac:dyDescent="0.2">
      <c r="A6" s="24"/>
      <c r="B6" s="25"/>
      <c r="C6" s="70" t="s">
        <v>11</v>
      </c>
      <c r="D6" s="75">
        <f>SUMIF(Speaker!A:A,C6,Speaker!C:C)</f>
        <v>119.09400000000002</v>
      </c>
      <c r="E6" s="27" t="str">
        <f>TEXT(D6/86400,CHOOSE(MATCH(D6,{0,60,3600},1),"s ""sec""","m ""min"" s ""sec""","[h] ""hrs"" m ""min"" s ""sec"""))</f>
        <v>1 min 59 sec</v>
      </c>
      <c r="F6" s="27" t="s">
        <v>38</v>
      </c>
      <c r="G6" s="85">
        <f>D6/D4</f>
        <v>0.5812979558367013</v>
      </c>
      <c r="H6" s="79" t="s">
        <v>38</v>
      </c>
      <c r="I6" s="29" t="s">
        <v>38</v>
      </c>
      <c r="J6" s="62" t="s">
        <v>38</v>
      </c>
      <c r="K6" s="92"/>
      <c r="L6" s="23"/>
      <c r="M6" s="20"/>
      <c r="N6" s="20"/>
      <c r="O6" s="20"/>
    </row>
    <row r="7" spans="1:15" s="19" customFormat="1" ht="24" customHeight="1" x14ac:dyDescent="0.2">
      <c r="A7" s="50"/>
      <c r="B7" s="34"/>
      <c r="C7" s="72" t="s">
        <v>45</v>
      </c>
      <c r="D7" s="77">
        <f>60*D5/D6</f>
        <v>43.2172905436042</v>
      </c>
      <c r="E7" s="86" t="str">
        <f>TEXT(D7/86400,CHOOSE(MATCH(D7,{0,60,3600},1),"s ""sec""","m ""min"" s ""sec""","[h] ""hrs"" m ""min"" s ""sec"""))</f>
        <v>43 sec</v>
      </c>
      <c r="F7" s="36" t="s">
        <v>38</v>
      </c>
      <c r="G7" s="51" t="s">
        <v>38</v>
      </c>
      <c r="H7" s="81" t="s">
        <v>38</v>
      </c>
      <c r="I7" s="37" t="s">
        <v>38</v>
      </c>
      <c r="J7" s="64" t="s">
        <v>38</v>
      </c>
      <c r="K7" s="100" t="s">
        <v>56</v>
      </c>
      <c r="L7" s="21"/>
      <c r="M7" s="20"/>
      <c r="N7" s="20"/>
      <c r="O7" s="20"/>
    </row>
    <row r="8" spans="1:15" s="19" customFormat="1" ht="24" customHeight="1" x14ac:dyDescent="0.2">
      <c r="A8" s="24"/>
      <c r="B8" s="25" t="s">
        <v>62</v>
      </c>
      <c r="C8" s="70" t="s">
        <v>36</v>
      </c>
      <c r="D8" s="78" t="s">
        <v>38</v>
      </c>
      <c r="E8" s="28" t="s">
        <v>38</v>
      </c>
      <c r="F8" s="26">
        <f>D$4/H8</f>
        <v>1.4739280575539568</v>
      </c>
      <c r="G8" s="30" t="s">
        <v>38</v>
      </c>
      <c r="H8" s="82">
        <f>COUNTA(Speaker!A$2:A$140)</f>
        <v>139</v>
      </c>
      <c r="I8" s="31">
        <f>H8/$D$3*60</f>
        <v>27.771395462673443</v>
      </c>
      <c r="J8" s="65">
        <f>H8/H8</f>
        <v>1</v>
      </c>
      <c r="K8" s="98"/>
      <c r="L8" s="21"/>
      <c r="M8" s="20"/>
      <c r="N8" s="20"/>
      <c r="O8" s="20"/>
    </row>
    <row r="9" spans="1:15" s="19" customFormat="1" ht="24" customHeight="1" x14ac:dyDescent="0.2">
      <c r="A9" s="24"/>
      <c r="B9" s="25"/>
      <c r="C9" s="70" t="s">
        <v>12</v>
      </c>
      <c r="D9" s="78" t="s">
        <v>38</v>
      </c>
      <c r="E9" s="28" t="s">
        <v>38</v>
      </c>
      <c r="F9" s="26">
        <f>D$5/H9</f>
        <v>1.5049473684210524</v>
      </c>
      <c r="G9" s="30" t="s">
        <v>38</v>
      </c>
      <c r="H9" s="79">
        <f>COUNTIF(Speaker!$A:$A,Calcs!$C9)</f>
        <v>57</v>
      </c>
      <c r="I9" s="31">
        <f t="shared" ref="I9:I10" si="0">H9/$D$3*60</f>
        <v>11.388270081815728</v>
      </c>
      <c r="J9" s="65">
        <f>H9/H8</f>
        <v>0.41007194244604317</v>
      </c>
      <c r="K9" s="98"/>
      <c r="L9" s="21"/>
      <c r="M9" s="20"/>
      <c r="N9" s="20"/>
      <c r="O9" s="20"/>
    </row>
    <row r="10" spans="1:15" s="19" customFormat="1" ht="24" customHeight="1" x14ac:dyDescent="0.2">
      <c r="A10" s="24"/>
      <c r="B10" s="25"/>
      <c r="C10" s="70" t="s">
        <v>11</v>
      </c>
      <c r="D10" s="78" t="s">
        <v>38</v>
      </c>
      <c r="E10" s="28" t="s">
        <v>38</v>
      </c>
      <c r="F10" s="26">
        <f>D$6/H10</f>
        <v>1.4523658536585369</v>
      </c>
      <c r="G10" s="30" t="s">
        <v>38</v>
      </c>
      <c r="H10" s="79">
        <f>COUNTIF(Speaker!$A:$A,Calcs!$C10)</f>
        <v>82</v>
      </c>
      <c r="I10" s="31">
        <f t="shared" si="0"/>
        <v>16.383125380857713</v>
      </c>
      <c r="J10" s="65">
        <f>H10/H8</f>
        <v>0.58992805755395683</v>
      </c>
      <c r="K10" s="98"/>
      <c r="L10" s="21"/>
      <c r="M10" s="20"/>
      <c r="N10" s="20"/>
      <c r="O10" s="20"/>
    </row>
    <row r="11" spans="1:15" s="19" customFormat="1" ht="24" customHeight="1" x14ac:dyDescent="0.2">
      <c r="A11" s="24"/>
      <c r="B11" s="25"/>
      <c r="C11" s="70" t="s">
        <v>45</v>
      </c>
      <c r="D11" s="78" t="s">
        <v>38</v>
      </c>
      <c r="E11" s="28" t="s">
        <v>38</v>
      </c>
      <c r="F11" s="27" t="s">
        <v>38</v>
      </c>
      <c r="G11" s="30" t="s">
        <v>38</v>
      </c>
      <c r="H11" s="79" t="s">
        <v>38</v>
      </c>
      <c r="I11" s="29" t="s">
        <v>38</v>
      </c>
      <c r="J11" s="66" t="s">
        <v>38</v>
      </c>
      <c r="K11" s="98"/>
      <c r="L11" s="21"/>
      <c r="M11" s="20"/>
      <c r="N11" s="20"/>
      <c r="O11" s="20"/>
    </row>
    <row r="12" spans="1:15" s="19" customFormat="1" ht="24" customHeight="1" x14ac:dyDescent="0.2">
      <c r="A12" s="45"/>
      <c r="B12" s="46" t="s">
        <v>64</v>
      </c>
      <c r="C12" s="71" t="s">
        <v>36</v>
      </c>
      <c r="D12" s="76">
        <f>D13+D14</f>
        <v>243.42800000000011</v>
      </c>
      <c r="E12" s="48" t="str">
        <f>TEXT(D12/86400,CHOOSE(MATCH(D12,{0,60,3600},1),"s ""sec""","m ""min"" s ""sec""","[h] ""hrs"" m ""min"" s ""sec"""))</f>
        <v>4 min 3 sec</v>
      </c>
      <c r="F12" s="47">
        <f>D$4/H12</f>
        <v>2.7316799999999999</v>
      </c>
      <c r="G12" s="49">
        <f>D12/D12</f>
        <v>1</v>
      </c>
      <c r="H12" s="83">
        <f>COUNTA('Speaker (Turns)'!A2:A76)</f>
        <v>75</v>
      </c>
      <c r="I12" s="52">
        <f>H12/$D$3*60</f>
        <v>14.984565897125959</v>
      </c>
      <c r="J12" s="67">
        <f>H12/H12</f>
        <v>1</v>
      </c>
      <c r="K12" s="99"/>
      <c r="L12" s="21" t="s">
        <v>78</v>
      </c>
      <c r="M12" s="20"/>
      <c r="N12" s="20"/>
      <c r="O12" s="20"/>
    </row>
    <row r="13" spans="1:15" s="19" customFormat="1" ht="24" customHeight="1" x14ac:dyDescent="0.2">
      <c r="A13" s="24"/>
      <c r="B13" s="25"/>
      <c r="C13" s="70" t="s">
        <v>12</v>
      </c>
      <c r="D13" s="75">
        <f>SUMIF('Speaker (Turns)'!A:A,Calcs!C13,'Speaker (Turns)'!C:C)</f>
        <v>108.09700000000011</v>
      </c>
      <c r="E13" s="27" t="str">
        <f>TEXT(D13/86400,CHOOSE(MATCH(D13,{0,60,3600},1),"s ""sec""","m ""min"" s ""sec""","[h] ""hrs"" m ""min"" s ""sec"""))</f>
        <v>1 min 48 sec</v>
      </c>
      <c r="F13" s="87">
        <f>D$5/H13</f>
        <v>2.3184324324324321</v>
      </c>
      <c r="G13" s="88">
        <f>D13/D12</f>
        <v>0.44406148840725002</v>
      </c>
      <c r="H13" s="79">
        <f>COUNTIF('Speaker (Turns)'!A:A,Calcs!C13)</f>
        <v>37</v>
      </c>
      <c r="I13" s="31">
        <f t="shared" ref="I13:I14" si="1">H13/$D$3*60</f>
        <v>7.39238584258214</v>
      </c>
      <c r="J13" s="65">
        <f>H13/H12</f>
        <v>0.49333333333333335</v>
      </c>
      <c r="K13" s="92" t="s">
        <v>83</v>
      </c>
      <c r="L13" s="21"/>
      <c r="M13" s="20"/>
      <c r="N13" s="20"/>
      <c r="O13" s="20"/>
    </row>
    <row r="14" spans="1:15" s="19" customFormat="1" ht="24" customHeight="1" x14ac:dyDescent="0.2">
      <c r="A14" s="24"/>
      <c r="B14" s="25"/>
      <c r="C14" s="70" t="s">
        <v>11</v>
      </c>
      <c r="D14" s="75">
        <f>SUMIF('Speaker (Turns)'!A:A,Calcs!C14,'Speaker (Turns)'!C:C)</f>
        <v>135.33099999999999</v>
      </c>
      <c r="E14" s="27" t="str">
        <f>TEXT(D14/86400,CHOOSE(MATCH(D14,{0,60,3600},1),"s ""sec""","m ""min"" s ""sec""","[h] ""hrs"" m ""min"" s ""sec"""))</f>
        <v>2 min 15 sec</v>
      </c>
      <c r="F14" s="87">
        <f>D$6/H14</f>
        <v>3.1340526315789479</v>
      </c>
      <c r="G14" s="88">
        <f>D14/D12</f>
        <v>0.55593851159274987</v>
      </c>
      <c r="H14" s="79">
        <f>COUNTIF('Speaker (Turns)'!A:A,Calcs!C14)</f>
        <v>38</v>
      </c>
      <c r="I14" s="31">
        <f t="shared" si="1"/>
        <v>7.5921800545438192</v>
      </c>
      <c r="J14" s="65">
        <f>H14/H12</f>
        <v>0.50666666666666671</v>
      </c>
      <c r="K14" s="92"/>
      <c r="L14" s="21"/>
      <c r="M14" s="20"/>
      <c r="N14" s="20"/>
      <c r="O14" s="20"/>
    </row>
    <row r="15" spans="1:15" s="19" customFormat="1" ht="24" customHeight="1" x14ac:dyDescent="0.2">
      <c r="A15" s="50"/>
      <c r="B15" s="34"/>
      <c r="C15" s="72" t="s">
        <v>45</v>
      </c>
      <c r="D15" s="77">
        <f>60*D13/D14</f>
        <v>47.925604628651278</v>
      </c>
      <c r="E15" s="86" t="str">
        <f>TEXT(D15/86400,CHOOSE(MATCH(D15,{0,60,3600},1),"s ""sec""","m ""min"" s ""sec""","[h] ""hrs"" m ""min"" s ""sec"""))</f>
        <v>48 sec</v>
      </c>
      <c r="F15" s="36" t="s">
        <v>38</v>
      </c>
      <c r="G15" s="51" t="s">
        <v>38</v>
      </c>
      <c r="H15" s="81" t="s">
        <v>38</v>
      </c>
      <c r="I15" s="37" t="s">
        <v>38</v>
      </c>
      <c r="J15" s="64" t="s">
        <v>38</v>
      </c>
      <c r="K15" s="100" t="s">
        <v>81</v>
      </c>
      <c r="L15" s="21"/>
      <c r="M15" s="20"/>
      <c r="N15" s="20"/>
      <c r="O15" s="20"/>
    </row>
    <row r="16" spans="1:15" s="19" customFormat="1" ht="24" customHeight="1" x14ac:dyDescent="0.2">
      <c r="A16" s="53" t="s">
        <v>54</v>
      </c>
      <c r="B16" s="25" t="s">
        <v>24</v>
      </c>
      <c r="C16" s="70" t="s">
        <v>36</v>
      </c>
      <c r="D16" s="78">
        <f>60/I16</f>
        <v>4.0582297297297298</v>
      </c>
      <c r="E16" s="90" t="str">
        <f>TEXT(D16/86400,CHOOSE(MATCH(D16,{0,60,3600},1),"s ""sec""","m ""min"" s ""sec""","[h] ""hrs"" m ""min"" s ""sec"""))</f>
        <v>4 sec</v>
      </c>
      <c r="F16" s="27" t="s">
        <v>38</v>
      </c>
      <c r="G16" s="29" t="s">
        <v>38</v>
      </c>
      <c r="H16" s="79">
        <f>COUNTIF(Speaker!$G:$G,0)</f>
        <v>74</v>
      </c>
      <c r="I16" s="89">
        <f>H16/($D$3/60)</f>
        <v>14.78477168516428</v>
      </c>
      <c r="J16" s="65">
        <f>H16/H16</f>
        <v>1</v>
      </c>
      <c r="K16" s="91" t="s">
        <v>77</v>
      </c>
      <c r="L16" s="21" t="s">
        <v>86</v>
      </c>
      <c r="M16" s="20"/>
      <c r="N16" s="20"/>
      <c r="O16" s="20"/>
    </row>
    <row r="17" spans="1:15" s="19" customFormat="1" ht="24" customHeight="1" x14ac:dyDescent="0.2">
      <c r="A17" s="54"/>
      <c r="B17" s="56" t="s">
        <v>41</v>
      </c>
      <c r="C17" s="71" t="s">
        <v>36</v>
      </c>
      <c r="D17" s="76">
        <f>SUMIFS(Speaker!H:H, Speaker!G:G,0, Speaker!H:H,"&gt;0")</f>
        <v>80.575999999999894</v>
      </c>
      <c r="E17" s="48" t="str">
        <f>TEXT(D17/86400,CHOOSE(MATCH(D17,{0,60,3600},1),"s ""sec""","m ""min"" s ""sec""","[h] ""hrs"" m ""min"" s ""sec"""))</f>
        <v>1 min 21 sec</v>
      </c>
      <c r="F17" s="47">
        <f>D17/H17</f>
        <v>2.0143999999999975</v>
      </c>
      <c r="G17" s="49">
        <f>D17/D17</f>
        <v>1</v>
      </c>
      <c r="H17" s="80">
        <f>COUNTIFS(Speaker!G:G,0,Speaker!H:H,"&gt;0")</f>
        <v>40</v>
      </c>
      <c r="I17" s="52">
        <f>H17/($D$3/60)</f>
        <v>7.9917684784671783</v>
      </c>
      <c r="J17" s="67">
        <f>H17/H17</f>
        <v>1</v>
      </c>
      <c r="K17" s="99"/>
      <c r="L17" s="21" t="s">
        <v>87</v>
      </c>
      <c r="M17" s="20"/>
      <c r="N17" s="20"/>
      <c r="O17" s="20"/>
    </row>
    <row r="18" spans="1:15" s="19" customFormat="1" ht="24" customHeight="1" x14ac:dyDescent="0.2">
      <c r="A18" s="54"/>
      <c r="B18" s="73" t="s">
        <v>59</v>
      </c>
      <c r="C18" s="70" t="s">
        <v>12</v>
      </c>
      <c r="D18" s="75">
        <f>SUMIFS(Speaker!H:H, Speaker!G:G,0, Speaker!H:H, "&gt;0", Speaker!A:A,"CHILD")</f>
        <v>47.634999999999891</v>
      </c>
      <c r="E18" s="27" t="str">
        <f>TEXT(D18/86400,CHOOSE(MATCH(D18,{0,60,3600},1),"s ""sec""","m ""min"" s ""sec""","[h] ""hrs"" m ""min"" s ""sec"""))</f>
        <v>48 sec</v>
      </c>
      <c r="F18" s="87">
        <f t="shared" ref="F18:F19" si="2">D18/H18</f>
        <v>2.2683333333333282</v>
      </c>
      <c r="G18" s="32">
        <f>D18/D17</f>
        <v>0.59118099682287473</v>
      </c>
      <c r="H18" s="79">
        <f>COUNTIFS(Speaker!G:G,0,Speaker!H:H, "&gt;0",Speaker!A:A,"CHILD")</f>
        <v>21</v>
      </c>
      <c r="I18" s="89">
        <f>H18/($D$3/60)</f>
        <v>4.1956784511952687</v>
      </c>
      <c r="J18" s="65">
        <f>H18/H17</f>
        <v>0.52500000000000002</v>
      </c>
      <c r="K18" s="92" t="s">
        <v>84</v>
      </c>
      <c r="L18" s="21"/>
      <c r="M18" s="20"/>
      <c r="N18" s="20"/>
      <c r="O18" s="20"/>
    </row>
    <row r="19" spans="1:15" s="19" customFormat="1" ht="24" customHeight="1" x14ac:dyDescent="0.2">
      <c r="A19" s="54"/>
      <c r="B19" s="73" t="s">
        <v>59</v>
      </c>
      <c r="C19" s="70" t="s">
        <v>11</v>
      </c>
      <c r="D19" s="75">
        <f>SUMIFS(Speaker!H:H, Speaker!G:G,0, Speaker!H:H, "&gt;0", Speaker!A:A,"ADULT")</f>
        <v>32.941000000000003</v>
      </c>
      <c r="E19" s="27" t="str">
        <f>TEXT(D19/86400,CHOOSE(MATCH(D19,{0,60,3600},1),"s ""sec""","m ""min"" s ""sec""","[h] ""hrs"" m ""min"" s ""sec"""))</f>
        <v>33 sec</v>
      </c>
      <c r="F19" s="87">
        <f t="shared" si="2"/>
        <v>1.7337368421052632</v>
      </c>
      <c r="G19" s="32">
        <f>D19/D17</f>
        <v>0.40881900317712527</v>
      </c>
      <c r="H19" s="79">
        <f>COUNTIFS(Speaker!G:G,0,Speaker!H:H, "&gt;0",Speaker!A:A,"ADULT")</f>
        <v>19</v>
      </c>
      <c r="I19" s="89">
        <f t="shared" ref="I19" si="3">H19/($D$3/60)</f>
        <v>3.7960900272719096</v>
      </c>
      <c r="J19" s="65">
        <f>H19/H17</f>
        <v>0.47499999999999998</v>
      </c>
      <c r="K19" s="92"/>
      <c r="L19" s="21"/>
      <c r="M19" s="20"/>
      <c r="N19" s="20"/>
      <c r="O19" s="20"/>
    </row>
    <row r="20" spans="1:15" s="19" customFormat="1" ht="24" customHeight="1" x14ac:dyDescent="0.2">
      <c r="A20" s="54"/>
      <c r="B20" s="57"/>
      <c r="C20" s="72" t="s">
        <v>45</v>
      </c>
      <c r="D20" s="77"/>
      <c r="E20" s="35"/>
      <c r="F20" s="36" t="s">
        <v>38</v>
      </c>
      <c r="G20" s="96">
        <f>(F18-F19)/F19</f>
        <v>0.30834927091871023</v>
      </c>
      <c r="H20" s="81" t="s">
        <v>38</v>
      </c>
      <c r="I20" s="37" t="s">
        <v>38</v>
      </c>
      <c r="J20" s="93" t="s">
        <v>38</v>
      </c>
      <c r="K20" s="100" t="s">
        <v>79</v>
      </c>
      <c r="L20" s="21"/>
      <c r="M20" s="20"/>
      <c r="N20" s="20"/>
      <c r="O20" s="20"/>
    </row>
    <row r="21" spans="1:15" s="19" customFormat="1" ht="24" customHeight="1" x14ac:dyDescent="0.2">
      <c r="A21" s="54"/>
      <c r="B21" s="25" t="s">
        <v>40</v>
      </c>
      <c r="C21" s="70" t="s">
        <v>36</v>
      </c>
      <c r="D21" s="75">
        <f>ABS(SUMIFS(Speaker!H:H, Speaker!G:G,0, Speaker!H:H,"&lt;0"))</f>
        <v>23.337999999999987</v>
      </c>
      <c r="E21" s="27" t="str">
        <f>TEXT(D21/86400,CHOOSE(MATCH(D21,{0,60,3600},1),"s ""sec""","m ""min"" s ""sec""","[h] ""hrs"" m ""min"" s ""sec"""))</f>
        <v>23 sec</v>
      </c>
      <c r="F21" s="26">
        <f>D21/H21</f>
        <v>0.68641176470588194</v>
      </c>
      <c r="G21" s="29">
        <f>D21/D21</f>
        <v>1</v>
      </c>
      <c r="H21" s="79">
        <f>COUNTIFS(Speaker!G:G,0,Speaker!H:H,"&lt;0")</f>
        <v>34</v>
      </c>
      <c r="I21" s="89">
        <f>H21/($D$3/60)</f>
        <v>6.7930032066971018</v>
      </c>
      <c r="J21" s="94">
        <f>H21/H21</f>
        <v>1</v>
      </c>
      <c r="K21" s="98"/>
      <c r="L21" s="21" t="s">
        <v>88</v>
      </c>
      <c r="M21" s="20"/>
      <c r="N21" s="20"/>
      <c r="O21" s="20"/>
    </row>
    <row r="22" spans="1:15" s="19" customFormat="1" ht="24" customHeight="1" x14ac:dyDescent="0.2">
      <c r="A22" s="54"/>
      <c r="B22" s="74" t="s">
        <v>65</v>
      </c>
      <c r="C22" s="70" t="s">
        <v>12</v>
      </c>
      <c r="D22" s="75">
        <f>ABS(SUMIFS(Speaker!H:H, Speaker!G:G,0, Speaker!H:H, "&lt;0", Speaker!A:A,C22))</f>
        <v>9.4059999999999686</v>
      </c>
      <c r="E22" s="27" t="str">
        <f>TEXT(D22/86400,CHOOSE(MATCH(D22,{0,60,3600},1),"s ""sec""","m ""min"" s ""sec""","[h] ""hrs"" m ""min"" s ""sec"""))</f>
        <v>9 sec</v>
      </c>
      <c r="F22" s="87">
        <f t="shared" ref="F22:F23" si="4">D22/H22</f>
        <v>0.52255555555555377</v>
      </c>
      <c r="G22" s="32">
        <f>D22/D21</f>
        <v>0.40303367897848891</v>
      </c>
      <c r="H22" s="79">
        <f>COUNTIFS(Speaker!G:G,0,Speaker!H:H, "&lt;0",Speaker!A:A,C22)</f>
        <v>18</v>
      </c>
      <c r="I22" s="89">
        <f t="shared" ref="I22:I23" si="5">H22/($D$3/60)</f>
        <v>3.59629581531023</v>
      </c>
      <c r="J22" s="94">
        <f>H22/H21</f>
        <v>0.52941176470588236</v>
      </c>
      <c r="K22" s="92" t="s">
        <v>85</v>
      </c>
      <c r="L22" s="21"/>
      <c r="M22" s="20"/>
      <c r="N22" s="20"/>
      <c r="O22" s="20"/>
    </row>
    <row r="23" spans="1:15" s="19" customFormat="1" ht="24" customHeight="1" x14ac:dyDescent="0.2">
      <c r="A23" s="54"/>
      <c r="B23" s="74" t="s">
        <v>66</v>
      </c>
      <c r="C23" s="70" t="s">
        <v>11</v>
      </c>
      <c r="D23" s="75">
        <f>ABS(SUMIFS(Speaker!H:H, Speaker!G:G,0, Speaker!H:H, "&lt;0", Speaker!A:A,C23))</f>
        <v>13.932000000000016</v>
      </c>
      <c r="E23" s="27" t="str">
        <f>TEXT(D23/86400,CHOOSE(MATCH(D23,{0,60,3600},1),"s ""sec""","m ""min"" s ""sec""","[h] ""hrs"" m ""min"" s ""sec"""))</f>
        <v>14 sec</v>
      </c>
      <c r="F23" s="87">
        <f t="shared" si="4"/>
        <v>0.87075000000000102</v>
      </c>
      <c r="G23" s="32">
        <f>D23/D21</f>
        <v>0.59696632102151104</v>
      </c>
      <c r="H23" s="79">
        <f>COUNTIFS(Speaker!G:G,0,Speaker!H:H, "&lt;0",Speaker!A:A,C23)</f>
        <v>16</v>
      </c>
      <c r="I23" s="89">
        <f t="shared" si="5"/>
        <v>3.1967073913868713</v>
      </c>
      <c r="J23" s="94">
        <f>H23/H21</f>
        <v>0.47058823529411764</v>
      </c>
      <c r="K23" s="92"/>
      <c r="L23" s="21"/>
      <c r="M23" s="20"/>
      <c r="N23" s="20"/>
      <c r="O23" s="20"/>
    </row>
    <row r="24" spans="1:15" s="19" customFormat="1" ht="24" customHeight="1" x14ac:dyDescent="0.2">
      <c r="A24" s="55"/>
      <c r="B24" s="34"/>
      <c r="C24" s="72" t="s">
        <v>45</v>
      </c>
      <c r="D24" s="77"/>
      <c r="E24" s="35"/>
      <c r="F24" s="36" t="s">
        <v>38</v>
      </c>
      <c r="G24" s="96">
        <f>(F23-F22)/F22</f>
        <v>0.66633000212630999</v>
      </c>
      <c r="H24" s="81" t="s">
        <v>38</v>
      </c>
      <c r="I24" s="95" t="s">
        <v>38</v>
      </c>
      <c r="J24" s="93"/>
      <c r="K24" s="100" t="s">
        <v>80</v>
      </c>
      <c r="L24" s="21"/>
      <c r="M24" s="20"/>
      <c r="N24" s="20"/>
      <c r="O24" s="20"/>
    </row>
    <row r="25" spans="1:15" s="19" customFormat="1" ht="8" customHeight="1" x14ac:dyDescent="0.2">
      <c r="A25" s="58"/>
      <c r="B25" s="25"/>
      <c r="C25" s="25"/>
      <c r="D25" s="26"/>
      <c r="E25" s="33"/>
      <c r="F25" s="27"/>
      <c r="G25" s="27"/>
      <c r="H25" s="28"/>
      <c r="I25" s="29"/>
      <c r="J25" s="29"/>
      <c r="K25" s="101"/>
      <c r="L25" s="21"/>
      <c r="M25" s="20"/>
      <c r="N25" s="20"/>
      <c r="O25" s="20"/>
    </row>
    <row r="26" spans="1:15" s="19" customFormat="1" x14ac:dyDescent="0.2">
      <c r="B26" s="20" t="s">
        <v>61</v>
      </c>
      <c r="C26" s="20"/>
      <c r="D26" s="21"/>
      <c r="E26" s="21"/>
      <c r="F26" s="21"/>
      <c r="G26" s="22"/>
      <c r="H26" s="21"/>
      <c r="I26" s="21"/>
      <c r="J26" s="22"/>
      <c r="K26" s="102"/>
      <c r="L26" s="21"/>
      <c r="M26" s="20"/>
      <c r="N26" s="20"/>
      <c r="O26" s="20"/>
    </row>
    <row r="27" spans="1:15" x14ac:dyDescent="0.2">
      <c r="B27" s="9" t="s">
        <v>63</v>
      </c>
      <c r="D27" s="11"/>
      <c r="G27" s="12"/>
      <c r="J27" s="12"/>
    </row>
    <row r="28" spans="1:15" x14ac:dyDescent="0.2">
      <c r="B28" s="9" t="s">
        <v>69</v>
      </c>
      <c r="D28" s="11"/>
      <c r="G28" s="12"/>
      <c r="J28" s="12"/>
    </row>
    <row r="29" spans="1:15" x14ac:dyDescent="0.2">
      <c r="D29" s="11"/>
      <c r="G29" s="12"/>
      <c r="J29" s="12"/>
    </row>
    <row r="30" spans="1:15" x14ac:dyDescent="0.2">
      <c r="D30" s="11"/>
      <c r="G30" s="12"/>
      <c r="J30" s="12"/>
    </row>
    <row r="31" spans="1:15" x14ac:dyDescent="0.2">
      <c r="D31" s="11"/>
      <c r="G31" s="12"/>
      <c r="J31" s="12"/>
    </row>
    <row r="32" spans="1:15" x14ac:dyDescent="0.2">
      <c r="D32" s="11"/>
      <c r="G32" s="12"/>
      <c r="J32" s="12"/>
    </row>
    <row r="33" spans="7:10" x14ac:dyDescent="0.2">
      <c r="G33" s="12"/>
      <c r="J33" s="12"/>
    </row>
  </sheetData>
  <mergeCells count="5">
    <mergeCell ref="A16:A24"/>
    <mergeCell ref="K5:K6"/>
    <mergeCell ref="K13:K14"/>
    <mergeCell ref="K18:K19"/>
    <mergeCell ref="K22:K23"/>
  </mergeCells>
  <pageMargins left="0.7" right="0.7" top="0.75" bottom="0.75" header="0.3" footer="0.3"/>
  <pageSetup scale="82"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4F74-6D9F-EB4D-8D09-E7996AD0201B}">
  <sheetPr>
    <pageSetUpPr fitToPage="1"/>
  </sheetPr>
  <dimension ref="A1:H140"/>
  <sheetViews>
    <sheetView topLeftCell="M15" workbookViewId="0">
      <selection activeCell="AG61" sqref="AG61"/>
    </sheetView>
  </sheetViews>
  <sheetFormatPr baseColWidth="10" defaultRowHeight="15" x14ac:dyDescent="0.2"/>
  <cols>
    <col min="1" max="1" width="10.83203125" style="1"/>
    <col min="3" max="3" width="9.1640625" style="1"/>
  </cols>
  <sheetData>
    <row r="1" spans="1:8" x14ac:dyDescent="0.2">
      <c r="A1" s="1" t="s">
        <v>8</v>
      </c>
      <c r="B1" s="1" t="s">
        <v>39</v>
      </c>
      <c r="C1" s="1" t="s">
        <v>5</v>
      </c>
      <c r="D1" t="s">
        <v>35</v>
      </c>
      <c r="E1" t="s">
        <v>68</v>
      </c>
      <c r="F1" t="s">
        <v>67</v>
      </c>
      <c r="G1" t="s">
        <v>11</v>
      </c>
      <c r="H1" t="s">
        <v>12</v>
      </c>
    </row>
    <row r="2" spans="1:8" x14ac:dyDescent="0.2">
      <c r="A2" s="1" t="s">
        <v>11</v>
      </c>
      <c r="B2">
        <v>0</v>
      </c>
      <c r="C2" s="2">
        <v>0.01</v>
      </c>
      <c r="D2">
        <f>IF(A2="CHILD",1,-1)</f>
        <v>1</v>
      </c>
      <c r="E2" cm="1">
        <f t="array" ref="E2:E27">FREQUENCY(B:B,F:F)</f>
        <v>0</v>
      </c>
      <c r="F2">
        <v>-2</v>
      </c>
      <c r="G2">
        <v>0</v>
      </c>
      <c r="H2">
        <v>0</v>
      </c>
    </row>
    <row r="3" spans="1:8" x14ac:dyDescent="0.2">
      <c r="A3" s="1" t="s">
        <v>11</v>
      </c>
      <c r="B3" s="8">
        <v>0.96699999999999986</v>
      </c>
      <c r="C3" s="2">
        <v>2.34</v>
      </c>
      <c r="D3">
        <f>IF(A3="CHILD",1,-1)</f>
        <v>1</v>
      </c>
      <c r="E3">
        <v>16</v>
      </c>
      <c r="F3">
        <f>F2+1</f>
        <v>-1</v>
      </c>
      <c r="G3">
        <f>COUNTIFS($A:$A,G$1,$B:$B,"&gt;"&amp;$F2,$B:$B,"&lt;="&amp;$F3)</f>
        <v>14</v>
      </c>
      <c r="H3">
        <f>COUNTIFS($A:$A,H$1,$B:$B,"&gt;"&amp;$F2,$B:$B,"&lt;="&amp;$F3)</f>
        <v>2</v>
      </c>
    </row>
    <row r="4" spans="1:8" x14ac:dyDescent="0.2">
      <c r="A4" s="1" t="s">
        <v>11</v>
      </c>
      <c r="B4" s="8">
        <v>-1.5110000000000001</v>
      </c>
      <c r="C4" s="2">
        <v>2.5</v>
      </c>
      <c r="D4">
        <f>IF(A4="CHILD",1,-1)</f>
        <v>1</v>
      </c>
      <c r="E4">
        <v>44</v>
      </c>
      <c r="F4">
        <f t="shared" ref="F4:F26" si="0">F3+1</f>
        <v>0</v>
      </c>
      <c r="G4">
        <f>COUNTIFS($A:$A,G$1,$B:$B,"&gt;"&amp;F3,$B:$B,"&lt;="&amp;F4)</f>
        <v>24</v>
      </c>
      <c r="H4">
        <f>COUNTIFS($A:$A,H$1,$B:$B,"&gt;"&amp;$F3,$B:$B,"&lt;="&amp;$F4)</f>
        <v>20</v>
      </c>
    </row>
    <row r="5" spans="1:8" x14ac:dyDescent="0.2">
      <c r="A5" s="1" t="s">
        <v>11</v>
      </c>
      <c r="B5" s="8">
        <v>-0.76500000000000012</v>
      </c>
      <c r="C5" s="2">
        <v>2.9</v>
      </c>
      <c r="D5">
        <f>IF(A5="CHILD",1,-1)</f>
        <v>1</v>
      </c>
      <c r="E5">
        <v>32</v>
      </c>
      <c r="F5">
        <f t="shared" si="0"/>
        <v>1</v>
      </c>
      <c r="G5">
        <f>COUNTIFS($A:$A,G$1,$B:$B,"&gt;"&amp;F4,$B:$B,"&lt;="&amp;F5)</f>
        <v>19</v>
      </c>
      <c r="H5">
        <f>COUNTIFS($A:$A,H$1,$B:$B,"&gt;"&amp;$F4,$B:$B,"&lt;="&amp;$F5)</f>
        <v>13</v>
      </c>
    </row>
    <row r="6" spans="1:8" x14ac:dyDescent="0.2">
      <c r="A6" s="1" t="s">
        <v>12</v>
      </c>
      <c r="B6" s="8">
        <v>-0.48099999999999987</v>
      </c>
      <c r="C6" s="2">
        <v>4.01</v>
      </c>
      <c r="D6">
        <f>IF(A6="CHILD",1,-1)</f>
        <v>-1</v>
      </c>
      <c r="E6">
        <v>25</v>
      </c>
      <c r="F6">
        <f t="shared" si="0"/>
        <v>2</v>
      </c>
      <c r="G6">
        <f>COUNTIFS($A:$A,G$1,$B:$B,"&gt;"&amp;F5,$B:$B,"&lt;="&amp;F6)</f>
        <v>15</v>
      </c>
      <c r="H6">
        <f>COUNTIFS($A:$A,H$1,$B:$B,"&gt;"&amp;$F5,$B:$B,"&lt;="&amp;$F6)</f>
        <v>10</v>
      </c>
    </row>
    <row r="7" spans="1:8" x14ac:dyDescent="0.2">
      <c r="A7" s="1" t="s">
        <v>11</v>
      </c>
      <c r="B7" s="8">
        <v>0.25199999999999978</v>
      </c>
      <c r="C7" s="2">
        <v>5.81</v>
      </c>
      <c r="D7">
        <f>IF(A7="CHILD",1,-1)</f>
        <v>1</v>
      </c>
      <c r="E7">
        <v>13</v>
      </c>
      <c r="F7">
        <f t="shared" si="0"/>
        <v>3</v>
      </c>
      <c r="G7">
        <f>COUNTIFS($A:$A,G$1,$B:$B,"&gt;"&amp;F6,$B:$B,"&lt;="&amp;F7)</f>
        <v>6</v>
      </c>
      <c r="H7">
        <f>COUNTIFS($A:$A,H$1,$B:$B,"&gt;"&amp;$F6,$B:$B,"&lt;="&amp;$F7)</f>
        <v>7</v>
      </c>
    </row>
    <row r="8" spans="1:8" x14ac:dyDescent="0.2">
      <c r="A8" s="1" t="s">
        <v>11</v>
      </c>
      <c r="B8" s="8">
        <v>2.7000000000001023E-2</v>
      </c>
      <c r="C8" s="2">
        <v>7.61</v>
      </c>
      <c r="D8">
        <f>IF(A8="CHILD",1,-1)</f>
        <v>1</v>
      </c>
      <c r="E8">
        <v>4</v>
      </c>
      <c r="F8">
        <f t="shared" si="0"/>
        <v>4</v>
      </c>
      <c r="G8">
        <f>COUNTIFS($A:$A,G$1,$B:$B,"&gt;"&amp;F7,$B:$B,"&lt;="&amp;F8)</f>
        <v>0</v>
      </c>
      <c r="H8">
        <f>COUNTIFS($A:$A,H$1,$B:$B,"&gt;"&amp;$F7,$B:$B,"&lt;="&amp;$F8)</f>
        <v>4</v>
      </c>
    </row>
    <row r="9" spans="1:8" x14ac:dyDescent="0.2">
      <c r="A9" s="1" t="s">
        <v>11</v>
      </c>
      <c r="B9" s="8">
        <v>-0.34100000000000108</v>
      </c>
      <c r="C9" s="2">
        <v>8.91</v>
      </c>
      <c r="D9">
        <f>IF(A9="CHILD",1,-1)</f>
        <v>1</v>
      </c>
      <c r="E9">
        <v>2</v>
      </c>
      <c r="F9">
        <f t="shared" si="0"/>
        <v>5</v>
      </c>
      <c r="G9">
        <f>COUNTIFS($A:$A,G$1,$B:$B,"&gt;"&amp;F8,$B:$B,"&lt;="&amp;F9)</f>
        <v>1</v>
      </c>
      <c r="H9">
        <f>COUNTIFS($A:$A,H$1,$B:$B,"&gt;"&amp;$F8,$B:$B,"&lt;="&amp;$F9)</f>
        <v>1</v>
      </c>
    </row>
    <row r="10" spans="1:8" x14ac:dyDescent="0.2">
      <c r="A10" s="1" t="s">
        <v>11</v>
      </c>
      <c r="B10" s="8">
        <v>1.2960000000000012</v>
      </c>
      <c r="C10" s="2">
        <v>11.3</v>
      </c>
      <c r="D10">
        <f>IF(A10="CHILD",1,-1)</f>
        <v>1</v>
      </c>
      <c r="E10">
        <v>1</v>
      </c>
      <c r="F10">
        <f t="shared" si="0"/>
        <v>6</v>
      </c>
      <c r="G10">
        <f>COUNTIFS($A:$A,G$1,$B:$B,"&gt;"&amp;F9,$B:$B,"&lt;="&amp;F10)</f>
        <v>1</v>
      </c>
      <c r="H10">
        <f>COUNTIFS($A:$A,H$1,$B:$B,"&gt;"&amp;$F9,$B:$B,"&lt;="&amp;$F10)</f>
        <v>0</v>
      </c>
    </row>
    <row r="11" spans="1:8" x14ac:dyDescent="0.2">
      <c r="A11" s="1" t="s">
        <v>11</v>
      </c>
      <c r="B11" s="8">
        <v>2.4149999999999991</v>
      </c>
      <c r="C11" s="2">
        <v>15.7</v>
      </c>
      <c r="D11">
        <f>IF(A11="CHILD",1,-1)</f>
        <v>1</v>
      </c>
      <c r="E11">
        <v>1</v>
      </c>
      <c r="F11">
        <f t="shared" si="0"/>
        <v>7</v>
      </c>
      <c r="G11">
        <f>COUNTIFS($A:$A,G$1,$B:$B,"&gt;"&amp;F10,$B:$B,"&lt;="&amp;F11)</f>
        <v>1</v>
      </c>
      <c r="H11">
        <f>COUNTIFS($A:$A,H$1,$B:$B,"&gt;"&amp;$F10,$B:$B,"&lt;="&amp;$F11)</f>
        <v>0</v>
      </c>
    </row>
    <row r="12" spans="1:8" x14ac:dyDescent="0.2">
      <c r="A12" s="1" t="s">
        <v>11</v>
      </c>
      <c r="B12" s="8">
        <v>1.5470000000000006</v>
      </c>
      <c r="C12" s="2">
        <v>18.399999999999999</v>
      </c>
      <c r="D12">
        <f>IF(A12="CHILD",1,-1)</f>
        <v>1</v>
      </c>
      <c r="E12">
        <v>0</v>
      </c>
      <c r="F12">
        <f t="shared" si="0"/>
        <v>8</v>
      </c>
      <c r="G12">
        <f>COUNTIFS($A:$A,G$1,$B:$B,"&gt;"&amp;F11,$B:$B,"&lt;="&amp;F12)</f>
        <v>0</v>
      </c>
      <c r="H12">
        <f>COUNTIFS($A:$A,H$1,$B:$B,"&gt;"&amp;$F11,$B:$B,"&lt;="&amp;$F12)</f>
        <v>0</v>
      </c>
    </row>
    <row r="13" spans="1:8" x14ac:dyDescent="0.2">
      <c r="A13" s="1" t="s">
        <v>11</v>
      </c>
      <c r="B13" s="8">
        <v>-8.6999999999999744E-2</v>
      </c>
      <c r="C13" s="2">
        <v>19.899999999999999</v>
      </c>
      <c r="D13">
        <f>IF(A13="CHILD",1,-1)</f>
        <v>1</v>
      </c>
      <c r="E13">
        <v>0</v>
      </c>
      <c r="F13">
        <f t="shared" si="0"/>
        <v>9</v>
      </c>
      <c r="G13">
        <f>COUNTIFS($A:$A,G$1,$B:$B,"&gt;"&amp;F12,$B:$B,"&lt;="&amp;F13)</f>
        <v>0</v>
      </c>
      <c r="H13">
        <f>COUNTIFS($A:$A,H$1,$B:$B,"&gt;"&amp;$F12,$B:$B,"&lt;="&amp;$F13)</f>
        <v>0</v>
      </c>
    </row>
    <row r="14" spans="1:8" x14ac:dyDescent="0.2">
      <c r="A14" s="1" t="s">
        <v>12</v>
      </c>
      <c r="B14" s="8">
        <v>-0.21899999999999764</v>
      </c>
      <c r="C14" s="2">
        <v>21.3</v>
      </c>
      <c r="D14">
        <f>IF(A14="CHILD",1,-1)</f>
        <v>-1</v>
      </c>
      <c r="E14">
        <v>0</v>
      </c>
      <c r="F14">
        <f t="shared" si="0"/>
        <v>10</v>
      </c>
      <c r="G14">
        <f>COUNTIFS($A:$A,G$1,$B:$B,"&gt;"&amp;F13,$B:$B,"&lt;="&amp;F14)</f>
        <v>0</v>
      </c>
      <c r="H14">
        <f>COUNTIFS($A:$A,H$1,$B:$B,"&gt;"&amp;$F13,$B:$B,"&lt;="&amp;$F14)</f>
        <v>0</v>
      </c>
    </row>
    <row r="15" spans="1:8" x14ac:dyDescent="0.2">
      <c r="A15" s="1" t="s">
        <v>12</v>
      </c>
      <c r="B15" s="8">
        <v>0.50999999999999801</v>
      </c>
      <c r="C15" s="2">
        <v>23</v>
      </c>
      <c r="D15">
        <f>IF(A15="CHILD",1,-1)</f>
        <v>-1</v>
      </c>
      <c r="E15">
        <v>0</v>
      </c>
      <c r="F15">
        <f t="shared" si="0"/>
        <v>11</v>
      </c>
      <c r="G15">
        <f>COUNTIFS($A:$A,G$1,$B:$B,"&gt;"&amp;F14,$B:$B,"&lt;="&amp;F15)</f>
        <v>0</v>
      </c>
      <c r="H15">
        <f>COUNTIFS($A:$A,H$1,$B:$B,"&gt;"&amp;$F14,$B:$B,"&lt;="&amp;$F15)</f>
        <v>0</v>
      </c>
    </row>
    <row r="16" spans="1:8" x14ac:dyDescent="0.2">
      <c r="A16" s="1" t="s">
        <v>11</v>
      </c>
      <c r="B16" s="8">
        <v>1.3049999999999997</v>
      </c>
      <c r="C16" s="2">
        <v>25.5</v>
      </c>
      <c r="D16">
        <f>IF(A16="CHILD",1,-1)</f>
        <v>1</v>
      </c>
      <c r="E16">
        <v>0</v>
      </c>
      <c r="F16">
        <f t="shared" si="0"/>
        <v>12</v>
      </c>
      <c r="G16">
        <f>COUNTIFS($A:$A,G$1,$B:$B,"&gt;"&amp;F15,$B:$B,"&lt;="&amp;F16)</f>
        <v>0</v>
      </c>
      <c r="H16">
        <f>COUNTIFS($A:$A,H$1,$B:$B,"&gt;"&amp;$F15,$B:$B,"&lt;="&amp;$F16)</f>
        <v>0</v>
      </c>
    </row>
    <row r="17" spans="1:8" x14ac:dyDescent="0.2">
      <c r="A17" s="1" t="s">
        <v>11</v>
      </c>
      <c r="B17" s="8">
        <v>1.7439999999999998</v>
      </c>
      <c r="C17" s="2">
        <v>28.3</v>
      </c>
      <c r="D17">
        <f>IF(A17="CHILD",1,-1)</f>
        <v>1</v>
      </c>
      <c r="E17">
        <v>0</v>
      </c>
      <c r="F17">
        <f t="shared" si="0"/>
        <v>13</v>
      </c>
      <c r="G17">
        <f>COUNTIFS($A:$A,G$1,$B:$B,"&gt;"&amp;F16,$B:$B,"&lt;="&amp;F17)</f>
        <v>0</v>
      </c>
      <c r="H17">
        <f>COUNTIFS($A:$A,H$1,$B:$B,"&gt;"&amp;$F16,$B:$B,"&lt;="&amp;$F17)</f>
        <v>0</v>
      </c>
    </row>
    <row r="18" spans="1:8" x14ac:dyDescent="0.2">
      <c r="A18" s="1" t="s">
        <v>11</v>
      </c>
      <c r="B18" s="8">
        <v>-1.0480000000000018</v>
      </c>
      <c r="C18" s="2">
        <v>28.5</v>
      </c>
      <c r="D18">
        <f>IF(A18="CHILD",1,-1)</f>
        <v>1</v>
      </c>
      <c r="E18">
        <v>0</v>
      </c>
      <c r="F18">
        <f t="shared" si="0"/>
        <v>14</v>
      </c>
      <c r="G18">
        <f>COUNTIFS($A:$A,G$1,$B:$B,"&gt;"&amp;F17,$B:$B,"&lt;="&amp;F18)</f>
        <v>0</v>
      </c>
      <c r="H18">
        <f>COUNTIFS($A:$A,H$1,$B:$B,"&gt;"&amp;$F17,$B:$B,"&lt;="&amp;$F18)</f>
        <v>0</v>
      </c>
    </row>
    <row r="19" spans="1:8" x14ac:dyDescent="0.2">
      <c r="A19" s="1" t="s">
        <v>11</v>
      </c>
      <c r="B19" s="8">
        <v>-0.89500000000000313</v>
      </c>
      <c r="C19" s="2">
        <v>28.9</v>
      </c>
      <c r="D19">
        <f>IF(A19="CHILD",1,-1)</f>
        <v>1</v>
      </c>
      <c r="E19">
        <v>0</v>
      </c>
      <c r="F19">
        <f t="shared" si="0"/>
        <v>15</v>
      </c>
      <c r="G19">
        <f>COUNTIFS($A:$A,G$1,$B:$B,"&gt;"&amp;F18,$B:$B,"&lt;="&amp;F19)</f>
        <v>0</v>
      </c>
      <c r="H19">
        <f>COUNTIFS($A:$A,H$1,$B:$B,"&gt;"&amp;$F18,$B:$B,"&lt;="&amp;$F19)</f>
        <v>0</v>
      </c>
    </row>
    <row r="20" spans="1:8" x14ac:dyDescent="0.2">
      <c r="A20" s="1" t="s">
        <v>11</v>
      </c>
      <c r="B20" s="8">
        <v>-0.39899999999999736</v>
      </c>
      <c r="C20" s="2">
        <v>30.1</v>
      </c>
      <c r="D20">
        <f>IF(A20="CHILD",1,-1)</f>
        <v>1</v>
      </c>
      <c r="E20">
        <v>0</v>
      </c>
      <c r="F20">
        <f t="shared" si="0"/>
        <v>16</v>
      </c>
      <c r="G20">
        <f>COUNTIFS($A:$A,G$1,$B:$B,"&gt;"&amp;F19,$B:$B,"&lt;="&amp;F20)</f>
        <v>0</v>
      </c>
      <c r="H20">
        <f>COUNTIFS($A:$A,H$1,$B:$B,"&gt;"&amp;$F19,$B:$B,"&lt;="&amp;$F20)</f>
        <v>0</v>
      </c>
    </row>
    <row r="21" spans="1:8" x14ac:dyDescent="0.2">
      <c r="A21" s="1" t="s">
        <v>12</v>
      </c>
      <c r="B21" s="8">
        <v>-1.083000000000002</v>
      </c>
      <c r="C21" s="2">
        <v>30.4</v>
      </c>
      <c r="D21">
        <f>IF(A21="CHILD",1,-1)</f>
        <v>-1</v>
      </c>
      <c r="E21">
        <v>0</v>
      </c>
      <c r="F21">
        <f t="shared" si="0"/>
        <v>17</v>
      </c>
      <c r="G21">
        <f>COUNTIFS($A:$A,G$1,$B:$B,"&gt;"&amp;F20,$B:$B,"&lt;="&amp;F21)</f>
        <v>0</v>
      </c>
      <c r="H21">
        <f>COUNTIFS($A:$A,H$1,$B:$B,"&gt;"&amp;$F20,$B:$B,"&lt;="&amp;$F21)</f>
        <v>0</v>
      </c>
    </row>
    <row r="22" spans="1:8" x14ac:dyDescent="0.2">
      <c r="A22" s="1" t="s">
        <v>11</v>
      </c>
      <c r="B22" s="8">
        <v>0.53499999999999659</v>
      </c>
      <c r="C22" s="2">
        <v>32.9</v>
      </c>
      <c r="D22">
        <f>IF(A22="CHILD",1,-1)</f>
        <v>1</v>
      </c>
      <c r="E22">
        <v>0</v>
      </c>
      <c r="F22">
        <f t="shared" si="0"/>
        <v>18</v>
      </c>
      <c r="G22">
        <f>COUNTIFS($A:$A,G$1,$B:$B,"&gt;"&amp;F21,$B:$B,"&lt;="&amp;F22)</f>
        <v>0</v>
      </c>
      <c r="H22">
        <f>COUNTIFS($A:$A,H$1,$B:$B,"&gt;"&amp;$F21,$B:$B,"&lt;="&amp;$F22)</f>
        <v>0</v>
      </c>
    </row>
    <row r="23" spans="1:8" x14ac:dyDescent="0.2">
      <c r="A23" s="1" t="s">
        <v>12</v>
      </c>
      <c r="B23" s="8">
        <v>6.8999999999995509E-2</v>
      </c>
      <c r="C23" s="2">
        <v>34.799999999999997</v>
      </c>
      <c r="D23">
        <f>IF(A23="CHILD",1,-1)</f>
        <v>-1</v>
      </c>
      <c r="E23">
        <v>0</v>
      </c>
      <c r="F23">
        <f t="shared" si="0"/>
        <v>19</v>
      </c>
      <c r="G23">
        <f>COUNTIFS($A:$A,G$1,$B:$B,"&gt;"&amp;F22,$B:$B,"&lt;="&amp;F23)</f>
        <v>0</v>
      </c>
      <c r="H23">
        <f>COUNTIFS($A:$A,H$1,$B:$B,"&gt;"&amp;$F22,$B:$B,"&lt;="&amp;$F23)</f>
        <v>0</v>
      </c>
    </row>
    <row r="24" spans="1:8" x14ac:dyDescent="0.2">
      <c r="A24" s="1" t="s">
        <v>11</v>
      </c>
      <c r="B24" s="8">
        <v>-0.96599999999999397</v>
      </c>
      <c r="C24" s="2">
        <v>35</v>
      </c>
      <c r="D24">
        <f>IF(A24="CHILD",1,-1)</f>
        <v>1</v>
      </c>
      <c r="E24">
        <v>0</v>
      </c>
      <c r="F24">
        <f t="shared" si="0"/>
        <v>20</v>
      </c>
      <c r="G24">
        <f>COUNTIFS($A:$A,G$1,$B:$B,"&gt;"&amp;F23,$B:$B,"&lt;="&amp;F24)</f>
        <v>0</v>
      </c>
      <c r="H24">
        <f>COUNTIFS($A:$A,H$1,$B:$B,"&gt;"&amp;$F23,$B:$B,"&lt;="&amp;$F24)</f>
        <v>0</v>
      </c>
    </row>
    <row r="25" spans="1:8" x14ac:dyDescent="0.2">
      <c r="A25" s="1" t="s">
        <v>12</v>
      </c>
      <c r="B25" s="8">
        <v>1.3930000000000007</v>
      </c>
      <c r="C25" s="2">
        <v>37.4</v>
      </c>
      <c r="D25">
        <f>IF(A25="CHILD",1,-1)</f>
        <v>-1</v>
      </c>
      <c r="E25">
        <v>1</v>
      </c>
      <c r="F25">
        <f t="shared" si="0"/>
        <v>21</v>
      </c>
      <c r="G25">
        <f>COUNTIFS($A:$A,G$1,$B:$B,"&gt;"&amp;F24,$B:$B,"&lt;="&amp;F25)</f>
        <v>1</v>
      </c>
      <c r="H25">
        <f>COUNTIFS($A:$A,H$1,$B:$B,"&gt;"&amp;$F24,$B:$B,"&lt;="&amp;$F25)</f>
        <v>0</v>
      </c>
    </row>
    <row r="26" spans="1:8" x14ac:dyDescent="0.2">
      <c r="A26" s="1" t="s">
        <v>12</v>
      </c>
      <c r="B26" s="8">
        <v>2.5949999999999989</v>
      </c>
      <c r="C26" s="2">
        <v>41.3</v>
      </c>
      <c r="D26">
        <f>IF(A26="CHILD",1,-1)</f>
        <v>-1</v>
      </c>
      <c r="E26">
        <v>0</v>
      </c>
      <c r="F26">
        <f t="shared" si="0"/>
        <v>22</v>
      </c>
      <c r="G26">
        <f>COUNTIFS($A:$A,G$1,$B:$B,"&gt;"&amp;F25,$B:$B,"&lt;="&amp;F26)</f>
        <v>0</v>
      </c>
      <c r="H26">
        <f>COUNTIFS($A:$A,H$1,$B:$B,"&gt;"&amp;$F25,$B:$B,"&lt;="&amp;$F26)</f>
        <v>0</v>
      </c>
    </row>
    <row r="27" spans="1:8" x14ac:dyDescent="0.2">
      <c r="A27" s="1" t="s">
        <v>11</v>
      </c>
      <c r="B27" s="8">
        <v>2.6159999999999997</v>
      </c>
      <c r="C27" s="2">
        <v>45.4</v>
      </c>
      <c r="D27">
        <f>IF(A27="CHILD",1,-1)</f>
        <v>1</v>
      </c>
      <c r="E27">
        <v>0</v>
      </c>
    </row>
    <row r="28" spans="1:8" x14ac:dyDescent="0.2">
      <c r="A28" s="1" t="s">
        <v>12</v>
      </c>
      <c r="B28" s="8">
        <v>-0.93499999999999517</v>
      </c>
      <c r="C28" s="2">
        <v>45.7</v>
      </c>
      <c r="D28">
        <f>IF(A28="CHILD",1,-1)</f>
        <v>-1</v>
      </c>
    </row>
    <row r="29" spans="1:8" x14ac:dyDescent="0.2">
      <c r="A29" s="1" t="s">
        <v>11</v>
      </c>
      <c r="B29" s="8">
        <v>0.97200000000000131</v>
      </c>
      <c r="C29" s="2">
        <v>48.1</v>
      </c>
      <c r="D29">
        <f>IF(A29="CHILD",1,-1)</f>
        <v>1</v>
      </c>
    </row>
    <row r="30" spans="1:8" x14ac:dyDescent="0.2">
      <c r="A30" s="1" t="s">
        <v>11</v>
      </c>
      <c r="B30" s="8">
        <v>-1.1580000000000013</v>
      </c>
      <c r="C30" s="2">
        <v>48.5</v>
      </c>
      <c r="D30">
        <f>IF(A30="CHILD",1,-1)</f>
        <v>1</v>
      </c>
    </row>
    <row r="31" spans="1:8" x14ac:dyDescent="0.2">
      <c r="A31" s="1" t="s">
        <v>12</v>
      </c>
      <c r="B31" s="8">
        <v>2.6390000000000029</v>
      </c>
      <c r="C31" s="2">
        <v>52.2</v>
      </c>
      <c r="D31">
        <f>IF(A31="CHILD",1,-1)</f>
        <v>-1</v>
      </c>
    </row>
    <row r="32" spans="1:8" x14ac:dyDescent="0.2">
      <c r="A32" s="1" t="s">
        <v>12</v>
      </c>
      <c r="B32" s="8">
        <v>2.2649999999999935</v>
      </c>
      <c r="C32" s="2">
        <v>56.3</v>
      </c>
      <c r="D32">
        <f>IF(A32="CHILD",1,-1)</f>
        <v>-1</v>
      </c>
    </row>
    <row r="33" spans="1:4" x14ac:dyDescent="0.2">
      <c r="A33" s="1" t="s">
        <v>12</v>
      </c>
      <c r="B33" s="8">
        <v>3.3880000000000052</v>
      </c>
      <c r="C33" s="2">
        <v>61.6</v>
      </c>
      <c r="D33">
        <f>IF(A33="CHILD",1,-1)</f>
        <v>-1</v>
      </c>
    </row>
    <row r="34" spans="1:4" x14ac:dyDescent="0.2">
      <c r="A34" s="1" t="s">
        <v>11</v>
      </c>
      <c r="B34" s="8">
        <v>0.23699999999999477</v>
      </c>
      <c r="C34" s="2">
        <v>63.3</v>
      </c>
      <c r="D34">
        <f>IF(A34="CHILD",1,-1)</f>
        <v>1</v>
      </c>
    </row>
    <row r="35" spans="1:4" x14ac:dyDescent="0.2">
      <c r="A35" s="1" t="s">
        <v>12</v>
      </c>
      <c r="B35" s="8">
        <v>-1.3939999999999912</v>
      </c>
      <c r="C35" s="2">
        <v>63.5</v>
      </c>
      <c r="D35">
        <f>IF(A35="CHILD",1,-1)</f>
        <v>-1</v>
      </c>
    </row>
    <row r="36" spans="1:4" x14ac:dyDescent="0.2">
      <c r="A36" s="1" t="s">
        <v>12</v>
      </c>
      <c r="B36" s="8">
        <v>0.74200000000000443</v>
      </c>
      <c r="C36" s="2">
        <v>65.900000000000006</v>
      </c>
      <c r="D36">
        <f>IF(A36="CHILD",1,-1)</f>
        <v>-1</v>
      </c>
    </row>
    <row r="37" spans="1:4" x14ac:dyDescent="0.2">
      <c r="A37" s="1" t="s">
        <v>12</v>
      </c>
      <c r="B37" s="8">
        <v>-0.20800000000001262</v>
      </c>
      <c r="C37" s="2">
        <v>67.599999999999994</v>
      </c>
      <c r="D37">
        <f>IF(A37="CHILD",1,-1)</f>
        <v>-1</v>
      </c>
    </row>
    <row r="38" spans="1:4" x14ac:dyDescent="0.2">
      <c r="A38" s="1" t="s">
        <v>11</v>
      </c>
      <c r="B38" s="8">
        <v>-1.3769999999999953</v>
      </c>
      <c r="C38" s="2">
        <v>68.099999999999994</v>
      </c>
      <c r="D38">
        <f>IF(A38="CHILD",1,-1)</f>
        <v>1</v>
      </c>
    </row>
    <row r="39" spans="1:4" x14ac:dyDescent="0.2">
      <c r="A39" s="1" t="s">
        <v>12</v>
      </c>
      <c r="B39" s="8">
        <v>-1.099999999999568E-2</v>
      </c>
      <c r="C39" s="2">
        <v>69.900000000000006</v>
      </c>
      <c r="D39">
        <f>IF(A39="CHILD",1,-1)</f>
        <v>-1</v>
      </c>
    </row>
    <row r="40" spans="1:4" x14ac:dyDescent="0.2">
      <c r="A40" s="1" t="s">
        <v>11</v>
      </c>
      <c r="B40" s="8">
        <v>0.81699999999999307</v>
      </c>
      <c r="C40" s="2">
        <v>71.900000000000006</v>
      </c>
      <c r="D40">
        <f>IF(A40="CHILD",1,-1)</f>
        <v>1</v>
      </c>
    </row>
    <row r="41" spans="1:4" x14ac:dyDescent="0.2">
      <c r="A41" s="1" t="s">
        <v>12</v>
      </c>
      <c r="B41" s="8">
        <v>-0.87300000000000466</v>
      </c>
      <c r="C41" s="2">
        <v>72.3</v>
      </c>
      <c r="D41">
        <f>IF(A41="CHILD",1,-1)</f>
        <v>-1</v>
      </c>
    </row>
    <row r="42" spans="1:4" x14ac:dyDescent="0.2">
      <c r="A42" s="1" t="s">
        <v>12</v>
      </c>
      <c r="B42" s="8">
        <v>1.5160000000000053</v>
      </c>
      <c r="C42" s="2">
        <v>75.400000000000006</v>
      </c>
      <c r="D42">
        <f>IF(A42="CHILD",1,-1)</f>
        <v>-1</v>
      </c>
    </row>
    <row r="43" spans="1:4" x14ac:dyDescent="0.2">
      <c r="A43" s="1" t="s">
        <v>12</v>
      </c>
      <c r="B43" s="8">
        <v>0.56499999999999773</v>
      </c>
      <c r="C43" s="2">
        <v>77.3</v>
      </c>
      <c r="D43">
        <f>IF(A43="CHILD",1,-1)</f>
        <v>-1</v>
      </c>
    </row>
    <row r="44" spans="1:4" x14ac:dyDescent="0.2">
      <c r="A44" s="1" t="s">
        <v>12</v>
      </c>
      <c r="B44" s="8">
        <v>-0.72100000000000364</v>
      </c>
      <c r="C44" s="2">
        <v>78.099999999999994</v>
      </c>
      <c r="D44">
        <f>IF(A44="CHILD",1,-1)</f>
        <v>-1</v>
      </c>
    </row>
    <row r="45" spans="1:4" x14ac:dyDescent="0.2">
      <c r="A45" s="1" t="s">
        <v>11</v>
      </c>
      <c r="B45" s="8">
        <v>-0.98299999999998988</v>
      </c>
      <c r="C45" s="2">
        <v>78.5</v>
      </c>
      <c r="D45">
        <f>IF(A45="CHILD",1,-1)</f>
        <v>1</v>
      </c>
    </row>
    <row r="46" spans="1:4" x14ac:dyDescent="0.2">
      <c r="A46" s="1" t="s">
        <v>12</v>
      </c>
      <c r="B46" s="8">
        <v>0.23300000000000409</v>
      </c>
      <c r="C46" s="2">
        <v>80</v>
      </c>
      <c r="D46">
        <f>IF(A46="CHILD",1,-1)</f>
        <v>-1</v>
      </c>
    </row>
    <row r="47" spans="1:4" x14ac:dyDescent="0.2">
      <c r="A47" s="1" t="s">
        <v>12</v>
      </c>
      <c r="B47" s="8">
        <v>1.2409999999999997</v>
      </c>
      <c r="C47" s="2">
        <v>82.9</v>
      </c>
      <c r="D47">
        <f>IF(A47="CHILD",1,-1)</f>
        <v>-1</v>
      </c>
    </row>
    <row r="48" spans="1:4" x14ac:dyDescent="0.2">
      <c r="A48" s="1" t="s">
        <v>11</v>
      </c>
      <c r="B48" s="8">
        <v>2.4609999999999843</v>
      </c>
      <c r="C48" s="2">
        <v>86.6</v>
      </c>
      <c r="D48">
        <f>IF(A48="CHILD",1,-1)</f>
        <v>1</v>
      </c>
    </row>
    <row r="49" spans="1:4" x14ac:dyDescent="0.2">
      <c r="A49" s="1" t="s">
        <v>12</v>
      </c>
      <c r="B49" s="8">
        <v>2.1500000000000057</v>
      </c>
      <c r="C49" s="2">
        <v>89.9</v>
      </c>
      <c r="D49">
        <f>IF(A49="CHILD",1,-1)</f>
        <v>-1</v>
      </c>
    </row>
    <row r="50" spans="1:4" x14ac:dyDescent="0.2">
      <c r="A50" s="1" t="s">
        <v>11</v>
      </c>
      <c r="B50" s="8">
        <v>1.3829999999999956</v>
      </c>
      <c r="C50" s="2">
        <v>92.5</v>
      </c>
      <c r="D50">
        <f>IF(A50="CHILD",1,-1)</f>
        <v>1</v>
      </c>
    </row>
    <row r="51" spans="1:4" x14ac:dyDescent="0.2">
      <c r="A51" s="1" t="s">
        <v>12</v>
      </c>
      <c r="B51" s="8">
        <v>1.0910000000000082</v>
      </c>
      <c r="C51" s="2">
        <v>94.7</v>
      </c>
      <c r="D51">
        <f>IF(A51="CHILD",1,-1)</f>
        <v>-1</v>
      </c>
    </row>
    <row r="52" spans="1:4" x14ac:dyDescent="0.2">
      <c r="A52" s="1" t="s">
        <v>11</v>
      </c>
      <c r="B52" s="8">
        <v>-0.40899999999999181</v>
      </c>
      <c r="C52" s="2">
        <v>95.9</v>
      </c>
      <c r="D52">
        <f>IF(A52="CHILD",1,-1)</f>
        <v>1</v>
      </c>
    </row>
    <row r="53" spans="1:4" x14ac:dyDescent="0.2">
      <c r="A53" s="1" t="s">
        <v>12</v>
      </c>
      <c r="B53" s="8">
        <v>0.11999999999999034</v>
      </c>
      <c r="C53" s="2">
        <v>97.5</v>
      </c>
      <c r="D53">
        <f>IF(A53="CHILD",1,-1)</f>
        <v>-1</v>
      </c>
    </row>
    <row r="54" spans="1:4" x14ac:dyDescent="0.2">
      <c r="A54" s="1" t="s">
        <v>11</v>
      </c>
      <c r="B54" s="8">
        <v>0.36400000000000432</v>
      </c>
      <c r="C54" s="2">
        <v>98.9</v>
      </c>
      <c r="D54">
        <f>IF(A54="CHILD",1,-1)</f>
        <v>1</v>
      </c>
    </row>
    <row r="55" spans="1:4" x14ac:dyDescent="0.2">
      <c r="A55" s="1" t="s">
        <v>12</v>
      </c>
      <c r="B55" s="8">
        <v>-0.33400000000000318</v>
      </c>
      <c r="C55" s="2">
        <v>100</v>
      </c>
      <c r="D55">
        <f>IF(A55="CHILD",1,-1)</f>
        <v>-1</v>
      </c>
    </row>
    <row r="56" spans="1:4" x14ac:dyDescent="0.2">
      <c r="A56" s="1" t="s">
        <v>11</v>
      </c>
      <c r="B56" s="8">
        <v>-1.5150000000000006</v>
      </c>
      <c r="C56" s="2">
        <v>100</v>
      </c>
      <c r="D56">
        <f>IF(A56="CHILD",1,-1)</f>
        <v>1</v>
      </c>
    </row>
    <row r="57" spans="1:4" x14ac:dyDescent="0.2">
      <c r="A57" s="1" t="s">
        <v>11</v>
      </c>
      <c r="B57" s="8">
        <v>0.17600000000000193</v>
      </c>
      <c r="C57" s="2">
        <v>102</v>
      </c>
      <c r="D57">
        <f>IF(A57="CHILD",1,-1)</f>
        <v>1</v>
      </c>
    </row>
    <row r="58" spans="1:4" x14ac:dyDescent="0.2">
      <c r="A58" s="1" t="s">
        <v>12</v>
      </c>
      <c r="B58" s="8">
        <v>-0.73699999999999477</v>
      </c>
      <c r="C58" s="2">
        <v>103</v>
      </c>
      <c r="D58">
        <f>IF(A58="CHILD",1,-1)</f>
        <v>-1</v>
      </c>
    </row>
    <row r="59" spans="1:4" x14ac:dyDescent="0.2">
      <c r="A59" s="1" t="s">
        <v>11</v>
      </c>
      <c r="B59" s="8">
        <v>1.0889999999999986</v>
      </c>
      <c r="C59" s="2">
        <v>106</v>
      </c>
      <c r="D59">
        <f>IF(A59="CHILD",1,-1)</f>
        <v>1</v>
      </c>
    </row>
    <row r="60" spans="1:4" x14ac:dyDescent="0.2">
      <c r="A60" s="1" t="s">
        <v>11</v>
      </c>
      <c r="B60" s="8">
        <v>4.5619999999999976</v>
      </c>
      <c r="C60" s="2">
        <v>112</v>
      </c>
      <c r="D60">
        <f>IF(A60="CHILD",1,-1)</f>
        <v>1</v>
      </c>
    </row>
    <row r="61" spans="1:4" x14ac:dyDescent="0.2">
      <c r="A61" s="1" t="s">
        <v>12</v>
      </c>
      <c r="B61" s="8">
        <v>-0.23999999999999488</v>
      </c>
      <c r="C61" s="2">
        <v>113</v>
      </c>
      <c r="D61">
        <f>IF(A61="CHILD",1,-1)</f>
        <v>-1</v>
      </c>
    </row>
    <row r="62" spans="1:4" x14ac:dyDescent="0.2">
      <c r="A62" s="1" t="s">
        <v>11</v>
      </c>
      <c r="B62" s="8">
        <v>2.1800000000000068</v>
      </c>
      <c r="C62" s="2">
        <v>117</v>
      </c>
      <c r="D62">
        <f>IF(A62="CHILD",1,-1)</f>
        <v>1</v>
      </c>
    </row>
    <row r="63" spans="1:4" x14ac:dyDescent="0.2">
      <c r="A63" s="1" t="s">
        <v>11</v>
      </c>
      <c r="B63" s="8">
        <v>0.25900000000000034</v>
      </c>
      <c r="C63" s="2">
        <v>119</v>
      </c>
      <c r="D63">
        <f>IF(A63="CHILD",1,-1)</f>
        <v>1</v>
      </c>
    </row>
    <row r="64" spans="1:4" x14ac:dyDescent="0.2">
      <c r="A64" s="1" t="s">
        <v>12</v>
      </c>
      <c r="B64" s="8">
        <v>3.9719999999999942</v>
      </c>
      <c r="C64" s="2">
        <v>124</v>
      </c>
      <c r="D64">
        <f>IF(A64="CHILD",1,-1)</f>
        <v>-1</v>
      </c>
    </row>
    <row r="65" spans="1:4" x14ac:dyDescent="0.2">
      <c r="A65" s="1" t="s">
        <v>11</v>
      </c>
      <c r="B65" s="8">
        <v>1.1189999999999998</v>
      </c>
      <c r="C65" s="2">
        <v>127</v>
      </c>
      <c r="D65">
        <f>IF(A65="CHILD",1,-1)</f>
        <v>1</v>
      </c>
    </row>
    <row r="66" spans="1:4" x14ac:dyDescent="0.2">
      <c r="A66" s="1" t="s">
        <v>11</v>
      </c>
      <c r="B66" s="8">
        <v>-1.8000000000000682E-2</v>
      </c>
      <c r="C66" s="2">
        <v>128</v>
      </c>
      <c r="D66">
        <f>IF(A66="CHILD",1,-1)</f>
        <v>1</v>
      </c>
    </row>
    <row r="67" spans="1:4" x14ac:dyDescent="0.2">
      <c r="A67" s="1" t="s">
        <v>11</v>
      </c>
      <c r="B67" s="8">
        <v>-0.76599999999999113</v>
      </c>
      <c r="C67" s="2">
        <v>129</v>
      </c>
      <c r="D67">
        <f>IF(A67="CHILD",1,-1)</f>
        <v>1</v>
      </c>
    </row>
    <row r="68" spans="1:4" x14ac:dyDescent="0.2">
      <c r="A68" s="1" t="s">
        <v>11</v>
      </c>
      <c r="B68" s="8">
        <v>-0.34100000000000819</v>
      </c>
      <c r="C68" s="2">
        <v>130</v>
      </c>
      <c r="D68">
        <f>IF(A68="CHILD",1,-1)</f>
        <v>1</v>
      </c>
    </row>
    <row r="69" spans="1:4" x14ac:dyDescent="0.2">
      <c r="A69" s="1" t="s">
        <v>11</v>
      </c>
      <c r="B69" s="8">
        <v>0.44300000000001205</v>
      </c>
      <c r="C69" s="2">
        <v>132</v>
      </c>
      <c r="D69">
        <f>IF(A69="CHILD",1,-1)</f>
        <v>1</v>
      </c>
    </row>
    <row r="70" spans="1:4" x14ac:dyDescent="0.2">
      <c r="A70" s="1" t="s">
        <v>12</v>
      </c>
      <c r="B70" s="8">
        <v>0.66200000000000614</v>
      </c>
      <c r="C70" s="2">
        <v>134</v>
      </c>
      <c r="D70">
        <f>IF(A70="CHILD",1,-1)</f>
        <v>-1</v>
      </c>
    </row>
    <row r="71" spans="1:4" x14ac:dyDescent="0.2">
      <c r="A71" s="1" t="s">
        <v>11</v>
      </c>
      <c r="B71" s="8">
        <v>-1.320999999999998</v>
      </c>
      <c r="C71" s="2">
        <v>134</v>
      </c>
      <c r="D71">
        <f>IF(A71="CHILD",1,-1)</f>
        <v>1</v>
      </c>
    </row>
    <row r="72" spans="1:4" x14ac:dyDescent="0.2">
      <c r="A72" s="1" t="s">
        <v>12</v>
      </c>
      <c r="B72" s="8">
        <v>-0.42199999999999704</v>
      </c>
      <c r="C72" s="2">
        <v>135</v>
      </c>
      <c r="D72">
        <f>IF(A72="CHILD",1,-1)</f>
        <v>-1</v>
      </c>
    </row>
    <row r="73" spans="1:4" x14ac:dyDescent="0.2">
      <c r="A73" s="1" t="s">
        <v>11</v>
      </c>
      <c r="B73" s="8">
        <v>20.846000000000004</v>
      </c>
      <c r="C73" s="2">
        <v>157</v>
      </c>
      <c r="D73">
        <f>IF(A73="CHILD",1,-1)</f>
        <v>1</v>
      </c>
    </row>
    <row r="74" spans="1:4" x14ac:dyDescent="0.2">
      <c r="A74" s="1" t="s">
        <v>11</v>
      </c>
      <c r="B74" s="8">
        <v>1.0500000000000114</v>
      </c>
      <c r="C74" s="2">
        <v>160</v>
      </c>
      <c r="D74">
        <f>IF(A74="CHILD",1,-1)</f>
        <v>1</v>
      </c>
    </row>
    <row r="75" spans="1:4" x14ac:dyDescent="0.2">
      <c r="A75" s="1" t="s">
        <v>11</v>
      </c>
      <c r="B75" s="8">
        <v>0.68199999999998795</v>
      </c>
      <c r="C75" s="2">
        <v>162</v>
      </c>
      <c r="D75">
        <f>IF(A75="CHILD",1,-1)</f>
        <v>1</v>
      </c>
    </row>
    <row r="76" spans="1:4" x14ac:dyDescent="0.2">
      <c r="A76" s="1" t="s">
        <v>12</v>
      </c>
      <c r="B76" s="8">
        <v>3.6229999999999905</v>
      </c>
      <c r="C76" s="2">
        <v>167</v>
      </c>
      <c r="D76">
        <f>IF(A76="CHILD",1,-1)</f>
        <v>-1</v>
      </c>
    </row>
    <row r="77" spans="1:4" x14ac:dyDescent="0.2">
      <c r="A77" s="1" t="s">
        <v>11</v>
      </c>
      <c r="B77" s="8">
        <v>0.33899999999999864</v>
      </c>
      <c r="C77" s="2">
        <v>169</v>
      </c>
      <c r="D77">
        <f>IF(A77="CHILD",1,-1)</f>
        <v>1</v>
      </c>
    </row>
    <row r="78" spans="1:4" x14ac:dyDescent="0.2">
      <c r="A78" s="1" t="s">
        <v>11</v>
      </c>
      <c r="B78" s="8">
        <v>-1.2789999999999964</v>
      </c>
      <c r="C78" s="2">
        <v>169</v>
      </c>
      <c r="D78">
        <f>IF(A78="CHILD",1,-1)</f>
        <v>1</v>
      </c>
    </row>
    <row r="79" spans="1:4" x14ac:dyDescent="0.2">
      <c r="A79" s="1" t="s">
        <v>11</v>
      </c>
      <c r="B79" s="8">
        <v>2.2690000000000055</v>
      </c>
      <c r="C79" s="2">
        <v>173</v>
      </c>
      <c r="D79">
        <f>IF(A79="CHILD",1,-1)</f>
        <v>1</v>
      </c>
    </row>
    <row r="80" spans="1:4" x14ac:dyDescent="0.2">
      <c r="A80" s="1" t="s">
        <v>11</v>
      </c>
      <c r="B80" s="8">
        <v>-1.1550000000000011</v>
      </c>
      <c r="C80" s="2">
        <v>173</v>
      </c>
      <c r="D80">
        <f>IF(A80="CHILD",1,-1)</f>
        <v>1</v>
      </c>
    </row>
    <row r="81" spans="1:4" x14ac:dyDescent="0.2">
      <c r="A81" s="1" t="s">
        <v>11</v>
      </c>
      <c r="B81" s="8">
        <v>-1.7849999999999966</v>
      </c>
      <c r="C81" s="2">
        <v>173</v>
      </c>
      <c r="D81">
        <f>IF(A81="CHILD",1,-1)</f>
        <v>1</v>
      </c>
    </row>
    <row r="82" spans="1:4" x14ac:dyDescent="0.2">
      <c r="A82" s="1" t="s">
        <v>11</v>
      </c>
      <c r="B82" s="8">
        <v>1.9660000000000082</v>
      </c>
      <c r="C82" s="2">
        <v>176</v>
      </c>
      <c r="D82">
        <f>IF(A82="CHILD",1,-1)</f>
        <v>1</v>
      </c>
    </row>
    <row r="83" spans="1:4" x14ac:dyDescent="0.2">
      <c r="A83" s="1" t="s">
        <v>11</v>
      </c>
      <c r="B83" s="8">
        <v>-1.7620000000000005</v>
      </c>
      <c r="C83" s="2">
        <v>176</v>
      </c>
      <c r="D83">
        <f>IF(A83="CHILD",1,-1)</f>
        <v>1</v>
      </c>
    </row>
    <row r="84" spans="1:4" x14ac:dyDescent="0.2">
      <c r="A84" s="1" t="s">
        <v>12</v>
      </c>
      <c r="B84" s="8">
        <v>0.12299999999999045</v>
      </c>
      <c r="C84" s="2">
        <v>178</v>
      </c>
      <c r="D84">
        <f>IF(A84="CHILD",1,-1)</f>
        <v>-1</v>
      </c>
    </row>
    <row r="85" spans="1:4" x14ac:dyDescent="0.2">
      <c r="A85" s="1" t="s">
        <v>11</v>
      </c>
      <c r="B85" s="8">
        <v>-0.60099999999999909</v>
      </c>
      <c r="C85" s="2">
        <v>179</v>
      </c>
      <c r="D85">
        <f>IF(A85="CHILD",1,-1)</f>
        <v>1</v>
      </c>
    </row>
    <row r="86" spans="1:4" x14ac:dyDescent="0.2">
      <c r="A86" s="1" t="s">
        <v>11</v>
      </c>
      <c r="B86" s="8">
        <v>-1.2839999999999918</v>
      </c>
      <c r="C86" s="2">
        <v>179</v>
      </c>
      <c r="D86">
        <f>IF(A86="CHILD",1,-1)</f>
        <v>1</v>
      </c>
    </row>
    <row r="87" spans="1:4" x14ac:dyDescent="0.2">
      <c r="A87" s="1" t="s">
        <v>12</v>
      </c>
      <c r="B87" s="8">
        <v>4.9099999999999966</v>
      </c>
      <c r="C87" s="2">
        <v>185</v>
      </c>
      <c r="D87">
        <f>IF(A87="CHILD",1,-1)</f>
        <v>-1</v>
      </c>
    </row>
    <row r="88" spans="1:4" x14ac:dyDescent="0.2">
      <c r="A88" s="1" t="s">
        <v>12</v>
      </c>
      <c r="B88" s="8">
        <v>1.7810000000000059</v>
      </c>
      <c r="C88" s="2">
        <v>188</v>
      </c>
      <c r="D88">
        <f>IF(A88="CHILD",1,-1)</f>
        <v>-1</v>
      </c>
    </row>
    <row r="89" spans="1:4" x14ac:dyDescent="0.2">
      <c r="A89" s="1" t="s">
        <v>12</v>
      </c>
      <c r="B89" s="8">
        <v>0.51900000000000546</v>
      </c>
      <c r="C89" s="2">
        <v>190</v>
      </c>
      <c r="D89">
        <f>IF(A89="CHILD",1,-1)</f>
        <v>-1</v>
      </c>
    </row>
    <row r="90" spans="1:4" x14ac:dyDescent="0.2">
      <c r="A90" s="1" t="s">
        <v>11</v>
      </c>
      <c r="B90" s="8">
        <v>-0.86899999999999977</v>
      </c>
      <c r="C90" s="2">
        <v>191</v>
      </c>
      <c r="D90">
        <f>IF(A90="CHILD",1,-1)</f>
        <v>1</v>
      </c>
    </row>
    <row r="91" spans="1:4" x14ac:dyDescent="0.2">
      <c r="A91" s="1" t="s">
        <v>12</v>
      </c>
      <c r="B91" s="8">
        <v>-0.15700000000001069</v>
      </c>
      <c r="C91" s="2">
        <v>192</v>
      </c>
      <c r="D91">
        <f>IF(A91="CHILD",1,-1)</f>
        <v>-1</v>
      </c>
    </row>
    <row r="92" spans="1:4" x14ac:dyDescent="0.2">
      <c r="A92" s="1" t="s">
        <v>12</v>
      </c>
      <c r="B92" s="8">
        <v>3.8919999999999959</v>
      </c>
      <c r="C92" s="2">
        <v>197</v>
      </c>
      <c r="D92">
        <f>IF(A92="CHILD",1,-1)</f>
        <v>-1</v>
      </c>
    </row>
    <row r="93" spans="1:4" x14ac:dyDescent="0.2">
      <c r="A93" s="1" t="s">
        <v>12</v>
      </c>
      <c r="B93" s="8">
        <v>1.4809999999999945</v>
      </c>
      <c r="C93" s="2">
        <v>200</v>
      </c>
      <c r="D93">
        <f>IF(A93="CHILD",1,-1)</f>
        <v>-1</v>
      </c>
    </row>
    <row r="94" spans="1:4" x14ac:dyDescent="0.2">
      <c r="A94" s="1" t="s">
        <v>11</v>
      </c>
      <c r="B94" s="8">
        <v>-0.93999999999999773</v>
      </c>
      <c r="C94" s="2">
        <v>201</v>
      </c>
      <c r="D94">
        <f>IF(A94="CHILD",1,-1)</f>
        <v>1</v>
      </c>
    </row>
    <row r="95" spans="1:4" x14ac:dyDescent="0.2">
      <c r="A95" s="1" t="s">
        <v>11</v>
      </c>
      <c r="B95" s="8">
        <v>7.5999999999993406E-2</v>
      </c>
      <c r="C95" s="2">
        <v>203</v>
      </c>
      <c r="D95">
        <f>IF(A95="CHILD",1,-1)</f>
        <v>1</v>
      </c>
    </row>
    <row r="96" spans="1:4" x14ac:dyDescent="0.2">
      <c r="A96" s="1" t="s">
        <v>11</v>
      </c>
      <c r="B96" s="8">
        <v>-0.61600000000001387</v>
      </c>
      <c r="C96" s="2">
        <v>204</v>
      </c>
      <c r="D96">
        <f>IF(A96="CHILD",1,-1)</f>
        <v>1</v>
      </c>
    </row>
    <row r="97" spans="1:4" x14ac:dyDescent="0.2">
      <c r="A97" s="1" t="s">
        <v>11</v>
      </c>
      <c r="B97" s="8">
        <v>1.7069999999999936</v>
      </c>
      <c r="C97" s="2">
        <v>207</v>
      </c>
      <c r="D97">
        <f>IF(A97="CHILD",1,-1)</f>
        <v>1</v>
      </c>
    </row>
    <row r="98" spans="1:4" x14ac:dyDescent="0.2">
      <c r="A98" s="1" t="s">
        <v>11</v>
      </c>
      <c r="B98" s="8">
        <v>0.52199999999999136</v>
      </c>
      <c r="C98" s="2">
        <v>209</v>
      </c>
      <c r="D98">
        <f>IF(A98="CHILD",1,-1)</f>
        <v>1</v>
      </c>
    </row>
    <row r="99" spans="1:4" x14ac:dyDescent="0.2">
      <c r="A99" s="1" t="s">
        <v>11</v>
      </c>
      <c r="B99" s="8">
        <v>6.6359999999999957</v>
      </c>
      <c r="C99" s="2">
        <v>217</v>
      </c>
      <c r="D99">
        <f>IF(A99="CHILD",1,-1)</f>
        <v>1</v>
      </c>
    </row>
    <row r="100" spans="1:4" x14ac:dyDescent="0.2">
      <c r="A100" s="1" t="s">
        <v>11</v>
      </c>
      <c r="B100" s="8">
        <v>2.8810000000000002</v>
      </c>
      <c r="C100" s="2">
        <v>221</v>
      </c>
      <c r="D100">
        <f>IF(A100="CHILD",1,-1)</f>
        <v>1</v>
      </c>
    </row>
    <row r="101" spans="1:4" x14ac:dyDescent="0.2">
      <c r="A101" s="1" t="s">
        <v>11</v>
      </c>
      <c r="B101" s="8">
        <v>-0.80299999999999727</v>
      </c>
      <c r="C101" s="2">
        <v>222</v>
      </c>
      <c r="D101">
        <f>IF(A101="CHILD",1,-1)</f>
        <v>1</v>
      </c>
    </row>
    <row r="102" spans="1:4" x14ac:dyDescent="0.2">
      <c r="A102" s="1" t="s">
        <v>12</v>
      </c>
      <c r="B102" s="8">
        <v>1.3029999999999973</v>
      </c>
      <c r="C102" s="2">
        <v>225</v>
      </c>
      <c r="D102">
        <f>IF(A102="CHILD",1,-1)</f>
        <v>-1</v>
      </c>
    </row>
    <row r="103" spans="1:4" x14ac:dyDescent="0.2">
      <c r="A103" s="1" t="s">
        <v>12</v>
      </c>
      <c r="B103" s="8">
        <v>0.56200000000001182</v>
      </c>
      <c r="C103" s="2">
        <v>227</v>
      </c>
      <c r="D103">
        <f>IF(A103="CHILD",1,-1)</f>
        <v>-1</v>
      </c>
    </row>
    <row r="104" spans="1:4" x14ac:dyDescent="0.2">
      <c r="A104" s="1" t="s">
        <v>12</v>
      </c>
      <c r="B104" s="8">
        <v>-0.28600000000000136</v>
      </c>
      <c r="C104" s="2">
        <v>228</v>
      </c>
      <c r="D104">
        <f>IF(A104="CHILD",1,-1)</f>
        <v>-1</v>
      </c>
    </row>
    <row r="105" spans="1:4" x14ac:dyDescent="0.2">
      <c r="A105" s="1" t="s">
        <v>11</v>
      </c>
      <c r="B105" s="8">
        <v>-0.35900000000000887</v>
      </c>
      <c r="C105" s="2">
        <v>229</v>
      </c>
      <c r="D105">
        <f>IF(A105="CHILD",1,-1)</f>
        <v>1</v>
      </c>
    </row>
    <row r="106" spans="1:4" x14ac:dyDescent="0.2">
      <c r="A106" s="1" t="s">
        <v>11</v>
      </c>
      <c r="B106" s="8">
        <v>0.45300000000000296</v>
      </c>
      <c r="C106" s="2">
        <v>231</v>
      </c>
      <c r="D106">
        <f>IF(A106="CHILD",1,-1)</f>
        <v>1</v>
      </c>
    </row>
    <row r="107" spans="1:4" x14ac:dyDescent="0.2">
      <c r="A107" s="1" t="s">
        <v>11</v>
      </c>
      <c r="B107" s="8">
        <v>0.94499999999999318</v>
      </c>
      <c r="C107" s="2">
        <v>233</v>
      </c>
      <c r="D107">
        <f>IF(A107="CHILD",1,-1)</f>
        <v>1</v>
      </c>
    </row>
    <row r="108" spans="1:4" x14ac:dyDescent="0.2">
      <c r="A108" s="1" t="s">
        <v>12</v>
      </c>
      <c r="B108" s="8">
        <v>1.8120000000000118</v>
      </c>
      <c r="C108" s="2">
        <v>236</v>
      </c>
      <c r="D108">
        <f>IF(A108="CHILD",1,-1)</f>
        <v>-1</v>
      </c>
    </row>
    <row r="109" spans="1:4" x14ac:dyDescent="0.2">
      <c r="A109" s="1" t="s">
        <v>12</v>
      </c>
      <c r="B109" s="8">
        <v>0.31800000000001205</v>
      </c>
      <c r="C109" s="2">
        <v>238</v>
      </c>
      <c r="D109">
        <f>IF(A109="CHILD",1,-1)</f>
        <v>-1</v>
      </c>
    </row>
    <row r="110" spans="1:4" x14ac:dyDescent="0.2">
      <c r="A110" s="1" t="s">
        <v>12</v>
      </c>
      <c r="B110" s="8">
        <v>-0.88499999999999091</v>
      </c>
      <c r="C110" s="2">
        <v>239</v>
      </c>
      <c r="D110">
        <f>IF(A110="CHILD",1,-1)</f>
        <v>-1</v>
      </c>
    </row>
    <row r="111" spans="1:4" x14ac:dyDescent="0.2">
      <c r="A111" s="1" t="s">
        <v>11</v>
      </c>
      <c r="B111" s="8">
        <v>0.15500000000000114</v>
      </c>
      <c r="C111" s="2">
        <v>241</v>
      </c>
      <c r="D111">
        <f>IF(A111="CHILD",1,-1)</f>
        <v>1</v>
      </c>
    </row>
    <row r="112" spans="1:4" x14ac:dyDescent="0.2">
      <c r="A112" s="1" t="s">
        <v>12</v>
      </c>
      <c r="B112" s="8">
        <v>1.5500000000000114</v>
      </c>
      <c r="C112" s="2">
        <v>244</v>
      </c>
      <c r="D112">
        <f>IF(A112="CHILD",1,-1)</f>
        <v>-1</v>
      </c>
    </row>
    <row r="113" spans="1:4" x14ac:dyDescent="0.2">
      <c r="A113" s="1" t="s">
        <v>12</v>
      </c>
      <c r="B113" s="8">
        <v>0.80400000000000205</v>
      </c>
      <c r="C113" s="2">
        <v>246</v>
      </c>
      <c r="D113">
        <f>IF(A113="CHILD",1,-1)</f>
        <v>-1</v>
      </c>
    </row>
    <row r="114" spans="1:4" x14ac:dyDescent="0.2">
      <c r="A114" s="1" t="s">
        <v>11</v>
      </c>
      <c r="B114" s="8">
        <v>-8.0000000000097771E-3</v>
      </c>
      <c r="C114" s="2">
        <v>247</v>
      </c>
      <c r="D114">
        <f>IF(A114="CHILD",1,-1)</f>
        <v>1</v>
      </c>
    </row>
    <row r="115" spans="1:4" x14ac:dyDescent="0.2">
      <c r="A115" s="1" t="s">
        <v>12</v>
      </c>
      <c r="B115" s="8">
        <v>-2.7999999999991587E-2</v>
      </c>
      <c r="C115" s="2">
        <v>248</v>
      </c>
      <c r="D115">
        <f>IF(A115="CHILD",1,-1)</f>
        <v>-1</v>
      </c>
    </row>
    <row r="116" spans="1:4" x14ac:dyDescent="0.2">
      <c r="A116" s="1" t="s">
        <v>11</v>
      </c>
      <c r="B116" s="8">
        <v>1.4879999999999995</v>
      </c>
      <c r="C116" s="2">
        <v>251</v>
      </c>
      <c r="D116">
        <f>IF(A116="CHILD",1,-1)</f>
        <v>1</v>
      </c>
    </row>
    <row r="117" spans="1:4" x14ac:dyDescent="0.2">
      <c r="A117" s="1" t="s">
        <v>11</v>
      </c>
      <c r="B117" s="8">
        <v>-1.6680000000000064</v>
      </c>
      <c r="C117" s="2">
        <v>251</v>
      </c>
      <c r="D117">
        <f>IF(A117="CHILD",1,-1)</f>
        <v>1</v>
      </c>
    </row>
    <row r="118" spans="1:4" x14ac:dyDescent="0.2">
      <c r="A118" s="1" t="s">
        <v>12</v>
      </c>
      <c r="B118" s="8">
        <v>-0.50499999999999545</v>
      </c>
      <c r="C118" s="2">
        <v>252</v>
      </c>
      <c r="D118">
        <f>IF(A118="CHILD",1,-1)</f>
        <v>-1</v>
      </c>
    </row>
    <row r="119" spans="1:4" x14ac:dyDescent="0.2">
      <c r="A119" s="1" t="s">
        <v>11</v>
      </c>
      <c r="B119" s="8">
        <v>-0.46999999999999886</v>
      </c>
      <c r="C119" s="2">
        <v>253</v>
      </c>
      <c r="D119">
        <f>IF(A119="CHILD",1,-1)</f>
        <v>1</v>
      </c>
    </row>
    <row r="120" spans="1:4" x14ac:dyDescent="0.2">
      <c r="A120" s="1" t="s">
        <v>11</v>
      </c>
      <c r="B120" s="8">
        <v>-0.88499999999999091</v>
      </c>
      <c r="C120" s="2">
        <v>254</v>
      </c>
      <c r="D120">
        <f>IF(A120="CHILD",1,-1)</f>
        <v>1</v>
      </c>
    </row>
    <row r="121" spans="1:4" x14ac:dyDescent="0.2">
      <c r="A121" s="1" t="s">
        <v>12</v>
      </c>
      <c r="B121" s="8">
        <v>-0.40999999999999659</v>
      </c>
      <c r="C121" s="2">
        <v>255</v>
      </c>
      <c r="D121">
        <f>IF(A121="CHILD",1,-1)</f>
        <v>-1</v>
      </c>
    </row>
    <row r="122" spans="1:4" x14ac:dyDescent="0.2">
      <c r="A122" s="1" t="s">
        <v>11</v>
      </c>
      <c r="B122" s="8">
        <v>1.5819999999999936</v>
      </c>
      <c r="C122" s="2">
        <v>258</v>
      </c>
      <c r="D122">
        <f>IF(A122="CHILD",1,-1)</f>
        <v>1</v>
      </c>
    </row>
    <row r="123" spans="1:4" x14ac:dyDescent="0.2">
      <c r="A123" s="1" t="s">
        <v>12</v>
      </c>
      <c r="B123" s="8">
        <v>1.73599999999999</v>
      </c>
      <c r="C123" s="2">
        <v>261</v>
      </c>
      <c r="D123">
        <f>IF(A123="CHILD",1,-1)</f>
        <v>-1</v>
      </c>
    </row>
    <row r="124" spans="1:4" x14ac:dyDescent="0.2">
      <c r="A124" s="1" t="s">
        <v>12</v>
      </c>
      <c r="B124" s="8">
        <v>2.23599999999999</v>
      </c>
      <c r="C124" s="2">
        <v>265</v>
      </c>
      <c r="D124">
        <f>IF(A124="CHILD",1,-1)</f>
        <v>-1</v>
      </c>
    </row>
    <row r="125" spans="1:4" x14ac:dyDescent="0.2">
      <c r="A125" s="1" t="s">
        <v>11</v>
      </c>
      <c r="B125" s="8">
        <v>-0.82900000000000773</v>
      </c>
      <c r="C125" s="2">
        <v>266</v>
      </c>
      <c r="D125">
        <f>IF(A125="CHILD",1,-1)</f>
        <v>1</v>
      </c>
    </row>
    <row r="126" spans="1:4" x14ac:dyDescent="0.2">
      <c r="A126" s="1" t="s">
        <v>12</v>
      </c>
      <c r="B126" s="8">
        <v>2.0339999999999918</v>
      </c>
      <c r="C126" s="2">
        <v>270</v>
      </c>
      <c r="D126">
        <f>IF(A126="CHILD",1,-1)</f>
        <v>-1</v>
      </c>
    </row>
    <row r="127" spans="1:4" x14ac:dyDescent="0.2">
      <c r="A127" s="1" t="s">
        <v>11</v>
      </c>
      <c r="B127" s="8">
        <v>1.7749999999999773</v>
      </c>
      <c r="C127" s="2">
        <v>273</v>
      </c>
      <c r="D127">
        <f>IF(A127="CHILD",1,-1)</f>
        <v>1</v>
      </c>
    </row>
    <row r="128" spans="1:4" x14ac:dyDescent="0.2">
      <c r="A128" s="1" t="s">
        <v>11</v>
      </c>
      <c r="B128" s="8">
        <v>-0.9970000000000141</v>
      </c>
      <c r="C128" s="2">
        <v>274</v>
      </c>
      <c r="D128">
        <f>IF(A128="CHILD",1,-1)</f>
        <v>1</v>
      </c>
    </row>
    <row r="129" spans="1:4" x14ac:dyDescent="0.2">
      <c r="A129" s="1" t="s">
        <v>11</v>
      </c>
      <c r="B129" s="8">
        <v>1.3279999999999745</v>
      </c>
      <c r="C129" s="2">
        <v>277</v>
      </c>
      <c r="D129">
        <f>IF(A129="CHILD",1,-1)</f>
        <v>1</v>
      </c>
    </row>
    <row r="130" spans="1:4" x14ac:dyDescent="0.2">
      <c r="A130" s="1" t="s">
        <v>12</v>
      </c>
      <c r="B130" s="8">
        <v>2.5690000000000168</v>
      </c>
      <c r="C130" s="2">
        <v>281</v>
      </c>
      <c r="D130">
        <f>IF(A130="CHILD",1,-1)</f>
        <v>-1</v>
      </c>
    </row>
    <row r="131" spans="1:4" x14ac:dyDescent="0.2">
      <c r="A131" s="1" t="s">
        <v>11</v>
      </c>
      <c r="B131" s="8">
        <v>-1.13900000000001</v>
      </c>
      <c r="C131" s="2">
        <v>281</v>
      </c>
      <c r="D131">
        <f>IF(A131="CHILD",1,-1)</f>
        <v>1</v>
      </c>
    </row>
    <row r="132" spans="1:4" x14ac:dyDescent="0.2">
      <c r="A132" s="1" t="s">
        <v>12</v>
      </c>
      <c r="B132" s="8">
        <v>0.95199999999999818</v>
      </c>
      <c r="C132" s="2">
        <v>283</v>
      </c>
      <c r="D132">
        <f>IF(A132="CHILD",1,-1)</f>
        <v>-1</v>
      </c>
    </row>
    <row r="133" spans="1:4" x14ac:dyDescent="0.2">
      <c r="A133" s="1" t="s">
        <v>11</v>
      </c>
      <c r="B133" s="8">
        <v>5.5659999999999741</v>
      </c>
      <c r="C133" s="2">
        <v>290</v>
      </c>
      <c r="D133">
        <f>IF(A133="CHILD",1,-1)</f>
        <v>1</v>
      </c>
    </row>
    <row r="134" spans="1:4" x14ac:dyDescent="0.2">
      <c r="A134" s="1" t="s">
        <v>12</v>
      </c>
      <c r="B134" s="8">
        <v>-0.46300000000002228</v>
      </c>
      <c r="C134" s="2">
        <v>291</v>
      </c>
      <c r="D134">
        <f>IF(A134="CHILD",1,-1)</f>
        <v>-1</v>
      </c>
    </row>
    <row r="135" spans="1:4" x14ac:dyDescent="0.2">
      <c r="A135" s="1" t="s">
        <v>11</v>
      </c>
      <c r="B135" s="8">
        <v>-0.69400000000001683</v>
      </c>
      <c r="C135" s="2">
        <v>292</v>
      </c>
      <c r="D135">
        <f>IF(A135="CHILD",1,-1)</f>
        <v>1</v>
      </c>
    </row>
    <row r="136" spans="1:4" x14ac:dyDescent="0.2">
      <c r="A136" s="1" t="s">
        <v>11</v>
      </c>
      <c r="B136" s="8">
        <v>1.4920000000000186</v>
      </c>
      <c r="C136" s="2">
        <v>295</v>
      </c>
      <c r="D136">
        <f>IF(A136="CHILD",1,-1)</f>
        <v>1</v>
      </c>
    </row>
    <row r="137" spans="1:4" x14ac:dyDescent="0.2">
      <c r="A137" s="1" t="s">
        <v>12</v>
      </c>
      <c r="B137" s="8">
        <v>-0.94299999999998363</v>
      </c>
      <c r="C137" s="2">
        <v>296</v>
      </c>
      <c r="D137">
        <f>IF(A137="CHILD",1,-1)</f>
        <v>-1</v>
      </c>
    </row>
    <row r="138" spans="1:4" x14ac:dyDescent="0.2">
      <c r="A138" s="1" t="s">
        <v>11</v>
      </c>
      <c r="B138" s="8">
        <v>0.55399999999997362</v>
      </c>
      <c r="C138" s="2">
        <v>298</v>
      </c>
      <c r="D138">
        <f>IF(A138="CHILD",1,-1)</f>
        <v>1</v>
      </c>
    </row>
    <row r="139" spans="1:4" x14ac:dyDescent="0.2">
      <c r="A139" s="1" t="s">
        <v>12</v>
      </c>
      <c r="B139" s="8">
        <v>-0.17099999999999227</v>
      </c>
      <c r="C139" s="2">
        <v>299</v>
      </c>
      <c r="D139">
        <f>IF(A139="CHILD",1,-1)</f>
        <v>-1</v>
      </c>
    </row>
    <row r="140" spans="1:4" x14ac:dyDescent="0.2">
      <c r="A140" s="1" t="s">
        <v>11</v>
      </c>
      <c r="B140" s="8">
        <v>-1.4519999999999982</v>
      </c>
      <c r="C140" s="2">
        <v>299</v>
      </c>
      <c r="D140">
        <f>IF(A140="CHILD",1,-1)</f>
        <v>1</v>
      </c>
    </row>
  </sheetData>
  <conditionalFormatting sqref="B1:B1048576">
    <cfRule type="cellIs" dxfId="0" priority="1" operator="between">
      <formula>0</formula>
      <formula>0.1</formula>
    </cfRule>
  </conditionalFormatting>
  <pageMargins left="0.7" right="0.7" top="0.75" bottom="0.75" header="0.3" footer="0.3"/>
  <pageSetup scale="78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F779-9900-A140-BD7E-E8B884F97FDA}">
  <dimension ref="A2:D26"/>
  <sheetViews>
    <sheetView zoomScale="170" zoomScaleNormal="170" workbookViewId="0">
      <selection activeCell="B26" sqref="B26"/>
    </sheetView>
  </sheetViews>
  <sheetFormatPr baseColWidth="10" defaultRowHeight="15" x14ac:dyDescent="0.2"/>
  <cols>
    <col min="1" max="1" width="14.5" bestFit="1" customWidth="1"/>
    <col min="2" max="2" width="21.5" bestFit="1" customWidth="1"/>
    <col min="3" max="3" width="3.33203125" bestFit="1" customWidth="1"/>
    <col min="4" max="4" width="3.1640625" bestFit="1" customWidth="1"/>
  </cols>
  <sheetData>
    <row r="2" spans="1:4" x14ac:dyDescent="0.2">
      <c r="A2" t="s">
        <v>14</v>
      </c>
      <c r="B2" t="s">
        <v>17</v>
      </c>
      <c r="C2" t="s">
        <v>20</v>
      </c>
      <c r="D2" s="7"/>
    </row>
    <row r="3" spans="1:4" x14ac:dyDescent="0.2">
      <c r="A3" t="s">
        <v>15</v>
      </c>
      <c r="B3" t="s">
        <v>18</v>
      </c>
      <c r="C3" t="s">
        <v>21</v>
      </c>
    </row>
    <row r="4" spans="1:4" x14ac:dyDescent="0.2">
      <c r="A4" t="s">
        <v>16</v>
      </c>
      <c r="B4" t="s">
        <v>19</v>
      </c>
      <c r="C4">
        <f>1</f>
        <v>1</v>
      </c>
    </row>
    <row r="6" spans="1:4" x14ac:dyDescent="0.2">
      <c r="A6" t="s">
        <v>22</v>
      </c>
      <c r="B6" t="s">
        <v>27</v>
      </c>
    </row>
    <row r="7" spans="1:4" x14ac:dyDescent="0.2">
      <c r="B7" t="s">
        <v>23</v>
      </c>
    </row>
    <row r="8" spans="1:4" x14ac:dyDescent="0.2">
      <c r="B8" t="s">
        <v>26</v>
      </c>
    </row>
    <row r="9" spans="1:4" x14ac:dyDescent="0.2">
      <c r="B9" t="s">
        <v>25</v>
      </c>
    </row>
    <row r="11" spans="1:4" x14ac:dyDescent="0.2">
      <c r="A11" t="s">
        <v>28</v>
      </c>
      <c r="B11" t="s">
        <v>30</v>
      </c>
      <c r="C11" t="s">
        <v>33</v>
      </c>
    </row>
    <row r="12" spans="1:4" x14ac:dyDescent="0.2">
      <c r="B12" t="s">
        <v>31</v>
      </c>
      <c r="C12" t="s">
        <v>33</v>
      </c>
    </row>
    <row r="13" spans="1:4" x14ac:dyDescent="0.2">
      <c r="B13" t="s">
        <v>32</v>
      </c>
      <c r="C13" t="s">
        <v>33</v>
      </c>
    </row>
    <row r="14" spans="1:4" x14ac:dyDescent="0.2">
      <c r="B14" t="s">
        <v>24</v>
      </c>
      <c r="C14" t="s">
        <v>29</v>
      </c>
    </row>
    <row r="20" spans="1:2" x14ac:dyDescent="0.2">
      <c r="A20" t="s">
        <v>72</v>
      </c>
    </row>
    <row r="21" spans="1:2" x14ac:dyDescent="0.2">
      <c r="A21" t="s">
        <v>73</v>
      </c>
    </row>
    <row r="23" spans="1:2" x14ac:dyDescent="0.2">
      <c r="A23" t="s">
        <v>74</v>
      </c>
      <c r="B23" t="s">
        <v>37</v>
      </c>
    </row>
    <row r="24" spans="1:2" x14ac:dyDescent="0.2">
      <c r="B24" t="s">
        <v>75</v>
      </c>
    </row>
    <row r="25" spans="1:2" x14ac:dyDescent="0.2">
      <c r="B25" t="s">
        <v>40</v>
      </c>
    </row>
    <row r="26" spans="1:2" x14ac:dyDescent="0.2">
      <c r="B2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EA72-A8AC-4B42-BE2E-D6E6E9F746C8}">
  <dimension ref="A1:D229"/>
  <sheetViews>
    <sheetView zoomScale="150" zoomScaleNormal="150" workbookViewId="0">
      <selection activeCell="Q5" sqref="Q5"/>
    </sheetView>
  </sheetViews>
  <sheetFormatPr baseColWidth="10" defaultColWidth="8.83203125" defaultRowHeight="15" x14ac:dyDescent="0.2"/>
  <cols>
    <col min="1" max="4" width="9.1640625" style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1">
        <v>0.01</v>
      </c>
      <c r="B2" s="1">
        <v>1.373</v>
      </c>
      <c r="C2" s="1">
        <v>1.363</v>
      </c>
      <c r="D2" s="1" t="s">
        <v>0</v>
      </c>
    </row>
    <row r="3" spans="1:4" x14ac:dyDescent="0.2">
      <c r="A3" s="1">
        <v>0.01</v>
      </c>
      <c r="B3" s="1">
        <v>1.51</v>
      </c>
      <c r="C3" s="1">
        <v>1.5</v>
      </c>
      <c r="D3" s="1" t="s">
        <v>1</v>
      </c>
    </row>
    <row r="4" spans="1:4" x14ac:dyDescent="0.2">
      <c r="A4" s="1">
        <v>2.31</v>
      </c>
      <c r="B4" s="1">
        <v>3.605</v>
      </c>
      <c r="C4" s="1">
        <v>1.2949999999999999</v>
      </c>
      <c r="D4" s="1" t="s">
        <v>1</v>
      </c>
    </row>
    <row r="5" spans="1:4" x14ac:dyDescent="0.2">
      <c r="A5" s="1">
        <v>2.34</v>
      </c>
      <c r="B5" s="1">
        <v>4.0110000000000001</v>
      </c>
      <c r="C5" s="1">
        <v>1.671</v>
      </c>
      <c r="D5" s="1" t="s">
        <v>0</v>
      </c>
    </row>
    <row r="6" spans="1:4" x14ac:dyDescent="0.2">
      <c r="A6" s="1">
        <v>2.5</v>
      </c>
      <c r="B6" s="1">
        <v>3.665</v>
      </c>
      <c r="C6" s="1">
        <v>1.165</v>
      </c>
      <c r="D6" s="1" t="s">
        <v>2</v>
      </c>
    </row>
    <row r="7" spans="1:4" x14ac:dyDescent="0.2">
      <c r="A7" s="1">
        <v>2.9</v>
      </c>
      <c r="B7" s="1">
        <v>4.4909999999999997</v>
      </c>
      <c r="C7" s="1">
        <v>1.591</v>
      </c>
      <c r="D7" s="1" t="s">
        <v>2</v>
      </c>
    </row>
    <row r="8" spans="1:4" x14ac:dyDescent="0.2">
      <c r="A8" s="1">
        <v>4.01</v>
      </c>
      <c r="B8" s="1">
        <v>5.5579999999999998</v>
      </c>
      <c r="C8" s="1">
        <v>1.548</v>
      </c>
      <c r="D8" s="1" t="s">
        <v>3</v>
      </c>
    </row>
    <row r="9" spans="1:4" x14ac:dyDescent="0.2">
      <c r="A9" s="1">
        <v>5.81</v>
      </c>
      <c r="B9" s="1">
        <v>7.6049999999999995</v>
      </c>
      <c r="C9" s="1">
        <v>1.7949999999999999</v>
      </c>
      <c r="D9" s="1" t="s">
        <v>1</v>
      </c>
    </row>
    <row r="10" spans="1:4" x14ac:dyDescent="0.2">
      <c r="A10" s="1">
        <v>5.81</v>
      </c>
      <c r="B10" s="1">
        <v>7.5829999999999993</v>
      </c>
      <c r="C10" s="1">
        <v>1.7729999999999999</v>
      </c>
      <c r="D10" s="1" t="s">
        <v>0</v>
      </c>
    </row>
    <row r="11" spans="1:4" x14ac:dyDescent="0.2">
      <c r="A11" s="1">
        <v>7.61</v>
      </c>
      <c r="B11" s="1">
        <v>9.2510000000000012</v>
      </c>
      <c r="C11" s="1">
        <v>1.641</v>
      </c>
      <c r="D11" s="1" t="s">
        <v>0</v>
      </c>
    </row>
    <row r="12" spans="1:4" x14ac:dyDescent="0.2">
      <c r="A12" s="1">
        <v>7.62</v>
      </c>
      <c r="B12" s="1">
        <v>9.2560000000000002</v>
      </c>
      <c r="C12" s="1">
        <v>1.6359999999999999</v>
      </c>
      <c r="D12" s="1" t="s">
        <v>1</v>
      </c>
    </row>
    <row r="13" spans="1:4" x14ac:dyDescent="0.2">
      <c r="A13" s="1">
        <v>8.91</v>
      </c>
      <c r="B13" s="1">
        <v>10.004</v>
      </c>
      <c r="C13" s="1">
        <v>1.0940000000000001</v>
      </c>
      <c r="D13" s="1" t="s">
        <v>0</v>
      </c>
    </row>
    <row r="14" spans="1:4" x14ac:dyDescent="0.2">
      <c r="A14" s="1">
        <v>8.91</v>
      </c>
      <c r="B14" s="1">
        <v>10.004</v>
      </c>
      <c r="C14" s="1">
        <v>1.0940000000000001</v>
      </c>
      <c r="D14" s="1" t="s">
        <v>1</v>
      </c>
    </row>
    <row r="15" spans="1:4" x14ac:dyDescent="0.2">
      <c r="A15" s="1">
        <v>11.3</v>
      </c>
      <c r="B15" s="1">
        <v>13.285</v>
      </c>
      <c r="C15" s="1">
        <v>1.9850000000000001</v>
      </c>
      <c r="D15" s="1" t="s">
        <v>0</v>
      </c>
    </row>
    <row r="16" spans="1:4" x14ac:dyDescent="0.2">
      <c r="A16" s="1">
        <v>11.3</v>
      </c>
      <c r="B16" s="1">
        <v>13.271000000000001</v>
      </c>
      <c r="C16" s="1">
        <v>1.9710000000000001</v>
      </c>
      <c r="D16" s="1" t="s">
        <v>1</v>
      </c>
    </row>
    <row r="17" spans="1:4" x14ac:dyDescent="0.2">
      <c r="A17" s="1">
        <v>15.7</v>
      </c>
      <c r="B17" s="1">
        <v>16.852999999999998</v>
      </c>
      <c r="C17" s="1">
        <v>1.153</v>
      </c>
      <c r="D17" s="1" t="s">
        <v>1</v>
      </c>
    </row>
    <row r="18" spans="1:4" x14ac:dyDescent="0.2">
      <c r="A18" s="1">
        <v>15.7</v>
      </c>
      <c r="B18" s="1">
        <v>16.852999999999998</v>
      </c>
      <c r="C18" s="1">
        <v>1.153</v>
      </c>
      <c r="D18" s="1" t="s">
        <v>0</v>
      </c>
    </row>
    <row r="19" spans="1:4" x14ac:dyDescent="0.2">
      <c r="A19" s="1">
        <v>18.399999999999999</v>
      </c>
      <c r="B19" s="1">
        <v>19.986999999999998</v>
      </c>
      <c r="C19" s="1">
        <v>1.587</v>
      </c>
      <c r="D19" s="1" t="s">
        <v>0</v>
      </c>
    </row>
    <row r="20" spans="1:4" x14ac:dyDescent="0.2">
      <c r="A20" s="1">
        <v>18.399999999999999</v>
      </c>
      <c r="B20" s="1">
        <v>19.974</v>
      </c>
      <c r="C20" s="1">
        <v>1.5740000000000001</v>
      </c>
      <c r="D20" s="1" t="s">
        <v>1</v>
      </c>
    </row>
    <row r="21" spans="1:4" x14ac:dyDescent="0.2">
      <c r="A21" s="1">
        <v>19.8</v>
      </c>
      <c r="B21" s="1">
        <v>21.502000000000002</v>
      </c>
      <c r="C21" s="1">
        <v>1.702</v>
      </c>
      <c r="D21" s="1" t="s">
        <v>1</v>
      </c>
    </row>
    <row r="22" spans="1:4" x14ac:dyDescent="0.2">
      <c r="A22" s="1">
        <v>19.899999999999999</v>
      </c>
      <c r="B22" s="1">
        <v>21.518999999999998</v>
      </c>
      <c r="C22" s="1">
        <v>1.619</v>
      </c>
      <c r="D22" s="1" t="s">
        <v>0</v>
      </c>
    </row>
    <row r="23" spans="1:4" x14ac:dyDescent="0.2">
      <c r="A23" s="1">
        <v>21.3</v>
      </c>
      <c r="B23" s="1">
        <v>22.493000000000002</v>
      </c>
      <c r="C23" s="1">
        <v>1.1930000000000001</v>
      </c>
      <c r="D23" s="1" t="s">
        <v>1</v>
      </c>
    </row>
    <row r="24" spans="1:4" x14ac:dyDescent="0.2">
      <c r="A24" s="1">
        <v>21.3</v>
      </c>
      <c r="B24" s="1">
        <v>22.490000000000002</v>
      </c>
      <c r="C24" s="1">
        <v>1.19</v>
      </c>
      <c r="D24" s="1" t="s">
        <v>3</v>
      </c>
    </row>
    <row r="25" spans="1:4" x14ac:dyDescent="0.2">
      <c r="A25" s="1">
        <v>23</v>
      </c>
      <c r="B25" s="1">
        <v>24.181000000000001</v>
      </c>
      <c r="C25" s="1">
        <v>1.181</v>
      </c>
      <c r="D25" s="1" t="s">
        <v>1</v>
      </c>
    </row>
    <row r="26" spans="1:4" x14ac:dyDescent="0.2">
      <c r="A26" s="1">
        <v>23</v>
      </c>
      <c r="B26" s="1">
        <v>24.195</v>
      </c>
      <c r="C26" s="1">
        <v>1.1950000000000001</v>
      </c>
      <c r="D26" s="1" t="s">
        <v>3</v>
      </c>
    </row>
    <row r="27" spans="1:4" x14ac:dyDescent="0.2">
      <c r="A27" s="1">
        <v>25.5</v>
      </c>
      <c r="B27" s="1">
        <v>26.538</v>
      </c>
      <c r="C27" s="1">
        <v>1.038</v>
      </c>
      <c r="D27" s="1" t="s">
        <v>1</v>
      </c>
    </row>
    <row r="28" spans="1:4" x14ac:dyDescent="0.2">
      <c r="A28" s="1">
        <v>25.5</v>
      </c>
      <c r="B28" s="1">
        <v>26.556000000000001</v>
      </c>
      <c r="C28" s="1">
        <v>1.056</v>
      </c>
      <c r="D28" s="1" t="s">
        <v>2</v>
      </c>
    </row>
    <row r="29" spans="1:4" x14ac:dyDescent="0.2">
      <c r="A29" s="1">
        <v>28.1</v>
      </c>
      <c r="B29" s="1">
        <v>29.496000000000002</v>
      </c>
      <c r="C29" s="1">
        <v>1.3959999999999999</v>
      </c>
      <c r="D29" s="1" t="s">
        <v>1</v>
      </c>
    </row>
    <row r="30" spans="1:4" x14ac:dyDescent="0.2">
      <c r="A30" s="1">
        <v>28.3</v>
      </c>
      <c r="B30" s="1">
        <v>29.548000000000002</v>
      </c>
      <c r="C30" s="1">
        <v>1.248</v>
      </c>
      <c r="D30" s="1" t="s">
        <v>0</v>
      </c>
    </row>
    <row r="31" spans="1:4" x14ac:dyDescent="0.2">
      <c r="A31" s="1">
        <v>28.5</v>
      </c>
      <c r="B31" s="1">
        <v>29.795000000000002</v>
      </c>
      <c r="C31" s="1">
        <v>1.2949999999999999</v>
      </c>
      <c r="D31" s="1" t="s">
        <v>2</v>
      </c>
    </row>
    <row r="32" spans="1:4" x14ac:dyDescent="0.2">
      <c r="A32" s="1">
        <v>28.9</v>
      </c>
      <c r="B32" s="1">
        <v>30.498999999999999</v>
      </c>
      <c r="C32" s="1">
        <v>1.599</v>
      </c>
      <c r="D32" s="1" t="s">
        <v>2</v>
      </c>
    </row>
    <row r="33" spans="1:4" x14ac:dyDescent="0.2">
      <c r="A33" s="1">
        <v>30</v>
      </c>
      <c r="B33" s="1">
        <v>31.776</v>
      </c>
      <c r="C33" s="1">
        <v>1.776</v>
      </c>
      <c r="D33" s="1" t="s">
        <v>1</v>
      </c>
    </row>
    <row r="34" spans="1:4" x14ac:dyDescent="0.2">
      <c r="A34" s="1">
        <v>30.1</v>
      </c>
      <c r="B34" s="1">
        <v>31.483000000000001</v>
      </c>
      <c r="C34" s="1">
        <v>1.383</v>
      </c>
      <c r="D34" s="1" t="s">
        <v>0</v>
      </c>
    </row>
    <row r="35" spans="1:4" x14ac:dyDescent="0.2">
      <c r="A35" s="1">
        <v>30.4</v>
      </c>
      <c r="B35" s="1">
        <v>32.365000000000002</v>
      </c>
      <c r="C35" s="1">
        <v>1.9650000000000001</v>
      </c>
      <c r="D35" s="1" t="s">
        <v>3</v>
      </c>
    </row>
    <row r="36" spans="1:4" x14ac:dyDescent="0.2">
      <c r="A36" s="1">
        <v>32.9</v>
      </c>
      <c r="B36" s="1">
        <v>34.731000000000002</v>
      </c>
      <c r="C36" s="1">
        <v>1.831</v>
      </c>
      <c r="D36" s="1" t="s">
        <v>0</v>
      </c>
    </row>
    <row r="37" spans="1:4" x14ac:dyDescent="0.2">
      <c r="A37" s="1">
        <v>34.799999999999997</v>
      </c>
      <c r="B37" s="1">
        <v>35.965999999999994</v>
      </c>
      <c r="C37" s="1">
        <v>1.1659999999999999</v>
      </c>
      <c r="D37" s="1" t="s">
        <v>3</v>
      </c>
    </row>
    <row r="38" spans="1:4" x14ac:dyDescent="0.2">
      <c r="A38" s="1">
        <v>35</v>
      </c>
      <c r="B38" s="1">
        <v>36.006999999999998</v>
      </c>
      <c r="C38" s="1">
        <v>1.0069999999999999</v>
      </c>
      <c r="D38" s="1" t="s">
        <v>2</v>
      </c>
    </row>
    <row r="39" spans="1:4" x14ac:dyDescent="0.2">
      <c r="A39" s="1">
        <v>37.4</v>
      </c>
      <c r="B39" s="1">
        <v>38.704999999999998</v>
      </c>
      <c r="C39" s="1">
        <v>1.3049999999999999</v>
      </c>
      <c r="D39" s="1" t="s">
        <v>3</v>
      </c>
    </row>
    <row r="40" spans="1:4" x14ac:dyDescent="0.2">
      <c r="A40" s="1">
        <v>41.3</v>
      </c>
      <c r="B40" s="1">
        <v>42.796999999999997</v>
      </c>
      <c r="C40" s="1">
        <v>1.4970000000000001</v>
      </c>
      <c r="D40" s="1" t="s">
        <v>1</v>
      </c>
    </row>
    <row r="41" spans="1:4" x14ac:dyDescent="0.2">
      <c r="A41" s="1">
        <v>41.3</v>
      </c>
      <c r="B41" s="1">
        <v>42.783999999999999</v>
      </c>
      <c r="C41" s="1">
        <v>1.484</v>
      </c>
      <c r="D41" s="1" t="s">
        <v>3</v>
      </c>
    </row>
    <row r="42" spans="1:4" x14ac:dyDescent="0.2">
      <c r="A42" s="1">
        <v>45.4</v>
      </c>
      <c r="B42" s="1">
        <v>46.662999999999997</v>
      </c>
      <c r="C42" s="1">
        <v>1.2629999999999999</v>
      </c>
      <c r="D42" s="1" t="s">
        <v>1</v>
      </c>
    </row>
    <row r="43" spans="1:4" x14ac:dyDescent="0.2">
      <c r="A43" s="1">
        <v>45.4</v>
      </c>
      <c r="B43" s="1">
        <v>46.634999999999998</v>
      </c>
      <c r="C43" s="1">
        <v>1.2350000000000001</v>
      </c>
      <c r="D43" s="1" t="s">
        <v>2</v>
      </c>
    </row>
    <row r="44" spans="1:4" x14ac:dyDescent="0.2">
      <c r="A44" s="1">
        <v>45.7</v>
      </c>
      <c r="B44" s="1">
        <v>47.128</v>
      </c>
      <c r="C44" s="1">
        <v>1.4279999999999999</v>
      </c>
      <c r="D44" s="1" t="s">
        <v>3</v>
      </c>
    </row>
    <row r="45" spans="1:4" x14ac:dyDescent="0.2">
      <c r="A45" s="1">
        <v>48.1</v>
      </c>
      <c r="B45" s="1">
        <v>49.658000000000001</v>
      </c>
      <c r="C45" s="1">
        <v>1.5580000000000001</v>
      </c>
      <c r="D45" s="1" t="s">
        <v>2</v>
      </c>
    </row>
    <row r="46" spans="1:4" x14ac:dyDescent="0.2">
      <c r="A46" s="1">
        <v>48.5</v>
      </c>
      <c r="B46" s="1">
        <v>49.561</v>
      </c>
      <c r="C46" s="1">
        <v>1.0609999999999999</v>
      </c>
      <c r="D46" s="1" t="s">
        <v>0</v>
      </c>
    </row>
    <row r="47" spans="1:4" x14ac:dyDescent="0.2">
      <c r="A47" s="1">
        <v>52.2</v>
      </c>
      <c r="B47" s="1">
        <v>54.137</v>
      </c>
      <c r="C47" s="1">
        <v>1.9370000000000001</v>
      </c>
      <c r="D47" s="1" t="s">
        <v>1</v>
      </c>
    </row>
    <row r="48" spans="1:4" x14ac:dyDescent="0.2">
      <c r="A48" s="1">
        <v>52.2</v>
      </c>
      <c r="B48" s="1">
        <v>54.035000000000004</v>
      </c>
      <c r="C48" s="1">
        <v>1.835</v>
      </c>
      <c r="D48" s="1" t="s">
        <v>3</v>
      </c>
    </row>
    <row r="49" spans="1:4" x14ac:dyDescent="0.2">
      <c r="A49" s="1">
        <v>56.3</v>
      </c>
      <c r="B49" s="1">
        <v>58.211999999999996</v>
      </c>
      <c r="C49" s="1">
        <v>1.9119999999999999</v>
      </c>
      <c r="D49" s="1" t="s">
        <v>3</v>
      </c>
    </row>
    <row r="50" spans="1:4" x14ac:dyDescent="0.2">
      <c r="A50" s="1">
        <v>56.3</v>
      </c>
      <c r="B50" s="1">
        <v>58.201999999999998</v>
      </c>
      <c r="C50" s="1">
        <v>1.9019999999999999</v>
      </c>
      <c r="D50" s="1" t="s">
        <v>1</v>
      </c>
    </row>
    <row r="51" spans="1:4" x14ac:dyDescent="0.2">
      <c r="A51" s="1">
        <v>61.6</v>
      </c>
      <c r="B51" s="1">
        <v>63.063000000000002</v>
      </c>
      <c r="C51" s="1">
        <v>1.4630000000000001</v>
      </c>
      <c r="D51" s="1" t="s">
        <v>3</v>
      </c>
    </row>
    <row r="52" spans="1:4" x14ac:dyDescent="0.2">
      <c r="A52" s="1">
        <v>61.6</v>
      </c>
      <c r="B52" s="1">
        <v>63.08</v>
      </c>
      <c r="C52" s="1">
        <v>1.48</v>
      </c>
      <c r="D52" s="1" t="s">
        <v>1</v>
      </c>
    </row>
    <row r="53" spans="1:4" x14ac:dyDescent="0.2">
      <c r="A53" s="1">
        <v>63.3</v>
      </c>
      <c r="B53" s="1">
        <v>64.856999999999999</v>
      </c>
      <c r="C53" s="1">
        <v>1.5569999999999999</v>
      </c>
      <c r="D53" s="1" t="s">
        <v>1</v>
      </c>
    </row>
    <row r="54" spans="1:4" x14ac:dyDescent="0.2">
      <c r="A54" s="1">
        <v>63.3</v>
      </c>
      <c r="B54" s="1">
        <v>64.893999999999991</v>
      </c>
      <c r="C54" s="1">
        <v>1.5940000000000001</v>
      </c>
      <c r="D54" s="1" t="s">
        <v>0</v>
      </c>
    </row>
    <row r="55" spans="1:4" x14ac:dyDescent="0.2">
      <c r="A55" s="1">
        <v>63.5</v>
      </c>
      <c r="B55" s="1">
        <v>65.158000000000001</v>
      </c>
      <c r="C55" s="1">
        <v>1.6579999999999999</v>
      </c>
      <c r="D55" s="1" t="s">
        <v>3</v>
      </c>
    </row>
    <row r="56" spans="1:4" x14ac:dyDescent="0.2">
      <c r="A56" s="1">
        <v>65.900000000000006</v>
      </c>
      <c r="B56" s="1">
        <v>67.808000000000007</v>
      </c>
      <c r="C56" s="1">
        <v>1.9079999999999999</v>
      </c>
      <c r="D56" s="1" t="s">
        <v>3</v>
      </c>
    </row>
    <row r="57" spans="1:4" x14ac:dyDescent="0.2">
      <c r="A57" s="1">
        <v>67.599999999999994</v>
      </c>
      <c r="B57" s="1">
        <v>69.47699999999999</v>
      </c>
      <c r="C57" s="1">
        <v>1.877</v>
      </c>
      <c r="D57" s="1" t="s">
        <v>3</v>
      </c>
    </row>
    <row r="58" spans="1:4" x14ac:dyDescent="0.2">
      <c r="A58" s="1">
        <v>67.599999999999994</v>
      </c>
      <c r="B58" s="1">
        <v>69.030999999999992</v>
      </c>
      <c r="C58" s="1">
        <v>1.431</v>
      </c>
      <c r="D58" s="1" t="s">
        <v>1</v>
      </c>
    </row>
    <row r="59" spans="1:4" x14ac:dyDescent="0.2">
      <c r="A59" s="1">
        <v>68.099999999999994</v>
      </c>
      <c r="B59" s="1">
        <v>69.911000000000001</v>
      </c>
      <c r="C59" s="1">
        <v>1.8109999999999999</v>
      </c>
      <c r="D59" s="1" t="s">
        <v>0</v>
      </c>
    </row>
    <row r="60" spans="1:4" x14ac:dyDescent="0.2">
      <c r="A60" s="1">
        <v>69.900000000000006</v>
      </c>
      <c r="B60" s="1">
        <v>71.083000000000013</v>
      </c>
      <c r="C60" s="1">
        <v>1.1830000000000001</v>
      </c>
      <c r="D60" s="1" t="s">
        <v>3</v>
      </c>
    </row>
    <row r="61" spans="1:4" x14ac:dyDescent="0.2">
      <c r="A61" s="1">
        <v>71.8</v>
      </c>
      <c r="B61" s="1">
        <v>73.119</v>
      </c>
      <c r="C61" s="1">
        <v>1.319</v>
      </c>
      <c r="D61" s="1" t="s">
        <v>1</v>
      </c>
    </row>
    <row r="62" spans="1:4" x14ac:dyDescent="0.2">
      <c r="A62" s="1">
        <v>71.900000000000006</v>
      </c>
      <c r="B62" s="1">
        <v>73.173000000000002</v>
      </c>
      <c r="C62" s="1">
        <v>1.2729999999999999</v>
      </c>
      <c r="D62" s="1" t="s">
        <v>0</v>
      </c>
    </row>
    <row r="63" spans="1:4" x14ac:dyDescent="0.2">
      <c r="A63" s="1">
        <v>72.3</v>
      </c>
      <c r="B63" s="1">
        <v>73.884999999999991</v>
      </c>
      <c r="C63" s="1">
        <v>1.585</v>
      </c>
      <c r="D63" s="1" t="s">
        <v>1</v>
      </c>
    </row>
    <row r="64" spans="1:4" x14ac:dyDescent="0.2">
      <c r="A64" s="1">
        <v>72.3</v>
      </c>
      <c r="B64" s="1">
        <v>73.884</v>
      </c>
      <c r="C64" s="1">
        <v>1.5840000000000001</v>
      </c>
      <c r="D64" s="1" t="s">
        <v>3</v>
      </c>
    </row>
    <row r="65" spans="1:4" x14ac:dyDescent="0.2">
      <c r="A65" s="1">
        <v>75.3</v>
      </c>
      <c r="B65" s="1">
        <v>76.715999999999994</v>
      </c>
      <c r="C65" s="1">
        <v>1.4159999999999999</v>
      </c>
      <c r="D65" s="1" t="s">
        <v>1</v>
      </c>
    </row>
    <row r="66" spans="1:4" x14ac:dyDescent="0.2">
      <c r="A66" s="1">
        <v>75.400000000000006</v>
      </c>
      <c r="B66" s="1">
        <v>76.734999999999999</v>
      </c>
      <c r="C66" s="1">
        <v>1.335</v>
      </c>
      <c r="D66" s="1" t="s">
        <v>3</v>
      </c>
    </row>
    <row r="67" spans="1:4" x14ac:dyDescent="0.2">
      <c r="A67" s="1">
        <v>77.3</v>
      </c>
      <c r="B67" s="1">
        <v>78.832999999999998</v>
      </c>
      <c r="C67" s="1">
        <v>1.5329999999999999</v>
      </c>
      <c r="D67" s="1" t="s">
        <v>1</v>
      </c>
    </row>
    <row r="68" spans="1:4" x14ac:dyDescent="0.2">
      <c r="A68" s="1">
        <v>77.3</v>
      </c>
      <c r="B68" s="1">
        <v>78.820999999999998</v>
      </c>
      <c r="C68" s="1">
        <v>1.5209999999999999</v>
      </c>
      <c r="D68" s="1" t="s">
        <v>3</v>
      </c>
    </row>
    <row r="69" spans="1:4" x14ac:dyDescent="0.2">
      <c r="A69" s="1">
        <v>78.099999999999994</v>
      </c>
      <c r="B69" s="1">
        <v>79.48299999999999</v>
      </c>
      <c r="C69" s="1">
        <v>1.383</v>
      </c>
      <c r="D69" s="1" t="s">
        <v>3</v>
      </c>
    </row>
    <row r="70" spans="1:4" x14ac:dyDescent="0.2">
      <c r="A70" s="1">
        <v>78.099999999999994</v>
      </c>
      <c r="B70" s="1">
        <v>79.798999999999992</v>
      </c>
      <c r="C70" s="1">
        <v>1.6990000000000001</v>
      </c>
      <c r="D70" s="1" t="s">
        <v>1</v>
      </c>
    </row>
    <row r="71" spans="1:4" x14ac:dyDescent="0.2">
      <c r="A71" s="1">
        <v>78.5</v>
      </c>
      <c r="B71" s="1">
        <v>79.766999999999996</v>
      </c>
      <c r="C71" s="1">
        <v>1.2669999999999999</v>
      </c>
      <c r="D71" s="1" t="s">
        <v>0</v>
      </c>
    </row>
    <row r="72" spans="1:4" x14ac:dyDescent="0.2">
      <c r="A72" s="1">
        <v>80</v>
      </c>
      <c r="B72" s="1">
        <v>81.659000000000006</v>
      </c>
      <c r="C72" s="1">
        <v>1.659</v>
      </c>
      <c r="D72" s="1" t="s">
        <v>3</v>
      </c>
    </row>
    <row r="73" spans="1:4" x14ac:dyDescent="0.2">
      <c r="A73" s="1">
        <v>80</v>
      </c>
      <c r="B73" s="1">
        <v>81.64</v>
      </c>
      <c r="C73" s="1">
        <v>1.64</v>
      </c>
      <c r="D73" s="1" t="s">
        <v>1</v>
      </c>
    </row>
    <row r="74" spans="1:4" x14ac:dyDescent="0.2">
      <c r="A74" s="1">
        <v>82.9</v>
      </c>
      <c r="B74" s="1">
        <v>84.13900000000001</v>
      </c>
      <c r="C74" s="1">
        <v>1.2390000000000001</v>
      </c>
      <c r="D74" s="1" t="s">
        <v>3</v>
      </c>
    </row>
    <row r="75" spans="1:4" x14ac:dyDescent="0.2">
      <c r="A75" s="1">
        <v>82.9</v>
      </c>
      <c r="B75" s="1">
        <v>84.119</v>
      </c>
      <c r="C75" s="1">
        <v>1.2190000000000001</v>
      </c>
      <c r="D75" s="1" t="s">
        <v>1</v>
      </c>
    </row>
    <row r="76" spans="1:4" x14ac:dyDescent="0.2">
      <c r="A76" s="1">
        <v>86.6</v>
      </c>
      <c r="B76" s="1">
        <v>87.75</v>
      </c>
      <c r="C76" s="1">
        <v>1.1499999999999999</v>
      </c>
      <c r="D76" s="1" t="s">
        <v>0</v>
      </c>
    </row>
    <row r="77" spans="1:4" x14ac:dyDescent="0.2">
      <c r="A77" s="1">
        <v>86.6</v>
      </c>
      <c r="B77" s="1">
        <v>87.738</v>
      </c>
      <c r="C77" s="1">
        <v>1.1379999999999999</v>
      </c>
      <c r="D77" s="1" t="s">
        <v>1</v>
      </c>
    </row>
    <row r="78" spans="1:4" x14ac:dyDescent="0.2">
      <c r="A78" s="1">
        <v>89.9</v>
      </c>
      <c r="B78" s="1">
        <v>91.117000000000004</v>
      </c>
      <c r="C78" s="1">
        <v>1.2170000000000001</v>
      </c>
      <c r="D78" s="1" t="s">
        <v>3</v>
      </c>
    </row>
    <row r="79" spans="1:4" x14ac:dyDescent="0.2">
      <c r="A79" s="1">
        <v>89.9</v>
      </c>
      <c r="B79" s="1">
        <v>91.131</v>
      </c>
      <c r="C79" s="1">
        <v>1.2310000000000001</v>
      </c>
      <c r="D79" s="1" t="s">
        <v>1</v>
      </c>
    </row>
    <row r="80" spans="1:4" x14ac:dyDescent="0.2">
      <c r="A80" s="1">
        <v>92.5</v>
      </c>
      <c r="B80" s="1">
        <v>93.608999999999995</v>
      </c>
      <c r="C80" s="1">
        <v>1.109</v>
      </c>
      <c r="D80" s="1" t="s">
        <v>0</v>
      </c>
    </row>
    <row r="81" spans="1:4" x14ac:dyDescent="0.2">
      <c r="A81" s="1">
        <v>92.5</v>
      </c>
      <c r="B81" s="1">
        <v>94.248999999999995</v>
      </c>
      <c r="C81" s="1">
        <v>1.7490000000000001</v>
      </c>
      <c r="D81" s="1" t="s">
        <v>1</v>
      </c>
    </row>
    <row r="82" spans="1:4" x14ac:dyDescent="0.2">
      <c r="A82" s="1">
        <v>94.7</v>
      </c>
      <c r="B82" s="1">
        <v>96.308999999999997</v>
      </c>
      <c r="C82" s="1">
        <v>1.609</v>
      </c>
      <c r="D82" s="1" t="s">
        <v>3</v>
      </c>
    </row>
    <row r="83" spans="1:4" x14ac:dyDescent="0.2">
      <c r="A83" s="1">
        <v>95.9</v>
      </c>
      <c r="B83" s="1">
        <v>97.38000000000001</v>
      </c>
      <c r="C83" s="1">
        <v>1.48</v>
      </c>
      <c r="D83" s="1" t="s">
        <v>0</v>
      </c>
    </row>
    <row r="84" spans="1:4" x14ac:dyDescent="0.2">
      <c r="A84" s="1">
        <v>96</v>
      </c>
      <c r="B84" s="1">
        <v>97.587000000000003</v>
      </c>
      <c r="C84" s="1">
        <v>1.587</v>
      </c>
      <c r="D84" s="1" t="s">
        <v>1</v>
      </c>
    </row>
    <row r="85" spans="1:4" x14ac:dyDescent="0.2">
      <c r="A85" s="1">
        <v>97.5</v>
      </c>
      <c r="B85" s="1">
        <v>98.536000000000001</v>
      </c>
      <c r="C85" s="1">
        <v>1.036</v>
      </c>
      <c r="D85" s="1" t="s">
        <v>3</v>
      </c>
    </row>
    <row r="86" spans="1:4" x14ac:dyDescent="0.2">
      <c r="A86" s="1">
        <v>98.9</v>
      </c>
      <c r="B86" s="1">
        <v>100.334</v>
      </c>
      <c r="C86" s="1">
        <v>1.4339999999999999</v>
      </c>
      <c r="D86" s="1" t="s">
        <v>0</v>
      </c>
    </row>
    <row r="87" spans="1:4" x14ac:dyDescent="0.2">
      <c r="A87" s="1">
        <v>98.9</v>
      </c>
      <c r="B87" s="1">
        <v>100.4</v>
      </c>
      <c r="C87" s="1">
        <v>1.5</v>
      </c>
      <c r="D87" s="1" t="s">
        <v>1</v>
      </c>
    </row>
    <row r="88" spans="1:4" x14ac:dyDescent="0.2">
      <c r="A88" s="1">
        <v>100</v>
      </c>
      <c r="B88" s="1">
        <v>101.824</v>
      </c>
      <c r="C88" s="1">
        <v>1.8240000000000001</v>
      </c>
      <c r="D88" s="1" t="s">
        <v>0</v>
      </c>
    </row>
    <row r="89" spans="1:4" x14ac:dyDescent="0.2">
      <c r="A89" s="1">
        <v>100</v>
      </c>
      <c r="B89" s="1">
        <v>101.83799999999999</v>
      </c>
      <c r="C89" s="1">
        <v>1.8380000000000001</v>
      </c>
      <c r="D89" s="1" t="s">
        <v>1</v>
      </c>
    </row>
    <row r="90" spans="1:4" x14ac:dyDescent="0.2">
      <c r="A90" s="1">
        <v>100</v>
      </c>
      <c r="B90" s="1">
        <v>101.515</v>
      </c>
      <c r="C90" s="1">
        <v>1.5149999999999999</v>
      </c>
      <c r="D90" s="1" t="s">
        <v>3</v>
      </c>
    </row>
    <row r="91" spans="1:4" x14ac:dyDescent="0.2">
      <c r="A91" s="1">
        <v>102</v>
      </c>
      <c r="B91" s="1">
        <v>103.815</v>
      </c>
      <c r="C91" s="1">
        <v>1.8149999999999999</v>
      </c>
      <c r="D91" s="1" t="s">
        <v>1</v>
      </c>
    </row>
    <row r="92" spans="1:4" x14ac:dyDescent="0.2">
      <c r="A92" s="1">
        <v>102</v>
      </c>
      <c r="B92" s="1">
        <v>103.73699999999999</v>
      </c>
      <c r="C92" s="1">
        <v>1.7370000000000001</v>
      </c>
      <c r="D92" s="1" t="s">
        <v>0</v>
      </c>
    </row>
    <row r="93" spans="1:4" x14ac:dyDescent="0.2">
      <c r="A93" s="1">
        <v>103</v>
      </c>
      <c r="B93" s="1">
        <v>104.94</v>
      </c>
      <c r="C93" s="1">
        <v>1.94</v>
      </c>
      <c r="D93" s="1" t="s">
        <v>1</v>
      </c>
    </row>
    <row r="94" spans="1:4" x14ac:dyDescent="0.2">
      <c r="A94" s="1">
        <v>103</v>
      </c>
      <c r="B94" s="1">
        <v>104.911</v>
      </c>
      <c r="C94" s="1">
        <v>1.911</v>
      </c>
      <c r="D94" s="1" t="s">
        <v>3</v>
      </c>
    </row>
    <row r="95" spans="1:4" x14ac:dyDescent="0.2">
      <c r="A95" s="1">
        <v>106</v>
      </c>
      <c r="B95" s="1">
        <v>107.583</v>
      </c>
      <c r="C95" s="1">
        <v>1.583</v>
      </c>
      <c r="D95" s="1" t="s">
        <v>1</v>
      </c>
    </row>
    <row r="96" spans="1:4" x14ac:dyDescent="0.2">
      <c r="A96" s="1">
        <v>106</v>
      </c>
      <c r="B96" s="1">
        <v>107.438</v>
      </c>
      <c r="C96" s="1">
        <v>1.4379999999999999</v>
      </c>
      <c r="D96" s="1" t="s">
        <v>0</v>
      </c>
    </row>
    <row r="97" spans="1:4" x14ac:dyDescent="0.2">
      <c r="A97" s="1">
        <v>111</v>
      </c>
      <c r="B97" s="1">
        <v>112.386</v>
      </c>
      <c r="C97" s="1">
        <v>1.3859999999999999</v>
      </c>
      <c r="D97" s="1" t="s">
        <v>1</v>
      </c>
    </row>
    <row r="98" spans="1:4" x14ac:dyDescent="0.2">
      <c r="A98" s="1">
        <v>112</v>
      </c>
      <c r="B98" s="1">
        <v>113.24</v>
      </c>
      <c r="C98" s="1">
        <v>1.24</v>
      </c>
      <c r="D98" s="1" t="s">
        <v>0</v>
      </c>
    </row>
    <row r="99" spans="1:4" x14ac:dyDescent="0.2">
      <c r="A99" s="1">
        <v>113</v>
      </c>
      <c r="B99" s="1">
        <v>114.82</v>
      </c>
      <c r="C99" s="1">
        <v>1.82</v>
      </c>
      <c r="D99" s="1" t="s">
        <v>3</v>
      </c>
    </row>
    <row r="100" spans="1:4" x14ac:dyDescent="0.2">
      <c r="A100" s="1">
        <v>113</v>
      </c>
      <c r="B100" s="1">
        <v>114.82299999999999</v>
      </c>
      <c r="C100" s="1">
        <v>1.823</v>
      </c>
      <c r="D100" s="1" t="s">
        <v>1</v>
      </c>
    </row>
    <row r="101" spans="1:4" x14ac:dyDescent="0.2">
      <c r="A101" s="1">
        <v>117</v>
      </c>
      <c r="B101" s="1">
        <v>118.741</v>
      </c>
      <c r="C101" s="1">
        <v>1.7410000000000001</v>
      </c>
      <c r="D101" s="1" t="s">
        <v>0</v>
      </c>
    </row>
    <row r="102" spans="1:4" x14ac:dyDescent="0.2">
      <c r="A102" s="1">
        <v>117</v>
      </c>
      <c r="B102" s="1">
        <v>118.74299999999999</v>
      </c>
      <c r="C102" s="1">
        <v>1.7430000000000001</v>
      </c>
      <c r="D102" s="1" t="s">
        <v>1</v>
      </c>
    </row>
    <row r="103" spans="1:4" x14ac:dyDescent="0.2">
      <c r="A103" s="1">
        <v>119</v>
      </c>
      <c r="B103" s="1">
        <v>120.029</v>
      </c>
      <c r="C103" s="1">
        <v>1.0289999999999999</v>
      </c>
      <c r="D103" s="1" t="s">
        <v>1</v>
      </c>
    </row>
    <row r="104" spans="1:4" x14ac:dyDescent="0.2">
      <c r="A104" s="1">
        <v>119</v>
      </c>
      <c r="B104" s="1">
        <v>120.02800000000001</v>
      </c>
      <c r="C104" s="1">
        <v>1.028</v>
      </c>
      <c r="D104" s="1" t="s">
        <v>0</v>
      </c>
    </row>
    <row r="105" spans="1:4" x14ac:dyDescent="0.2">
      <c r="A105" s="1">
        <v>124</v>
      </c>
      <c r="B105" s="1">
        <v>125.881</v>
      </c>
      <c r="C105" s="1">
        <v>1.881</v>
      </c>
      <c r="D105" s="1" t="s">
        <v>3</v>
      </c>
    </row>
    <row r="106" spans="1:4" x14ac:dyDescent="0.2">
      <c r="A106" s="1">
        <v>124</v>
      </c>
      <c r="B106" s="1">
        <v>125.872</v>
      </c>
      <c r="C106" s="1">
        <v>1.8720000000000001</v>
      </c>
      <c r="D106" s="1" t="s">
        <v>1</v>
      </c>
    </row>
    <row r="107" spans="1:4" x14ac:dyDescent="0.2">
      <c r="A107" s="1">
        <v>127</v>
      </c>
      <c r="B107" s="1">
        <v>128.154</v>
      </c>
      <c r="C107" s="1">
        <v>1.1539999999999999</v>
      </c>
      <c r="D107" s="1" t="s">
        <v>1</v>
      </c>
    </row>
    <row r="108" spans="1:4" x14ac:dyDescent="0.2">
      <c r="A108" s="1">
        <v>127</v>
      </c>
      <c r="B108" s="1">
        <v>128.018</v>
      </c>
      <c r="C108" s="1">
        <v>1.018</v>
      </c>
      <c r="D108" s="1" t="s">
        <v>0</v>
      </c>
    </row>
    <row r="109" spans="1:4" x14ac:dyDescent="0.2">
      <c r="A109" s="1">
        <v>128</v>
      </c>
      <c r="B109" s="1">
        <v>129.76599999999999</v>
      </c>
      <c r="C109" s="1">
        <v>1.766</v>
      </c>
      <c r="D109" s="1" t="s">
        <v>0</v>
      </c>
    </row>
    <row r="110" spans="1:4" x14ac:dyDescent="0.2">
      <c r="A110" s="1">
        <v>128</v>
      </c>
      <c r="B110" s="1">
        <v>129.46299999999999</v>
      </c>
      <c r="C110" s="1">
        <v>1.4630000000000001</v>
      </c>
      <c r="D110" s="1" t="s">
        <v>1</v>
      </c>
    </row>
    <row r="111" spans="1:4" x14ac:dyDescent="0.2">
      <c r="A111" s="1">
        <v>129</v>
      </c>
      <c r="B111" s="1">
        <v>130.34100000000001</v>
      </c>
      <c r="C111" s="1">
        <v>1.341</v>
      </c>
      <c r="D111" s="1" t="s">
        <v>0</v>
      </c>
    </row>
    <row r="112" spans="1:4" x14ac:dyDescent="0.2">
      <c r="A112" s="1">
        <v>130</v>
      </c>
      <c r="B112" s="1">
        <v>131.55699999999999</v>
      </c>
      <c r="C112" s="1">
        <v>1.5569999999999999</v>
      </c>
      <c r="D112" s="1" t="s">
        <v>0</v>
      </c>
    </row>
    <row r="113" spans="1:4" x14ac:dyDescent="0.2">
      <c r="A113" s="1">
        <v>130</v>
      </c>
      <c r="B113" s="1">
        <v>131.54499999999999</v>
      </c>
      <c r="C113" s="1">
        <v>1.5449999999999999</v>
      </c>
      <c r="D113" s="1" t="s">
        <v>1</v>
      </c>
    </row>
    <row r="114" spans="1:4" x14ac:dyDescent="0.2">
      <c r="A114" s="1">
        <v>132</v>
      </c>
      <c r="B114" s="1">
        <v>133.36799999999999</v>
      </c>
      <c r="C114" s="1">
        <v>1.3680000000000001</v>
      </c>
      <c r="D114" s="1" t="s">
        <v>1</v>
      </c>
    </row>
    <row r="115" spans="1:4" x14ac:dyDescent="0.2">
      <c r="A115" s="1">
        <v>132</v>
      </c>
      <c r="B115" s="1">
        <v>133.33799999999999</v>
      </c>
      <c r="C115" s="1">
        <v>1.3380000000000001</v>
      </c>
      <c r="D115" s="1" t="s">
        <v>0</v>
      </c>
    </row>
    <row r="116" spans="1:4" x14ac:dyDescent="0.2">
      <c r="A116" s="1">
        <v>134</v>
      </c>
      <c r="B116" s="1">
        <v>135.53</v>
      </c>
      <c r="C116" s="1">
        <v>1.53</v>
      </c>
      <c r="D116" s="1" t="s">
        <v>1</v>
      </c>
    </row>
    <row r="117" spans="1:4" x14ac:dyDescent="0.2">
      <c r="A117" s="1">
        <v>134</v>
      </c>
      <c r="B117" s="1">
        <v>135.321</v>
      </c>
      <c r="C117" s="1">
        <v>1.321</v>
      </c>
      <c r="D117" s="1" t="s">
        <v>3</v>
      </c>
    </row>
    <row r="118" spans="1:4" x14ac:dyDescent="0.2">
      <c r="A118" s="1">
        <v>134</v>
      </c>
      <c r="B118" s="1">
        <v>135.422</v>
      </c>
      <c r="C118" s="1">
        <v>1.4219999999999999</v>
      </c>
      <c r="D118" s="1" t="s">
        <v>0</v>
      </c>
    </row>
    <row r="119" spans="1:4" x14ac:dyDescent="0.2">
      <c r="A119" s="1">
        <v>135</v>
      </c>
      <c r="B119" s="1">
        <v>136.154</v>
      </c>
      <c r="C119" s="1">
        <v>1.1539999999999999</v>
      </c>
      <c r="D119" s="1" t="s">
        <v>3</v>
      </c>
    </row>
    <row r="120" spans="1:4" x14ac:dyDescent="0.2">
      <c r="A120" s="1">
        <v>135</v>
      </c>
      <c r="B120" s="1">
        <v>136.12700000000001</v>
      </c>
      <c r="C120" s="1">
        <v>1.127</v>
      </c>
      <c r="D120" s="1" t="s">
        <v>1</v>
      </c>
    </row>
    <row r="121" spans="1:4" x14ac:dyDescent="0.2">
      <c r="A121" s="1">
        <v>157</v>
      </c>
      <c r="B121" s="1">
        <v>158.96</v>
      </c>
      <c r="C121" s="1">
        <v>1.96</v>
      </c>
      <c r="D121" s="1" t="s">
        <v>1</v>
      </c>
    </row>
    <row r="122" spans="1:4" x14ac:dyDescent="0.2">
      <c r="A122" s="1">
        <v>157</v>
      </c>
      <c r="B122" s="1">
        <v>158.94999999999999</v>
      </c>
      <c r="C122" s="1">
        <v>1.95</v>
      </c>
      <c r="D122" s="1" t="s">
        <v>0</v>
      </c>
    </row>
    <row r="123" spans="1:4" x14ac:dyDescent="0.2">
      <c r="A123" s="1">
        <v>160</v>
      </c>
      <c r="B123" s="1">
        <v>161.31800000000001</v>
      </c>
      <c r="C123" s="1">
        <v>1.3180000000000001</v>
      </c>
      <c r="D123" s="1" t="s">
        <v>0</v>
      </c>
    </row>
    <row r="124" spans="1:4" x14ac:dyDescent="0.2">
      <c r="A124" s="1">
        <v>160</v>
      </c>
      <c r="B124" s="1">
        <v>161.298</v>
      </c>
      <c r="C124" s="1">
        <v>1.298</v>
      </c>
      <c r="D124" s="1" t="s">
        <v>1</v>
      </c>
    </row>
    <row r="125" spans="1:4" x14ac:dyDescent="0.2">
      <c r="A125" s="1">
        <v>162</v>
      </c>
      <c r="B125" s="1">
        <v>163.83099999999999</v>
      </c>
      <c r="C125" s="1">
        <v>1.831</v>
      </c>
      <c r="D125" s="1" t="s">
        <v>1</v>
      </c>
    </row>
    <row r="126" spans="1:4" x14ac:dyDescent="0.2">
      <c r="A126" s="1">
        <v>162</v>
      </c>
      <c r="B126" s="1">
        <v>163.37700000000001</v>
      </c>
      <c r="C126" s="1">
        <v>1.377</v>
      </c>
      <c r="D126" s="1" t="s">
        <v>0</v>
      </c>
    </row>
    <row r="127" spans="1:4" x14ac:dyDescent="0.2">
      <c r="A127" s="1">
        <v>167</v>
      </c>
      <c r="B127" s="1">
        <v>168.661</v>
      </c>
      <c r="C127" s="1">
        <v>1.661</v>
      </c>
      <c r="D127" s="1" t="s">
        <v>3</v>
      </c>
    </row>
    <row r="128" spans="1:4" x14ac:dyDescent="0.2">
      <c r="A128" s="1">
        <v>169</v>
      </c>
      <c r="B128" s="1">
        <v>170.73099999999999</v>
      </c>
      <c r="C128" s="1">
        <v>1.7310000000000001</v>
      </c>
      <c r="D128" s="1" t="s">
        <v>0</v>
      </c>
    </row>
    <row r="129" spans="1:4" x14ac:dyDescent="0.2">
      <c r="A129" s="1">
        <v>169</v>
      </c>
      <c r="B129" s="1">
        <v>170.279</v>
      </c>
      <c r="C129" s="1">
        <v>1.2789999999999999</v>
      </c>
      <c r="D129" s="1" t="s">
        <v>2</v>
      </c>
    </row>
    <row r="130" spans="1:4" x14ac:dyDescent="0.2">
      <c r="A130" s="1">
        <v>173</v>
      </c>
      <c r="B130" s="1">
        <v>174.60499999999999</v>
      </c>
      <c r="C130" s="1">
        <v>1.605</v>
      </c>
      <c r="D130" s="1" t="s">
        <v>1</v>
      </c>
    </row>
    <row r="131" spans="1:4" x14ac:dyDescent="0.2">
      <c r="A131" s="1">
        <v>173</v>
      </c>
      <c r="B131" s="1">
        <v>174.03399999999999</v>
      </c>
      <c r="C131" s="1">
        <v>1.034</v>
      </c>
      <c r="D131" s="1" t="s">
        <v>0</v>
      </c>
    </row>
    <row r="132" spans="1:4" x14ac:dyDescent="0.2">
      <c r="A132" s="1">
        <v>173</v>
      </c>
      <c r="B132" s="1">
        <v>174.155</v>
      </c>
      <c r="C132" s="1">
        <v>1.155</v>
      </c>
      <c r="D132" s="1" t="s">
        <v>2</v>
      </c>
    </row>
    <row r="133" spans="1:4" x14ac:dyDescent="0.2">
      <c r="A133" s="1">
        <v>173</v>
      </c>
      <c r="B133" s="1">
        <v>174.785</v>
      </c>
      <c r="C133" s="1">
        <v>1.7849999999999999</v>
      </c>
      <c r="D133" s="1" t="s">
        <v>2</v>
      </c>
    </row>
    <row r="134" spans="1:4" x14ac:dyDescent="0.2">
      <c r="A134" s="1">
        <v>176</v>
      </c>
      <c r="B134" s="1">
        <v>177.99799999999999</v>
      </c>
      <c r="C134" s="1">
        <v>1.998</v>
      </c>
      <c r="D134" s="1" t="s">
        <v>1</v>
      </c>
    </row>
    <row r="135" spans="1:4" x14ac:dyDescent="0.2">
      <c r="A135" s="1">
        <v>176</v>
      </c>
      <c r="B135" s="1">
        <v>177.87700000000001</v>
      </c>
      <c r="C135" s="1">
        <v>1.877</v>
      </c>
      <c r="D135" s="1" t="s">
        <v>0</v>
      </c>
    </row>
    <row r="136" spans="1:4" x14ac:dyDescent="0.2">
      <c r="A136" s="1">
        <v>176</v>
      </c>
      <c r="B136" s="1">
        <v>177.762</v>
      </c>
      <c r="C136" s="1">
        <v>1.762</v>
      </c>
      <c r="D136" s="1" t="s">
        <v>2</v>
      </c>
    </row>
    <row r="137" spans="1:4" x14ac:dyDescent="0.2">
      <c r="A137" s="1">
        <v>178</v>
      </c>
      <c r="B137" s="1">
        <v>179.65299999999999</v>
      </c>
      <c r="C137" s="1">
        <v>1.653</v>
      </c>
      <c r="D137" s="1" t="s">
        <v>1</v>
      </c>
    </row>
    <row r="138" spans="1:4" x14ac:dyDescent="0.2">
      <c r="A138" s="1">
        <v>178</v>
      </c>
      <c r="B138" s="1">
        <v>179.601</v>
      </c>
      <c r="C138" s="1">
        <v>1.601</v>
      </c>
      <c r="D138" s="1" t="s">
        <v>3</v>
      </c>
    </row>
    <row r="139" spans="1:4" x14ac:dyDescent="0.2">
      <c r="A139" s="1">
        <v>179</v>
      </c>
      <c r="B139" s="1">
        <v>180.28899999999999</v>
      </c>
      <c r="C139" s="1">
        <v>1.2889999999999999</v>
      </c>
      <c r="D139" s="1" t="s">
        <v>1</v>
      </c>
    </row>
    <row r="140" spans="1:4" x14ac:dyDescent="0.2">
      <c r="A140" s="1">
        <v>179</v>
      </c>
      <c r="B140" s="1">
        <v>180.28399999999999</v>
      </c>
      <c r="C140" s="1">
        <v>1.284</v>
      </c>
      <c r="D140" s="1" t="s">
        <v>2</v>
      </c>
    </row>
    <row r="141" spans="1:4" x14ac:dyDescent="0.2">
      <c r="A141" s="1">
        <v>179</v>
      </c>
      <c r="B141" s="1">
        <v>180.09</v>
      </c>
      <c r="C141" s="1">
        <v>1.0900000000000001</v>
      </c>
      <c r="D141" s="1" t="s">
        <v>0</v>
      </c>
    </row>
    <row r="142" spans="1:4" x14ac:dyDescent="0.2">
      <c r="A142" s="1">
        <v>185</v>
      </c>
      <c r="B142" s="1">
        <v>186.21899999999999</v>
      </c>
      <c r="C142" s="1">
        <v>1.2190000000000001</v>
      </c>
      <c r="D142" s="1" t="s">
        <v>3</v>
      </c>
    </row>
    <row r="143" spans="1:4" x14ac:dyDescent="0.2">
      <c r="A143" s="1">
        <v>185</v>
      </c>
      <c r="B143" s="1">
        <v>186.20599999999999</v>
      </c>
      <c r="C143" s="1">
        <v>1.206</v>
      </c>
      <c r="D143" s="1" t="s">
        <v>1</v>
      </c>
    </row>
    <row r="144" spans="1:4" x14ac:dyDescent="0.2">
      <c r="A144" s="1">
        <v>188</v>
      </c>
      <c r="B144" s="1">
        <v>189.47200000000001</v>
      </c>
      <c r="C144" s="1">
        <v>1.472</v>
      </c>
      <c r="D144" s="1" t="s">
        <v>1</v>
      </c>
    </row>
    <row r="145" spans="1:4" x14ac:dyDescent="0.2">
      <c r="A145" s="1">
        <v>188</v>
      </c>
      <c r="B145" s="1">
        <v>189.48099999999999</v>
      </c>
      <c r="C145" s="1">
        <v>1.4810000000000001</v>
      </c>
      <c r="D145" s="1" t="s">
        <v>3</v>
      </c>
    </row>
    <row r="146" spans="1:4" x14ac:dyDescent="0.2">
      <c r="A146" s="1">
        <v>190</v>
      </c>
      <c r="B146" s="1">
        <v>191.869</v>
      </c>
      <c r="C146" s="1">
        <v>1.869</v>
      </c>
      <c r="D146" s="1" t="s">
        <v>3</v>
      </c>
    </row>
    <row r="147" spans="1:4" x14ac:dyDescent="0.2">
      <c r="A147" s="1">
        <v>190</v>
      </c>
      <c r="B147" s="1">
        <v>191.852</v>
      </c>
      <c r="C147" s="1">
        <v>1.8520000000000001</v>
      </c>
      <c r="D147" s="1" t="s">
        <v>1</v>
      </c>
    </row>
    <row r="148" spans="1:4" x14ac:dyDescent="0.2">
      <c r="A148" s="1">
        <v>191</v>
      </c>
      <c r="B148" s="1">
        <v>192.14500000000001</v>
      </c>
      <c r="C148" s="1">
        <v>1.145</v>
      </c>
      <c r="D148" s="1" t="s">
        <v>1</v>
      </c>
    </row>
    <row r="149" spans="1:4" x14ac:dyDescent="0.2">
      <c r="A149" s="1">
        <v>191</v>
      </c>
      <c r="B149" s="1">
        <v>192.15700000000001</v>
      </c>
      <c r="C149" s="1">
        <v>1.157</v>
      </c>
      <c r="D149" s="1" t="s">
        <v>0</v>
      </c>
    </row>
    <row r="150" spans="1:4" x14ac:dyDescent="0.2">
      <c r="A150" s="1">
        <v>192</v>
      </c>
      <c r="B150" s="1">
        <v>193.108</v>
      </c>
      <c r="C150" s="1">
        <v>1.1080000000000001</v>
      </c>
      <c r="D150" s="1" t="s">
        <v>3</v>
      </c>
    </row>
    <row r="151" spans="1:4" x14ac:dyDescent="0.2">
      <c r="A151" s="1">
        <v>197</v>
      </c>
      <c r="B151" s="1">
        <v>198.5</v>
      </c>
      <c r="C151" s="1">
        <v>1.5</v>
      </c>
      <c r="D151" s="1" t="s">
        <v>1</v>
      </c>
    </row>
    <row r="152" spans="1:4" x14ac:dyDescent="0.2">
      <c r="A152" s="1">
        <v>197</v>
      </c>
      <c r="B152" s="1">
        <v>198.51900000000001</v>
      </c>
      <c r="C152" s="1">
        <v>1.5189999999999999</v>
      </c>
      <c r="D152" s="1" t="s">
        <v>3</v>
      </c>
    </row>
    <row r="153" spans="1:4" x14ac:dyDescent="0.2">
      <c r="A153" s="1">
        <v>200</v>
      </c>
      <c r="B153" s="1">
        <v>201.94</v>
      </c>
      <c r="C153" s="1">
        <v>1.94</v>
      </c>
      <c r="D153" s="1" t="s">
        <v>3</v>
      </c>
    </row>
    <row r="154" spans="1:4" x14ac:dyDescent="0.2">
      <c r="A154" s="1">
        <v>200</v>
      </c>
      <c r="B154" s="1">
        <v>201.92599999999999</v>
      </c>
      <c r="C154" s="1">
        <v>1.9259999999999999</v>
      </c>
      <c r="D154" s="1" t="s">
        <v>1</v>
      </c>
    </row>
    <row r="155" spans="1:4" x14ac:dyDescent="0.2">
      <c r="A155" s="1">
        <v>201</v>
      </c>
      <c r="B155" s="1">
        <v>202.92400000000001</v>
      </c>
      <c r="C155" s="1">
        <v>1.9239999999999999</v>
      </c>
      <c r="D155" s="1" t="s">
        <v>0</v>
      </c>
    </row>
    <row r="156" spans="1:4" x14ac:dyDescent="0.2">
      <c r="A156" s="1">
        <v>201</v>
      </c>
      <c r="B156" s="1">
        <v>202.92500000000001</v>
      </c>
      <c r="C156" s="1">
        <v>1.925</v>
      </c>
      <c r="D156" s="1" t="s">
        <v>1</v>
      </c>
    </row>
    <row r="157" spans="1:4" x14ac:dyDescent="0.2">
      <c r="A157" s="1">
        <v>203</v>
      </c>
      <c r="B157" s="1">
        <v>204.61600000000001</v>
      </c>
      <c r="C157" s="1">
        <v>1.6160000000000001</v>
      </c>
      <c r="D157" s="1" t="s">
        <v>0</v>
      </c>
    </row>
    <row r="158" spans="1:4" x14ac:dyDescent="0.2">
      <c r="A158" s="1">
        <v>203</v>
      </c>
      <c r="B158" s="1">
        <v>204.613</v>
      </c>
      <c r="C158" s="1">
        <v>1.613</v>
      </c>
      <c r="D158" s="1" t="s">
        <v>1</v>
      </c>
    </row>
    <row r="159" spans="1:4" x14ac:dyDescent="0.2">
      <c r="A159" s="1">
        <v>204</v>
      </c>
      <c r="B159" s="1">
        <v>205.30799999999999</v>
      </c>
      <c r="C159" s="1">
        <v>1.3080000000000001</v>
      </c>
      <c r="D159" s="1" t="s">
        <v>1</v>
      </c>
    </row>
    <row r="160" spans="1:4" x14ac:dyDescent="0.2">
      <c r="A160" s="1">
        <v>204</v>
      </c>
      <c r="B160" s="1">
        <v>205.29300000000001</v>
      </c>
      <c r="C160" s="1">
        <v>1.2929999999999999</v>
      </c>
      <c r="D160" s="1" t="s">
        <v>0</v>
      </c>
    </row>
    <row r="161" spans="1:4" x14ac:dyDescent="0.2">
      <c r="A161" s="1">
        <v>207</v>
      </c>
      <c r="B161" s="1">
        <v>208.47800000000001</v>
      </c>
      <c r="C161" s="1">
        <v>1.478</v>
      </c>
      <c r="D161" s="1" t="s">
        <v>0</v>
      </c>
    </row>
    <row r="162" spans="1:4" x14ac:dyDescent="0.2">
      <c r="A162" s="1">
        <v>207</v>
      </c>
      <c r="B162" s="1">
        <v>208.46700000000001</v>
      </c>
      <c r="C162" s="1">
        <v>1.4670000000000001</v>
      </c>
      <c r="D162" s="1" t="s">
        <v>1</v>
      </c>
    </row>
    <row r="163" spans="1:4" x14ac:dyDescent="0.2">
      <c r="A163" s="1">
        <v>209</v>
      </c>
      <c r="B163" s="1">
        <v>210.41300000000001</v>
      </c>
      <c r="C163" s="1">
        <v>1.413</v>
      </c>
      <c r="D163" s="1" t="s">
        <v>1</v>
      </c>
    </row>
    <row r="164" spans="1:4" x14ac:dyDescent="0.2">
      <c r="A164" s="1">
        <v>209</v>
      </c>
      <c r="B164" s="1">
        <v>210.364</v>
      </c>
      <c r="C164" s="1">
        <v>1.3640000000000001</v>
      </c>
      <c r="D164" s="1" t="s">
        <v>0</v>
      </c>
    </row>
    <row r="165" spans="1:4" x14ac:dyDescent="0.2">
      <c r="A165" s="1">
        <v>217</v>
      </c>
      <c r="B165" s="1">
        <v>218.161</v>
      </c>
      <c r="C165" s="1">
        <v>1.161</v>
      </c>
      <c r="D165" s="1" t="s">
        <v>1</v>
      </c>
    </row>
    <row r="166" spans="1:4" x14ac:dyDescent="0.2">
      <c r="A166" s="1">
        <v>217</v>
      </c>
      <c r="B166" s="1">
        <v>218.119</v>
      </c>
      <c r="C166" s="1">
        <v>1.119</v>
      </c>
      <c r="D166" s="1" t="s">
        <v>0</v>
      </c>
    </row>
    <row r="167" spans="1:4" x14ac:dyDescent="0.2">
      <c r="A167" s="1">
        <v>221</v>
      </c>
      <c r="B167" s="1">
        <v>222.83500000000001</v>
      </c>
      <c r="C167" s="1">
        <v>1.835</v>
      </c>
      <c r="D167" s="1" t="s">
        <v>1</v>
      </c>
    </row>
    <row r="168" spans="1:4" x14ac:dyDescent="0.2">
      <c r="A168" s="1">
        <v>221</v>
      </c>
      <c r="B168" s="1">
        <v>222.803</v>
      </c>
      <c r="C168" s="1">
        <v>1.8029999999999999</v>
      </c>
      <c r="D168" s="1" t="s">
        <v>0</v>
      </c>
    </row>
    <row r="169" spans="1:4" x14ac:dyDescent="0.2">
      <c r="A169" s="1">
        <v>222</v>
      </c>
      <c r="B169" s="1">
        <v>223.697</v>
      </c>
      <c r="C169" s="1">
        <v>1.6970000000000001</v>
      </c>
      <c r="D169" s="1" t="s">
        <v>0</v>
      </c>
    </row>
    <row r="170" spans="1:4" x14ac:dyDescent="0.2">
      <c r="A170" s="1">
        <v>222</v>
      </c>
      <c r="B170" s="1">
        <v>223.53299999999999</v>
      </c>
      <c r="C170" s="1">
        <v>1.5329999999999999</v>
      </c>
      <c r="D170" s="1" t="s">
        <v>1</v>
      </c>
    </row>
    <row r="171" spans="1:4" x14ac:dyDescent="0.2">
      <c r="A171" s="1">
        <v>225</v>
      </c>
      <c r="B171" s="1">
        <v>226.43799999999999</v>
      </c>
      <c r="C171" s="1">
        <v>1.4379999999999999</v>
      </c>
      <c r="D171" s="1" t="s">
        <v>3</v>
      </c>
    </row>
    <row r="172" spans="1:4" x14ac:dyDescent="0.2">
      <c r="A172" s="1">
        <v>227</v>
      </c>
      <c r="B172" s="1">
        <v>228.286</v>
      </c>
      <c r="C172" s="1">
        <v>1.286</v>
      </c>
      <c r="D172" s="1" t="s">
        <v>4</v>
      </c>
    </row>
    <row r="173" spans="1:4" x14ac:dyDescent="0.2">
      <c r="A173" s="1">
        <v>228</v>
      </c>
      <c r="B173" s="1">
        <v>229.35900000000001</v>
      </c>
      <c r="C173" s="1">
        <v>1.359</v>
      </c>
      <c r="D173" s="1" t="s">
        <v>3</v>
      </c>
    </row>
    <row r="174" spans="1:4" x14ac:dyDescent="0.2">
      <c r="A174" s="1">
        <v>229</v>
      </c>
      <c r="B174" s="1">
        <v>230.547</v>
      </c>
      <c r="C174" s="1">
        <v>1.5469999999999999</v>
      </c>
      <c r="D174" s="1" t="s">
        <v>0</v>
      </c>
    </row>
    <row r="175" spans="1:4" x14ac:dyDescent="0.2">
      <c r="A175" s="1">
        <v>229</v>
      </c>
      <c r="B175" s="1">
        <v>230.70400000000001</v>
      </c>
      <c r="C175" s="1">
        <v>1.704</v>
      </c>
      <c r="D175" s="1" t="s">
        <v>1</v>
      </c>
    </row>
    <row r="176" spans="1:4" x14ac:dyDescent="0.2">
      <c r="A176" s="1">
        <v>231</v>
      </c>
      <c r="B176" s="1">
        <v>232.05500000000001</v>
      </c>
      <c r="C176" s="1">
        <v>1.0549999999999999</v>
      </c>
      <c r="D176" s="1" t="s">
        <v>2</v>
      </c>
    </row>
    <row r="177" spans="1:4" x14ac:dyDescent="0.2">
      <c r="A177" s="1">
        <v>233</v>
      </c>
      <c r="B177" s="1">
        <v>234.98099999999999</v>
      </c>
      <c r="C177" s="1">
        <v>1.9810000000000001</v>
      </c>
      <c r="D177" s="1" t="s">
        <v>1</v>
      </c>
    </row>
    <row r="178" spans="1:4" x14ac:dyDescent="0.2">
      <c r="A178" s="1">
        <v>233</v>
      </c>
      <c r="B178" s="1">
        <v>234.18799999999999</v>
      </c>
      <c r="C178" s="1">
        <v>1.1879999999999999</v>
      </c>
      <c r="D178" s="1" t="s">
        <v>0</v>
      </c>
    </row>
    <row r="179" spans="1:4" x14ac:dyDescent="0.2">
      <c r="A179" s="1">
        <v>236</v>
      </c>
      <c r="B179" s="1">
        <v>237.68199999999999</v>
      </c>
      <c r="C179" s="1">
        <v>1.6819999999999999</v>
      </c>
      <c r="D179" s="1" t="s">
        <v>3</v>
      </c>
    </row>
    <row r="180" spans="1:4" x14ac:dyDescent="0.2">
      <c r="A180" s="1">
        <v>238</v>
      </c>
      <c r="B180" s="1">
        <v>239.88499999999999</v>
      </c>
      <c r="C180" s="1">
        <v>1.885</v>
      </c>
      <c r="D180" s="1" t="s">
        <v>3</v>
      </c>
    </row>
    <row r="181" spans="1:4" x14ac:dyDescent="0.2">
      <c r="A181" s="1">
        <v>238</v>
      </c>
      <c r="B181" s="1">
        <v>239.941</v>
      </c>
      <c r="C181" s="1">
        <v>1.9410000000000001</v>
      </c>
      <c r="D181" s="1" t="s">
        <v>1</v>
      </c>
    </row>
    <row r="182" spans="1:4" x14ac:dyDescent="0.2">
      <c r="A182" s="1">
        <v>239</v>
      </c>
      <c r="B182" s="1">
        <v>240.845</v>
      </c>
      <c r="C182" s="1">
        <v>1.845</v>
      </c>
      <c r="D182" s="1" t="s">
        <v>4</v>
      </c>
    </row>
    <row r="183" spans="1:4" x14ac:dyDescent="0.2">
      <c r="A183" s="1">
        <v>241</v>
      </c>
      <c r="B183" s="1">
        <v>242.45</v>
      </c>
      <c r="C183" s="1">
        <v>1.45</v>
      </c>
      <c r="D183" s="1" t="s">
        <v>0</v>
      </c>
    </row>
    <row r="184" spans="1:4" x14ac:dyDescent="0.2">
      <c r="A184" s="1">
        <v>241</v>
      </c>
      <c r="B184" s="1">
        <v>242.48400000000001</v>
      </c>
      <c r="C184" s="1">
        <v>1.484</v>
      </c>
      <c r="D184" s="1" t="s">
        <v>1</v>
      </c>
    </row>
    <row r="185" spans="1:4" x14ac:dyDescent="0.2">
      <c r="A185" s="1">
        <v>244</v>
      </c>
      <c r="B185" s="1">
        <v>245.196</v>
      </c>
      <c r="C185" s="1">
        <v>1.196</v>
      </c>
      <c r="D185" s="1" t="s">
        <v>3</v>
      </c>
    </row>
    <row r="186" spans="1:4" x14ac:dyDescent="0.2">
      <c r="A186" s="1">
        <v>246</v>
      </c>
      <c r="B186" s="1">
        <v>247.00800000000001</v>
      </c>
      <c r="C186" s="1">
        <v>1.008</v>
      </c>
      <c r="D186" s="1" t="s">
        <v>3</v>
      </c>
    </row>
    <row r="187" spans="1:4" x14ac:dyDescent="0.2">
      <c r="A187" s="1">
        <v>246</v>
      </c>
      <c r="B187" s="1">
        <v>247.31800000000001</v>
      </c>
      <c r="C187" s="1">
        <v>1.3180000000000001</v>
      </c>
      <c r="D187" s="1" t="s">
        <v>1</v>
      </c>
    </row>
    <row r="188" spans="1:4" x14ac:dyDescent="0.2">
      <c r="A188" s="1">
        <v>247</v>
      </c>
      <c r="B188" s="1">
        <v>248.02799999999999</v>
      </c>
      <c r="C188" s="1">
        <v>1.028</v>
      </c>
      <c r="D188" s="1" t="s">
        <v>0</v>
      </c>
    </row>
    <row r="189" spans="1:4" x14ac:dyDescent="0.2">
      <c r="A189" s="1">
        <v>248</v>
      </c>
      <c r="B189" s="1">
        <v>249.512</v>
      </c>
      <c r="C189" s="1">
        <v>1.512</v>
      </c>
      <c r="D189" s="1" t="s">
        <v>3</v>
      </c>
    </row>
    <row r="190" spans="1:4" x14ac:dyDescent="0.2">
      <c r="A190" s="1">
        <v>251</v>
      </c>
      <c r="B190" s="1">
        <v>252.67699999999999</v>
      </c>
      <c r="C190" s="1">
        <v>1.677</v>
      </c>
      <c r="D190" s="1" t="s">
        <v>1</v>
      </c>
    </row>
    <row r="191" spans="1:4" x14ac:dyDescent="0.2">
      <c r="A191" s="1">
        <v>251</v>
      </c>
      <c r="B191" s="1">
        <v>252.66800000000001</v>
      </c>
      <c r="C191" s="1">
        <v>1.6679999999999999</v>
      </c>
      <c r="D191" s="1" t="s">
        <v>0</v>
      </c>
    </row>
    <row r="192" spans="1:4" x14ac:dyDescent="0.2">
      <c r="A192" s="1">
        <v>251</v>
      </c>
      <c r="B192" s="1">
        <v>252.80500000000001</v>
      </c>
      <c r="C192" s="1">
        <v>1.8049999999999999</v>
      </c>
      <c r="D192" s="1" t="s">
        <v>1</v>
      </c>
    </row>
    <row r="193" spans="1:4" x14ac:dyDescent="0.2">
      <c r="A193" s="1">
        <v>251</v>
      </c>
      <c r="B193" s="1">
        <v>252.505</v>
      </c>
      <c r="C193" s="1">
        <v>1.5049999999999999</v>
      </c>
      <c r="D193" s="1" t="s">
        <v>0</v>
      </c>
    </row>
    <row r="194" spans="1:4" x14ac:dyDescent="0.2">
      <c r="A194" s="1">
        <v>252</v>
      </c>
      <c r="B194" s="1">
        <v>253.47</v>
      </c>
      <c r="C194" s="1">
        <v>1.47</v>
      </c>
      <c r="D194" s="1" t="s">
        <v>3</v>
      </c>
    </row>
    <row r="195" spans="1:4" x14ac:dyDescent="0.2">
      <c r="A195" s="1">
        <v>253</v>
      </c>
      <c r="B195" s="1">
        <v>254.88499999999999</v>
      </c>
      <c r="C195" s="1">
        <v>1.885</v>
      </c>
      <c r="D195" s="1" t="s">
        <v>0</v>
      </c>
    </row>
    <row r="196" spans="1:4" x14ac:dyDescent="0.2">
      <c r="A196" s="1">
        <v>254</v>
      </c>
      <c r="B196" s="1">
        <v>255.41</v>
      </c>
      <c r="C196" s="1">
        <v>1.41</v>
      </c>
      <c r="D196" s="1" t="s">
        <v>2</v>
      </c>
    </row>
    <row r="197" spans="1:4" x14ac:dyDescent="0.2">
      <c r="A197" s="1">
        <v>255</v>
      </c>
      <c r="B197" s="1">
        <v>256.411</v>
      </c>
      <c r="C197" s="1">
        <v>1.411</v>
      </c>
      <c r="D197" s="1" t="s">
        <v>1</v>
      </c>
    </row>
    <row r="198" spans="1:4" x14ac:dyDescent="0.2">
      <c r="A198" s="1">
        <v>255</v>
      </c>
      <c r="B198" s="1">
        <v>256.41800000000001</v>
      </c>
      <c r="C198" s="1">
        <v>1.4179999999999999</v>
      </c>
      <c r="D198" s="1" t="s">
        <v>3</v>
      </c>
    </row>
    <row r="199" spans="1:4" x14ac:dyDescent="0.2">
      <c r="A199" s="1">
        <v>258</v>
      </c>
      <c r="B199" s="1">
        <v>259.26400000000001</v>
      </c>
      <c r="C199" s="1">
        <v>1.264</v>
      </c>
      <c r="D199" s="1" t="s">
        <v>0</v>
      </c>
    </row>
    <row r="200" spans="1:4" x14ac:dyDescent="0.2">
      <c r="A200" s="1">
        <v>258</v>
      </c>
      <c r="B200" s="1">
        <v>259.98599999999999</v>
      </c>
      <c r="C200" s="1">
        <v>1.986</v>
      </c>
      <c r="D200" s="1" t="s">
        <v>1</v>
      </c>
    </row>
    <row r="201" spans="1:4" x14ac:dyDescent="0.2">
      <c r="A201" s="1">
        <v>261</v>
      </c>
      <c r="B201" s="1">
        <v>262.76400000000001</v>
      </c>
      <c r="C201" s="1">
        <v>1.764</v>
      </c>
      <c r="D201" s="1" t="s">
        <v>3</v>
      </c>
    </row>
    <row r="202" spans="1:4" x14ac:dyDescent="0.2">
      <c r="A202" s="1">
        <v>265</v>
      </c>
      <c r="B202" s="1">
        <v>266.82900000000001</v>
      </c>
      <c r="C202" s="1">
        <v>1.829</v>
      </c>
      <c r="D202" s="1" t="s">
        <v>3</v>
      </c>
    </row>
    <row r="203" spans="1:4" x14ac:dyDescent="0.2">
      <c r="A203" s="1">
        <v>265</v>
      </c>
      <c r="B203" s="1">
        <v>266.80200000000002</v>
      </c>
      <c r="C203" s="1">
        <v>1.802</v>
      </c>
      <c r="D203" s="1" t="s">
        <v>1</v>
      </c>
    </row>
    <row r="204" spans="1:4" x14ac:dyDescent="0.2">
      <c r="A204" s="1">
        <v>266</v>
      </c>
      <c r="B204" s="1">
        <v>267.96600000000001</v>
      </c>
      <c r="C204" s="1">
        <v>1.966</v>
      </c>
      <c r="D204" s="1" t="s">
        <v>0</v>
      </c>
    </row>
    <row r="205" spans="1:4" x14ac:dyDescent="0.2">
      <c r="A205" s="1">
        <v>266</v>
      </c>
      <c r="B205" s="1">
        <v>267.96600000000001</v>
      </c>
      <c r="C205" s="1">
        <v>1.966</v>
      </c>
      <c r="D205" s="1" t="s">
        <v>1</v>
      </c>
    </row>
    <row r="206" spans="1:4" x14ac:dyDescent="0.2">
      <c r="A206" s="1">
        <v>270</v>
      </c>
      <c r="B206" s="1">
        <v>271.22500000000002</v>
      </c>
      <c r="C206" s="1">
        <v>1.2250000000000001</v>
      </c>
      <c r="D206" s="1" t="s">
        <v>1</v>
      </c>
    </row>
    <row r="207" spans="1:4" x14ac:dyDescent="0.2">
      <c r="A207" s="1">
        <v>270</v>
      </c>
      <c r="B207" s="1">
        <v>271.22500000000002</v>
      </c>
      <c r="C207" s="1">
        <v>1.2250000000000001</v>
      </c>
      <c r="D207" s="1" t="s">
        <v>3</v>
      </c>
    </row>
    <row r="208" spans="1:4" x14ac:dyDescent="0.2">
      <c r="A208" s="1">
        <v>273</v>
      </c>
      <c r="B208" s="1">
        <v>274.99099999999999</v>
      </c>
      <c r="C208" s="1">
        <v>1.9910000000000001</v>
      </c>
      <c r="D208" s="1" t="s">
        <v>1</v>
      </c>
    </row>
    <row r="209" spans="1:4" x14ac:dyDescent="0.2">
      <c r="A209" s="1">
        <v>273</v>
      </c>
      <c r="B209" s="1">
        <v>274.99700000000001</v>
      </c>
      <c r="C209" s="1">
        <v>1.9970000000000001</v>
      </c>
      <c r="D209" s="1" t="s">
        <v>0</v>
      </c>
    </row>
    <row r="210" spans="1:4" x14ac:dyDescent="0.2">
      <c r="A210" s="1">
        <v>274</v>
      </c>
      <c r="B210" s="1">
        <v>275.67200000000003</v>
      </c>
      <c r="C210" s="1">
        <v>1.6719999999999999</v>
      </c>
      <c r="D210" s="1" t="s">
        <v>0</v>
      </c>
    </row>
    <row r="211" spans="1:4" x14ac:dyDescent="0.2">
      <c r="A211" s="1">
        <v>274</v>
      </c>
      <c r="B211" s="1">
        <v>275.65499999999997</v>
      </c>
      <c r="C211" s="1">
        <v>1.655</v>
      </c>
      <c r="D211" s="1" t="s">
        <v>1</v>
      </c>
    </row>
    <row r="212" spans="1:4" x14ac:dyDescent="0.2">
      <c r="A212" s="1">
        <v>277</v>
      </c>
      <c r="B212" s="1">
        <v>278.62799999999999</v>
      </c>
      <c r="C212" s="1">
        <v>1.6279999999999999</v>
      </c>
      <c r="D212" s="1" t="s">
        <v>1</v>
      </c>
    </row>
    <row r="213" spans="1:4" x14ac:dyDescent="0.2">
      <c r="A213" s="1">
        <v>277</v>
      </c>
      <c r="B213" s="1">
        <v>278.43099999999998</v>
      </c>
      <c r="C213" s="1">
        <v>1.431</v>
      </c>
      <c r="D213" s="1" t="s">
        <v>0</v>
      </c>
    </row>
    <row r="214" spans="1:4" x14ac:dyDescent="0.2">
      <c r="A214" s="1">
        <v>281</v>
      </c>
      <c r="B214" s="1">
        <v>282.17899999999997</v>
      </c>
      <c r="C214" s="1">
        <v>1.179</v>
      </c>
      <c r="D214" s="1" t="s">
        <v>1</v>
      </c>
    </row>
    <row r="215" spans="1:4" x14ac:dyDescent="0.2">
      <c r="A215" s="1">
        <v>281</v>
      </c>
      <c r="B215" s="1">
        <v>282.13900000000001</v>
      </c>
      <c r="C215" s="1">
        <v>1.139</v>
      </c>
      <c r="D215" s="1" t="s">
        <v>3</v>
      </c>
    </row>
    <row r="216" spans="1:4" x14ac:dyDescent="0.2">
      <c r="A216" s="1">
        <v>281</v>
      </c>
      <c r="B216" s="1">
        <v>282.048</v>
      </c>
      <c r="C216" s="1">
        <v>1.048</v>
      </c>
      <c r="D216" s="1" t="s">
        <v>0</v>
      </c>
    </row>
    <row r="217" spans="1:4" x14ac:dyDescent="0.2">
      <c r="A217" s="1">
        <v>283</v>
      </c>
      <c r="B217" s="1">
        <v>284.43400000000003</v>
      </c>
      <c r="C217" s="1">
        <v>1.4339999999999999</v>
      </c>
      <c r="D217" s="1" t="s">
        <v>3</v>
      </c>
    </row>
    <row r="218" spans="1:4" x14ac:dyDescent="0.2">
      <c r="A218" s="1">
        <v>290</v>
      </c>
      <c r="B218" s="1">
        <v>291.072</v>
      </c>
      <c r="C218" s="1">
        <v>1.0720000000000001</v>
      </c>
      <c r="D218" s="1" t="s">
        <v>1</v>
      </c>
    </row>
    <row r="219" spans="1:4" x14ac:dyDescent="0.2">
      <c r="A219" s="1">
        <v>290</v>
      </c>
      <c r="B219" s="1">
        <v>291.46300000000002</v>
      </c>
      <c r="C219" s="1">
        <v>1.4630000000000001</v>
      </c>
      <c r="D219" s="1" t="s">
        <v>0</v>
      </c>
    </row>
    <row r="220" spans="1:4" x14ac:dyDescent="0.2">
      <c r="A220" s="1">
        <v>291</v>
      </c>
      <c r="B220" s="1">
        <v>292.69400000000002</v>
      </c>
      <c r="C220" s="1">
        <v>1.694</v>
      </c>
      <c r="D220" s="1" t="s">
        <v>3</v>
      </c>
    </row>
    <row r="221" spans="1:4" x14ac:dyDescent="0.2">
      <c r="A221" s="1">
        <v>292</v>
      </c>
      <c r="B221" s="1">
        <v>293.57299999999998</v>
      </c>
      <c r="C221" s="1">
        <v>1.573</v>
      </c>
      <c r="D221" s="1" t="s">
        <v>1</v>
      </c>
    </row>
    <row r="222" spans="1:4" x14ac:dyDescent="0.2">
      <c r="A222" s="1">
        <v>292</v>
      </c>
      <c r="B222" s="1">
        <v>293.50799999999998</v>
      </c>
      <c r="C222" s="1">
        <v>1.508</v>
      </c>
      <c r="D222" s="1" t="s">
        <v>0</v>
      </c>
    </row>
    <row r="223" spans="1:4" x14ac:dyDescent="0.2">
      <c r="A223" s="1">
        <v>295</v>
      </c>
      <c r="B223" s="1">
        <v>296.43799999999999</v>
      </c>
      <c r="C223" s="1">
        <v>1.4379999999999999</v>
      </c>
      <c r="D223" s="1" t="s">
        <v>1</v>
      </c>
    </row>
    <row r="224" spans="1:4" x14ac:dyDescent="0.2">
      <c r="A224" s="1">
        <v>295</v>
      </c>
      <c r="B224" s="1">
        <v>296.94299999999998</v>
      </c>
      <c r="C224" s="1">
        <v>1.9430000000000001</v>
      </c>
      <c r="D224" s="1" t="s">
        <v>0</v>
      </c>
    </row>
    <row r="225" spans="1:4" x14ac:dyDescent="0.2">
      <c r="A225" s="1">
        <v>296</v>
      </c>
      <c r="B225" s="1">
        <v>297.44600000000003</v>
      </c>
      <c r="C225" s="1">
        <v>1.446</v>
      </c>
      <c r="D225" s="1" t="s">
        <v>3</v>
      </c>
    </row>
    <row r="226" spans="1:4" x14ac:dyDescent="0.2">
      <c r="A226" s="1">
        <v>298</v>
      </c>
      <c r="B226" s="1">
        <v>299.69299999999998</v>
      </c>
      <c r="C226" s="1">
        <v>1.6930000000000001</v>
      </c>
      <c r="D226" s="1" t="s">
        <v>1</v>
      </c>
    </row>
    <row r="227" spans="1:4" x14ac:dyDescent="0.2">
      <c r="A227" s="1">
        <v>298</v>
      </c>
      <c r="B227" s="1">
        <v>299.17099999999999</v>
      </c>
      <c r="C227" s="1">
        <v>1.171</v>
      </c>
      <c r="D227" s="1" t="s">
        <v>0</v>
      </c>
    </row>
    <row r="228" spans="1:4" x14ac:dyDescent="0.2">
      <c r="A228" s="1">
        <v>299</v>
      </c>
      <c r="B228" s="1">
        <v>300.452</v>
      </c>
      <c r="C228" s="1">
        <v>1.452</v>
      </c>
      <c r="D228" s="1" t="s">
        <v>3</v>
      </c>
    </row>
    <row r="229" spans="1:4" x14ac:dyDescent="0.2">
      <c r="A229" s="1">
        <v>299</v>
      </c>
      <c r="B229" s="1">
        <v>300.31900000000002</v>
      </c>
      <c r="C229" s="1">
        <v>1.319</v>
      </c>
      <c r="D229" s="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438A-8C7D-4BBA-B910-DFB155404FB1}">
  <dimension ref="A1:D99"/>
  <sheetViews>
    <sheetView zoomScale="150" zoomScaleNormal="150" workbookViewId="0">
      <selection sqref="A1:A1048576"/>
    </sheetView>
  </sheetViews>
  <sheetFormatPr baseColWidth="10" defaultColWidth="8.83203125" defaultRowHeight="15" x14ac:dyDescent="0.2"/>
  <cols>
    <col min="1" max="1" width="12.5" style="1" bestFit="1" customWidth="1"/>
    <col min="2" max="4" width="9.1640625" style="1"/>
    <col min="5" max="5" width="10.1640625" customWidth="1"/>
  </cols>
  <sheetData>
    <row r="1" spans="1:4" x14ac:dyDescent="0.2">
      <c r="A1" s="1" t="s">
        <v>8</v>
      </c>
      <c r="B1" s="1" t="s">
        <v>7</v>
      </c>
      <c r="C1" s="1" t="s">
        <v>5</v>
      </c>
      <c r="D1" s="1" t="s">
        <v>6</v>
      </c>
    </row>
    <row r="2" spans="1:4" x14ac:dyDescent="0.2">
      <c r="A2" s="6" t="s">
        <v>1</v>
      </c>
      <c r="B2" s="5">
        <v>1.5</v>
      </c>
      <c r="C2" s="5">
        <v>0.01</v>
      </c>
      <c r="D2" s="5">
        <v>1.51</v>
      </c>
    </row>
    <row r="3" spans="1:4" x14ac:dyDescent="0.2">
      <c r="A3" s="6" t="s">
        <v>9</v>
      </c>
      <c r="B3" s="5">
        <v>0.79800000000000026</v>
      </c>
      <c r="C3" s="5">
        <v>1.5109999999999999</v>
      </c>
      <c r="D3" s="5">
        <v>2.3090000000000002</v>
      </c>
    </row>
    <row r="4" spans="1:4" x14ac:dyDescent="0.2">
      <c r="A4" s="6" t="s">
        <v>1</v>
      </c>
      <c r="B4" s="5">
        <v>1.2949999999999999</v>
      </c>
      <c r="C4" s="5">
        <v>2.31</v>
      </c>
      <c r="D4" s="5">
        <v>3.605</v>
      </c>
    </row>
    <row r="5" spans="1:4" x14ac:dyDescent="0.2">
      <c r="A5" s="6" t="s">
        <v>9</v>
      </c>
      <c r="B5" s="5">
        <v>2.2029999999999994</v>
      </c>
      <c r="C5" s="5">
        <v>3.6059999999999999</v>
      </c>
      <c r="D5" s="5">
        <v>5.8089999999999993</v>
      </c>
    </row>
    <row r="6" spans="1:4" x14ac:dyDescent="0.2">
      <c r="A6" s="6" t="s">
        <v>1</v>
      </c>
      <c r="B6" s="5">
        <v>1.7949999999999999</v>
      </c>
      <c r="C6" s="5">
        <v>5.81</v>
      </c>
      <c r="D6" s="5">
        <v>7.6049999999999995</v>
      </c>
    </row>
    <row r="7" spans="1:4" x14ac:dyDescent="0.2">
      <c r="A7" s="6" t="s">
        <v>9</v>
      </c>
      <c r="B7" s="5">
        <v>1.2999999999999901E-2</v>
      </c>
      <c r="C7" s="5">
        <v>7.6059999999999999</v>
      </c>
      <c r="D7" s="5">
        <v>7.6189999999999998</v>
      </c>
    </row>
    <row r="8" spans="1:4" x14ac:dyDescent="0.2">
      <c r="A8" s="6" t="s">
        <v>1</v>
      </c>
      <c r="B8" s="5">
        <v>1.6359999999999999</v>
      </c>
      <c r="C8" s="5">
        <v>7.62</v>
      </c>
      <c r="D8" s="5">
        <v>9.2560000000000002</v>
      </c>
    </row>
    <row r="9" spans="1:4" x14ac:dyDescent="0.2">
      <c r="A9" s="6" t="s">
        <v>10</v>
      </c>
      <c r="B9" s="5">
        <v>0.34400000000000119</v>
      </c>
      <c r="C9" s="5">
        <v>8.9109999999999996</v>
      </c>
      <c r="D9" s="5">
        <v>9.2550000000000008</v>
      </c>
    </row>
    <row r="10" spans="1:4" x14ac:dyDescent="0.2">
      <c r="A10" s="6" t="s">
        <v>1</v>
      </c>
      <c r="B10" s="5">
        <v>1.0940000000000001</v>
      </c>
      <c r="C10" s="5">
        <v>8.91</v>
      </c>
      <c r="D10" s="5">
        <v>10.004</v>
      </c>
    </row>
    <row r="11" spans="1:4" x14ac:dyDescent="0.2">
      <c r="A11" s="6" t="s">
        <v>9</v>
      </c>
      <c r="B11" s="5">
        <v>1.2940000000000023</v>
      </c>
      <c r="C11" s="5">
        <v>10.004999999999999</v>
      </c>
      <c r="D11" s="5">
        <v>11.299000000000001</v>
      </c>
    </row>
    <row r="12" spans="1:4" x14ac:dyDescent="0.2">
      <c r="A12" s="6" t="s">
        <v>1</v>
      </c>
      <c r="B12" s="5">
        <v>1.9710000000000001</v>
      </c>
      <c r="C12" s="5">
        <v>11.3</v>
      </c>
      <c r="D12" s="5">
        <v>13.271000000000001</v>
      </c>
    </row>
    <row r="13" spans="1:4" x14ac:dyDescent="0.2">
      <c r="A13" s="6" t="s">
        <v>9</v>
      </c>
      <c r="B13" s="5">
        <v>2.4269999999999996</v>
      </c>
      <c r="C13" s="5">
        <v>13.272</v>
      </c>
      <c r="D13" s="5">
        <v>15.699</v>
      </c>
    </row>
    <row r="14" spans="1:4" x14ac:dyDescent="0.2">
      <c r="A14" s="6" t="s">
        <v>1</v>
      </c>
      <c r="B14" s="5">
        <v>1.153</v>
      </c>
      <c r="C14" s="5">
        <v>15.7</v>
      </c>
      <c r="D14" s="5">
        <v>16.852999999999998</v>
      </c>
    </row>
    <row r="15" spans="1:4" x14ac:dyDescent="0.2">
      <c r="A15" s="6" t="s">
        <v>9</v>
      </c>
      <c r="B15" s="5">
        <v>1.5449999999999982</v>
      </c>
      <c r="C15" s="5">
        <v>16.853999999999999</v>
      </c>
      <c r="D15" s="5">
        <v>18.398999999999997</v>
      </c>
    </row>
    <row r="16" spans="1:4" x14ac:dyDescent="0.2">
      <c r="A16" s="6" t="s">
        <v>1</v>
      </c>
      <c r="B16" s="5">
        <v>1.5740000000000001</v>
      </c>
      <c r="C16" s="5">
        <v>18.399999999999999</v>
      </c>
      <c r="D16" s="5">
        <v>19.974</v>
      </c>
    </row>
    <row r="17" spans="1:4" x14ac:dyDescent="0.2">
      <c r="A17" s="6" t="s">
        <v>10</v>
      </c>
      <c r="B17" s="5">
        <v>0.17199999999999704</v>
      </c>
      <c r="C17" s="5">
        <v>19.801000000000002</v>
      </c>
      <c r="D17" s="5">
        <v>19.972999999999999</v>
      </c>
    </row>
    <row r="18" spans="1:4" x14ac:dyDescent="0.2">
      <c r="A18" s="6" t="s">
        <v>1</v>
      </c>
      <c r="B18" s="5">
        <v>1.702</v>
      </c>
      <c r="C18" s="5">
        <v>19.8</v>
      </c>
      <c r="D18" s="5">
        <v>21.502000000000002</v>
      </c>
    </row>
    <row r="19" spans="1:4" x14ac:dyDescent="0.2">
      <c r="A19" s="6" t="s">
        <v>10</v>
      </c>
      <c r="B19" s="5">
        <v>0.19999999999999929</v>
      </c>
      <c r="C19" s="5">
        <v>21.301000000000002</v>
      </c>
      <c r="D19" s="5">
        <v>21.501000000000001</v>
      </c>
    </row>
    <row r="20" spans="1:4" x14ac:dyDescent="0.2">
      <c r="A20" s="6" t="s">
        <v>1</v>
      </c>
      <c r="B20" s="5">
        <v>1.1930000000000001</v>
      </c>
      <c r="C20" s="5">
        <v>21.3</v>
      </c>
      <c r="D20" s="5">
        <v>22.493000000000002</v>
      </c>
    </row>
    <row r="21" spans="1:4" x14ac:dyDescent="0.2">
      <c r="A21" s="1" t="s">
        <v>1</v>
      </c>
      <c r="B21" s="2">
        <v>1.181</v>
      </c>
      <c r="C21" s="2">
        <v>23</v>
      </c>
      <c r="D21" s="2">
        <v>24.181000000000001</v>
      </c>
    </row>
    <row r="22" spans="1:4" x14ac:dyDescent="0.2">
      <c r="A22" s="1" t="s">
        <v>1</v>
      </c>
      <c r="B22" s="2">
        <v>1.038</v>
      </c>
      <c r="C22" s="2">
        <v>25.5</v>
      </c>
      <c r="D22" s="2">
        <v>26.538</v>
      </c>
    </row>
    <row r="23" spans="1:4" x14ac:dyDescent="0.2">
      <c r="A23" s="1" t="s">
        <v>1</v>
      </c>
      <c r="B23" s="2">
        <v>1.3959999999999999</v>
      </c>
      <c r="C23" s="2">
        <v>28.1</v>
      </c>
      <c r="D23" s="2">
        <v>29.496000000000002</v>
      </c>
    </row>
    <row r="24" spans="1:4" x14ac:dyDescent="0.2">
      <c r="A24" s="1" t="s">
        <v>1</v>
      </c>
      <c r="B24" s="2">
        <v>1.776</v>
      </c>
      <c r="C24" s="2">
        <v>30</v>
      </c>
      <c r="D24" s="2">
        <v>31.776</v>
      </c>
    </row>
    <row r="25" spans="1:4" x14ac:dyDescent="0.2">
      <c r="A25" s="1" t="s">
        <v>1</v>
      </c>
      <c r="B25" s="2">
        <v>1.4970000000000001</v>
      </c>
      <c r="C25" s="2">
        <v>41.3</v>
      </c>
      <c r="D25" s="2">
        <v>42.796999999999997</v>
      </c>
    </row>
    <row r="26" spans="1:4" x14ac:dyDescent="0.2">
      <c r="A26" s="1" t="s">
        <v>1</v>
      </c>
      <c r="B26" s="2">
        <v>1.2629999999999999</v>
      </c>
      <c r="C26" s="2">
        <v>45.4</v>
      </c>
      <c r="D26" s="2">
        <v>46.662999999999997</v>
      </c>
    </row>
    <row r="27" spans="1:4" x14ac:dyDescent="0.2">
      <c r="A27" s="1" t="s">
        <v>1</v>
      </c>
      <c r="B27" s="2">
        <v>1.9370000000000001</v>
      </c>
      <c r="C27" s="2">
        <v>52.2</v>
      </c>
      <c r="D27" s="2">
        <v>54.137</v>
      </c>
    </row>
    <row r="28" spans="1:4" x14ac:dyDescent="0.2">
      <c r="A28" s="1" t="s">
        <v>1</v>
      </c>
      <c r="B28" s="2">
        <v>1.9019999999999999</v>
      </c>
      <c r="C28" s="2">
        <v>56.3</v>
      </c>
      <c r="D28" s="2">
        <v>58.201999999999998</v>
      </c>
    </row>
    <row r="29" spans="1:4" x14ac:dyDescent="0.2">
      <c r="A29" s="1" t="s">
        <v>1</v>
      </c>
      <c r="B29" s="2">
        <v>1.48</v>
      </c>
      <c r="C29" s="2">
        <v>61.6</v>
      </c>
      <c r="D29" s="2">
        <v>63.08</v>
      </c>
    </row>
    <row r="30" spans="1:4" x14ac:dyDescent="0.2">
      <c r="A30" s="1" t="s">
        <v>1</v>
      </c>
      <c r="B30" s="2">
        <v>1.5569999999999999</v>
      </c>
      <c r="C30" s="2">
        <v>63.3</v>
      </c>
      <c r="D30" s="2">
        <v>64.856999999999999</v>
      </c>
    </row>
    <row r="31" spans="1:4" x14ac:dyDescent="0.2">
      <c r="A31" s="1" t="s">
        <v>1</v>
      </c>
      <c r="B31" s="2">
        <v>1.431</v>
      </c>
      <c r="C31" s="2">
        <v>67.599999999999994</v>
      </c>
      <c r="D31" s="2">
        <v>69.030999999999992</v>
      </c>
    </row>
    <row r="32" spans="1:4" x14ac:dyDescent="0.2">
      <c r="A32" s="1" t="s">
        <v>1</v>
      </c>
      <c r="B32" s="2">
        <v>1.319</v>
      </c>
      <c r="C32" s="2">
        <v>71.8</v>
      </c>
      <c r="D32" s="2">
        <v>73.119</v>
      </c>
    </row>
    <row r="33" spans="1:4" x14ac:dyDescent="0.2">
      <c r="A33" s="1" t="s">
        <v>1</v>
      </c>
      <c r="B33" s="2">
        <v>1.585</v>
      </c>
      <c r="C33" s="2">
        <v>72.3</v>
      </c>
      <c r="D33" s="2">
        <v>73.884999999999991</v>
      </c>
    </row>
    <row r="34" spans="1:4" x14ac:dyDescent="0.2">
      <c r="A34" s="1" t="s">
        <v>1</v>
      </c>
      <c r="B34" s="2">
        <v>1.4159999999999999</v>
      </c>
      <c r="C34" s="2">
        <v>75.3</v>
      </c>
      <c r="D34" s="2">
        <v>76.715999999999994</v>
      </c>
    </row>
    <row r="35" spans="1:4" x14ac:dyDescent="0.2">
      <c r="A35" s="1" t="s">
        <v>1</v>
      </c>
      <c r="B35" s="2">
        <v>1.5329999999999999</v>
      </c>
      <c r="C35" s="2">
        <v>77.3</v>
      </c>
      <c r="D35" s="2">
        <v>78.832999999999998</v>
      </c>
    </row>
    <row r="36" spans="1:4" x14ac:dyDescent="0.2">
      <c r="A36" s="1" t="s">
        <v>1</v>
      </c>
      <c r="B36" s="2">
        <v>1.6990000000000001</v>
      </c>
      <c r="C36" s="2">
        <v>78.099999999999994</v>
      </c>
      <c r="D36" s="2">
        <v>79.798999999999992</v>
      </c>
    </row>
    <row r="37" spans="1:4" x14ac:dyDescent="0.2">
      <c r="A37" s="1" t="s">
        <v>1</v>
      </c>
      <c r="B37" s="2">
        <v>1.64</v>
      </c>
      <c r="C37" s="2">
        <v>80</v>
      </c>
      <c r="D37" s="2">
        <v>81.64</v>
      </c>
    </row>
    <row r="38" spans="1:4" x14ac:dyDescent="0.2">
      <c r="A38" s="1" t="s">
        <v>1</v>
      </c>
      <c r="B38" s="2">
        <v>1.2190000000000001</v>
      </c>
      <c r="C38" s="2">
        <v>82.9</v>
      </c>
      <c r="D38" s="2">
        <v>84.119</v>
      </c>
    </row>
    <row r="39" spans="1:4" x14ac:dyDescent="0.2">
      <c r="A39" s="1" t="s">
        <v>1</v>
      </c>
      <c r="B39" s="2">
        <v>1.1379999999999999</v>
      </c>
      <c r="C39" s="2">
        <v>86.6</v>
      </c>
      <c r="D39" s="2">
        <v>87.738</v>
      </c>
    </row>
    <row r="40" spans="1:4" x14ac:dyDescent="0.2">
      <c r="A40" s="1" t="s">
        <v>1</v>
      </c>
      <c r="B40" s="2">
        <v>1.2310000000000001</v>
      </c>
      <c r="C40" s="2">
        <v>89.9</v>
      </c>
      <c r="D40" s="2">
        <v>91.131</v>
      </c>
    </row>
    <row r="41" spans="1:4" x14ac:dyDescent="0.2">
      <c r="A41" s="1" t="s">
        <v>1</v>
      </c>
      <c r="B41" s="2">
        <v>1.7490000000000001</v>
      </c>
      <c r="C41" s="2">
        <v>92.5</v>
      </c>
      <c r="D41" s="2">
        <v>94.248999999999995</v>
      </c>
    </row>
    <row r="42" spans="1:4" x14ac:dyDescent="0.2">
      <c r="A42" s="1" t="s">
        <v>1</v>
      </c>
      <c r="B42" s="2">
        <v>1.587</v>
      </c>
      <c r="C42" s="2">
        <v>96</v>
      </c>
      <c r="D42" s="2">
        <v>97.587000000000003</v>
      </c>
    </row>
    <row r="43" spans="1:4" x14ac:dyDescent="0.2">
      <c r="A43" s="1" t="s">
        <v>1</v>
      </c>
      <c r="B43" s="2">
        <v>1.5</v>
      </c>
      <c r="C43" s="2">
        <v>98.9</v>
      </c>
      <c r="D43" s="2">
        <v>100.4</v>
      </c>
    </row>
    <row r="44" spans="1:4" x14ac:dyDescent="0.2">
      <c r="A44" s="1" t="s">
        <v>1</v>
      </c>
      <c r="B44" s="2">
        <v>1.8380000000000001</v>
      </c>
      <c r="C44" s="2">
        <v>100</v>
      </c>
      <c r="D44" s="2">
        <v>101.83799999999999</v>
      </c>
    </row>
    <row r="45" spans="1:4" x14ac:dyDescent="0.2">
      <c r="A45" s="1" t="s">
        <v>1</v>
      </c>
      <c r="B45" s="2">
        <v>1.8149999999999999</v>
      </c>
      <c r="C45" s="2">
        <v>102</v>
      </c>
      <c r="D45" s="2">
        <v>103.815</v>
      </c>
    </row>
    <row r="46" spans="1:4" x14ac:dyDescent="0.2">
      <c r="A46" s="1" t="s">
        <v>1</v>
      </c>
      <c r="B46" s="2">
        <v>1.94</v>
      </c>
      <c r="C46" s="2">
        <v>103</v>
      </c>
      <c r="D46" s="2">
        <v>104.94</v>
      </c>
    </row>
    <row r="47" spans="1:4" x14ac:dyDescent="0.2">
      <c r="A47" s="1" t="s">
        <v>1</v>
      </c>
      <c r="B47" s="2">
        <v>1.583</v>
      </c>
      <c r="C47" s="2">
        <v>106</v>
      </c>
      <c r="D47" s="2">
        <v>107.583</v>
      </c>
    </row>
    <row r="48" spans="1:4" x14ac:dyDescent="0.2">
      <c r="A48" s="1" t="s">
        <v>1</v>
      </c>
      <c r="B48" s="2">
        <v>1.3859999999999999</v>
      </c>
      <c r="C48" s="2">
        <v>111</v>
      </c>
      <c r="D48" s="2">
        <v>112.386</v>
      </c>
    </row>
    <row r="49" spans="1:4" x14ac:dyDescent="0.2">
      <c r="A49" s="1" t="s">
        <v>1</v>
      </c>
      <c r="B49" s="2">
        <v>1.823</v>
      </c>
      <c r="C49" s="2">
        <v>113</v>
      </c>
      <c r="D49" s="2">
        <v>114.82299999999999</v>
      </c>
    </row>
    <row r="50" spans="1:4" x14ac:dyDescent="0.2">
      <c r="A50" s="1" t="s">
        <v>1</v>
      </c>
      <c r="B50" s="2">
        <v>1.7430000000000001</v>
      </c>
      <c r="C50" s="2">
        <v>117</v>
      </c>
      <c r="D50" s="2">
        <v>118.74299999999999</v>
      </c>
    </row>
    <row r="51" spans="1:4" x14ac:dyDescent="0.2">
      <c r="A51" s="1" t="s">
        <v>1</v>
      </c>
      <c r="B51" s="2">
        <v>1.0289999999999999</v>
      </c>
      <c r="C51" s="2">
        <v>119</v>
      </c>
      <c r="D51" s="2">
        <v>120.029</v>
      </c>
    </row>
    <row r="52" spans="1:4" x14ac:dyDescent="0.2">
      <c r="A52" s="1" t="s">
        <v>1</v>
      </c>
      <c r="B52" s="2">
        <v>1.8720000000000001</v>
      </c>
      <c r="C52" s="2">
        <v>124</v>
      </c>
      <c r="D52" s="2">
        <v>125.872</v>
      </c>
    </row>
    <row r="53" spans="1:4" x14ac:dyDescent="0.2">
      <c r="A53" s="1" t="s">
        <v>1</v>
      </c>
      <c r="B53" s="2">
        <v>1.1539999999999999</v>
      </c>
      <c r="C53" s="2">
        <v>127</v>
      </c>
      <c r="D53" s="2">
        <v>128.154</v>
      </c>
    </row>
    <row r="54" spans="1:4" x14ac:dyDescent="0.2">
      <c r="A54" s="1" t="s">
        <v>1</v>
      </c>
      <c r="B54" s="2">
        <v>1.4630000000000001</v>
      </c>
      <c r="C54" s="2">
        <v>128</v>
      </c>
      <c r="D54" s="2">
        <v>129.46299999999999</v>
      </c>
    </row>
    <row r="55" spans="1:4" x14ac:dyDescent="0.2">
      <c r="A55" s="1" t="s">
        <v>1</v>
      </c>
      <c r="B55" s="2">
        <v>1.5449999999999999</v>
      </c>
      <c r="C55" s="2">
        <v>130</v>
      </c>
      <c r="D55" s="2">
        <v>131.54499999999999</v>
      </c>
    </row>
    <row r="56" spans="1:4" x14ac:dyDescent="0.2">
      <c r="A56" s="1" t="s">
        <v>1</v>
      </c>
      <c r="B56" s="2">
        <v>1.3680000000000001</v>
      </c>
      <c r="C56" s="2">
        <v>132</v>
      </c>
      <c r="D56" s="2">
        <v>133.36799999999999</v>
      </c>
    </row>
    <row r="57" spans="1:4" x14ac:dyDescent="0.2">
      <c r="A57" s="1" t="s">
        <v>1</v>
      </c>
      <c r="B57" s="2">
        <v>1.53</v>
      </c>
      <c r="C57" s="2">
        <v>134</v>
      </c>
      <c r="D57" s="2">
        <v>135.53</v>
      </c>
    </row>
    <row r="58" spans="1:4" x14ac:dyDescent="0.2">
      <c r="A58" s="1" t="s">
        <v>1</v>
      </c>
      <c r="B58" s="2">
        <v>1.127</v>
      </c>
      <c r="C58" s="2">
        <v>135</v>
      </c>
      <c r="D58" s="2">
        <v>136.12700000000001</v>
      </c>
    </row>
    <row r="59" spans="1:4" x14ac:dyDescent="0.2">
      <c r="A59" s="1" t="s">
        <v>1</v>
      </c>
      <c r="B59" s="2">
        <v>1.96</v>
      </c>
      <c r="C59" s="2">
        <v>157</v>
      </c>
      <c r="D59" s="2">
        <v>158.96</v>
      </c>
    </row>
    <row r="60" spans="1:4" x14ac:dyDescent="0.2">
      <c r="A60" s="1" t="s">
        <v>1</v>
      </c>
      <c r="B60" s="2">
        <v>1.298</v>
      </c>
      <c r="C60" s="2">
        <v>160</v>
      </c>
      <c r="D60" s="2">
        <v>161.298</v>
      </c>
    </row>
    <row r="61" spans="1:4" x14ac:dyDescent="0.2">
      <c r="A61" s="1" t="s">
        <v>1</v>
      </c>
      <c r="B61" s="2">
        <v>1.831</v>
      </c>
      <c r="C61" s="2">
        <v>162</v>
      </c>
      <c r="D61" s="2">
        <v>163.83099999999999</v>
      </c>
    </row>
    <row r="62" spans="1:4" x14ac:dyDescent="0.2">
      <c r="A62" s="1" t="s">
        <v>1</v>
      </c>
      <c r="B62" s="2">
        <v>1.605</v>
      </c>
      <c r="C62" s="2">
        <v>173</v>
      </c>
      <c r="D62" s="2">
        <v>174.60499999999999</v>
      </c>
    </row>
    <row r="63" spans="1:4" x14ac:dyDescent="0.2">
      <c r="A63" s="1" t="s">
        <v>1</v>
      </c>
      <c r="B63" s="2">
        <v>1.998</v>
      </c>
      <c r="C63" s="2">
        <v>176</v>
      </c>
      <c r="D63" s="2">
        <v>177.99799999999999</v>
      </c>
    </row>
    <row r="64" spans="1:4" x14ac:dyDescent="0.2">
      <c r="A64" s="1" t="s">
        <v>1</v>
      </c>
      <c r="B64" s="2">
        <v>1.653</v>
      </c>
      <c r="C64" s="2">
        <v>178</v>
      </c>
      <c r="D64" s="2">
        <v>179.65299999999999</v>
      </c>
    </row>
    <row r="65" spans="1:4" x14ac:dyDescent="0.2">
      <c r="A65" s="1" t="s">
        <v>1</v>
      </c>
      <c r="B65" s="2">
        <v>1.2889999999999999</v>
      </c>
      <c r="C65" s="2">
        <v>179</v>
      </c>
      <c r="D65" s="2">
        <v>180.28899999999999</v>
      </c>
    </row>
    <row r="66" spans="1:4" x14ac:dyDescent="0.2">
      <c r="A66" s="1" t="s">
        <v>1</v>
      </c>
      <c r="B66" s="2">
        <v>1.206</v>
      </c>
      <c r="C66" s="2">
        <v>185</v>
      </c>
      <c r="D66" s="2">
        <v>186.20599999999999</v>
      </c>
    </row>
    <row r="67" spans="1:4" x14ac:dyDescent="0.2">
      <c r="A67" s="1" t="s">
        <v>1</v>
      </c>
      <c r="B67" s="2">
        <v>1.472</v>
      </c>
      <c r="C67" s="2">
        <v>188</v>
      </c>
      <c r="D67" s="2">
        <v>189.47200000000001</v>
      </c>
    </row>
    <row r="68" spans="1:4" x14ac:dyDescent="0.2">
      <c r="A68" s="1" t="s">
        <v>1</v>
      </c>
      <c r="B68" s="2">
        <v>1.8520000000000001</v>
      </c>
      <c r="C68" s="2">
        <v>190</v>
      </c>
      <c r="D68" s="2">
        <v>191.852</v>
      </c>
    </row>
    <row r="69" spans="1:4" x14ac:dyDescent="0.2">
      <c r="A69" s="1" t="s">
        <v>1</v>
      </c>
      <c r="B69" s="2">
        <v>1.145</v>
      </c>
      <c r="C69" s="2">
        <v>191</v>
      </c>
      <c r="D69" s="2">
        <v>192.14500000000001</v>
      </c>
    </row>
    <row r="70" spans="1:4" x14ac:dyDescent="0.2">
      <c r="A70" s="1" t="s">
        <v>1</v>
      </c>
      <c r="B70" s="2">
        <v>1.5</v>
      </c>
      <c r="C70" s="2">
        <v>197</v>
      </c>
      <c r="D70" s="2">
        <v>198.5</v>
      </c>
    </row>
    <row r="71" spans="1:4" x14ac:dyDescent="0.2">
      <c r="A71" s="1" t="s">
        <v>1</v>
      </c>
      <c r="B71" s="2">
        <v>1.9259999999999999</v>
      </c>
      <c r="C71" s="2">
        <v>200</v>
      </c>
      <c r="D71" s="2">
        <v>201.92599999999999</v>
      </c>
    </row>
    <row r="72" spans="1:4" x14ac:dyDescent="0.2">
      <c r="A72" s="1" t="s">
        <v>1</v>
      </c>
      <c r="B72" s="2">
        <v>1.925</v>
      </c>
      <c r="C72" s="2">
        <v>201</v>
      </c>
      <c r="D72" s="2">
        <v>202.92500000000001</v>
      </c>
    </row>
    <row r="73" spans="1:4" x14ac:dyDescent="0.2">
      <c r="A73" s="1" t="s">
        <v>1</v>
      </c>
      <c r="B73" s="2">
        <v>1.613</v>
      </c>
      <c r="C73" s="2">
        <v>203</v>
      </c>
      <c r="D73" s="2">
        <v>204.613</v>
      </c>
    </row>
    <row r="74" spans="1:4" x14ac:dyDescent="0.2">
      <c r="A74" s="1" t="s">
        <v>1</v>
      </c>
      <c r="B74" s="2">
        <v>1.3080000000000001</v>
      </c>
      <c r="C74" s="2">
        <v>204</v>
      </c>
      <c r="D74" s="2">
        <v>205.30799999999999</v>
      </c>
    </row>
    <row r="75" spans="1:4" x14ac:dyDescent="0.2">
      <c r="A75" s="1" t="s">
        <v>1</v>
      </c>
      <c r="B75" s="2">
        <v>1.4670000000000001</v>
      </c>
      <c r="C75" s="2">
        <v>207</v>
      </c>
      <c r="D75" s="2">
        <v>208.46700000000001</v>
      </c>
    </row>
    <row r="76" spans="1:4" x14ac:dyDescent="0.2">
      <c r="A76" s="1" t="s">
        <v>1</v>
      </c>
      <c r="B76" s="2">
        <v>1.413</v>
      </c>
      <c r="C76" s="2">
        <v>209</v>
      </c>
      <c r="D76" s="2">
        <v>210.41300000000001</v>
      </c>
    </row>
    <row r="77" spans="1:4" x14ac:dyDescent="0.2">
      <c r="A77" s="1" t="s">
        <v>1</v>
      </c>
      <c r="B77" s="2">
        <v>1.161</v>
      </c>
      <c r="C77" s="2">
        <v>217</v>
      </c>
      <c r="D77" s="2">
        <v>218.161</v>
      </c>
    </row>
    <row r="78" spans="1:4" x14ac:dyDescent="0.2">
      <c r="A78" s="1" t="s">
        <v>1</v>
      </c>
      <c r="B78" s="2">
        <v>1.835</v>
      </c>
      <c r="C78" s="2">
        <v>221</v>
      </c>
      <c r="D78" s="2">
        <v>222.83500000000001</v>
      </c>
    </row>
    <row r="79" spans="1:4" x14ac:dyDescent="0.2">
      <c r="A79" s="1" t="s">
        <v>1</v>
      </c>
      <c r="B79" s="2">
        <v>1.5329999999999999</v>
      </c>
      <c r="C79" s="2">
        <v>222</v>
      </c>
      <c r="D79" s="2">
        <v>223.53299999999999</v>
      </c>
    </row>
    <row r="80" spans="1:4" x14ac:dyDescent="0.2">
      <c r="A80" s="1" t="s">
        <v>1</v>
      </c>
      <c r="B80" s="2">
        <v>1.704</v>
      </c>
      <c r="C80" s="2">
        <v>229</v>
      </c>
      <c r="D80" s="2">
        <v>230.70400000000001</v>
      </c>
    </row>
    <row r="81" spans="1:4" x14ac:dyDescent="0.2">
      <c r="A81" s="1" t="s">
        <v>1</v>
      </c>
      <c r="B81" s="2">
        <v>1.9810000000000001</v>
      </c>
      <c r="C81" s="2">
        <v>233</v>
      </c>
      <c r="D81" s="2">
        <v>234.98099999999999</v>
      </c>
    </row>
    <row r="82" spans="1:4" x14ac:dyDescent="0.2">
      <c r="A82" s="1" t="s">
        <v>1</v>
      </c>
      <c r="B82" s="2">
        <v>1.9410000000000001</v>
      </c>
      <c r="C82" s="2">
        <v>238</v>
      </c>
      <c r="D82" s="2">
        <v>239.941</v>
      </c>
    </row>
    <row r="83" spans="1:4" x14ac:dyDescent="0.2">
      <c r="A83" s="1" t="s">
        <v>1</v>
      </c>
      <c r="B83" s="2">
        <v>1.484</v>
      </c>
      <c r="C83" s="2">
        <v>241</v>
      </c>
      <c r="D83" s="2">
        <v>242.48400000000001</v>
      </c>
    </row>
    <row r="84" spans="1:4" x14ac:dyDescent="0.2">
      <c r="A84" s="1" t="s">
        <v>1</v>
      </c>
      <c r="B84" s="2">
        <v>1.3180000000000001</v>
      </c>
      <c r="C84" s="2">
        <v>246</v>
      </c>
      <c r="D84" s="2">
        <v>247.31800000000001</v>
      </c>
    </row>
    <row r="85" spans="1:4" x14ac:dyDescent="0.2">
      <c r="A85" s="1" t="s">
        <v>1</v>
      </c>
      <c r="B85" s="2">
        <v>1.677</v>
      </c>
      <c r="C85" s="2">
        <v>251</v>
      </c>
      <c r="D85" s="2">
        <v>252.67699999999999</v>
      </c>
    </row>
    <row r="86" spans="1:4" x14ac:dyDescent="0.2">
      <c r="A86" s="1" t="s">
        <v>1</v>
      </c>
      <c r="B86" s="2">
        <v>1.8049999999999999</v>
      </c>
      <c r="C86" s="2">
        <v>251</v>
      </c>
      <c r="D86" s="2">
        <v>252.80500000000001</v>
      </c>
    </row>
    <row r="87" spans="1:4" x14ac:dyDescent="0.2">
      <c r="A87" s="1" t="s">
        <v>1</v>
      </c>
      <c r="B87" s="2">
        <v>1.411</v>
      </c>
      <c r="C87" s="2">
        <v>255</v>
      </c>
      <c r="D87" s="2">
        <v>256.411</v>
      </c>
    </row>
    <row r="88" spans="1:4" x14ac:dyDescent="0.2">
      <c r="A88" s="1" t="s">
        <v>1</v>
      </c>
      <c r="B88" s="2">
        <v>1.986</v>
      </c>
      <c r="C88" s="2">
        <v>258</v>
      </c>
      <c r="D88" s="2">
        <v>259.98599999999999</v>
      </c>
    </row>
    <row r="89" spans="1:4" x14ac:dyDescent="0.2">
      <c r="A89" s="1" t="s">
        <v>1</v>
      </c>
      <c r="B89" s="2">
        <v>1.802</v>
      </c>
      <c r="C89" s="2">
        <v>265</v>
      </c>
      <c r="D89" s="2">
        <v>266.80200000000002</v>
      </c>
    </row>
    <row r="90" spans="1:4" x14ac:dyDescent="0.2">
      <c r="A90" s="1" t="s">
        <v>1</v>
      </c>
      <c r="B90" s="2">
        <v>1.966</v>
      </c>
      <c r="C90" s="2">
        <v>266</v>
      </c>
      <c r="D90" s="2">
        <v>267.96600000000001</v>
      </c>
    </row>
    <row r="91" spans="1:4" x14ac:dyDescent="0.2">
      <c r="A91" s="1" t="s">
        <v>1</v>
      </c>
      <c r="B91" s="2">
        <v>1.2250000000000001</v>
      </c>
      <c r="C91" s="2">
        <v>270</v>
      </c>
      <c r="D91" s="2">
        <v>271.22500000000002</v>
      </c>
    </row>
    <row r="92" spans="1:4" x14ac:dyDescent="0.2">
      <c r="A92" s="1" t="s">
        <v>1</v>
      </c>
      <c r="B92" s="2">
        <v>1.9910000000000001</v>
      </c>
      <c r="C92" s="2">
        <v>273</v>
      </c>
      <c r="D92" s="2">
        <v>274.99099999999999</v>
      </c>
    </row>
    <row r="93" spans="1:4" x14ac:dyDescent="0.2">
      <c r="A93" s="1" t="s">
        <v>1</v>
      </c>
      <c r="B93" s="2">
        <v>1.655</v>
      </c>
      <c r="C93" s="2">
        <v>274</v>
      </c>
      <c r="D93" s="2">
        <v>275.65499999999997</v>
      </c>
    </row>
    <row r="94" spans="1:4" x14ac:dyDescent="0.2">
      <c r="A94" s="1" t="s">
        <v>1</v>
      </c>
      <c r="B94" s="2">
        <v>1.6279999999999999</v>
      </c>
      <c r="C94" s="2">
        <v>277</v>
      </c>
      <c r="D94" s="2">
        <v>278.62799999999999</v>
      </c>
    </row>
    <row r="95" spans="1:4" x14ac:dyDescent="0.2">
      <c r="A95" s="1" t="s">
        <v>1</v>
      </c>
      <c r="B95" s="2">
        <v>1.179</v>
      </c>
      <c r="C95" s="2">
        <v>281</v>
      </c>
      <c r="D95" s="2">
        <v>282.17899999999997</v>
      </c>
    </row>
    <row r="96" spans="1:4" x14ac:dyDescent="0.2">
      <c r="A96" s="1" t="s">
        <v>1</v>
      </c>
      <c r="B96" s="2">
        <v>1.0720000000000001</v>
      </c>
      <c r="C96" s="2">
        <v>290</v>
      </c>
      <c r="D96" s="2">
        <v>291.072</v>
      </c>
    </row>
    <row r="97" spans="1:4" x14ac:dyDescent="0.2">
      <c r="A97" s="1" t="s">
        <v>1</v>
      </c>
      <c r="B97" s="2">
        <v>1.573</v>
      </c>
      <c r="C97" s="2">
        <v>292</v>
      </c>
      <c r="D97" s="2">
        <v>293.57299999999998</v>
      </c>
    </row>
    <row r="98" spans="1:4" x14ac:dyDescent="0.2">
      <c r="A98" s="1" t="s">
        <v>1</v>
      </c>
      <c r="B98" s="2">
        <v>1.4379999999999999</v>
      </c>
      <c r="C98" s="2">
        <v>295</v>
      </c>
      <c r="D98" s="2">
        <v>296.43799999999999</v>
      </c>
    </row>
    <row r="99" spans="1:4" x14ac:dyDescent="0.2">
      <c r="A99" s="1" t="s">
        <v>1</v>
      </c>
      <c r="B99" s="2">
        <v>1.6930000000000001</v>
      </c>
      <c r="C99" s="2">
        <v>298</v>
      </c>
      <c r="D99" s="2">
        <v>299.69299999999998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3862-55E8-4F00-BA83-8DBFA1DD0156}">
  <dimension ref="A1:D86"/>
  <sheetViews>
    <sheetView zoomScale="150" zoomScaleNormal="150" workbookViewId="0">
      <selection activeCell="D14" sqref="D14"/>
    </sheetView>
  </sheetViews>
  <sheetFormatPr baseColWidth="10" defaultColWidth="8.83203125" defaultRowHeight="15" x14ac:dyDescent="0.2"/>
  <cols>
    <col min="1" max="3" width="9.1640625" style="1"/>
    <col min="4" max="4" width="10.6640625" style="1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2">
        <v>0.01</v>
      </c>
      <c r="B2" s="2">
        <v>1.373</v>
      </c>
      <c r="C2" s="2">
        <v>1.363</v>
      </c>
      <c r="D2" s="1" t="s">
        <v>11</v>
      </c>
    </row>
    <row r="3" spans="1:4" x14ac:dyDescent="0.2">
      <c r="A3" s="2">
        <v>2.34</v>
      </c>
      <c r="B3" s="2">
        <v>4.0110000000000001</v>
      </c>
      <c r="C3" s="2">
        <v>1.671</v>
      </c>
      <c r="D3" s="1" t="s">
        <v>11</v>
      </c>
    </row>
    <row r="4" spans="1:4" x14ac:dyDescent="0.2">
      <c r="A4" s="3">
        <f>B3+0.001</f>
        <v>4.0120000000000005</v>
      </c>
      <c r="B4" s="3">
        <f>A5-0.001</f>
        <v>2.4990000000000001</v>
      </c>
      <c r="C4" s="3">
        <f>B4-A4</f>
        <v>-1.5130000000000003</v>
      </c>
      <c r="D4" s="4" t="s">
        <v>13</v>
      </c>
    </row>
    <row r="5" spans="1:4" x14ac:dyDescent="0.2">
      <c r="A5" s="2">
        <v>2.5</v>
      </c>
      <c r="B5" s="2">
        <v>3.665</v>
      </c>
      <c r="C5" s="2">
        <v>1.165</v>
      </c>
      <c r="D5" s="1" t="s">
        <v>11</v>
      </c>
    </row>
    <row r="6" spans="1:4" x14ac:dyDescent="0.2">
      <c r="A6" s="3">
        <f>B5+0.001</f>
        <v>3.6659999999999999</v>
      </c>
      <c r="B6" s="3">
        <f>A7-0.001</f>
        <v>2.899</v>
      </c>
      <c r="C6" s="3">
        <f>B6-A6</f>
        <v>-0.7669999999999999</v>
      </c>
      <c r="D6" s="4" t="s">
        <v>13</v>
      </c>
    </row>
    <row r="7" spans="1:4" x14ac:dyDescent="0.2">
      <c r="A7" s="2">
        <v>2.9</v>
      </c>
      <c r="B7" s="2">
        <v>4.4909999999999997</v>
      </c>
      <c r="C7" s="2">
        <v>1.591</v>
      </c>
      <c r="D7" s="1" t="s">
        <v>11</v>
      </c>
    </row>
    <row r="8" spans="1:4" x14ac:dyDescent="0.2">
      <c r="A8" s="2">
        <v>5.81</v>
      </c>
      <c r="B8" s="2">
        <v>7.5829999999999993</v>
      </c>
      <c r="C8" s="2">
        <v>1.7729999999999999</v>
      </c>
      <c r="D8" s="1" t="s">
        <v>11</v>
      </c>
    </row>
    <row r="9" spans="1:4" x14ac:dyDescent="0.2">
      <c r="A9" s="2">
        <v>7.61</v>
      </c>
      <c r="B9" s="2">
        <v>9.2510000000000012</v>
      </c>
      <c r="C9" s="2">
        <v>1.641</v>
      </c>
      <c r="D9" s="1" t="s">
        <v>11</v>
      </c>
    </row>
    <row r="10" spans="1:4" x14ac:dyDescent="0.2">
      <c r="A10" s="3">
        <f>B9+0.001</f>
        <v>9.2520000000000007</v>
      </c>
      <c r="B10" s="3">
        <f>A11-0.001</f>
        <v>8.9090000000000007</v>
      </c>
      <c r="C10" s="3">
        <f>B10-A10</f>
        <v>-0.34299999999999997</v>
      </c>
      <c r="D10" s="4" t="s">
        <v>13</v>
      </c>
    </row>
    <row r="11" spans="1:4" x14ac:dyDescent="0.2">
      <c r="A11" s="2">
        <v>8.91</v>
      </c>
      <c r="B11" s="2">
        <v>10.004</v>
      </c>
      <c r="C11" s="2">
        <v>1.0940000000000001</v>
      </c>
      <c r="D11" s="1" t="s">
        <v>11</v>
      </c>
    </row>
    <row r="12" spans="1:4" x14ac:dyDescent="0.2">
      <c r="A12" s="2">
        <v>11.3</v>
      </c>
      <c r="B12" s="2">
        <v>13.285</v>
      </c>
      <c r="C12" s="2">
        <v>1.9850000000000001</v>
      </c>
      <c r="D12" s="1" t="s">
        <v>11</v>
      </c>
    </row>
    <row r="13" spans="1:4" x14ac:dyDescent="0.2">
      <c r="A13" s="2">
        <v>15.7</v>
      </c>
      <c r="B13" s="2">
        <v>16.852999999999998</v>
      </c>
      <c r="C13" s="2">
        <v>1.153</v>
      </c>
      <c r="D13" s="1" t="s">
        <v>11</v>
      </c>
    </row>
    <row r="14" spans="1:4" x14ac:dyDescent="0.2">
      <c r="A14" s="2">
        <v>18.399999999999999</v>
      </c>
      <c r="B14" s="2">
        <v>19.986999999999998</v>
      </c>
      <c r="C14" s="2">
        <v>1.587</v>
      </c>
      <c r="D14" s="1" t="s">
        <v>11</v>
      </c>
    </row>
    <row r="15" spans="1:4" x14ac:dyDescent="0.2">
      <c r="A15" s="2">
        <v>19.899999999999999</v>
      </c>
      <c r="B15" s="2">
        <v>21.518999999999998</v>
      </c>
      <c r="C15" s="2">
        <v>1.619</v>
      </c>
      <c r="D15" s="1" t="s">
        <v>11</v>
      </c>
    </row>
    <row r="16" spans="1:4" x14ac:dyDescent="0.2">
      <c r="A16" s="2">
        <v>25.5</v>
      </c>
      <c r="B16" s="2">
        <v>26.556000000000001</v>
      </c>
      <c r="C16" s="2">
        <v>1.056</v>
      </c>
      <c r="D16" s="1" t="s">
        <v>11</v>
      </c>
    </row>
    <row r="17" spans="1:4" x14ac:dyDescent="0.2">
      <c r="A17" s="2">
        <v>28.3</v>
      </c>
      <c r="B17" s="2">
        <v>29.548000000000002</v>
      </c>
      <c r="C17" s="2">
        <v>1.248</v>
      </c>
      <c r="D17" s="1" t="s">
        <v>11</v>
      </c>
    </row>
    <row r="18" spans="1:4" x14ac:dyDescent="0.2">
      <c r="A18" s="2">
        <v>28.5</v>
      </c>
      <c r="B18" s="2">
        <v>29.795000000000002</v>
      </c>
      <c r="C18" s="2">
        <v>1.2949999999999999</v>
      </c>
      <c r="D18" s="1" t="s">
        <v>11</v>
      </c>
    </row>
    <row r="19" spans="1:4" x14ac:dyDescent="0.2">
      <c r="A19" s="2">
        <v>28.9</v>
      </c>
      <c r="B19" s="2">
        <v>30.498999999999999</v>
      </c>
      <c r="C19" s="2">
        <v>1.599</v>
      </c>
      <c r="D19" s="1" t="s">
        <v>11</v>
      </c>
    </row>
    <row r="20" spans="1:4" x14ac:dyDescent="0.2">
      <c r="A20" s="2">
        <v>30.1</v>
      </c>
      <c r="B20" s="2">
        <v>31.483000000000001</v>
      </c>
      <c r="C20" s="2">
        <v>1.383</v>
      </c>
      <c r="D20" s="1" t="s">
        <v>11</v>
      </c>
    </row>
    <row r="21" spans="1:4" x14ac:dyDescent="0.2">
      <c r="A21" s="2">
        <v>32.9</v>
      </c>
      <c r="B21" s="2">
        <v>34.731000000000002</v>
      </c>
      <c r="C21" s="2">
        <v>1.831</v>
      </c>
      <c r="D21" s="1" t="s">
        <v>11</v>
      </c>
    </row>
    <row r="22" spans="1:4" x14ac:dyDescent="0.2">
      <c r="A22" s="2">
        <v>35</v>
      </c>
      <c r="B22" s="2">
        <v>36.006999999999998</v>
      </c>
      <c r="C22" s="2">
        <v>1.0069999999999999</v>
      </c>
      <c r="D22" s="1" t="s">
        <v>11</v>
      </c>
    </row>
    <row r="23" spans="1:4" x14ac:dyDescent="0.2">
      <c r="A23" s="2">
        <v>45.4</v>
      </c>
      <c r="B23" s="2">
        <v>46.634999999999998</v>
      </c>
      <c r="C23" s="2">
        <v>1.2350000000000001</v>
      </c>
      <c r="D23" s="1" t="s">
        <v>11</v>
      </c>
    </row>
    <row r="24" spans="1:4" x14ac:dyDescent="0.2">
      <c r="A24" s="2">
        <v>48.1</v>
      </c>
      <c r="B24" s="2">
        <v>49.658000000000001</v>
      </c>
      <c r="C24" s="2">
        <v>1.5580000000000001</v>
      </c>
      <c r="D24" s="1" t="s">
        <v>11</v>
      </c>
    </row>
    <row r="25" spans="1:4" x14ac:dyDescent="0.2">
      <c r="A25" s="2">
        <v>48.5</v>
      </c>
      <c r="B25" s="2">
        <v>49.561</v>
      </c>
      <c r="C25" s="2">
        <v>1.0609999999999999</v>
      </c>
      <c r="D25" s="1" t="s">
        <v>11</v>
      </c>
    </row>
    <row r="26" spans="1:4" x14ac:dyDescent="0.2">
      <c r="A26" s="2">
        <v>63.3</v>
      </c>
      <c r="B26" s="2">
        <v>64.893999999999991</v>
      </c>
      <c r="C26" s="2">
        <v>1.5940000000000001</v>
      </c>
      <c r="D26" s="1" t="s">
        <v>11</v>
      </c>
    </row>
    <row r="27" spans="1:4" x14ac:dyDescent="0.2">
      <c r="A27" s="2">
        <v>68.099999999999994</v>
      </c>
      <c r="B27" s="2">
        <v>69.911000000000001</v>
      </c>
      <c r="C27" s="2">
        <v>1.8109999999999999</v>
      </c>
      <c r="D27" s="1" t="s">
        <v>11</v>
      </c>
    </row>
    <row r="28" spans="1:4" x14ac:dyDescent="0.2">
      <c r="A28" s="2">
        <v>71.900000000000006</v>
      </c>
      <c r="B28" s="2">
        <v>73.173000000000002</v>
      </c>
      <c r="C28" s="2">
        <v>1.2729999999999999</v>
      </c>
      <c r="D28" s="1" t="s">
        <v>11</v>
      </c>
    </row>
    <row r="29" spans="1:4" x14ac:dyDescent="0.2">
      <c r="A29" s="2">
        <v>78.5</v>
      </c>
      <c r="B29" s="2">
        <v>79.766999999999996</v>
      </c>
      <c r="C29" s="2">
        <v>1.2669999999999999</v>
      </c>
      <c r="D29" s="1" t="s">
        <v>11</v>
      </c>
    </row>
    <row r="30" spans="1:4" x14ac:dyDescent="0.2">
      <c r="A30" s="2">
        <v>86.6</v>
      </c>
      <c r="B30" s="2">
        <v>87.75</v>
      </c>
      <c r="C30" s="2">
        <v>1.1499999999999999</v>
      </c>
      <c r="D30" s="1" t="s">
        <v>11</v>
      </c>
    </row>
    <row r="31" spans="1:4" x14ac:dyDescent="0.2">
      <c r="A31" s="2">
        <v>92.5</v>
      </c>
      <c r="B31" s="2">
        <v>93.608999999999995</v>
      </c>
      <c r="C31" s="2">
        <v>1.109</v>
      </c>
      <c r="D31" s="1" t="s">
        <v>11</v>
      </c>
    </row>
    <row r="32" spans="1:4" x14ac:dyDescent="0.2">
      <c r="A32" s="2">
        <v>95.9</v>
      </c>
      <c r="B32" s="2">
        <v>97.38000000000001</v>
      </c>
      <c r="C32" s="2">
        <v>1.48</v>
      </c>
      <c r="D32" s="1" t="s">
        <v>11</v>
      </c>
    </row>
    <row r="33" spans="1:4" x14ac:dyDescent="0.2">
      <c r="A33" s="2">
        <v>98.9</v>
      </c>
      <c r="B33" s="2">
        <v>100.334</v>
      </c>
      <c r="C33" s="2">
        <v>1.4339999999999999</v>
      </c>
      <c r="D33" s="1" t="s">
        <v>11</v>
      </c>
    </row>
    <row r="34" spans="1:4" x14ac:dyDescent="0.2">
      <c r="A34" s="2">
        <v>100</v>
      </c>
      <c r="B34" s="2">
        <v>101.824</v>
      </c>
      <c r="C34" s="2">
        <v>1.8240000000000001</v>
      </c>
      <c r="D34" s="1" t="s">
        <v>11</v>
      </c>
    </row>
    <row r="35" spans="1:4" x14ac:dyDescent="0.2">
      <c r="A35" s="2">
        <v>102</v>
      </c>
      <c r="B35" s="2">
        <v>103.73699999999999</v>
      </c>
      <c r="C35" s="2">
        <v>1.7370000000000001</v>
      </c>
      <c r="D35" s="1" t="s">
        <v>11</v>
      </c>
    </row>
    <row r="36" spans="1:4" x14ac:dyDescent="0.2">
      <c r="A36" s="2">
        <v>106</v>
      </c>
      <c r="B36" s="2">
        <v>107.438</v>
      </c>
      <c r="C36" s="2">
        <v>1.4379999999999999</v>
      </c>
      <c r="D36" s="1" t="s">
        <v>11</v>
      </c>
    </row>
    <row r="37" spans="1:4" x14ac:dyDescent="0.2">
      <c r="A37" s="2">
        <v>112</v>
      </c>
      <c r="B37" s="2">
        <v>113.24</v>
      </c>
      <c r="C37" s="2">
        <v>1.24</v>
      </c>
      <c r="D37" s="1" t="s">
        <v>11</v>
      </c>
    </row>
    <row r="38" spans="1:4" x14ac:dyDescent="0.2">
      <c r="A38" s="2">
        <v>117</v>
      </c>
      <c r="B38" s="2">
        <v>118.741</v>
      </c>
      <c r="C38" s="2">
        <v>1.7410000000000001</v>
      </c>
      <c r="D38" s="1" t="s">
        <v>11</v>
      </c>
    </row>
    <row r="39" spans="1:4" x14ac:dyDescent="0.2">
      <c r="A39" s="2">
        <v>119</v>
      </c>
      <c r="B39" s="2">
        <v>120.02800000000001</v>
      </c>
      <c r="C39" s="2">
        <v>1.028</v>
      </c>
      <c r="D39" s="1" t="s">
        <v>11</v>
      </c>
    </row>
    <row r="40" spans="1:4" x14ac:dyDescent="0.2">
      <c r="A40" s="2">
        <v>127</v>
      </c>
      <c r="B40" s="2">
        <v>128.018</v>
      </c>
      <c r="C40" s="2">
        <v>1.018</v>
      </c>
      <c r="D40" s="1" t="s">
        <v>11</v>
      </c>
    </row>
    <row r="41" spans="1:4" x14ac:dyDescent="0.2">
      <c r="A41" s="2">
        <v>128</v>
      </c>
      <c r="B41" s="2">
        <v>129.76599999999999</v>
      </c>
      <c r="C41" s="2">
        <v>1.766</v>
      </c>
      <c r="D41" s="1" t="s">
        <v>11</v>
      </c>
    </row>
    <row r="42" spans="1:4" x14ac:dyDescent="0.2">
      <c r="A42" s="2">
        <v>129</v>
      </c>
      <c r="B42" s="2">
        <v>130.34100000000001</v>
      </c>
      <c r="C42" s="2">
        <v>1.341</v>
      </c>
      <c r="D42" s="1" t="s">
        <v>11</v>
      </c>
    </row>
    <row r="43" spans="1:4" x14ac:dyDescent="0.2">
      <c r="A43" s="2">
        <v>130</v>
      </c>
      <c r="B43" s="2">
        <v>131.55699999999999</v>
      </c>
      <c r="C43" s="2">
        <v>1.5569999999999999</v>
      </c>
      <c r="D43" s="1" t="s">
        <v>11</v>
      </c>
    </row>
    <row r="44" spans="1:4" x14ac:dyDescent="0.2">
      <c r="A44" s="2">
        <v>132</v>
      </c>
      <c r="B44" s="2">
        <v>133.33799999999999</v>
      </c>
      <c r="C44" s="2">
        <v>1.3380000000000001</v>
      </c>
      <c r="D44" s="1" t="s">
        <v>11</v>
      </c>
    </row>
    <row r="45" spans="1:4" x14ac:dyDescent="0.2">
      <c r="A45" s="2">
        <v>134</v>
      </c>
      <c r="B45" s="2">
        <v>135.422</v>
      </c>
      <c r="C45" s="2">
        <v>1.4219999999999999</v>
      </c>
      <c r="D45" s="1" t="s">
        <v>11</v>
      </c>
    </row>
    <row r="46" spans="1:4" x14ac:dyDescent="0.2">
      <c r="A46" s="2">
        <v>157</v>
      </c>
      <c r="B46" s="2">
        <v>158.94999999999999</v>
      </c>
      <c r="C46" s="2">
        <v>1.95</v>
      </c>
      <c r="D46" s="1" t="s">
        <v>11</v>
      </c>
    </row>
    <row r="47" spans="1:4" x14ac:dyDescent="0.2">
      <c r="A47" s="2">
        <v>160</v>
      </c>
      <c r="B47" s="2">
        <v>161.31800000000001</v>
      </c>
      <c r="C47" s="2">
        <v>1.3180000000000001</v>
      </c>
      <c r="D47" s="1" t="s">
        <v>11</v>
      </c>
    </row>
    <row r="48" spans="1:4" x14ac:dyDescent="0.2">
      <c r="A48" s="2">
        <v>162</v>
      </c>
      <c r="B48" s="2">
        <v>163.37700000000001</v>
      </c>
      <c r="C48" s="2">
        <v>1.377</v>
      </c>
      <c r="D48" s="1" t="s">
        <v>11</v>
      </c>
    </row>
    <row r="49" spans="1:4" x14ac:dyDescent="0.2">
      <c r="A49" s="2">
        <v>169</v>
      </c>
      <c r="B49" s="2">
        <v>170.279</v>
      </c>
      <c r="C49" s="2">
        <v>1.2789999999999999</v>
      </c>
      <c r="D49" s="1" t="s">
        <v>11</v>
      </c>
    </row>
    <row r="50" spans="1:4" x14ac:dyDescent="0.2">
      <c r="A50" s="2">
        <v>169</v>
      </c>
      <c r="B50" s="2">
        <v>170.73099999999999</v>
      </c>
      <c r="C50" s="2">
        <v>1.7310000000000001</v>
      </c>
      <c r="D50" s="1" t="s">
        <v>11</v>
      </c>
    </row>
    <row r="51" spans="1:4" x14ac:dyDescent="0.2">
      <c r="A51" s="2">
        <v>173</v>
      </c>
      <c r="B51" s="2">
        <v>174.155</v>
      </c>
      <c r="C51" s="2">
        <v>1.155</v>
      </c>
      <c r="D51" s="1" t="s">
        <v>11</v>
      </c>
    </row>
    <row r="52" spans="1:4" x14ac:dyDescent="0.2">
      <c r="A52" s="2">
        <v>173</v>
      </c>
      <c r="B52" s="2">
        <v>174.785</v>
      </c>
      <c r="C52" s="2">
        <v>1.7849999999999999</v>
      </c>
      <c r="D52" s="1" t="s">
        <v>11</v>
      </c>
    </row>
    <row r="53" spans="1:4" x14ac:dyDescent="0.2">
      <c r="A53" s="2">
        <v>173</v>
      </c>
      <c r="B53" s="2">
        <v>174.03399999999999</v>
      </c>
      <c r="C53" s="2">
        <v>1.034</v>
      </c>
      <c r="D53" s="1" t="s">
        <v>11</v>
      </c>
    </row>
    <row r="54" spans="1:4" x14ac:dyDescent="0.2">
      <c r="A54" s="2">
        <v>176</v>
      </c>
      <c r="B54" s="2">
        <v>177.762</v>
      </c>
      <c r="C54" s="2">
        <v>1.762</v>
      </c>
      <c r="D54" s="1" t="s">
        <v>11</v>
      </c>
    </row>
    <row r="55" spans="1:4" x14ac:dyDescent="0.2">
      <c r="A55" s="2">
        <v>176</v>
      </c>
      <c r="B55" s="2">
        <v>177.87700000000001</v>
      </c>
      <c r="C55" s="2">
        <v>1.877</v>
      </c>
      <c r="D55" s="1" t="s">
        <v>11</v>
      </c>
    </row>
    <row r="56" spans="1:4" x14ac:dyDescent="0.2">
      <c r="A56" s="2">
        <v>179</v>
      </c>
      <c r="B56" s="2">
        <v>180.28399999999999</v>
      </c>
      <c r="C56" s="2">
        <v>1.284</v>
      </c>
      <c r="D56" s="1" t="s">
        <v>11</v>
      </c>
    </row>
    <row r="57" spans="1:4" x14ac:dyDescent="0.2">
      <c r="A57" s="2">
        <v>179</v>
      </c>
      <c r="B57" s="2">
        <v>180.09</v>
      </c>
      <c r="C57" s="2">
        <v>1.0900000000000001</v>
      </c>
      <c r="D57" s="1" t="s">
        <v>11</v>
      </c>
    </row>
    <row r="58" spans="1:4" x14ac:dyDescent="0.2">
      <c r="A58" s="2">
        <v>191</v>
      </c>
      <c r="B58" s="2">
        <v>192.15700000000001</v>
      </c>
      <c r="C58" s="2">
        <v>1.157</v>
      </c>
      <c r="D58" s="1" t="s">
        <v>11</v>
      </c>
    </row>
    <row r="59" spans="1:4" x14ac:dyDescent="0.2">
      <c r="A59" s="2">
        <v>201</v>
      </c>
      <c r="B59" s="2">
        <v>202.92400000000001</v>
      </c>
      <c r="C59" s="2">
        <v>1.9239999999999999</v>
      </c>
      <c r="D59" s="1" t="s">
        <v>11</v>
      </c>
    </row>
    <row r="60" spans="1:4" x14ac:dyDescent="0.2">
      <c r="A60" s="2">
        <v>203</v>
      </c>
      <c r="B60" s="2">
        <v>204.61600000000001</v>
      </c>
      <c r="C60" s="2">
        <v>1.6160000000000001</v>
      </c>
      <c r="D60" s="1" t="s">
        <v>11</v>
      </c>
    </row>
    <row r="61" spans="1:4" x14ac:dyDescent="0.2">
      <c r="A61" s="2">
        <v>204</v>
      </c>
      <c r="B61" s="2">
        <v>205.29300000000001</v>
      </c>
      <c r="C61" s="2">
        <v>1.2929999999999999</v>
      </c>
      <c r="D61" s="1" t="s">
        <v>11</v>
      </c>
    </row>
    <row r="62" spans="1:4" x14ac:dyDescent="0.2">
      <c r="A62" s="2">
        <v>207</v>
      </c>
      <c r="B62" s="2">
        <v>208.47800000000001</v>
      </c>
      <c r="C62" s="2">
        <v>1.478</v>
      </c>
      <c r="D62" s="1" t="s">
        <v>11</v>
      </c>
    </row>
    <row r="63" spans="1:4" x14ac:dyDescent="0.2">
      <c r="A63" s="2">
        <v>209</v>
      </c>
      <c r="B63" s="2">
        <v>210.364</v>
      </c>
      <c r="C63" s="2">
        <v>1.3640000000000001</v>
      </c>
      <c r="D63" s="1" t="s">
        <v>11</v>
      </c>
    </row>
    <row r="64" spans="1:4" x14ac:dyDescent="0.2">
      <c r="A64" s="2">
        <v>217</v>
      </c>
      <c r="B64" s="2">
        <v>218.119</v>
      </c>
      <c r="C64" s="2">
        <v>1.119</v>
      </c>
      <c r="D64" s="1" t="s">
        <v>11</v>
      </c>
    </row>
    <row r="65" spans="1:4" x14ac:dyDescent="0.2">
      <c r="A65" s="2">
        <v>221</v>
      </c>
      <c r="B65" s="2">
        <v>222.803</v>
      </c>
      <c r="C65" s="2">
        <v>1.8029999999999999</v>
      </c>
      <c r="D65" s="1" t="s">
        <v>11</v>
      </c>
    </row>
    <row r="66" spans="1:4" x14ac:dyDescent="0.2">
      <c r="A66" s="2">
        <v>222</v>
      </c>
      <c r="B66" s="2">
        <v>223.697</v>
      </c>
      <c r="C66" s="2">
        <v>1.6970000000000001</v>
      </c>
      <c r="D66" s="1" t="s">
        <v>11</v>
      </c>
    </row>
    <row r="67" spans="1:4" x14ac:dyDescent="0.2">
      <c r="A67" s="2">
        <v>229</v>
      </c>
      <c r="B67" s="2">
        <v>230.547</v>
      </c>
      <c r="C67" s="2">
        <v>1.5469999999999999</v>
      </c>
      <c r="D67" s="1" t="s">
        <v>11</v>
      </c>
    </row>
    <row r="68" spans="1:4" x14ac:dyDescent="0.2">
      <c r="A68" s="2">
        <v>231</v>
      </c>
      <c r="B68" s="2">
        <v>232.05500000000001</v>
      </c>
      <c r="C68" s="2">
        <v>1.0549999999999999</v>
      </c>
      <c r="D68" s="1" t="s">
        <v>11</v>
      </c>
    </row>
    <row r="69" spans="1:4" x14ac:dyDescent="0.2">
      <c r="A69" s="2">
        <v>233</v>
      </c>
      <c r="B69" s="2">
        <v>234.18799999999999</v>
      </c>
      <c r="C69" s="2">
        <v>1.1879999999999999</v>
      </c>
      <c r="D69" s="1" t="s">
        <v>11</v>
      </c>
    </row>
    <row r="70" spans="1:4" x14ac:dyDescent="0.2">
      <c r="A70" s="2">
        <v>241</v>
      </c>
      <c r="B70" s="2">
        <v>242.45</v>
      </c>
      <c r="C70" s="2">
        <v>1.45</v>
      </c>
      <c r="D70" s="1" t="s">
        <v>11</v>
      </c>
    </row>
    <row r="71" spans="1:4" x14ac:dyDescent="0.2">
      <c r="A71" s="2">
        <v>247</v>
      </c>
      <c r="B71" s="2">
        <v>248.02799999999999</v>
      </c>
      <c r="C71" s="2">
        <v>1.028</v>
      </c>
      <c r="D71" s="1" t="s">
        <v>11</v>
      </c>
    </row>
    <row r="72" spans="1:4" x14ac:dyDescent="0.2">
      <c r="A72" s="2">
        <v>251</v>
      </c>
      <c r="B72" s="2">
        <v>252.66800000000001</v>
      </c>
      <c r="C72" s="2">
        <v>1.6679999999999999</v>
      </c>
      <c r="D72" s="1" t="s">
        <v>11</v>
      </c>
    </row>
    <row r="73" spans="1:4" x14ac:dyDescent="0.2">
      <c r="A73" s="2">
        <v>251</v>
      </c>
      <c r="B73" s="2">
        <v>252.505</v>
      </c>
      <c r="C73" s="2">
        <v>1.5049999999999999</v>
      </c>
      <c r="D73" s="1" t="s">
        <v>11</v>
      </c>
    </row>
    <row r="74" spans="1:4" x14ac:dyDescent="0.2">
      <c r="A74" s="2">
        <v>253</v>
      </c>
      <c r="B74" s="2">
        <v>254.88499999999999</v>
      </c>
      <c r="C74" s="2">
        <v>1.885</v>
      </c>
      <c r="D74" s="1" t="s">
        <v>11</v>
      </c>
    </row>
    <row r="75" spans="1:4" x14ac:dyDescent="0.2">
      <c r="A75" s="2">
        <v>254</v>
      </c>
      <c r="B75" s="2">
        <v>255.41</v>
      </c>
      <c r="C75" s="2">
        <v>1.41</v>
      </c>
      <c r="D75" s="1" t="s">
        <v>11</v>
      </c>
    </row>
    <row r="76" spans="1:4" x14ac:dyDescent="0.2">
      <c r="A76" s="2">
        <v>258</v>
      </c>
      <c r="B76" s="2">
        <v>259.26400000000001</v>
      </c>
      <c r="C76" s="2">
        <v>1.264</v>
      </c>
      <c r="D76" s="1" t="s">
        <v>11</v>
      </c>
    </row>
    <row r="77" spans="1:4" x14ac:dyDescent="0.2">
      <c r="A77" s="2">
        <v>266</v>
      </c>
      <c r="B77" s="2">
        <v>267.96600000000001</v>
      </c>
      <c r="C77" s="2">
        <v>1.966</v>
      </c>
      <c r="D77" s="1" t="s">
        <v>11</v>
      </c>
    </row>
    <row r="78" spans="1:4" x14ac:dyDescent="0.2">
      <c r="A78" s="2">
        <v>273</v>
      </c>
      <c r="B78" s="2">
        <v>274.99700000000001</v>
      </c>
      <c r="C78" s="2">
        <v>1.9970000000000001</v>
      </c>
      <c r="D78" s="1" t="s">
        <v>11</v>
      </c>
    </row>
    <row r="79" spans="1:4" x14ac:dyDescent="0.2">
      <c r="A79" s="2">
        <v>274</v>
      </c>
      <c r="B79" s="2">
        <v>275.67200000000003</v>
      </c>
      <c r="C79" s="2">
        <v>1.6719999999999999</v>
      </c>
      <c r="D79" s="1" t="s">
        <v>11</v>
      </c>
    </row>
    <row r="80" spans="1:4" x14ac:dyDescent="0.2">
      <c r="A80" s="2">
        <v>277</v>
      </c>
      <c r="B80" s="2">
        <v>278.43099999999998</v>
      </c>
      <c r="C80" s="2">
        <v>1.431</v>
      </c>
      <c r="D80" s="1" t="s">
        <v>11</v>
      </c>
    </row>
    <row r="81" spans="1:4" x14ac:dyDescent="0.2">
      <c r="A81" s="2">
        <v>281</v>
      </c>
      <c r="B81" s="2">
        <v>282.048</v>
      </c>
      <c r="C81" s="2">
        <v>1.048</v>
      </c>
      <c r="D81" s="1" t="s">
        <v>11</v>
      </c>
    </row>
    <row r="82" spans="1:4" x14ac:dyDescent="0.2">
      <c r="A82" s="2">
        <v>290</v>
      </c>
      <c r="B82" s="2">
        <v>291.46300000000002</v>
      </c>
      <c r="C82" s="2">
        <v>1.4630000000000001</v>
      </c>
      <c r="D82" s="1" t="s">
        <v>11</v>
      </c>
    </row>
    <row r="83" spans="1:4" x14ac:dyDescent="0.2">
      <c r="A83" s="2">
        <v>292</v>
      </c>
      <c r="B83" s="2">
        <v>293.50799999999998</v>
      </c>
      <c r="C83" s="2">
        <v>1.508</v>
      </c>
      <c r="D83" s="1" t="s">
        <v>11</v>
      </c>
    </row>
    <row r="84" spans="1:4" x14ac:dyDescent="0.2">
      <c r="A84" s="2">
        <v>295</v>
      </c>
      <c r="B84" s="2">
        <v>296.94299999999998</v>
      </c>
      <c r="C84" s="2">
        <v>1.9430000000000001</v>
      </c>
      <c r="D84" s="1" t="s">
        <v>11</v>
      </c>
    </row>
    <row r="85" spans="1:4" x14ac:dyDescent="0.2">
      <c r="A85" s="2">
        <v>298</v>
      </c>
      <c r="B85" s="2">
        <v>299.17099999999999</v>
      </c>
      <c r="C85" s="2">
        <v>1.171</v>
      </c>
      <c r="D85" s="1" t="s">
        <v>11</v>
      </c>
    </row>
    <row r="86" spans="1:4" x14ac:dyDescent="0.2">
      <c r="A86" s="2">
        <v>299</v>
      </c>
      <c r="B86" s="2">
        <v>300.31900000000002</v>
      </c>
      <c r="C86" s="2">
        <v>1.319</v>
      </c>
      <c r="D86" s="1" t="s">
        <v>11</v>
      </c>
    </row>
  </sheetData>
  <sortState xmlns:xlrd2="http://schemas.microsoft.com/office/spreadsheetml/2017/richdata2" ref="A2:D86">
    <sortCondition ref="D2:D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Speaker</vt:lpstr>
      <vt:lpstr>Speaker (Turns)</vt:lpstr>
      <vt:lpstr>Calcs</vt:lpstr>
      <vt:lpstr>Pauses</vt:lpstr>
      <vt:lpstr>Ideas</vt:lpstr>
      <vt:lpstr>All</vt:lpstr>
      <vt:lpstr>Speech</vt:lpstr>
      <vt:lpstr>Children</vt:lpstr>
      <vt:lpstr>Calcs!Print_Area</vt:lpstr>
      <vt:lpstr>Pauses!Print_Area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Jacobson</dc:creator>
  <cp:lastModifiedBy>Anna Jacobson</cp:lastModifiedBy>
  <cp:lastPrinted>2020-06-27T19:53:12Z</cp:lastPrinted>
  <dcterms:created xsi:type="dcterms:W3CDTF">2020-06-09T23:16:33Z</dcterms:created>
  <dcterms:modified xsi:type="dcterms:W3CDTF">2020-06-28T00:34:44Z</dcterms:modified>
</cp:coreProperties>
</file>