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cjacobson/Desktop/teacherprints/TestData/"/>
    </mc:Choice>
  </mc:AlternateContent>
  <xr:revisionPtr revIDLastSave="0" documentId="13_ncr:1_{51329304-CF80-E740-AA5E-32A3ABE5DD5F}" xr6:coauthVersionLast="45" xr6:coauthVersionMax="45" xr10:uidLastSave="{00000000-0000-0000-0000-000000000000}"/>
  <bookViews>
    <workbookView xWindow="30660" yWindow="2860" windowWidth="28100" windowHeight="16520" activeTab="2" xr2:uid="{50F0849A-D355-473C-9659-D0CF6017E6A0}"/>
  </bookViews>
  <sheets>
    <sheet name="Speaker" sheetId="5" r:id="rId1"/>
    <sheet name="Speaker (Turns)" sheetId="11" r:id="rId2"/>
    <sheet name="Calcs" sheetId="10" r:id="rId3"/>
    <sheet name="Pauses" sheetId="12" r:id="rId4"/>
    <sheet name="Ideas" sheetId="8" r:id="rId5"/>
    <sheet name="All" sheetId="1" r:id="rId6"/>
    <sheet name="Speech" sheetId="4" r:id="rId7"/>
    <sheet name="Children" sheetId="6" r:id="rId8"/>
  </sheets>
  <definedNames>
    <definedName name="_xlchart.v1.0" hidden="1">Pauses!$A$3:$A$140</definedName>
    <definedName name="_xlchart.v1.1" hidden="1">Pauses!$B$1:$B$2</definedName>
    <definedName name="_xlchart.v1.2" hidden="1">Pauses!$B$3:$B$140</definedName>
    <definedName name="_xlchart.v1.3" hidden="1">Pauses!$B$1</definedName>
    <definedName name="_xlchart.v1.4" hidden="1">Pauses!$B$2:$B$140</definedName>
    <definedName name="_xlchart.v1.5" hidden="1">Pauses!$F$2:$F$27</definedName>
    <definedName name="_xlnm.Print_Area" localSheetId="2">Calcs!$A$1:$K$24</definedName>
    <definedName name="_xlnm.Print_Area" localSheetId="3">Pauses!$I$17:$R$61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6" i="11" l="1"/>
  <c r="G7" i="11"/>
  <c r="M6" i="11"/>
  <c r="M7" i="11"/>
  <c r="M8" i="11"/>
  <c r="P4" i="11"/>
  <c r="P5" i="11"/>
  <c r="C5" i="11"/>
  <c r="C3" i="11"/>
  <c r="C4" i="11"/>
  <c r="C6" i="11"/>
  <c r="H6" i="11" s="1"/>
  <c r="C7" i="11"/>
  <c r="C8" i="11"/>
  <c r="E8" i="11" s="1"/>
  <c r="C9" i="11"/>
  <c r="C10" i="11"/>
  <c r="E10" i="11" s="1"/>
  <c r="C11" i="11"/>
  <c r="E11" i="11" s="1"/>
  <c r="C12" i="11"/>
  <c r="E12" i="11" s="1"/>
  <c r="C13" i="11"/>
  <c r="E13" i="11" s="1"/>
  <c r="C14" i="11"/>
  <c r="C15" i="11"/>
  <c r="E15" i="11" s="1"/>
  <c r="C16" i="11"/>
  <c r="E16" i="11" s="1"/>
  <c r="C17" i="11"/>
  <c r="C18" i="11"/>
  <c r="E18" i="11" s="1"/>
  <c r="C19" i="11"/>
  <c r="E19" i="11" s="1"/>
  <c r="C20" i="11"/>
  <c r="E20" i="11" s="1"/>
  <c r="C21" i="11"/>
  <c r="E21" i="11" s="1"/>
  <c r="C22" i="11"/>
  <c r="C23" i="11"/>
  <c r="E23" i="11" s="1"/>
  <c r="C24" i="11"/>
  <c r="E24" i="11" s="1"/>
  <c r="C25" i="11"/>
  <c r="C26" i="11"/>
  <c r="E26" i="11" s="1"/>
  <c r="C27" i="11"/>
  <c r="E27" i="11" s="1"/>
  <c r="C28" i="11"/>
  <c r="E28" i="11" s="1"/>
  <c r="C29" i="11"/>
  <c r="E29" i="11" s="1"/>
  <c r="C30" i="11"/>
  <c r="C31" i="11"/>
  <c r="E31" i="11" s="1"/>
  <c r="C32" i="11"/>
  <c r="E32" i="11" s="1"/>
  <c r="C33" i="11"/>
  <c r="C34" i="11"/>
  <c r="E34" i="11" s="1"/>
  <c r="C35" i="11"/>
  <c r="E35" i="11" s="1"/>
  <c r="C36" i="11"/>
  <c r="E36" i="11" s="1"/>
  <c r="C37" i="11"/>
  <c r="E37" i="11" s="1"/>
  <c r="C38" i="11"/>
  <c r="C39" i="11"/>
  <c r="E39" i="11" s="1"/>
  <c r="C40" i="11"/>
  <c r="C41" i="11"/>
  <c r="C42" i="11"/>
  <c r="E42" i="11" s="1"/>
  <c r="C43" i="11"/>
  <c r="E43" i="11" s="1"/>
  <c r="C44" i="11"/>
  <c r="E44" i="11" s="1"/>
  <c r="C45" i="11"/>
  <c r="E45" i="11" s="1"/>
  <c r="C46" i="11"/>
  <c r="C47" i="11"/>
  <c r="E47" i="11" s="1"/>
  <c r="C48" i="11"/>
  <c r="E48" i="11" s="1"/>
  <c r="C49" i="11"/>
  <c r="C50" i="11"/>
  <c r="E50" i="11" s="1"/>
  <c r="C51" i="11"/>
  <c r="E51" i="11" s="1"/>
  <c r="C52" i="11"/>
  <c r="E52" i="11" s="1"/>
  <c r="C53" i="11"/>
  <c r="E53" i="11" s="1"/>
  <c r="C54" i="11"/>
  <c r="C55" i="11"/>
  <c r="E55" i="11" s="1"/>
  <c r="C56" i="11"/>
  <c r="E56" i="11" s="1"/>
  <c r="C57" i="11"/>
  <c r="C58" i="11"/>
  <c r="E58" i="11" s="1"/>
  <c r="C59" i="11"/>
  <c r="E59" i="11" s="1"/>
  <c r="C60" i="11"/>
  <c r="E60" i="11" s="1"/>
  <c r="C61" i="11"/>
  <c r="E61" i="11" s="1"/>
  <c r="C62" i="11"/>
  <c r="C63" i="11"/>
  <c r="E63" i="11" s="1"/>
  <c r="C64" i="11"/>
  <c r="E64" i="11" s="1"/>
  <c r="C65" i="11"/>
  <c r="C66" i="11"/>
  <c r="E66" i="11" s="1"/>
  <c r="C67" i="11"/>
  <c r="E67" i="11" s="1"/>
  <c r="C68" i="11"/>
  <c r="E68" i="11" s="1"/>
  <c r="C69" i="11"/>
  <c r="E69" i="11" s="1"/>
  <c r="C70" i="11"/>
  <c r="C71" i="11"/>
  <c r="E71" i="11" s="1"/>
  <c r="C72" i="11"/>
  <c r="C73" i="11"/>
  <c r="C74" i="11"/>
  <c r="E74" i="11" s="1"/>
  <c r="C75" i="11"/>
  <c r="E75" i="11" s="1"/>
  <c r="C76" i="11"/>
  <c r="C77" i="11"/>
  <c r="E77" i="11" s="1"/>
  <c r="C78" i="11"/>
  <c r="C79" i="11"/>
  <c r="E79" i="11" s="1"/>
  <c r="C80" i="11"/>
  <c r="C81" i="11"/>
  <c r="C82" i="11"/>
  <c r="E82" i="11" s="1"/>
  <c r="C83" i="11"/>
  <c r="E83" i="11" s="1"/>
  <c r="C84" i="11"/>
  <c r="C85" i="11"/>
  <c r="E85" i="11" s="1"/>
  <c r="C86" i="11"/>
  <c r="C87" i="11"/>
  <c r="E87" i="11" s="1"/>
  <c r="C88" i="11"/>
  <c r="C89" i="11"/>
  <c r="H89" i="11" s="1"/>
  <c r="C90" i="11"/>
  <c r="E90" i="11" s="1"/>
  <c r="C91" i="11"/>
  <c r="E91" i="11" s="1"/>
  <c r="C92" i="11"/>
  <c r="C93" i="11"/>
  <c r="E93" i="11" s="1"/>
  <c r="C94" i="11"/>
  <c r="H94" i="11" s="1"/>
  <c r="C95" i="11"/>
  <c r="E95" i="11" s="1"/>
  <c r="C96" i="11"/>
  <c r="C97" i="11"/>
  <c r="H97" i="11" s="1"/>
  <c r="C98" i="11"/>
  <c r="E98" i="11" s="1"/>
  <c r="C99" i="11"/>
  <c r="E99" i="11" s="1"/>
  <c r="C100" i="11"/>
  <c r="C101" i="11"/>
  <c r="E101" i="11" s="1"/>
  <c r="C102" i="11"/>
  <c r="H102" i="11" s="1"/>
  <c r="C103" i="11"/>
  <c r="E103" i="11" s="1"/>
  <c r="C104" i="11"/>
  <c r="E104" i="11" s="1"/>
  <c r="C105" i="11"/>
  <c r="C106" i="11"/>
  <c r="E106" i="11" s="1"/>
  <c r="C107" i="11"/>
  <c r="C108" i="11"/>
  <c r="E108" i="11" s="1"/>
  <c r="C109" i="11"/>
  <c r="E109" i="11" s="1"/>
  <c r="C110" i="11"/>
  <c r="O110" i="11" s="1"/>
  <c r="C111" i="11"/>
  <c r="C112" i="11"/>
  <c r="E112" i="11" s="1"/>
  <c r="C113" i="11"/>
  <c r="H113" i="11" s="1"/>
  <c r="K113" i="11" s="1"/>
  <c r="C114" i="11"/>
  <c r="E114" i="11" s="1"/>
  <c r="C115" i="11"/>
  <c r="C116" i="11"/>
  <c r="E116" i="11" s="1"/>
  <c r="C117" i="11"/>
  <c r="E117" i="11" s="1"/>
  <c r="C118" i="11"/>
  <c r="O118" i="11" s="1"/>
  <c r="C119" i="11"/>
  <c r="C120" i="11"/>
  <c r="E120" i="11" s="1"/>
  <c r="C121" i="11"/>
  <c r="H121" i="11" s="1"/>
  <c r="K121" i="11" s="1"/>
  <c r="C122" i="11"/>
  <c r="E122" i="11" s="1"/>
  <c r="C123" i="11"/>
  <c r="C124" i="11"/>
  <c r="E124" i="11" s="1"/>
  <c r="C125" i="11"/>
  <c r="E125" i="11" s="1"/>
  <c r="C126" i="11"/>
  <c r="C127" i="11"/>
  <c r="C128" i="11"/>
  <c r="E128" i="11" s="1"/>
  <c r="C129" i="11"/>
  <c r="H129" i="11" s="1"/>
  <c r="K129" i="11" s="1"/>
  <c r="C130" i="11"/>
  <c r="E130" i="11" s="1"/>
  <c r="C131" i="11"/>
  <c r="C132" i="11"/>
  <c r="E132" i="11" s="1"/>
  <c r="C133" i="11"/>
  <c r="O133" i="11" s="1"/>
  <c r="C134" i="11"/>
  <c r="H134" i="11" s="1"/>
  <c r="C135" i="11"/>
  <c r="C136" i="11"/>
  <c r="E136" i="11" s="1"/>
  <c r="C137" i="11"/>
  <c r="O137" i="11" s="1"/>
  <c r="C138" i="11"/>
  <c r="E138" i="11" s="1"/>
  <c r="C139" i="11"/>
  <c r="E139" i="11" s="1"/>
  <c r="C140" i="11"/>
  <c r="E140" i="11" s="1"/>
  <c r="C141" i="11"/>
  <c r="H141" i="11" s="1"/>
  <c r="K141" i="11" s="1"/>
  <c r="C142" i="11"/>
  <c r="H142" i="11" s="1"/>
  <c r="C143" i="11"/>
  <c r="E143" i="11" s="1"/>
  <c r="C144" i="11"/>
  <c r="E144" i="11" s="1"/>
  <c r="C145" i="11"/>
  <c r="C146" i="11"/>
  <c r="E146" i="11" s="1"/>
  <c r="C147" i="11"/>
  <c r="E147" i="11" s="1"/>
  <c r="C148" i="11"/>
  <c r="E148" i="11" s="1"/>
  <c r="C149" i="11"/>
  <c r="H149" i="11" s="1"/>
  <c r="L149" i="11" s="1"/>
  <c r="C150" i="11"/>
  <c r="H150" i="11" s="1"/>
  <c r="K150" i="11" s="1"/>
  <c r="C151" i="11"/>
  <c r="E151" i="11" s="1"/>
  <c r="C152" i="11"/>
  <c r="E152" i="11" s="1"/>
  <c r="C153" i="11"/>
  <c r="C154" i="11"/>
  <c r="E154" i="11" s="1"/>
  <c r="C155" i="11"/>
  <c r="E155" i="11" s="1"/>
  <c r="C156" i="11"/>
  <c r="E156" i="11" s="1"/>
  <c r="C157" i="11"/>
  <c r="H157" i="11" s="1"/>
  <c r="L157" i="11" s="1"/>
  <c r="C158" i="11"/>
  <c r="O158" i="11" s="1"/>
  <c r="C159" i="11"/>
  <c r="E159" i="11" s="1"/>
  <c r="C160" i="11"/>
  <c r="E160" i="11" s="1"/>
  <c r="C161" i="11"/>
  <c r="C162" i="11"/>
  <c r="E162" i="11" s="1"/>
  <c r="C163" i="11"/>
  <c r="E163" i="11" s="1"/>
  <c r="C164" i="11"/>
  <c r="E164" i="11" s="1"/>
  <c r="C165" i="11"/>
  <c r="H165" i="11" s="1"/>
  <c r="L165" i="11" s="1"/>
  <c r="C166" i="11"/>
  <c r="H166" i="11" s="1"/>
  <c r="K166" i="11" s="1"/>
  <c r="C167" i="11"/>
  <c r="E167" i="11" s="1"/>
  <c r="C168" i="11"/>
  <c r="E168" i="11" s="1"/>
  <c r="C169" i="11"/>
  <c r="H169" i="11" s="1"/>
  <c r="L169" i="11" s="1"/>
  <c r="C170" i="11"/>
  <c r="E170" i="11" s="1"/>
  <c r="C171" i="11"/>
  <c r="E171" i="11" s="1"/>
  <c r="C172" i="11"/>
  <c r="E172" i="11" s="1"/>
  <c r="C173" i="11"/>
  <c r="H173" i="11" s="1"/>
  <c r="L173" i="11" s="1"/>
  <c r="C174" i="11"/>
  <c r="H174" i="11" s="1"/>
  <c r="K174" i="11" s="1"/>
  <c r="C175" i="11"/>
  <c r="E175" i="11" s="1"/>
  <c r="C176" i="11"/>
  <c r="E176" i="11" s="1"/>
  <c r="C177" i="11"/>
  <c r="H177" i="11" s="1"/>
  <c r="L177" i="11" s="1"/>
  <c r="C178" i="11"/>
  <c r="E178" i="11" s="1"/>
  <c r="C179" i="11"/>
  <c r="E179" i="11" s="1"/>
  <c r="C180" i="11"/>
  <c r="E180" i="11" s="1"/>
  <c r="C181" i="11"/>
  <c r="H181" i="11" s="1"/>
  <c r="K181" i="11" s="1"/>
  <c r="C182" i="11"/>
  <c r="H182" i="11" s="1"/>
  <c r="K182" i="11" s="1"/>
  <c r="C183" i="11"/>
  <c r="E183" i="11" s="1"/>
  <c r="C184" i="11"/>
  <c r="E184" i="11" s="1"/>
  <c r="C185" i="11"/>
  <c r="H185" i="11" s="1"/>
  <c r="C186" i="11"/>
  <c r="E186" i="11" s="1"/>
  <c r="C187" i="11"/>
  <c r="E187" i="11" s="1"/>
  <c r="C188" i="11"/>
  <c r="E188" i="11" s="1"/>
  <c r="C189" i="11"/>
  <c r="H189" i="11" s="1"/>
  <c r="L189" i="11" s="1"/>
  <c r="C190" i="11"/>
  <c r="H190" i="11" s="1"/>
  <c r="K190" i="11" s="1"/>
  <c r="C191" i="11"/>
  <c r="E191" i="11" s="1"/>
  <c r="C192" i="11"/>
  <c r="E192" i="11" s="1"/>
  <c r="C193" i="11"/>
  <c r="H193" i="11" s="1"/>
  <c r="L193" i="11" s="1"/>
  <c r="C194" i="11"/>
  <c r="E194" i="11" s="1"/>
  <c r="C195" i="11"/>
  <c r="E195" i="11" s="1"/>
  <c r="C196" i="11"/>
  <c r="E196" i="11" s="1"/>
  <c r="C197" i="11"/>
  <c r="H197" i="11" s="1"/>
  <c r="L197" i="11" s="1"/>
  <c r="C198" i="11"/>
  <c r="H198" i="11" s="1"/>
  <c r="K198" i="11" s="1"/>
  <c r="C199" i="11"/>
  <c r="E199" i="11" s="1"/>
  <c r="C200" i="11"/>
  <c r="C201" i="11"/>
  <c r="H201" i="11" s="1"/>
  <c r="C202" i="11"/>
  <c r="E202" i="11" s="1"/>
  <c r="C203" i="11"/>
  <c r="E203" i="11" s="1"/>
  <c r="C204" i="11"/>
  <c r="C205" i="11"/>
  <c r="E205" i="11" s="1"/>
  <c r="C206" i="11"/>
  <c r="H206" i="11" s="1"/>
  <c r="K206" i="11" s="1"/>
  <c r="C207" i="11"/>
  <c r="E207" i="11" s="1"/>
  <c r="C208" i="11"/>
  <c r="C209" i="11"/>
  <c r="H209" i="11" s="1"/>
  <c r="C210" i="11"/>
  <c r="E210" i="11" s="1"/>
  <c r="C211" i="11"/>
  <c r="E211" i="11" s="1"/>
  <c r="C212" i="11"/>
  <c r="O212" i="11" s="1"/>
  <c r="C213" i="11"/>
  <c r="E213" i="11" s="1"/>
  <c r="C214" i="11"/>
  <c r="H214" i="11" s="1"/>
  <c r="K214" i="11" s="1"/>
  <c r="C215" i="11"/>
  <c r="E215" i="11" s="1"/>
  <c r="C216" i="11"/>
  <c r="E216" i="11" s="1"/>
  <c r="C217" i="11"/>
  <c r="C218" i="11"/>
  <c r="E218" i="11" s="1"/>
  <c r="C219" i="11"/>
  <c r="E219" i="11" s="1"/>
  <c r="C220" i="11"/>
  <c r="E220" i="11" s="1"/>
  <c r="C221" i="11"/>
  <c r="E221" i="11" s="1"/>
  <c r="C222" i="11"/>
  <c r="C223" i="11"/>
  <c r="E223" i="11" s="1"/>
  <c r="C224" i="11"/>
  <c r="E224" i="11" s="1"/>
  <c r="C225" i="11"/>
  <c r="H225" i="11" s="1"/>
  <c r="L225" i="11" s="1"/>
  <c r="C226" i="11"/>
  <c r="E226" i="11" s="1"/>
  <c r="C227" i="11"/>
  <c r="E227" i="11" s="1"/>
  <c r="C228" i="11"/>
  <c r="E228" i="11" s="1"/>
  <c r="C229" i="11"/>
  <c r="E229" i="11" s="1"/>
  <c r="C230" i="11"/>
  <c r="H230" i="11" s="1"/>
  <c r="K230" i="11" s="1"/>
  <c r="C231" i="11"/>
  <c r="E231" i="11" s="1"/>
  <c r="C232" i="11"/>
  <c r="E232" i="11" s="1"/>
  <c r="C233" i="11"/>
  <c r="C234" i="11"/>
  <c r="E234" i="11" s="1"/>
  <c r="C235" i="11"/>
  <c r="E235" i="11" s="1"/>
  <c r="C236" i="11"/>
  <c r="E236" i="11" s="1"/>
  <c r="C237" i="11"/>
  <c r="E237" i="11" s="1"/>
  <c r="C238" i="11"/>
  <c r="C239" i="11"/>
  <c r="E239" i="11" s="1"/>
  <c r="C240" i="11"/>
  <c r="E240" i="11" s="1"/>
  <c r="C241" i="11"/>
  <c r="C242" i="11"/>
  <c r="E242" i="11" s="1"/>
  <c r="C243" i="11"/>
  <c r="E243" i="11" s="1"/>
  <c r="C244" i="11"/>
  <c r="E244" i="11" s="1"/>
  <c r="C245" i="11"/>
  <c r="E245" i="11" s="1"/>
  <c r="C246" i="11"/>
  <c r="C247" i="11"/>
  <c r="E247" i="11" s="1"/>
  <c r="C248" i="11"/>
  <c r="E248" i="11" s="1"/>
  <c r="C249" i="11"/>
  <c r="C250" i="11"/>
  <c r="E250" i="11" s="1"/>
  <c r="C251" i="11"/>
  <c r="E251" i="11" s="1"/>
  <c r="C252" i="11"/>
  <c r="E252" i="11" s="1"/>
  <c r="C253" i="11"/>
  <c r="E253" i="11" s="1"/>
  <c r="C2" i="11"/>
  <c r="O2" i="11" s="1"/>
  <c r="E3" i="11"/>
  <c r="E4" i="11"/>
  <c r="E6" i="11"/>
  <c r="E9" i="11"/>
  <c r="E14" i="11"/>
  <c r="E17" i="11"/>
  <c r="E22" i="11"/>
  <c r="E25" i="11"/>
  <c r="E30" i="11"/>
  <c r="E33" i="11"/>
  <c r="E38" i="11"/>
  <c r="E41" i="11"/>
  <c r="E46" i="11"/>
  <c r="E49" i="11"/>
  <c r="E54" i="11"/>
  <c r="E57" i="11"/>
  <c r="E62" i="11"/>
  <c r="E65" i="11"/>
  <c r="E70" i="11"/>
  <c r="E73" i="11"/>
  <c r="E78" i="11"/>
  <c r="E81" i="11"/>
  <c r="E86" i="11"/>
  <c r="E89" i="11"/>
  <c r="E94" i="11"/>
  <c r="E97" i="11"/>
  <c r="E102" i="11"/>
  <c r="E105" i="11"/>
  <c r="E110" i="11"/>
  <c r="E113" i="11"/>
  <c r="E118" i="11"/>
  <c r="E121" i="11"/>
  <c r="E126" i="11"/>
  <c r="E129" i="11"/>
  <c r="E134" i="11"/>
  <c r="E137" i="11"/>
  <c r="E142" i="11"/>
  <c r="E145" i="11"/>
  <c r="E150" i="11"/>
  <c r="E153" i="11"/>
  <c r="E158" i="11"/>
  <c r="E161" i="11"/>
  <c r="E166" i="11"/>
  <c r="E169" i="11"/>
  <c r="E174" i="11"/>
  <c r="E177" i="11"/>
  <c r="E182" i="11"/>
  <c r="E185" i="11"/>
  <c r="E190" i="11"/>
  <c r="E193" i="11"/>
  <c r="E198" i="11"/>
  <c r="E201" i="11"/>
  <c r="E206" i="11"/>
  <c r="E209" i="11"/>
  <c r="E214" i="11"/>
  <c r="E217" i="11"/>
  <c r="E222" i="11"/>
  <c r="E225" i="11"/>
  <c r="E230" i="11"/>
  <c r="E233" i="11"/>
  <c r="E238" i="11"/>
  <c r="E241" i="11"/>
  <c r="E246" i="11"/>
  <c r="E249" i="11"/>
  <c r="E2" i="11"/>
  <c r="M5" i="11"/>
  <c r="M9" i="11"/>
  <c r="M10" i="11"/>
  <c r="M11" i="11"/>
  <c r="P2" i="11"/>
  <c r="N2" i="11"/>
  <c r="F3" i="11"/>
  <c r="F4" i="11"/>
  <c r="G5" i="11" s="1"/>
  <c r="F5" i="11"/>
  <c r="F6" i="11"/>
  <c r="F7" i="11"/>
  <c r="G8" i="11" s="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G21" i="11" s="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G40" i="11" s="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G53" i="11" s="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G72" i="11" s="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G85" i="11" s="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G117" i="11" s="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G136" i="11" s="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G149" i="11" s="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G181" i="11" s="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G213" i="11" s="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G245" i="11" s="1"/>
  <c r="F245" i="11"/>
  <c r="F246" i="11"/>
  <c r="F247" i="11"/>
  <c r="F248" i="11"/>
  <c r="F249" i="11"/>
  <c r="F250" i="11"/>
  <c r="F251" i="11"/>
  <c r="F252" i="11"/>
  <c r="F253" i="11"/>
  <c r="F2" i="11"/>
  <c r="H3" i="11"/>
  <c r="H4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3" i="11"/>
  <c r="H74" i="11"/>
  <c r="H75" i="11"/>
  <c r="H78" i="11"/>
  <c r="H81" i="11"/>
  <c r="H86" i="11"/>
  <c r="H87" i="11"/>
  <c r="H91" i="11"/>
  <c r="H93" i="11"/>
  <c r="H98" i="11"/>
  <c r="H101" i="11"/>
  <c r="H103" i="11"/>
  <c r="G104" i="11"/>
  <c r="H105" i="11"/>
  <c r="H110" i="11"/>
  <c r="K110" i="11" s="1"/>
  <c r="H112" i="11"/>
  <c r="K112" i="11" s="1"/>
  <c r="H117" i="11"/>
  <c r="K117" i="11" s="1"/>
  <c r="H118" i="11"/>
  <c r="K118" i="11" s="1"/>
  <c r="H125" i="11"/>
  <c r="K125" i="11" s="1"/>
  <c r="H126" i="11"/>
  <c r="K126" i="11" s="1"/>
  <c r="H128" i="11"/>
  <c r="K128" i="11" s="1"/>
  <c r="H130" i="11"/>
  <c r="K130" i="11" s="1"/>
  <c r="H133" i="11"/>
  <c r="K133" i="11" s="1"/>
  <c r="H137" i="11"/>
  <c r="L137" i="11" s="1"/>
  <c r="H138" i="11"/>
  <c r="K138" i="11" s="1"/>
  <c r="H145" i="11"/>
  <c r="L145" i="11" s="1"/>
  <c r="H146" i="11"/>
  <c r="K146" i="11" s="1"/>
  <c r="H153" i="11"/>
  <c r="L153" i="11" s="1"/>
  <c r="H154" i="11"/>
  <c r="K154" i="11" s="1"/>
  <c r="H161" i="11"/>
  <c r="L161" i="11" s="1"/>
  <c r="H162" i="11"/>
  <c r="K162" i="11" s="1"/>
  <c r="G168" i="11"/>
  <c r="H168" i="11"/>
  <c r="L168" i="11" s="1"/>
  <c r="H171" i="11"/>
  <c r="L171" i="11" s="1"/>
  <c r="H172" i="11"/>
  <c r="L172" i="11" s="1"/>
  <c r="H175" i="11"/>
  <c r="L175" i="11" s="1"/>
  <c r="H176" i="11"/>
  <c r="K176" i="11" s="1"/>
  <c r="H179" i="11"/>
  <c r="L179" i="11" s="1"/>
  <c r="H180" i="11"/>
  <c r="K180" i="11" s="1"/>
  <c r="H183" i="11"/>
  <c r="L183" i="11" s="1"/>
  <c r="H184" i="11"/>
  <c r="K184" i="11" s="1"/>
  <c r="H187" i="11"/>
  <c r="L187" i="11" s="1"/>
  <c r="H188" i="11"/>
  <c r="K188" i="11" s="1"/>
  <c r="H191" i="11"/>
  <c r="L191" i="11" s="1"/>
  <c r="H192" i="11"/>
  <c r="K192" i="11" s="1"/>
  <c r="H195" i="11"/>
  <c r="L195" i="11" s="1"/>
  <c r="H196" i="11"/>
  <c r="K196" i="11" s="1"/>
  <c r="H199" i="11"/>
  <c r="L199" i="11" s="1"/>
  <c r="G200" i="11"/>
  <c r="H203" i="11"/>
  <c r="L203" i="11" s="1"/>
  <c r="H205" i="11"/>
  <c r="L205" i="11" s="1"/>
  <c r="H210" i="11"/>
  <c r="K210" i="11" s="1"/>
  <c r="H213" i="11"/>
  <c r="L213" i="11" s="1"/>
  <c r="H215" i="11"/>
  <c r="L215" i="11" s="1"/>
  <c r="H217" i="11"/>
  <c r="L217" i="11" s="1"/>
  <c r="H218" i="11"/>
  <c r="K218" i="11" s="1"/>
  <c r="H219" i="11"/>
  <c r="L219" i="11" s="1"/>
  <c r="H222" i="11"/>
  <c r="K222" i="11" s="1"/>
  <c r="H223" i="11"/>
  <c r="L223" i="11" s="1"/>
  <c r="H227" i="11"/>
  <c r="L227" i="11" s="1"/>
  <c r="H229" i="11"/>
  <c r="L229" i="11" s="1"/>
  <c r="H231" i="11"/>
  <c r="L231" i="11" s="1"/>
  <c r="G232" i="11"/>
  <c r="H233" i="11"/>
  <c r="L233" i="11" s="1"/>
  <c r="H238" i="11"/>
  <c r="K238" i="11" s="1"/>
  <c r="H241" i="11"/>
  <c r="L241" i="11" s="1"/>
  <c r="H246" i="11"/>
  <c r="K246" i="11" s="1"/>
  <c r="H249" i="11"/>
  <c r="L249" i="11" s="1"/>
  <c r="I107" i="11"/>
  <c r="M107" i="11"/>
  <c r="N107" i="11"/>
  <c r="O107" i="11"/>
  <c r="P107" i="11"/>
  <c r="I108" i="11"/>
  <c r="M108" i="11"/>
  <c r="N108" i="11"/>
  <c r="O108" i="11"/>
  <c r="P108" i="11"/>
  <c r="I109" i="11"/>
  <c r="M109" i="11"/>
  <c r="N109" i="11"/>
  <c r="O109" i="11"/>
  <c r="P109" i="11"/>
  <c r="I110" i="11"/>
  <c r="M110" i="11"/>
  <c r="N110" i="11"/>
  <c r="P110" i="11"/>
  <c r="I111" i="11"/>
  <c r="M111" i="11"/>
  <c r="N111" i="11"/>
  <c r="O111" i="11"/>
  <c r="P111" i="11"/>
  <c r="I112" i="11"/>
  <c r="M112" i="11"/>
  <c r="N112" i="11"/>
  <c r="O112" i="11"/>
  <c r="P112" i="11"/>
  <c r="I113" i="11"/>
  <c r="M113" i="11"/>
  <c r="N113" i="11"/>
  <c r="O113" i="11"/>
  <c r="P113" i="11"/>
  <c r="I114" i="11"/>
  <c r="M114" i="11"/>
  <c r="N114" i="11"/>
  <c r="P114" i="11"/>
  <c r="I115" i="11"/>
  <c r="M115" i="11"/>
  <c r="N115" i="11"/>
  <c r="O115" i="11"/>
  <c r="P115" i="11"/>
  <c r="I116" i="11"/>
  <c r="M116" i="11"/>
  <c r="N116" i="11"/>
  <c r="O116" i="11"/>
  <c r="P116" i="11"/>
  <c r="I117" i="11"/>
  <c r="M117" i="11"/>
  <c r="N117" i="11"/>
  <c r="O117" i="11"/>
  <c r="P117" i="11"/>
  <c r="I118" i="11"/>
  <c r="M118" i="11"/>
  <c r="N118" i="11"/>
  <c r="P118" i="11"/>
  <c r="I119" i="11"/>
  <c r="M119" i="11"/>
  <c r="N119" i="11"/>
  <c r="O119" i="11"/>
  <c r="P119" i="11"/>
  <c r="I120" i="11"/>
  <c r="M120" i="11"/>
  <c r="N120" i="11"/>
  <c r="O120" i="11"/>
  <c r="P120" i="11"/>
  <c r="I121" i="11"/>
  <c r="M121" i="11"/>
  <c r="N121" i="11"/>
  <c r="O121" i="11"/>
  <c r="P121" i="11"/>
  <c r="I122" i="11"/>
  <c r="M122" i="11"/>
  <c r="N122" i="11"/>
  <c r="P122" i="11"/>
  <c r="I123" i="11"/>
  <c r="M123" i="11"/>
  <c r="N123" i="11"/>
  <c r="O123" i="11"/>
  <c r="P123" i="11"/>
  <c r="I124" i="11"/>
  <c r="M124" i="11"/>
  <c r="N124" i="11"/>
  <c r="P124" i="11"/>
  <c r="I125" i="11"/>
  <c r="M125" i="11"/>
  <c r="N125" i="11"/>
  <c r="O125" i="11"/>
  <c r="P125" i="11"/>
  <c r="I126" i="11"/>
  <c r="M126" i="11"/>
  <c r="N126" i="11"/>
  <c r="O126" i="11"/>
  <c r="P126" i="11"/>
  <c r="I127" i="11"/>
  <c r="M127" i="11"/>
  <c r="N127" i="11"/>
  <c r="O127" i="11"/>
  <c r="P127" i="11"/>
  <c r="I128" i="11"/>
  <c r="M128" i="11"/>
  <c r="N128" i="11"/>
  <c r="P128" i="11"/>
  <c r="I129" i="11"/>
  <c r="M129" i="11"/>
  <c r="N129" i="11"/>
  <c r="P129" i="11"/>
  <c r="I130" i="11"/>
  <c r="M130" i="11"/>
  <c r="N130" i="11"/>
  <c r="O130" i="11"/>
  <c r="P130" i="11"/>
  <c r="I131" i="11"/>
  <c r="M131" i="11"/>
  <c r="N131" i="11"/>
  <c r="O131" i="11"/>
  <c r="P131" i="11"/>
  <c r="I132" i="11"/>
  <c r="M132" i="11"/>
  <c r="N132" i="11"/>
  <c r="P132" i="11"/>
  <c r="I133" i="11"/>
  <c r="M133" i="11"/>
  <c r="N133" i="11"/>
  <c r="P133" i="11"/>
  <c r="I134" i="11"/>
  <c r="M134" i="11"/>
  <c r="N134" i="11"/>
  <c r="O134" i="11"/>
  <c r="P134" i="11"/>
  <c r="I135" i="11"/>
  <c r="M135" i="11"/>
  <c r="N135" i="11"/>
  <c r="O135" i="11"/>
  <c r="P135" i="11"/>
  <c r="I136" i="11"/>
  <c r="M136" i="11"/>
  <c r="N136" i="11"/>
  <c r="O136" i="11"/>
  <c r="P136" i="11"/>
  <c r="I137" i="11"/>
  <c r="M137" i="11"/>
  <c r="N137" i="11"/>
  <c r="P137" i="11"/>
  <c r="I138" i="11"/>
  <c r="M138" i="11"/>
  <c r="N138" i="11"/>
  <c r="O138" i="11"/>
  <c r="P138" i="11"/>
  <c r="I139" i="11"/>
  <c r="M139" i="11"/>
  <c r="N139" i="11"/>
  <c r="O139" i="11"/>
  <c r="P139" i="11"/>
  <c r="I140" i="11"/>
  <c r="M140" i="11"/>
  <c r="N140" i="11"/>
  <c r="P140" i="11"/>
  <c r="I141" i="11"/>
  <c r="M141" i="11"/>
  <c r="N141" i="11"/>
  <c r="P141" i="11"/>
  <c r="I142" i="11"/>
  <c r="M142" i="11"/>
  <c r="N142" i="11"/>
  <c r="O142" i="11"/>
  <c r="P142" i="11"/>
  <c r="I143" i="11"/>
  <c r="M143" i="11"/>
  <c r="N143" i="11"/>
  <c r="P143" i="11"/>
  <c r="I144" i="11"/>
  <c r="M144" i="11"/>
  <c r="N144" i="11"/>
  <c r="P144" i="11"/>
  <c r="I145" i="11"/>
  <c r="M145" i="11"/>
  <c r="N145" i="11"/>
  <c r="O145" i="11"/>
  <c r="P145" i="11"/>
  <c r="I146" i="11"/>
  <c r="M146" i="11"/>
  <c r="N146" i="11"/>
  <c r="P146" i="11"/>
  <c r="I147" i="11"/>
  <c r="M147" i="11"/>
  <c r="N147" i="11"/>
  <c r="P147" i="11"/>
  <c r="I148" i="11"/>
  <c r="M148" i="11"/>
  <c r="N148" i="11"/>
  <c r="P148" i="11"/>
  <c r="I149" i="11"/>
  <c r="M149" i="11"/>
  <c r="N149" i="11"/>
  <c r="P149" i="11"/>
  <c r="I150" i="11"/>
  <c r="M150" i="11"/>
  <c r="N150" i="11"/>
  <c r="O150" i="11"/>
  <c r="P150" i="11"/>
  <c r="I151" i="11"/>
  <c r="M151" i="11"/>
  <c r="N151" i="11"/>
  <c r="P151" i="11"/>
  <c r="I152" i="11"/>
  <c r="M152" i="11"/>
  <c r="N152" i="11"/>
  <c r="P152" i="11"/>
  <c r="I153" i="11"/>
  <c r="M153" i="11"/>
  <c r="N153" i="11"/>
  <c r="O153" i="11"/>
  <c r="P153" i="11"/>
  <c r="I154" i="11"/>
  <c r="M154" i="11"/>
  <c r="N154" i="11"/>
  <c r="P154" i="11"/>
  <c r="I155" i="11"/>
  <c r="M155" i="11"/>
  <c r="N155" i="11"/>
  <c r="O155" i="11"/>
  <c r="P155" i="11"/>
  <c r="I156" i="11"/>
  <c r="M156" i="11"/>
  <c r="N156" i="11"/>
  <c r="O156" i="11"/>
  <c r="P156" i="11"/>
  <c r="I157" i="11"/>
  <c r="M157" i="11"/>
  <c r="N157" i="11"/>
  <c r="O157" i="11"/>
  <c r="P157" i="11"/>
  <c r="I158" i="11"/>
  <c r="M158" i="11"/>
  <c r="N158" i="11"/>
  <c r="P158" i="11"/>
  <c r="I159" i="11"/>
  <c r="M159" i="11"/>
  <c r="N159" i="11"/>
  <c r="O159" i="11"/>
  <c r="P159" i="11"/>
  <c r="I160" i="11"/>
  <c r="M160" i="11"/>
  <c r="N160" i="11"/>
  <c r="O160" i="11"/>
  <c r="P160" i="11"/>
  <c r="I161" i="11"/>
  <c r="M161" i="11"/>
  <c r="N161" i="11"/>
  <c r="O161" i="11"/>
  <c r="P161" i="11"/>
  <c r="I162" i="11"/>
  <c r="M162" i="11"/>
  <c r="N162" i="11"/>
  <c r="P162" i="11"/>
  <c r="I163" i="11"/>
  <c r="M163" i="11"/>
  <c r="N163" i="11"/>
  <c r="O163" i="11"/>
  <c r="P163" i="11"/>
  <c r="I164" i="11"/>
  <c r="M164" i="11"/>
  <c r="N164" i="11"/>
  <c r="P164" i="11"/>
  <c r="I165" i="11"/>
  <c r="M165" i="11"/>
  <c r="N165" i="11"/>
  <c r="O165" i="11"/>
  <c r="P165" i="11"/>
  <c r="I166" i="11"/>
  <c r="M166" i="11"/>
  <c r="N166" i="11"/>
  <c r="O166" i="11"/>
  <c r="P166" i="11"/>
  <c r="I167" i="11"/>
  <c r="M167" i="11"/>
  <c r="N167" i="11"/>
  <c r="O167" i="11"/>
  <c r="P167" i="11"/>
  <c r="I168" i="11"/>
  <c r="M168" i="11"/>
  <c r="N168" i="11"/>
  <c r="P168" i="11"/>
  <c r="I169" i="11"/>
  <c r="M169" i="11"/>
  <c r="N169" i="11"/>
  <c r="O169" i="11"/>
  <c r="P169" i="11"/>
  <c r="I170" i="11"/>
  <c r="M170" i="11"/>
  <c r="N170" i="11"/>
  <c r="O170" i="11"/>
  <c r="P170" i="11"/>
  <c r="I171" i="11"/>
  <c r="M171" i="11"/>
  <c r="N171" i="11"/>
  <c r="P171" i="11"/>
  <c r="I172" i="11"/>
  <c r="M172" i="11"/>
  <c r="N172" i="11"/>
  <c r="P172" i="11"/>
  <c r="I173" i="11"/>
  <c r="M173" i="11"/>
  <c r="N173" i="11"/>
  <c r="P173" i="11"/>
  <c r="I174" i="11"/>
  <c r="L174" i="11"/>
  <c r="M174" i="11"/>
  <c r="N174" i="11"/>
  <c r="O174" i="11"/>
  <c r="P174" i="11"/>
  <c r="I175" i="11"/>
  <c r="M175" i="11"/>
  <c r="N175" i="11"/>
  <c r="O175" i="11"/>
  <c r="P175" i="11"/>
  <c r="I176" i="11"/>
  <c r="M176" i="11"/>
  <c r="N176" i="11"/>
  <c r="O176" i="11"/>
  <c r="P176" i="11"/>
  <c r="I177" i="11"/>
  <c r="K177" i="11"/>
  <c r="M177" i="11"/>
  <c r="N177" i="11"/>
  <c r="O177" i="11"/>
  <c r="P177" i="11"/>
  <c r="I178" i="11"/>
  <c r="M178" i="11"/>
  <c r="N178" i="11"/>
  <c r="P178" i="11"/>
  <c r="I179" i="11"/>
  <c r="M179" i="11"/>
  <c r="N179" i="11"/>
  <c r="P179" i="11"/>
  <c r="I180" i="11"/>
  <c r="M180" i="11"/>
  <c r="N180" i="11"/>
  <c r="P180" i="11"/>
  <c r="I181" i="11"/>
  <c r="M181" i="11"/>
  <c r="N181" i="11"/>
  <c r="P181" i="11"/>
  <c r="I182" i="11"/>
  <c r="M182" i="11"/>
  <c r="N182" i="11"/>
  <c r="O182" i="11"/>
  <c r="P182" i="11"/>
  <c r="I183" i="11"/>
  <c r="M183" i="11"/>
  <c r="N183" i="11"/>
  <c r="P183" i="11"/>
  <c r="I184" i="11"/>
  <c r="M184" i="11"/>
  <c r="N184" i="11"/>
  <c r="P184" i="11"/>
  <c r="I185" i="11"/>
  <c r="M185" i="11"/>
  <c r="N185" i="11"/>
  <c r="P185" i="11"/>
  <c r="I186" i="11"/>
  <c r="M186" i="11"/>
  <c r="N186" i="11"/>
  <c r="P186" i="11"/>
  <c r="I187" i="11"/>
  <c r="M187" i="11"/>
  <c r="N187" i="11"/>
  <c r="P187" i="11"/>
  <c r="I188" i="11"/>
  <c r="M188" i="11"/>
  <c r="N188" i="11"/>
  <c r="P188" i="11"/>
  <c r="I189" i="11"/>
  <c r="M189" i="11"/>
  <c r="N189" i="11"/>
  <c r="O189" i="11"/>
  <c r="P189" i="11"/>
  <c r="I190" i="11"/>
  <c r="M190" i="11"/>
  <c r="N190" i="11"/>
  <c r="O190" i="11"/>
  <c r="P190" i="11"/>
  <c r="I191" i="11"/>
  <c r="M191" i="11"/>
  <c r="N191" i="11"/>
  <c r="P191" i="11"/>
  <c r="I192" i="11"/>
  <c r="M192" i="11"/>
  <c r="N192" i="11"/>
  <c r="P192" i="11"/>
  <c r="I193" i="11"/>
  <c r="M193" i="11"/>
  <c r="N193" i="11"/>
  <c r="P193" i="11"/>
  <c r="I194" i="11"/>
  <c r="M194" i="11"/>
  <c r="N194" i="11"/>
  <c r="P194" i="11"/>
  <c r="I195" i="11"/>
  <c r="M195" i="11"/>
  <c r="N195" i="11"/>
  <c r="P195" i="11"/>
  <c r="I196" i="11"/>
  <c r="M196" i="11"/>
  <c r="N196" i="11"/>
  <c r="P196" i="11"/>
  <c r="I197" i="11"/>
  <c r="M197" i="11"/>
  <c r="N197" i="11"/>
  <c r="O197" i="11"/>
  <c r="P197" i="11"/>
  <c r="I198" i="11"/>
  <c r="M198" i="11"/>
  <c r="N198" i="11"/>
  <c r="O198" i="11"/>
  <c r="P198" i="11"/>
  <c r="I199" i="11"/>
  <c r="M199" i="11"/>
  <c r="N199" i="11"/>
  <c r="P199" i="11"/>
  <c r="I200" i="11"/>
  <c r="M200" i="11"/>
  <c r="N200" i="11"/>
  <c r="P200" i="11"/>
  <c r="I201" i="11"/>
  <c r="M201" i="11"/>
  <c r="N201" i="11"/>
  <c r="P201" i="11"/>
  <c r="I202" i="11"/>
  <c r="M202" i="11"/>
  <c r="N202" i="11"/>
  <c r="O202" i="11"/>
  <c r="P202" i="11"/>
  <c r="I203" i="11"/>
  <c r="M203" i="11"/>
  <c r="N203" i="11"/>
  <c r="O203" i="11"/>
  <c r="P203" i="11"/>
  <c r="I204" i="11"/>
  <c r="M204" i="11"/>
  <c r="N204" i="11"/>
  <c r="O204" i="11"/>
  <c r="P204" i="11"/>
  <c r="I205" i="11"/>
  <c r="M205" i="11"/>
  <c r="N205" i="11"/>
  <c r="O205" i="11"/>
  <c r="P205" i="11"/>
  <c r="I206" i="11"/>
  <c r="M206" i="11"/>
  <c r="N206" i="11"/>
  <c r="O206" i="11"/>
  <c r="P206" i="11"/>
  <c r="I207" i="11"/>
  <c r="M207" i="11"/>
  <c r="N207" i="11"/>
  <c r="O207" i="11"/>
  <c r="P207" i="11"/>
  <c r="I208" i="11"/>
  <c r="M208" i="11"/>
  <c r="N208" i="11"/>
  <c r="P208" i="11"/>
  <c r="I209" i="11"/>
  <c r="M209" i="11"/>
  <c r="N209" i="11"/>
  <c r="O209" i="11"/>
  <c r="P209" i="11"/>
  <c r="I210" i="11"/>
  <c r="M210" i="11"/>
  <c r="N210" i="11"/>
  <c r="O210" i="11"/>
  <c r="P210" i="11"/>
  <c r="I211" i="11"/>
  <c r="M211" i="11"/>
  <c r="N211" i="11"/>
  <c r="P211" i="11"/>
  <c r="I212" i="11"/>
  <c r="M212" i="11"/>
  <c r="N212" i="11"/>
  <c r="P212" i="11"/>
  <c r="I213" i="11"/>
  <c r="M213" i="11"/>
  <c r="N213" i="11"/>
  <c r="O213" i="11"/>
  <c r="P213" i="11"/>
  <c r="I214" i="11"/>
  <c r="M214" i="11"/>
  <c r="N214" i="11"/>
  <c r="P214" i="11"/>
  <c r="I215" i="11"/>
  <c r="M215" i="11"/>
  <c r="N215" i="11"/>
  <c r="P215" i="11"/>
  <c r="I216" i="11"/>
  <c r="M216" i="11"/>
  <c r="N216" i="11"/>
  <c r="P216" i="11"/>
  <c r="I217" i="11"/>
  <c r="K217" i="11"/>
  <c r="M217" i="11"/>
  <c r="N217" i="11"/>
  <c r="O217" i="11"/>
  <c r="P217" i="11"/>
  <c r="I218" i="11"/>
  <c r="M218" i="11"/>
  <c r="N218" i="11"/>
  <c r="O218" i="11"/>
  <c r="P218" i="11"/>
  <c r="I219" i="11"/>
  <c r="M219" i="11"/>
  <c r="N219" i="11"/>
  <c r="P219" i="11"/>
  <c r="I220" i="11"/>
  <c r="M220" i="11"/>
  <c r="N220" i="11"/>
  <c r="P220" i="11"/>
  <c r="I221" i="11"/>
  <c r="M221" i="11"/>
  <c r="N221" i="11"/>
  <c r="O221" i="11"/>
  <c r="P221" i="11"/>
  <c r="I222" i="11"/>
  <c r="M222" i="11"/>
  <c r="N222" i="11"/>
  <c r="O222" i="11"/>
  <c r="P222" i="11"/>
  <c r="I223" i="11"/>
  <c r="M223" i="11"/>
  <c r="N223" i="11"/>
  <c r="P223" i="11"/>
  <c r="I224" i="11"/>
  <c r="M224" i="11"/>
  <c r="N224" i="11"/>
  <c r="P224" i="11"/>
  <c r="I225" i="11"/>
  <c r="M225" i="11"/>
  <c r="N225" i="11"/>
  <c r="O225" i="11"/>
  <c r="P225" i="11"/>
  <c r="I226" i="11"/>
  <c r="M226" i="11"/>
  <c r="N226" i="11"/>
  <c r="O226" i="11"/>
  <c r="P226" i="11"/>
  <c r="I227" i="11"/>
  <c r="M227" i="11"/>
  <c r="N227" i="11"/>
  <c r="P227" i="11"/>
  <c r="I228" i="11"/>
  <c r="M228" i="11"/>
  <c r="N228" i="11"/>
  <c r="P228" i="11"/>
  <c r="I229" i="11"/>
  <c r="M229" i="11"/>
  <c r="N229" i="11"/>
  <c r="O229" i="11"/>
  <c r="P229" i="11"/>
  <c r="I230" i="11"/>
  <c r="M230" i="11"/>
  <c r="N230" i="11"/>
  <c r="O230" i="11"/>
  <c r="P230" i="11"/>
  <c r="I231" i="11"/>
  <c r="M231" i="11"/>
  <c r="N231" i="11"/>
  <c r="P231" i="11"/>
  <c r="I232" i="11"/>
  <c r="M232" i="11"/>
  <c r="N232" i="11"/>
  <c r="P232" i="11"/>
  <c r="I233" i="11"/>
  <c r="M233" i="11"/>
  <c r="N233" i="11"/>
  <c r="O233" i="11"/>
  <c r="P233" i="11"/>
  <c r="I234" i="11"/>
  <c r="M234" i="11"/>
  <c r="N234" i="11"/>
  <c r="O234" i="11"/>
  <c r="P234" i="11"/>
  <c r="I235" i="11"/>
  <c r="M235" i="11"/>
  <c r="N235" i="11"/>
  <c r="O235" i="11"/>
  <c r="P235" i="11"/>
  <c r="I236" i="11"/>
  <c r="M236" i="11"/>
  <c r="N236" i="11"/>
  <c r="O236" i="11"/>
  <c r="P236" i="11"/>
  <c r="I237" i="11"/>
  <c r="M237" i="11"/>
  <c r="N237" i="11"/>
  <c r="O237" i="11"/>
  <c r="P237" i="11"/>
  <c r="I238" i="11"/>
  <c r="M238" i="11"/>
  <c r="N238" i="11"/>
  <c r="O238" i="11"/>
  <c r="P238" i="11"/>
  <c r="I239" i="11"/>
  <c r="M239" i="11"/>
  <c r="N239" i="11"/>
  <c r="O239" i="11"/>
  <c r="P239" i="11"/>
  <c r="I240" i="11"/>
  <c r="M240" i="11"/>
  <c r="N240" i="11"/>
  <c r="P240" i="11"/>
  <c r="I241" i="11"/>
  <c r="K241" i="11"/>
  <c r="M241" i="11"/>
  <c r="N241" i="11"/>
  <c r="O241" i="11"/>
  <c r="P241" i="11"/>
  <c r="I242" i="11"/>
  <c r="M242" i="11"/>
  <c r="N242" i="11"/>
  <c r="O242" i="11"/>
  <c r="P242" i="11"/>
  <c r="I243" i="11"/>
  <c r="M243" i="11"/>
  <c r="N243" i="11"/>
  <c r="O243" i="11"/>
  <c r="P243" i="11"/>
  <c r="I244" i="11"/>
  <c r="M244" i="11"/>
  <c r="N244" i="11"/>
  <c r="P244" i="11"/>
  <c r="I245" i="11"/>
  <c r="M245" i="11"/>
  <c r="N245" i="11"/>
  <c r="O245" i="11"/>
  <c r="P245" i="11"/>
  <c r="I246" i="11"/>
  <c r="M246" i="11"/>
  <c r="N246" i="11"/>
  <c r="O246" i="11"/>
  <c r="P246" i="11"/>
  <c r="I247" i="11"/>
  <c r="M247" i="11"/>
  <c r="N247" i="11"/>
  <c r="O247" i="11"/>
  <c r="P247" i="11"/>
  <c r="I248" i="11"/>
  <c r="M248" i="11"/>
  <c r="N248" i="11"/>
  <c r="P248" i="11"/>
  <c r="I249" i="11"/>
  <c r="M249" i="11"/>
  <c r="N249" i="11"/>
  <c r="O249" i="11"/>
  <c r="P249" i="11"/>
  <c r="I250" i="11"/>
  <c r="M250" i="11"/>
  <c r="N250" i="11"/>
  <c r="O250" i="11"/>
  <c r="P250" i="11"/>
  <c r="I251" i="11"/>
  <c r="M251" i="11"/>
  <c r="N251" i="11"/>
  <c r="O251" i="11"/>
  <c r="P251" i="11"/>
  <c r="I252" i="11"/>
  <c r="M252" i="11"/>
  <c r="N252" i="11"/>
  <c r="P252" i="11"/>
  <c r="I253" i="11"/>
  <c r="M253" i="11"/>
  <c r="N253" i="11"/>
  <c r="O253" i="11"/>
  <c r="P253" i="11"/>
  <c r="L209" i="11" l="1"/>
  <c r="K209" i="11"/>
  <c r="L201" i="11"/>
  <c r="K201" i="11"/>
  <c r="L185" i="11"/>
  <c r="K185" i="11"/>
  <c r="K142" i="11"/>
  <c r="L142" i="11"/>
  <c r="K134" i="11"/>
  <c r="L134" i="11"/>
  <c r="K169" i="11"/>
  <c r="G248" i="11"/>
  <c r="G216" i="11"/>
  <c r="G184" i="11"/>
  <c r="G152" i="11"/>
  <c r="G120" i="11"/>
  <c r="G88" i="11"/>
  <c r="G56" i="11"/>
  <c r="G24" i="11"/>
  <c r="G4" i="11"/>
  <c r="O201" i="11"/>
  <c r="O194" i="11"/>
  <c r="O186" i="11"/>
  <c r="O181" i="11"/>
  <c r="O149" i="11"/>
  <c r="O129" i="11"/>
  <c r="H253" i="11"/>
  <c r="K253" i="11" s="1"/>
  <c r="H245" i="11"/>
  <c r="K245" i="11" s="1"/>
  <c r="H237" i="11"/>
  <c r="K237" i="11" s="1"/>
  <c r="H226" i="11"/>
  <c r="K226" i="11" s="1"/>
  <c r="H221" i="11"/>
  <c r="L221" i="11" s="1"/>
  <c r="H202" i="11"/>
  <c r="K202" i="11" s="1"/>
  <c r="H194" i="11"/>
  <c r="K194" i="11" s="1"/>
  <c r="H186" i="11"/>
  <c r="K186" i="11" s="1"/>
  <c r="H178" i="11"/>
  <c r="H170" i="11"/>
  <c r="K170" i="11" s="1"/>
  <c r="H158" i="11"/>
  <c r="K158" i="11" s="1"/>
  <c r="H122" i="11"/>
  <c r="K122" i="11" s="1"/>
  <c r="H114" i="11"/>
  <c r="K114" i="11" s="1"/>
  <c r="H109" i="11"/>
  <c r="K109" i="11" s="1"/>
  <c r="H90" i="11"/>
  <c r="H85" i="11"/>
  <c r="H77" i="11"/>
  <c r="E197" i="11"/>
  <c r="E189" i="11"/>
  <c r="E181" i="11"/>
  <c r="E173" i="11"/>
  <c r="E165" i="11"/>
  <c r="E157" i="11"/>
  <c r="E149" i="11"/>
  <c r="E141" i="11"/>
  <c r="E133" i="11"/>
  <c r="O214" i="11"/>
  <c r="O193" i="11"/>
  <c r="O185" i="11"/>
  <c r="O178" i="11"/>
  <c r="O173" i="11"/>
  <c r="O162" i="11"/>
  <c r="O154" i="11"/>
  <c r="O146" i="11"/>
  <c r="O141" i="11"/>
  <c r="O122" i="11"/>
  <c r="O114" i="11"/>
  <c r="H250" i="11"/>
  <c r="K250" i="11" s="1"/>
  <c r="H242" i="11"/>
  <c r="K242" i="11" s="1"/>
  <c r="H234" i="11"/>
  <c r="K234" i="11" s="1"/>
  <c r="H106" i="11"/>
  <c r="H82" i="11"/>
  <c r="G229" i="11"/>
  <c r="G197" i="11"/>
  <c r="G165" i="11"/>
  <c r="G133" i="11"/>
  <c r="G101" i="11"/>
  <c r="G69" i="11"/>
  <c r="G37" i="11"/>
  <c r="H8" i="11"/>
  <c r="E208" i="11"/>
  <c r="H208" i="11"/>
  <c r="E200" i="11"/>
  <c r="H200" i="11"/>
  <c r="L200" i="11" s="1"/>
  <c r="E96" i="11"/>
  <c r="H96" i="11"/>
  <c r="E88" i="11"/>
  <c r="H88" i="11"/>
  <c r="E76" i="11"/>
  <c r="H76" i="11"/>
  <c r="O244" i="11"/>
  <c r="O232" i="11"/>
  <c r="O228" i="11"/>
  <c r="O224" i="11"/>
  <c r="O220" i="11"/>
  <c r="K161" i="11"/>
  <c r="K137" i="11"/>
  <c r="H156" i="11"/>
  <c r="K156" i="11" s="1"/>
  <c r="H144" i="11"/>
  <c r="K144" i="11" s="1"/>
  <c r="H132" i="11"/>
  <c r="E131" i="11"/>
  <c r="H131" i="11"/>
  <c r="L131" i="11" s="1"/>
  <c r="E123" i="11"/>
  <c r="H123" i="11"/>
  <c r="E111" i="11"/>
  <c r="H111" i="11"/>
  <c r="L111" i="11" s="1"/>
  <c r="E100" i="11"/>
  <c r="H100" i="11"/>
  <c r="E84" i="11"/>
  <c r="H84" i="11"/>
  <c r="E72" i="11"/>
  <c r="H72" i="11"/>
  <c r="O172" i="11"/>
  <c r="K168" i="11"/>
  <c r="H160" i="11"/>
  <c r="K160" i="11" s="1"/>
  <c r="H148" i="11"/>
  <c r="K148" i="11" s="1"/>
  <c r="H136" i="11"/>
  <c r="L136" i="11" s="1"/>
  <c r="H116" i="11"/>
  <c r="L116" i="11" s="1"/>
  <c r="E135" i="11"/>
  <c r="H135" i="11"/>
  <c r="E127" i="11"/>
  <c r="H127" i="11"/>
  <c r="L127" i="11" s="1"/>
  <c r="E119" i="11"/>
  <c r="H119" i="11"/>
  <c r="L119" i="11" s="1"/>
  <c r="E115" i="11"/>
  <c r="H115" i="11"/>
  <c r="L115" i="11" s="1"/>
  <c r="E107" i="11"/>
  <c r="H107" i="11"/>
  <c r="L107" i="11" s="1"/>
  <c r="E7" i="11"/>
  <c r="H7" i="11"/>
  <c r="E5" i="11"/>
  <c r="H5" i="11"/>
  <c r="O252" i="11"/>
  <c r="K233" i="11"/>
  <c r="O231" i="11"/>
  <c r="O227" i="11"/>
  <c r="O223" i="11"/>
  <c r="O219" i="11"/>
  <c r="O216" i="11"/>
  <c r="O199" i="11"/>
  <c r="O195" i="11"/>
  <c r="O191" i="11"/>
  <c r="O187" i="11"/>
  <c r="O184" i="11"/>
  <c r="O180" i="11"/>
  <c r="O171" i="11"/>
  <c r="O168" i="11"/>
  <c r="K153" i="11"/>
  <c r="O151" i="11"/>
  <c r="O147" i="11"/>
  <c r="O144" i="11"/>
  <c r="O132" i="11"/>
  <c r="H252" i="11"/>
  <c r="H248" i="11"/>
  <c r="H244" i="11"/>
  <c r="H240" i="11"/>
  <c r="H236" i="11"/>
  <c r="L236" i="11" s="1"/>
  <c r="H232" i="11"/>
  <c r="L232" i="11" s="1"/>
  <c r="H207" i="11"/>
  <c r="L207" i="11" s="1"/>
  <c r="H167" i="11"/>
  <c r="L167" i="11" s="1"/>
  <c r="H163" i="11"/>
  <c r="L163" i="11" s="1"/>
  <c r="H159" i="11"/>
  <c r="L159" i="11" s="1"/>
  <c r="H155" i="11"/>
  <c r="L155" i="11" s="1"/>
  <c r="H151" i="11"/>
  <c r="L151" i="11" s="1"/>
  <c r="H147" i="11"/>
  <c r="L147" i="11" s="1"/>
  <c r="H143" i="11"/>
  <c r="L143" i="11" s="1"/>
  <c r="H139" i="11"/>
  <c r="L139" i="11" s="1"/>
  <c r="H120" i="11"/>
  <c r="K120" i="11" s="1"/>
  <c r="H104" i="11"/>
  <c r="H95" i="11"/>
  <c r="H79" i="11"/>
  <c r="E212" i="11"/>
  <c r="H212" i="11"/>
  <c r="K212" i="11" s="1"/>
  <c r="E204" i="11"/>
  <c r="H204" i="11"/>
  <c r="L204" i="11" s="1"/>
  <c r="E92" i="11"/>
  <c r="H92" i="11"/>
  <c r="E80" i="11"/>
  <c r="H80" i="11"/>
  <c r="H40" i="11"/>
  <c r="E40" i="11"/>
  <c r="L246" i="11"/>
  <c r="O200" i="11"/>
  <c r="O196" i="11"/>
  <c r="O192" i="11"/>
  <c r="O188" i="11"/>
  <c r="O152" i="11"/>
  <c r="O148" i="11"/>
  <c r="H164" i="11"/>
  <c r="K164" i="11" s="1"/>
  <c r="H152" i="11"/>
  <c r="K152" i="11" s="1"/>
  <c r="H140" i="11"/>
  <c r="L140" i="11" s="1"/>
  <c r="O248" i="11"/>
  <c r="O240" i="11"/>
  <c r="O215" i="11"/>
  <c r="O211" i="11"/>
  <c r="O208" i="11"/>
  <c r="O183" i="11"/>
  <c r="O179" i="11"/>
  <c r="O164" i="11"/>
  <c r="K145" i="11"/>
  <c r="O143" i="11"/>
  <c r="O140" i="11"/>
  <c r="O128" i="11"/>
  <c r="O124" i="11"/>
  <c r="H251" i="11"/>
  <c r="L251" i="11" s="1"/>
  <c r="H247" i="11"/>
  <c r="L247" i="11" s="1"/>
  <c r="H243" i="11"/>
  <c r="L243" i="11" s="1"/>
  <c r="H239" i="11"/>
  <c r="L239" i="11" s="1"/>
  <c r="H235" i="11"/>
  <c r="L235" i="11" s="1"/>
  <c r="H228" i="11"/>
  <c r="K228" i="11" s="1"/>
  <c r="H224" i="11"/>
  <c r="K224" i="11" s="1"/>
  <c r="H220" i="11"/>
  <c r="K220" i="11" s="1"/>
  <c r="H216" i="11"/>
  <c r="K216" i="11" s="1"/>
  <c r="H211" i="11"/>
  <c r="L211" i="11" s="1"/>
  <c r="H124" i="11"/>
  <c r="K124" i="11" s="1"/>
  <c r="H108" i="11"/>
  <c r="K108" i="11" s="1"/>
  <c r="H99" i="11"/>
  <c r="H83" i="11"/>
  <c r="L250" i="11"/>
  <c r="L176" i="11"/>
  <c r="L144" i="11"/>
  <c r="G253" i="11"/>
  <c r="G237" i="11"/>
  <c r="G221" i="11"/>
  <c r="G205" i="11"/>
  <c r="G189" i="11"/>
  <c r="G173" i="11"/>
  <c r="G157" i="11"/>
  <c r="G141" i="11"/>
  <c r="G125" i="11"/>
  <c r="G109" i="11"/>
  <c r="G93" i="11"/>
  <c r="G77" i="11"/>
  <c r="G61" i="11"/>
  <c r="G45" i="11"/>
  <c r="G29" i="11"/>
  <c r="G13" i="11"/>
  <c r="L212" i="11"/>
  <c r="K204" i="11"/>
  <c r="L180" i="11"/>
  <c r="K119" i="11"/>
  <c r="K116" i="11"/>
  <c r="K249" i="11"/>
  <c r="L242" i="11"/>
  <c r="L238" i="11"/>
  <c r="K232" i="11"/>
  <c r="K225" i="11"/>
  <c r="L206" i="11"/>
  <c r="K193" i="11"/>
  <c r="L148" i="11"/>
  <c r="L121" i="11"/>
  <c r="K136" i="11"/>
  <c r="K236" i="11"/>
  <c r="L210" i="11"/>
  <c r="K200" i="11"/>
  <c r="K172" i="11"/>
  <c r="G249" i="11"/>
  <c r="G241" i="11"/>
  <c r="G233" i="11"/>
  <c r="G225" i="11"/>
  <c r="G217" i="11"/>
  <c r="G209" i="11"/>
  <c r="G201" i="11"/>
  <c r="G193" i="11"/>
  <c r="G185" i="11"/>
  <c r="G177" i="11"/>
  <c r="G169" i="11"/>
  <c r="G161" i="11"/>
  <c r="G153" i="11"/>
  <c r="G145" i="11"/>
  <c r="G137" i="11"/>
  <c r="G129" i="11"/>
  <c r="G121" i="11"/>
  <c r="G113" i="11"/>
  <c r="G105" i="11"/>
  <c r="G97" i="11"/>
  <c r="G89" i="11"/>
  <c r="G81" i="11"/>
  <c r="G73" i="11"/>
  <c r="G65" i="11"/>
  <c r="G57" i="11"/>
  <c r="G49" i="11"/>
  <c r="G41" i="11"/>
  <c r="G33" i="11"/>
  <c r="G25" i="11"/>
  <c r="G17" i="11"/>
  <c r="G9" i="11"/>
  <c r="K140" i="11"/>
  <c r="L117" i="11"/>
  <c r="K107" i="11"/>
  <c r="G240" i="11"/>
  <c r="G224" i="11"/>
  <c r="G208" i="11"/>
  <c r="G192" i="11"/>
  <c r="G176" i="11"/>
  <c r="G160" i="11"/>
  <c r="G144" i="11"/>
  <c r="G128" i="11"/>
  <c r="G112" i="11"/>
  <c r="G96" i="11"/>
  <c r="G80" i="11"/>
  <c r="G64" i="11"/>
  <c r="G48" i="11"/>
  <c r="G32" i="11"/>
  <c r="G16" i="11"/>
  <c r="G3" i="11"/>
  <c r="G252" i="11"/>
  <c r="G244" i="11"/>
  <c r="G236" i="11"/>
  <c r="G228" i="11"/>
  <c r="G220" i="11"/>
  <c r="G212" i="11"/>
  <c r="G204" i="11"/>
  <c r="G196" i="11"/>
  <c r="G188" i="11"/>
  <c r="G180" i="11"/>
  <c r="G172" i="11"/>
  <c r="G164" i="11"/>
  <c r="G156" i="11"/>
  <c r="G148" i="11"/>
  <c r="G140" i="11"/>
  <c r="G132" i="11"/>
  <c r="G124" i="11"/>
  <c r="G116" i="11"/>
  <c r="G108" i="11"/>
  <c r="G100" i="11"/>
  <c r="G92" i="11"/>
  <c r="G84" i="11"/>
  <c r="G76" i="11"/>
  <c r="G68" i="11"/>
  <c r="G60" i="11"/>
  <c r="G52" i="11"/>
  <c r="G44" i="11"/>
  <c r="G36" i="11"/>
  <c r="G28" i="11"/>
  <c r="G20" i="11"/>
  <c r="G12" i="11"/>
  <c r="G250" i="11"/>
  <c r="G246" i="11"/>
  <c r="G242" i="11"/>
  <c r="G238" i="11"/>
  <c r="G234" i="11"/>
  <c r="G230" i="11"/>
  <c r="G226" i="11"/>
  <c r="G222" i="11"/>
  <c r="G218" i="11"/>
  <c r="G214" i="11"/>
  <c r="G210" i="11"/>
  <c r="G206" i="11"/>
  <c r="G202" i="11"/>
  <c r="G198" i="11"/>
  <c r="G194" i="11"/>
  <c r="G190" i="11"/>
  <c r="G186" i="11"/>
  <c r="G182" i="11"/>
  <c r="G178" i="11"/>
  <c r="G174" i="11"/>
  <c r="G170" i="11"/>
  <c r="G166" i="11"/>
  <c r="G162" i="11"/>
  <c r="G158" i="11"/>
  <c r="G154" i="11"/>
  <c r="G150" i="11"/>
  <c r="G146" i="11"/>
  <c r="G142" i="11"/>
  <c r="G138" i="11"/>
  <c r="G134" i="11"/>
  <c r="G130" i="11"/>
  <c r="G126" i="11"/>
  <c r="G122" i="11"/>
  <c r="G118" i="11"/>
  <c r="G114" i="11"/>
  <c r="G110" i="11"/>
  <c r="G106" i="11"/>
  <c r="G102" i="11"/>
  <c r="G98" i="11"/>
  <c r="G94" i="11"/>
  <c r="G90" i="11"/>
  <c r="G86" i="11"/>
  <c r="G82" i="11"/>
  <c r="G78" i="11"/>
  <c r="G74" i="11"/>
  <c r="G70" i="11"/>
  <c r="G66" i="11"/>
  <c r="G62" i="11"/>
  <c r="G58" i="11"/>
  <c r="G54" i="11"/>
  <c r="G50" i="11"/>
  <c r="G46" i="11"/>
  <c r="G42" i="11"/>
  <c r="G38" i="11"/>
  <c r="G34" i="11"/>
  <c r="G30" i="11"/>
  <c r="G26" i="11"/>
  <c r="G22" i="11"/>
  <c r="G18" i="11"/>
  <c r="G14" i="11"/>
  <c r="G10" i="11"/>
  <c r="L146" i="11"/>
  <c r="G251" i="11"/>
  <c r="G247" i="11"/>
  <c r="G243" i="11"/>
  <c r="G239" i="11"/>
  <c r="G235" i="11"/>
  <c r="G231" i="11"/>
  <c r="G227" i="11"/>
  <c r="G223" i="11"/>
  <c r="G219" i="11"/>
  <c r="G215" i="11"/>
  <c r="G211" i="11"/>
  <c r="G207" i="11"/>
  <c r="G203" i="11"/>
  <c r="G199" i="11"/>
  <c r="G195" i="11"/>
  <c r="G191" i="11"/>
  <c r="G187" i="11"/>
  <c r="G183" i="11"/>
  <c r="G179" i="11"/>
  <c r="G175" i="11"/>
  <c r="G171" i="11"/>
  <c r="G167" i="11"/>
  <c r="G163" i="11"/>
  <c r="G159" i="11"/>
  <c r="G155" i="11"/>
  <c r="G151" i="11"/>
  <c r="G147" i="11"/>
  <c r="G143" i="11"/>
  <c r="G139" i="11"/>
  <c r="G135" i="11"/>
  <c r="G131" i="11"/>
  <c r="G127" i="11"/>
  <c r="G123" i="11"/>
  <c r="G119" i="11"/>
  <c r="G115" i="11"/>
  <c r="G111" i="11"/>
  <c r="G107" i="11"/>
  <c r="G103" i="11"/>
  <c r="G99" i="11"/>
  <c r="G95" i="11"/>
  <c r="G91" i="11"/>
  <c r="G87" i="11"/>
  <c r="G83" i="11"/>
  <c r="G79" i="11"/>
  <c r="G75" i="11"/>
  <c r="G71" i="11"/>
  <c r="G67" i="11"/>
  <c r="G63" i="11"/>
  <c r="G59" i="11"/>
  <c r="G55" i="11"/>
  <c r="G51" i="11"/>
  <c r="G47" i="11"/>
  <c r="G43" i="11"/>
  <c r="G39" i="11"/>
  <c r="G35" i="11"/>
  <c r="G31" i="11"/>
  <c r="G27" i="11"/>
  <c r="G23" i="11"/>
  <c r="G19" i="11"/>
  <c r="G15" i="11"/>
  <c r="G11" i="11"/>
  <c r="L220" i="11"/>
  <c r="L218" i="11"/>
  <c r="L216" i="11"/>
  <c r="L214" i="11"/>
  <c r="L188" i="11"/>
  <c r="L186" i="11"/>
  <c r="L184" i="11"/>
  <c r="L182" i="11"/>
  <c r="L156" i="11"/>
  <c r="L154" i="11"/>
  <c r="L152" i="11"/>
  <c r="L150" i="11"/>
  <c r="L124" i="11"/>
  <c r="L228" i="11"/>
  <c r="L226" i="11"/>
  <c r="L224" i="11"/>
  <c r="L222" i="11"/>
  <c r="L196" i="11"/>
  <c r="L194" i="11"/>
  <c r="L192" i="11"/>
  <c r="L190" i="11"/>
  <c r="L164" i="11"/>
  <c r="L162" i="11"/>
  <c r="L160" i="11"/>
  <c r="L158" i="11"/>
  <c r="L128" i="11"/>
  <c r="L126" i="11"/>
  <c r="L122" i="11"/>
  <c r="L112" i="11"/>
  <c r="L110" i="11"/>
  <c r="L234" i="11"/>
  <c r="L230" i="11"/>
  <c r="L202" i="11"/>
  <c r="L198" i="11"/>
  <c r="L170" i="11"/>
  <c r="L166" i="11"/>
  <c r="L138" i="11"/>
  <c r="L130" i="11"/>
  <c r="L118" i="11"/>
  <c r="L114" i="11"/>
  <c r="L133" i="11"/>
  <c r="L253" i="11"/>
  <c r="L245" i="11"/>
  <c r="L237" i="11"/>
  <c r="K223" i="11"/>
  <c r="K207" i="11"/>
  <c r="K199" i="11"/>
  <c r="K191" i="11"/>
  <c r="L181" i="11"/>
  <c r="K175" i="11"/>
  <c r="K167" i="11"/>
  <c r="K159" i="11"/>
  <c r="K143" i="11"/>
  <c r="L141" i="11"/>
  <c r="K229" i="11"/>
  <c r="K221" i="11"/>
  <c r="K213" i="11"/>
  <c r="K205" i="11"/>
  <c r="K197" i="11"/>
  <c r="K189" i="11"/>
  <c r="K173" i="11"/>
  <c r="K165" i="11"/>
  <c r="K157" i="11"/>
  <c r="K149" i="11"/>
  <c r="K131" i="11"/>
  <c r="L129" i="11"/>
  <c r="K115" i="11"/>
  <c r="L113" i="11"/>
  <c r="K247" i="11"/>
  <c r="K239" i="11"/>
  <c r="K231" i="11"/>
  <c r="K215" i="11"/>
  <c r="K183" i="11"/>
  <c r="K251" i="11"/>
  <c r="K235" i="11"/>
  <c r="K227" i="11"/>
  <c r="K219" i="11"/>
  <c r="K211" i="11"/>
  <c r="K203" i="11"/>
  <c r="K195" i="11"/>
  <c r="K187" i="11"/>
  <c r="K179" i="11"/>
  <c r="K171" i="11"/>
  <c r="K163" i="11"/>
  <c r="K155" i="11"/>
  <c r="K147" i="11"/>
  <c r="K139" i="11"/>
  <c r="K127" i="11"/>
  <c r="L125" i="11"/>
  <c r="K111" i="11"/>
  <c r="L109" i="11"/>
  <c r="K178" i="11" l="1"/>
  <c r="L178" i="11"/>
  <c r="L240" i="11"/>
  <c r="K240" i="11"/>
  <c r="L135" i="11"/>
  <c r="K135" i="11"/>
  <c r="L123" i="11"/>
  <c r="K123" i="11"/>
  <c r="L132" i="11"/>
  <c r="K132" i="11"/>
  <c r="L244" i="11"/>
  <c r="K244" i="11"/>
  <c r="K151" i="11"/>
  <c r="K248" i="11"/>
  <c r="L248" i="11"/>
  <c r="K208" i="11"/>
  <c r="L208" i="11"/>
  <c r="K243" i="11"/>
  <c r="L120" i="11"/>
  <c r="L108" i="11"/>
  <c r="K252" i="11"/>
  <c r="L252" i="11"/>
  <c r="N3" i="11" l="1"/>
  <c r="O3" i="11"/>
  <c r="P3" i="11"/>
  <c r="N4" i="11"/>
  <c r="O4" i="11"/>
  <c r="N5" i="11"/>
  <c r="O5" i="11"/>
  <c r="N6" i="11"/>
  <c r="O6" i="11"/>
  <c r="P6" i="11"/>
  <c r="N7" i="11"/>
  <c r="O7" i="11"/>
  <c r="P7" i="11"/>
  <c r="N8" i="11"/>
  <c r="O8" i="11"/>
  <c r="P8" i="11"/>
  <c r="N9" i="11"/>
  <c r="O9" i="11"/>
  <c r="P9" i="11"/>
  <c r="N10" i="11"/>
  <c r="O10" i="11"/>
  <c r="P10" i="11"/>
  <c r="N11" i="11"/>
  <c r="O11" i="11"/>
  <c r="P11" i="11"/>
  <c r="N12" i="11"/>
  <c r="O12" i="11"/>
  <c r="P12" i="11"/>
  <c r="N13" i="11"/>
  <c r="O13" i="11"/>
  <c r="P13" i="11"/>
  <c r="N14" i="11"/>
  <c r="O14" i="11"/>
  <c r="P14" i="11"/>
  <c r="N15" i="11"/>
  <c r="O15" i="11"/>
  <c r="P15" i="11"/>
  <c r="N16" i="11"/>
  <c r="O16" i="11"/>
  <c r="P16" i="11"/>
  <c r="N17" i="11"/>
  <c r="O17" i="11"/>
  <c r="P17" i="11"/>
  <c r="N18" i="11"/>
  <c r="O18" i="11"/>
  <c r="P18" i="11"/>
  <c r="N19" i="11"/>
  <c r="O19" i="11"/>
  <c r="P19" i="11"/>
  <c r="N20" i="11"/>
  <c r="O20" i="11"/>
  <c r="P20" i="11"/>
  <c r="N21" i="11"/>
  <c r="O21" i="11"/>
  <c r="P21" i="11"/>
  <c r="N22" i="11"/>
  <c r="O22" i="11"/>
  <c r="P22" i="11"/>
  <c r="N23" i="11"/>
  <c r="O23" i="11"/>
  <c r="P23" i="11"/>
  <c r="N24" i="11"/>
  <c r="O24" i="11"/>
  <c r="P24" i="11"/>
  <c r="N25" i="11"/>
  <c r="O25" i="11"/>
  <c r="P25" i="11"/>
  <c r="N26" i="11"/>
  <c r="O26" i="11"/>
  <c r="P26" i="11"/>
  <c r="N27" i="11"/>
  <c r="O27" i="11"/>
  <c r="P27" i="11"/>
  <c r="N28" i="11"/>
  <c r="O28" i="11"/>
  <c r="P28" i="11"/>
  <c r="N29" i="11"/>
  <c r="O29" i="11"/>
  <c r="P29" i="11"/>
  <c r="N30" i="11"/>
  <c r="O30" i="11"/>
  <c r="P30" i="11"/>
  <c r="N31" i="11"/>
  <c r="O31" i="11"/>
  <c r="P31" i="11"/>
  <c r="N32" i="11"/>
  <c r="O32" i="11"/>
  <c r="P32" i="11"/>
  <c r="N33" i="11"/>
  <c r="O33" i="11"/>
  <c r="P33" i="11"/>
  <c r="N34" i="11"/>
  <c r="O34" i="11"/>
  <c r="P34" i="11"/>
  <c r="N35" i="11"/>
  <c r="O35" i="11"/>
  <c r="P35" i="11"/>
  <c r="N36" i="11"/>
  <c r="O36" i="11"/>
  <c r="P36" i="11"/>
  <c r="N37" i="11"/>
  <c r="O37" i="11"/>
  <c r="P37" i="11"/>
  <c r="N38" i="11"/>
  <c r="O38" i="11"/>
  <c r="P38" i="11"/>
  <c r="N39" i="11"/>
  <c r="O39" i="11"/>
  <c r="P39" i="11"/>
  <c r="N40" i="11"/>
  <c r="O40" i="11"/>
  <c r="P40" i="11"/>
  <c r="N41" i="11"/>
  <c r="O41" i="11"/>
  <c r="P41" i="11"/>
  <c r="N42" i="11"/>
  <c r="O42" i="11"/>
  <c r="P42" i="11"/>
  <c r="N43" i="11"/>
  <c r="O43" i="11"/>
  <c r="P43" i="11"/>
  <c r="N44" i="11"/>
  <c r="O44" i="11"/>
  <c r="P44" i="11"/>
  <c r="N45" i="11"/>
  <c r="O45" i="11"/>
  <c r="P45" i="11"/>
  <c r="N46" i="11"/>
  <c r="O46" i="11"/>
  <c r="P46" i="11"/>
  <c r="N47" i="11"/>
  <c r="O47" i="11"/>
  <c r="P47" i="11"/>
  <c r="N48" i="11"/>
  <c r="O48" i="11"/>
  <c r="P48" i="11"/>
  <c r="N49" i="11"/>
  <c r="O49" i="11"/>
  <c r="P49" i="11"/>
  <c r="N50" i="11"/>
  <c r="O50" i="11"/>
  <c r="P50" i="11"/>
  <c r="N51" i="11"/>
  <c r="O51" i="11"/>
  <c r="P51" i="11"/>
  <c r="N52" i="11"/>
  <c r="O52" i="11"/>
  <c r="P52" i="11"/>
  <c r="N53" i="11"/>
  <c r="O53" i="11"/>
  <c r="P53" i="11"/>
  <c r="N54" i="11"/>
  <c r="O54" i="11"/>
  <c r="P54" i="11"/>
  <c r="N55" i="11"/>
  <c r="O55" i="11"/>
  <c r="P55" i="11"/>
  <c r="N56" i="11"/>
  <c r="O56" i="11"/>
  <c r="P56" i="11"/>
  <c r="N57" i="11"/>
  <c r="O57" i="11"/>
  <c r="P57" i="11"/>
  <c r="N58" i="11"/>
  <c r="O58" i="11"/>
  <c r="P58" i="11"/>
  <c r="N59" i="11"/>
  <c r="O59" i="11"/>
  <c r="P59" i="11"/>
  <c r="N60" i="11"/>
  <c r="O60" i="11"/>
  <c r="P60" i="11"/>
  <c r="N61" i="11"/>
  <c r="O61" i="11"/>
  <c r="P61" i="11"/>
  <c r="N62" i="11"/>
  <c r="O62" i="11"/>
  <c r="P62" i="11"/>
  <c r="N63" i="11"/>
  <c r="O63" i="11"/>
  <c r="P63" i="11"/>
  <c r="N64" i="11"/>
  <c r="O64" i="11"/>
  <c r="P64" i="11"/>
  <c r="N65" i="11"/>
  <c r="O65" i="11"/>
  <c r="P65" i="11"/>
  <c r="N66" i="11"/>
  <c r="O66" i="11"/>
  <c r="P66" i="11"/>
  <c r="N67" i="11"/>
  <c r="O67" i="11"/>
  <c r="P67" i="11"/>
  <c r="N68" i="11"/>
  <c r="O68" i="11"/>
  <c r="P68" i="11"/>
  <c r="N69" i="11"/>
  <c r="O69" i="11"/>
  <c r="P69" i="11"/>
  <c r="N70" i="11"/>
  <c r="O70" i="11"/>
  <c r="P70" i="11"/>
  <c r="N71" i="11"/>
  <c r="O71" i="11"/>
  <c r="P71" i="11"/>
  <c r="N72" i="11"/>
  <c r="O72" i="11"/>
  <c r="P72" i="11"/>
  <c r="N73" i="11"/>
  <c r="O73" i="11"/>
  <c r="P73" i="11"/>
  <c r="N74" i="11"/>
  <c r="O74" i="11"/>
  <c r="P74" i="11"/>
  <c r="N75" i="11"/>
  <c r="O75" i="11"/>
  <c r="P75" i="11"/>
  <c r="N76" i="11"/>
  <c r="O76" i="11"/>
  <c r="P76" i="11"/>
  <c r="N77" i="11"/>
  <c r="O77" i="11"/>
  <c r="P77" i="11"/>
  <c r="N78" i="11"/>
  <c r="O78" i="11"/>
  <c r="P78" i="11"/>
  <c r="N79" i="11"/>
  <c r="O79" i="11"/>
  <c r="P79" i="11"/>
  <c r="N80" i="11"/>
  <c r="O80" i="11"/>
  <c r="P80" i="11"/>
  <c r="N81" i="11"/>
  <c r="O81" i="11"/>
  <c r="P81" i="11"/>
  <c r="N82" i="11"/>
  <c r="O82" i="11"/>
  <c r="P82" i="11"/>
  <c r="N83" i="11"/>
  <c r="O83" i="11"/>
  <c r="P83" i="11"/>
  <c r="N84" i="11"/>
  <c r="O84" i="11"/>
  <c r="P84" i="11"/>
  <c r="N85" i="11"/>
  <c r="O85" i="11"/>
  <c r="P85" i="11"/>
  <c r="N86" i="11"/>
  <c r="O86" i="11"/>
  <c r="P86" i="11"/>
  <c r="N87" i="11"/>
  <c r="O87" i="11"/>
  <c r="P87" i="11"/>
  <c r="N88" i="11"/>
  <c r="O88" i="11"/>
  <c r="P88" i="11"/>
  <c r="N89" i="11"/>
  <c r="O89" i="11"/>
  <c r="P89" i="11"/>
  <c r="N90" i="11"/>
  <c r="O90" i="11"/>
  <c r="P90" i="11"/>
  <c r="N91" i="11"/>
  <c r="O91" i="11"/>
  <c r="P91" i="11"/>
  <c r="N92" i="11"/>
  <c r="O92" i="11"/>
  <c r="P92" i="11"/>
  <c r="N93" i="11"/>
  <c r="O93" i="11"/>
  <c r="P93" i="11"/>
  <c r="N94" i="11"/>
  <c r="O94" i="11"/>
  <c r="P94" i="11"/>
  <c r="N95" i="11"/>
  <c r="O95" i="11"/>
  <c r="P95" i="11"/>
  <c r="N96" i="11"/>
  <c r="O96" i="11"/>
  <c r="P96" i="11"/>
  <c r="N97" i="11"/>
  <c r="O97" i="11"/>
  <c r="P97" i="11"/>
  <c r="N98" i="11"/>
  <c r="O98" i="11"/>
  <c r="P98" i="11"/>
  <c r="N99" i="11"/>
  <c r="O99" i="11"/>
  <c r="P99" i="11"/>
  <c r="N100" i="11"/>
  <c r="O100" i="11"/>
  <c r="P100" i="11"/>
  <c r="N101" i="11"/>
  <c r="O101" i="11"/>
  <c r="P101" i="11"/>
  <c r="N102" i="11"/>
  <c r="O102" i="11"/>
  <c r="P102" i="11"/>
  <c r="N103" i="11"/>
  <c r="O103" i="11"/>
  <c r="P103" i="11"/>
  <c r="N104" i="11"/>
  <c r="O104" i="11"/>
  <c r="P104" i="11"/>
  <c r="N105" i="11"/>
  <c r="O105" i="11"/>
  <c r="P105" i="11"/>
  <c r="N106" i="11"/>
  <c r="O106" i="11"/>
  <c r="P106" i="11"/>
  <c r="K104" i="11"/>
  <c r="I104" i="11"/>
  <c r="M104" i="11"/>
  <c r="K105" i="11"/>
  <c r="I105" i="11"/>
  <c r="M105" i="11"/>
  <c r="I89" i="11"/>
  <c r="M89" i="11"/>
  <c r="I90" i="11"/>
  <c r="M90" i="11"/>
  <c r="I91" i="11"/>
  <c r="M91" i="11"/>
  <c r="I92" i="11"/>
  <c r="M92" i="11"/>
  <c r="K91" i="11"/>
  <c r="I64" i="11"/>
  <c r="M64" i="11"/>
  <c r="I65" i="11"/>
  <c r="M65" i="11"/>
  <c r="I66" i="11"/>
  <c r="M66" i="11"/>
  <c r="I67" i="11"/>
  <c r="M67" i="11"/>
  <c r="K66" i="11"/>
  <c r="K67" i="11"/>
  <c r="I49" i="11"/>
  <c r="M49" i="11"/>
  <c r="I50" i="11"/>
  <c r="M50" i="11"/>
  <c r="I51" i="11"/>
  <c r="M51" i="11"/>
  <c r="K51" i="11"/>
  <c r="I48" i="11"/>
  <c r="M48" i="11"/>
  <c r="I3" i="11"/>
  <c r="I4" i="11"/>
  <c r="M4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93" i="11"/>
  <c r="M94" i="11"/>
  <c r="M95" i="11"/>
  <c r="M96" i="11"/>
  <c r="M97" i="11"/>
  <c r="M98" i="11"/>
  <c r="M99" i="11"/>
  <c r="M100" i="11"/>
  <c r="M101" i="11"/>
  <c r="M102" i="11"/>
  <c r="M103" i="11"/>
  <c r="M106" i="11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3" i="5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93" i="11"/>
  <c r="I94" i="11"/>
  <c r="I95" i="11"/>
  <c r="I96" i="11"/>
  <c r="I97" i="11"/>
  <c r="I98" i="11"/>
  <c r="I99" i="11"/>
  <c r="I100" i="11"/>
  <c r="I101" i="11"/>
  <c r="I102" i="11"/>
  <c r="I103" i="11"/>
  <c r="I106" i="11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3" i="5"/>
  <c r="K4" i="11"/>
  <c r="K92" i="11"/>
  <c r="D47" i="5"/>
  <c r="E47" i="5"/>
  <c r="F47" i="5"/>
  <c r="G48" i="5" s="1"/>
  <c r="G47" i="5"/>
  <c r="H47" i="5"/>
  <c r="D48" i="5"/>
  <c r="H49" i="5" s="1"/>
  <c r="E48" i="5"/>
  <c r="F48" i="5"/>
  <c r="H48" i="5"/>
  <c r="D49" i="5"/>
  <c r="E49" i="5"/>
  <c r="F49" i="5"/>
  <c r="G50" i="5" s="1"/>
  <c r="G49" i="5"/>
  <c r="D50" i="5"/>
  <c r="H51" i="5" s="1"/>
  <c r="E50" i="5"/>
  <c r="F50" i="5"/>
  <c r="H50" i="5"/>
  <c r="D51" i="5"/>
  <c r="E51" i="5"/>
  <c r="F51" i="5"/>
  <c r="G52" i="5" s="1"/>
  <c r="G51" i="5"/>
  <c r="D52" i="5"/>
  <c r="H53" i="5" s="1"/>
  <c r="E52" i="5"/>
  <c r="F52" i="5"/>
  <c r="H52" i="5"/>
  <c r="D53" i="5"/>
  <c r="E53" i="5"/>
  <c r="F53" i="5"/>
  <c r="G54" i="5" s="1"/>
  <c r="G53" i="5"/>
  <c r="D54" i="5"/>
  <c r="H55" i="5" s="1"/>
  <c r="E54" i="5"/>
  <c r="F54" i="5"/>
  <c r="H54" i="5"/>
  <c r="D55" i="5"/>
  <c r="E55" i="5"/>
  <c r="F55" i="5"/>
  <c r="G56" i="5" s="1"/>
  <c r="G55" i="5"/>
  <c r="D56" i="5"/>
  <c r="H57" i="5" s="1"/>
  <c r="E56" i="5"/>
  <c r="F56" i="5"/>
  <c r="H56" i="5"/>
  <c r="D57" i="5"/>
  <c r="E57" i="5"/>
  <c r="F57" i="5"/>
  <c r="G58" i="5" s="1"/>
  <c r="G57" i="5"/>
  <c r="D58" i="5"/>
  <c r="H59" i="5" s="1"/>
  <c r="E58" i="5"/>
  <c r="F58" i="5"/>
  <c r="H58" i="5"/>
  <c r="D59" i="5"/>
  <c r="E59" i="5"/>
  <c r="F59" i="5"/>
  <c r="G60" i="5" s="1"/>
  <c r="G59" i="5"/>
  <c r="D60" i="5"/>
  <c r="H61" i="5" s="1"/>
  <c r="E60" i="5"/>
  <c r="F60" i="5"/>
  <c r="H60" i="5"/>
  <c r="D61" i="5"/>
  <c r="E61" i="5"/>
  <c r="F61" i="5"/>
  <c r="G62" i="5" s="1"/>
  <c r="G61" i="5"/>
  <c r="D62" i="5"/>
  <c r="H63" i="5" s="1"/>
  <c r="E62" i="5"/>
  <c r="F62" i="5"/>
  <c r="H62" i="5"/>
  <c r="D63" i="5"/>
  <c r="E63" i="5"/>
  <c r="F63" i="5"/>
  <c r="G64" i="5" s="1"/>
  <c r="G63" i="5"/>
  <c r="D64" i="5"/>
  <c r="H65" i="5" s="1"/>
  <c r="E64" i="5"/>
  <c r="F64" i="5"/>
  <c r="H64" i="5"/>
  <c r="D65" i="5"/>
  <c r="E65" i="5"/>
  <c r="F65" i="5"/>
  <c r="G66" i="5" s="1"/>
  <c r="G65" i="5"/>
  <c r="D66" i="5"/>
  <c r="H67" i="5" s="1"/>
  <c r="E66" i="5"/>
  <c r="F66" i="5"/>
  <c r="H66" i="5"/>
  <c r="D67" i="5"/>
  <c r="E67" i="5"/>
  <c r="F67" i="5"/>
  <c r="G67" i="5"/>
  <c r="D68" i="5"/>
  <c r="H69" i="5" s="1"/>
  <c r="E68" i="5"/>
  <c r="F68" i="5"/>
  <c r="G68" i="5"/>
  <c r="H68" i="5"/>
  <c r="D69" i="5"/>
  <c r="E69" i="5"/>
  <c r="F69" i="5"/>
  <c r="G69" i="5"/>
  <c r="D70" i="5"/>
  <c r="H71" i="5" s="1"/>
  <c r="E70" i="5"/>
  <c r="F70" i="5"/>
  <c r="G70" i="5"/>
  <c r="H70" i="5"/>
  <c r="D71" i="5"/>
  <c r="E71" i="5"/>
  <c r="F71" i="5"/>
  <c r="G71" i="5"/>
  <c r="D72" i="5"/>
  <c r="H73" i="5" s="1"/>
  <c r="E72" i="5"/>
  <c r="F72" i="5"/>
  <c r="G72" i="5"/>
  <c r="H72" i="5"/>
  <c r="D73" i="5"/>
  <c r="E73" i="5"/>
  <c r="F73" i="5"/>
  <c r="G73" i="5"/>
  <c r="D74" i="5"/>
  <c r="H75" i="5" s="1"/>
  <c r="E74" i="5"/>
  <c r="F74" i="5"/>
  <c r="G74" i="5"/>
  <c r="H74" i="5"/>
  <c r="D75" i="5"/>
  <c r="E75" i="5"/>
  <c r="F75" i="5"/>
  <c r="G75" i="5"/>
  <c r="D76" i="5"/>
  <c r="H77" i="5" s="1"/>
  <c r="E76" i="5"/>
  <c r="F76" i="5"/>
  <c r="G76" i="5"/>
  <c r="H76" i="5"/>
  <c r="D77" i="5"/>
  <c r="E77" i="5"/>
  <c r="F77" i="5"/>
  <c r="G77" i="5"/>
  <c r="D78" i="5"/>
  <c r="H79" i="5" s="1"/>
  <c r="E78" i="5"/>
  <c r="F78" i="5"/>
  <c r="G78" i="5"/>
  <c r="H78" i="5"/>
  <c r="D79" i="5"/>
  <c r="E79" i="5"/>
  <c r="F79" i="5"/>
  <c r="G79" i="5"/>
  <c r="D80" i="5"/>
  <c r="E80" i="5"/>
  <c r="F80" i="5"/>
  <c r="G80" i="5"/>
  <c r="H80" i="5"/>
  <c r="D81" i="5"/>
  <c r="H82" i="5" s="1"/>
  <c r="E81" i="5"/>
  <c r="F81" i="5"/>
  <c r="G81" i="5"/>
  <c r="H81" i="5"/>
  <c r="D82" i="5"/>
  <c r="E82" i="5"/>
  <c r="F82" i="5"/>
  <c r="G82" i="5"/>
  <c r="D83" i="5"/>
  <c r="E83" i="5"/>
  <c r="F83" i="5"/>
  <c r="G83" i="5"/>
  <c r="H83" i="5"/>
  <c r="D84" i="5"/>
  <c r="H85" i="5" s="1"/>
  <c r="E84" i="5"/>
  <c r="F84" i="5"/>
  <c r="G84" i="5"/>
  <c r="H84" i="5"/>
  <c r="D85" i="5"/>
  <c r="E85" i="5"/>
  <c r="F85" i="5"/>
  <c r="G85" i="5"/>
  <c r="D86" i="5"/>
  <c r="H87" i="5" s="1"/>
  <c r="E86" i="5"/>
  <c r="F86" i="5"/>
  <c r="G86" i="5"/>
  <c r="H86" i="5"/>
  <c r="D87" i="5"/>
  <c r="E87" i="5"/>
  <c r="F87" i="5"/>
  <c r="G87" i="5"/>
  <c r="D88" i="5"/>
  <c r="H89" i="5" s="1"/>
  <c r="E88" i="5"/>
  <c r="F88" i="5"/>
  <c r="G88" i="5"/>
  <c r="H88" i="5"/>
  <c r="D89" i="5"/>
  <c r="E89" i="5"/>
  <c r="F89" i="5"/>
  <c r="G89" i="5"/>
  <c r="D90" i="5"/>
  <c r="H91" i="5" s="1"/>
  <c r="E90" i="5"/>
  <c r="F90" i="5"/>
  <c r="G90" i="5"/>
  <c r="H90" i="5"/>
  <c r="D91" i="5"/>
  <c r="E91" i="5"/>
  <c r="F91" i="5"/>
  <c r="G91" i="5"/>
  <c r="D92" i="5"/>
  <c r="H93" i="5" s="1"/>
  <c r="E92" i="5"/>
  <c r="F92" i="5"/>
  <c r="G92" i="5"/>
  <c r="H92" i="5"/>
  <c r="D93" i="5"/>
  <c r="E93" i="5"/>
  <c r="F93" i="5"/>
  <c r="G93" i="5"/>
  <c r="D94" i="5"/>
  <c r="H95" i="5" s="1"/>
  <c r="E94" i="5"/>
  <c r="F94" i="5"/>
  <c r="G94" i="5"/>
  <c r="H94" i="5"/>
  <c r="D95" i="5"/>
  <c r="E95" i="5"/>
  <c r="F95" i="5"/>
  <c r="G95" i="5"/>
  <c r="D96" i="5"/>
  <c r="H97" i="5" s="1"/>
  <c r="E96" i="5"/>
  <c r="F96" i="5"/>
  <c r="G96" i="5"/>
  <c r="H96" i="5"/>
  <c r="D97" i="5"/>
  <c r="E97" i="5"/>
  <c r="F97" i="5"/>
  <c r="G97" i="5"/>
  <c r="D98" i="5"/>
  <c r="H99" i="5" s="1"/>
  <c r="E98" i="5"/>
  <c r="F98" i="5"/>
  <c r="G98" i="5"/>
  <c r="H98" i="5"/>
  <c r="D99" i="5"/>
  <c r="E99" i="5"/>
  <c r="F99" i="5"/>
  <c r="G99" i="5"/>
  <c r="D100" i="5"/>
  <c r="H101" i="5" s="1"/>
  <c r="E100" i="5"/>
  <c r="F100" i="5"/>
  <c r="G100" i="5"/>
  <c r="H100" i="5"/>
  <c r="D101" i="5"/>
  <c r="E101" i="5"/>
  <c r="F101" i="5"/>
  <c r="G101" i="5"/>
  <c r="D102" i="5"/>
  <c r="H103" i="5" s="1"/>
  <c r="E102" i="5"/>
  <c r="F102" i="5"/>
  <c r="G102" i="5"/>
  <c r="H102" i="5"/>
  <c r="D103" i="5"/>
  <c r="E103" i="5"/>
  <c r="F103" i="5"/>
  <c r="G103" i="5"/>
  <c r="D104" i="5"/>
  <c r="H105" i="5" s="1"/>
  <c r="E104" i="5"/>
  <c r="F104" i="5"/>
  <c r="G104" i="5"/>
  <c r="H104" i="5"/>
  <c r="D105" i="5"/>
  <c r="E105" i="5"/>
  <c r="F105" i="5"/>
  <c r="G105" i="5"/>
  <c r="D106" i="5"/>
  <c r="H107" i="5" s="1"/>
  <c r="E106" i="5"/>
  <c r="F106" i="5"/>
  <c r="G106" i="5"/>
  <c r="H106" i="5"/>
  <c r="D107" i="5"/>
  <c r="E107" i="5"/>
  <c r="F107" i="5"/>
  <c r="G107" i="5"/>
  <c r="D108" i="5"/>
  <c r="H109" i="5" s="1"/>
  <c r="E108" i="5"/>
  <c r="F108" i="5"/>
  <c r="G108" i="5"/>
  <c r="H108" i="5"/>
  <c r="D109" i="5"/>
  <c r="E109" i="5"/>
  <c r="F109" i="5"/>
  <c r="G109" i="5"/>
  <c r="D110" i="5"/>
  <c r="H111" i="5" s="1"/>
  <c r="E110" i="5"/>
  <c r="F110" i="5"/>
  <c r="G110" i="5"/>
  <c r="H110" i="5"/>
  <c r="D111" i="5"/>
  <c r="E111" i="5"/>
  <c r="F111" i="5"/>
  <c r="G111" i="5"/>
  <c r="D112" i="5"/>
  <c r="H113" i="5" s="1"/>
  <c r="E112" i="5"/>
  <c r="F112" i="5"/>
  <c r="G112" i="5"/>
  <c r="H112" i="5"/>
  <c r="D113" i="5"/>
  <c r="E113" i="5"/>
  <c r="F113" i="5"/>
  <c r="G113" i="5"/>
  <c r="D114" i="5"/>
  <c r="H115" i="5" s="1"/>
  <c r="E114" i="5"/>
  <c r="F114" i="5"/>
  <c r="G114" i="5"/>
  <c r="H114" i="5"/>
  <c r="D115" i="5"/>
  <c r="E115" i="5"/>
  <c r="F115" i="5"/>
  <c r="G115" i="5"/>
  <c r="D116" i="5"/>
  <c r="H117" i="5" s="1"/>
  <c r="E116" i="5"/>
  <c r="F116" i="5"/>
  <c r="G116" i="5"/>
  <c r="H116" i="5"/>
  <c r="D117" i="5"/>
  <c r="E117" i="5"/>
  <c r="F117" i="5"/>
  <c r="G117" i="5"/>
  <c r="D118" i="5"/>
  <c r="H119" i="5" s="1"/>
  <c r="E118" i="5"/>
  <c r="F118" i="5"/>
  <c r="G118" i="5"/>
  <c r="H118" i="5"/>
  <c r="D119" i="5"/>
  <c r="E119" i="5"/>
  <c r="F119" i="5"/>
  <c r="G119" i="5"/>
  <c r="D120" i="5"/>
  <c r="H121" i="5" s="1"/>
  <c r="E120" i="5"/>
  <c r="F120" i="5"/>
  <c r="G120" i="5"/>
  <c r="H120" i="5"/>
  <c r="D121" i="5"/>
  <c r="E121" i="5"/>
  <c r="F121" i="5"/>
  <c r="G121" i="5"/>
  <c r="D122" i="5"/>
  <c r="H123" i="5" s="1"/>
  <c r="E122" i="5"/>
  <c r="F122" i="5"/>
  <c r="G122" i="5"/>
  <c r="H122" i="5"/>
  <c r="D123" i="5"/>
  <c r="E123" i="5"/>
  <c r="F123" i="5"/>
  <c r="G123" i="5"/>
  <c r="D124" i="5"/>
  <c r="H125" i="5" s="1"/>
  <c r="E124" i="5"/>
  <c r="F124" i="5"/>
  <c r="G124" i="5"/>
  <c r="H124" i="5"/>
  <c r="D125" i="5"/>
  <c r="E125" i="5"/>
  <c r="F125" i="5"/>
  <c r="G126" i="5" s="1"/>
  <c r="D126" i="5"/>
  <c r="H127" i="5" s="1"/>
  <c r="E126" i="5"/>
  <c r="F126" i="5"/>
  <c r="H126" i="5"/>
  <c r="D127" i="5"/>
  <c r="E127" i="5"/>
  <c r="F127" i="5"/>
  <c r="G128" i="5" s="1"/>
  <c r="G127" i="5"/>
  <c r="D128" i="5"/>
  <c r="H129" i="5" s="1"/>
  <c r="E128" i="5"/>
  <c r="F128" i="5"/>
  <c r="H128" i="5"/>
  <c r="D129" i="5"/>
  <c r="E129" i="5"/>
  <c r="F129" i="5"/>
  <c r="G130" i="5" s="1"/>
  <c r="G129" i="5"/>
  <c r="D130" i="5"/>
  <c r="H131" i="5" s="1"/>
  <c r="E130" i="5"/>
  <c r="F130" i="5"/>
  <c r="H130" i="5"/>
  <c r="D131" i="5"/>
  <c r="E131" i="5"/>
  <c r="F131" i="5"/>
  <c r="G132" i="5" s="1"/>
  <c r="G131" i="5"/>
  <c r="D132" i="5"/>
  <c r="H133" i="5" s="1"/>
  <c r="E132" i="5"/>
  <c r="F132" i="5"/>
  <c r="H132" i="5"/>
  <c r="D133" i="5"/>
  <c r="E133" i="5"/>
  <c r="F133" i="5"/>
  <c r="G134" i="5" s="1"/>
  <c r="D134" i="5"/>
  <c r="H135" i="5" s="1"/>
  <c r="E134" i="5"/>
  <c r="F134" i="5"/>
  <c r="H134" i="5"/>
  <c r="D135" i="5"/>
  <c r="E135" i="5"/>
  <c r="F135" i="5"/>
  <c r="G136" i="5" s="1"/>
  <c r="G135" i="5"/>
  <c r="D136" i="5"/>
  <c r="H137" i="5" s="1"/>
  <c r="E136" i="5"/>
  <c r="F136" i="5"/>
  <c r="H136" i="5"/>
  <c r="D137" i="5"/>
  <c r="E137" i="5"/>
  <c r="F137" i="5"/>
  <c r="G138" i="5" s="1"/>
  <c r="G137" i="5"/>
  <c r="D138" i="5"/>
  <c r="H139" i="5" s="1"/>
  <c r="E138" i="5"/>
  <c r="F138" i="5"/>
  <c r="H138" i="5"/>
  <c r="D139" i="5"/>
  <c r="E139" i="5"/>
  <c r="F139" i="5"/>
  <c r="G140" i="5" s="1"/>
  <c r="G139" i="5"/>
  <c r="D140" i="5"/>
  <c r="H141" i="5" s="1"/>
  <c r="E140" i="5"/>
  <c r="F140" i="5"/>
  <c r="H140" i="5"/>
  <c r="D141" i="5"/>
  <c r="E141" i="5"/>
  <c r="F141" i="5"/>
  <c r="G142" i="5" s="1"/>
  <c r="D142" i="5"/>
  <c r="H143" i="5" s="1"/>
  <c r="E142" i="5"/>
  <c r="F142" i="5"/>
  <c r="H142" i="5"/>
  <c r="D143" i="5"/>
  <c r="E143" i="5"/>
  <c r="F143" i="5"/>
  <c r="G144" i="5" s="1"/>
  <c r="G143" i="5"/>
  <c r="D144" i="5"/>
  <c r="H145" i="5" s="1"/>
  <c r="E144" i="5"/>
  <c r="F144" i="5"/>
  <c r="H144" i="5"/>
  <c r="D145" i="5"/>
  <c r="E145" i="5"/>
  <c r="F145" i="5"/>
  <c r="G146" i="5" s="1"/>
  <c r="G145" i="5"/>
  <c r="D146" i="5"/>
  <c r="H147" i="5" s="1"/>
  <c r="E146" i="5"/>
  <c r="F146" i="5"/>
  <c r="H146" i="5"/>
  <c r="D147" i="5"/>
  <c r="E147" i="5"/>
  <c r="F147" i="5"/>
  <c r="G148" i="5" s="1"/>
  <c r="G147" i="5"/>
  <c r="D148" i="5"/>
  <c r="H149" i="5" s="1"/>
  <c r="E148" i="5"/>
  <c r="F148" i="5"/>
  <c r="H148" i="5"/>
  <c r="D149" i="5"/>
  <c r="E149" i="5"/>
  <c r="F149" i="5"/>
  <c r="G150" i="5" s="1"/>
  <c r="D150" i="5"/>
  <c r="H151" i="5" s="1"/>
  <c r="E150" i="5"/>
  <c r="F150" i="5"/>
  <c r="H150" i="5"/>
  <c r="D151" i="5"/>
  <c r="E151" i="5"/>
  <c r="F151" i="5"/>
  <c r="G152" i="5" s="1"/>
  <c r="G151" i="5"/>
  <c r="D152" i="5"/>
  <c r="H153" i="5" s="1"/>
  <c r="E152" i="5"/>
  <c r="F152" i="5"/>
  <c r="H152" i="5"/>
  <c r="D153" i="5"/>
  <c r="E153" i="5"/>
  <c r="F153" i="5"/>
  <c r="G154" i="5" s="1"/>
  <c r="G153" i="5"/>
  <c r="D154" i="5"/>
  <c r="H155" i="5" s="1"/>
  <c r="E154" i="5"/>
  <c r="F154" i="5"/>
  <c r="H154" i="5"/>
  <c r="D155" i="5"/>
  <c r="E155" i="5"/>
  <c r="F155" i="5"/>
  <c r="G156" i="5" s="1"/>
  <c r="G155" i="5"/>
  <c r="D156" i="5"/>
  <c r="H157" i="5" s="1"/>
  <c r="E156" i="5"/>
  <c r="F156" i="5"/>
  <c r="H156" i="5"/>
  <c r="D157" i="5"/>
  <c r="E157" i="5"/>
  <c r="F157" i="5"/>
  <c r="G158" i="5" s="1"/>
  <c r="D158" i="5"/>
  <c r="H159" i="5" s="1"/>
  <c r="E158" i="5"/>
  <c r="F158" i="5"/>
  <c r="H158" i="5"/>
  <c r="D159" i="5"/>
  <c r="E159" i="5"/>
  <c r="F159" i="5"/>
  <c r="G160" i="5" s="1"/>
  <c r="G159" i="5"/>
  <c r="D160" i="5"/>
  <c r="H161" i="5" s="1"/>
  <c r="E160" i="5"/>
  <c r="F160" i="5"/>
  <c r="H160" i="5"/>
  <c r="D161" i="5"/>
  <c r="E161" i="5"/>
  <c r="F161" i="5"/>
  <c r="G162" i="5" s="1"/>
  <c r="G161" i="5"/>
  <c r="D162" i="5"/>
  <c r="H163" i="5" s="1"/>
  <c r="E162" i="5"/>
  <c r="F162" i="5"/>
  <c r="H162" i="5"/>
  <c r="D163" i="5"/>
  <c r="E163" i="5"/>
  <c r="F163" i="5"/>
  <c r="G163" i="5"/>
  <c r="D164" i="5"/>
  <c r="H165" i="5" s="1"/>
  <c r="E164" i="5"/>
  <c r="F164" i="5"/>
  <c r="G164" i="5"/>
  <c r="H164" i="5"/>
  <c r="D165" i="5"/>
  <c r="E165" i="5"/>
  <c r="F165" i="5"/>
  <c r="G165" i="5"/>
  <c r="D166" i="5"/>
  <c r="H167" i="5" s="1"/>
  <c r="E166" i="5"/>
  <c r="F166" i="5"/>
  <c r="G166" i="5"/>
  <c r="H166" i="5"/>
  <c r="D167" i="5"/>
  <c r="E167" i="5"/>
  <c r="F167" i="5"/>
  <c r="G167" i="5" s="1"/>
  <c r="D168" i="5"/>
  <c r="H169" i="5" s="1"/>
  <c r="E168" i="5"/>
  <c r="F168" i="5"/>
  <c r="H168" i="5"/>
  <c r="D169" i="5"/>
  <c r="E169" i="5"/>
  <c r="F169" i="5"/>
  <c r="G170" i="5" s="1"/>
  <c r="G169" i="5"/>
  <c r="D170" i="5"/>
  <c r="H171" i="5" s="1"/>
  <c r="E170" i="5"/>
  <c r="F170" i="5"/>
  <c r="H170" i="5"/>
  <c r="D171" i="5"/>
  <c r="E171" i="5"/>
  <c r="F171" i="5"/>
  <c r="G171" i="5"/>
  <c r="D172" i="5"/>
  <c r="H173" i="5" s="1"/>
  <c r="E172" i="5"/>
  <c r="F172" i="5"/>
  <c r="G172" i="5"/>
  <c r="H172" i="5"/>
  <c r="D173" i="5"/>
  <c r="E173" i="5"/>
  <c r="F173" i="5"/>
  <c r="G173" i="5"/>
  <c r="D174" i="5"/>
  <c r="H175" i="5" s="1"/>
  <c r="E174" i="5"/>
  <c r="F174" i="5"/>
  <c r="G174" i="5"/>
  <c r="H174" i="5"/>
  <c r="D175" i="5"/>
  <c r="E175" i="5"/>
  <c r="F175" i="5"/>
  <c r="G175" i="5" s="1"/>
  <c r="D176" i="5"/>
  <c r="H177" i="5" s="1"/>
  <c r="E176" i="5"/>
  <c r="F176" i="5"/>
  <c r="H176" i="5"/>
  <c r="D177" i="5"/>
  <c r="E177" i="5"/>
  <c r="F177" i="5"/>
  <c r="G178" i="5" s="1"/>
  <c r="G177" i="5"/>
  <c r="D178" i="5"/>
  <c r="H179" i="5" s="1"/>
  <c r="E178" i="5"/>
  <c r="F178" i="5"/>
  <c r="H178" i="5"/>
  <c r="D179" i="5"/>
  <c r="E179" i="5"/>
  <c r="F179" i="5"/>
  <c r="G179" i="5"/>
  <c r="D180" i="5"/>
  <c r="H181" i="5" s="1"/>
  <c r="E180" i="5"/>
  <c r="F180" i="5"/>
  <c r="G180" i="5"/>
  <c r="H180" i="5"/>
  <c r="D181" i="5"/>
  <c r="E181" i="5"/>
  <c r="F181" i="5"/>
  <c r="G181" i="5"/>
  <c r="D182" i="5"/>
  <c r="H183" i="5" s="1"/>
  <c r="E182" i="5"/>
  <c r="F182" i="5"/>
  <c r="G182" i="5"/>
  <c r="H182" i="5"/>
  <c r="D183" i="5"/>
  <c r="E183" i="5"/>
  <c r="F183" i="5"/>
  <c r="G183" i="5" s="1"/>
  <c r="D184" i="5"/>
  <c r="H185" i="5" s="1"/>
  <c r="E184" i="5"/>
  <c r="F184" i="5"/>
  <c r="H184" i="5"/>
  <c r="D185" i="5"/>
  <c r="E185" i="5"/>
  <c r="F185" i="5"/>
  <c r="G186" i="5" s="1"/>
  <c r="G185" i="5"/>
  <c r="D186" i="5"/>
  <c r="H187" i="5" s="1"/>
  <c r="E186" i="5"/>
  <c r="F186" i="5"/>
  <c r="H186" i="5"/>
  <c r="D187" i="5"/>
  <c r="E187" i="5"/>
  <c r="F187" i="5"/>
  <c r="G187" i="5"/>
  <c r="D188" i="5"/>
  <c r="E188" i="5"/>
  <c r="F188" i="5"/>
  <c r="G188" i="5"/>
  <c r="H188" i="5"/>
  <c r="D189" i="5"/>
  <c r="H190" i="5" s="1"/>
  <c r="E189" i="5"/>
  <c r="F189" i="5"/>
  <c r="G189" i="5"/>
  <c r="H189" i="5"/>
  <c r="D190" i="5"/>
  <c r="E190" i="5"/>
  <c r="F190" i="5"/>
  <c r="G191" i="5" s="1"/>
  <c r="G190" i="5"/>
  <c r="D191" i="5"/>
  <c r="H192" i="5" s="1"/>
  <c r="E191" i="5"/>
  <c r="F191" i="5"/>
  <c r="H191" i="5"/>
  <c r="D192" i="5"/>
  <c r="E192" i="5"/>
  <c r="F192" i="5"/>
  <c r="G193" i="5" s="1"/>
  <c r="G192" i="5"/>
  <c r="D193" i="5"/>
  <c r="H194" i="5" s="1"/>
  <c r="E193" i="5"/>
  <c r="F193" i="5"/>
  <c r="H193" i="5"/>
  <c r="D194" i="5"/>
  <c r="E194" i="5"/>
  <c r="F194" i="5"/>
  <c r="G195" i="5" s="1"/>
  <c r="G194" i="5"/>
  <c r="D195" i="5"/>
  <c r="H196" i="5" s="1"/>
  <c r="E195" i="5"/>
  <c r="F195" i="5"/>
  <c r="H195" i="5"/>
  <c r="D196" i="5"/>
  <c r="E196" i="5"/>
  <c r="F196" i="5"/>
  <c r="G197" i="5" s="1"/>
  <c r="G196" i="5"/>
  <c r="D197" i="5"/>
  <c r="H198" i="5" s="1"/>
  <c r="E197" i="5"/>
  <c r="F197" i="5"/>
  <c r="H197" i="5"/>
  <c r="D198" i="5"/>
  <c r="E198" i="5"/>
  <c r="F198" i="5"/>
  <c r="G199" i="5" s="1"/>
  <c r="G198" i="5"/>
  <c r="D199" i="5"/>
  <c r="H200" i="5" s="1"/>
  <c r="E199" i="5"/>
  <c r="F199" i="5"/>
  <c r="H199" i="5"/>
  <c r="D200" i="5"/>
  <c r="E200" i="5"/>
  <c r="F200" i="5"/>
  <c r="G201" i="5" s="1"/>
  <c r="G200" i="5"/>
  <c r="D201" i="5"/>
  <c r="H202" i="5" s="1"/>
  <c r="E201" i="5"/>
  <c r="F201" i="5"/>
  <c r="H201" i="5"/>
  <c r="D202" i="5"/>
  <c r="E202" i="5"/>
  <c r="F202" i="5"/>
  <c r="G203" i="5" s="1"/>
  <c r="G202" i="5"/>
  <c r="D203" i="5"/>
  <c r="H204" i="5" s="1"/>
  <c r="E203" i="5"/>
  <c r="F203" i="5"/>
  <c r="H203" i="5"/>
  <c r="D204" i="5"/>
  <c r="E204" i="5"/>
  <c r="F204" i="5"/>
  <c r="G205" i="5" s="1"/>
  <c r="G204" i="5"/>
  <c r="D205" i="5"/>
  <c r="H206" i="5" s="1"/>
  <c r="E205" i="5"/>
  <c r="F205" i="5"/>
  <c r="H205" i="5"/>
  <c r="D206" i="5"/>
  <c r="E206" i="5"/>
  <c r="F206" i="5"/>
  <c r="G207" i="5" s="1"/>
  <c r="G206" i="5"/>
  <c r="D207" i="5"/>
  <c r="H208" i="5" s="1"/>
  <c r="E207" i="5"/>
  <c r="F207" i="5"/>
  <c r="H207" i="5"/>
  <c r="D208" i="5"/>
  <c r="E208" i="5"/>
  <c r="F208" i="5"/>
  <c r="G209" i="5" s="1"/>
  <c r="G208" i="5"/>
  <c r="D209" i="5"/>
  <c r="H210" i="5" s="1"/>
  <c r="E209" i="5"/>
  <c r="F209" i="5"/>
  <c r="H209" i="5"/>
  <c r="D210" i="5"/>
  <c r="E210" i="5"/>
  <c r="F210" i="5"/>
  <c r="G211" i="5" s="1"/>
  <c r="G210" i="5"/>
  <c r="D211" i="5"/>
  <c r="H212" i="5" s="1"/>
  <c r="E211" i="5"/>
  <c r="F211" i="5"/>
  <c r="H211" i="5"/>
  <c r="D212" i="5"/>
  <c r="E212" i="5"/>
  <c r="F212" i="5"/>
  <c r="G213" i="5" s="1"/>
  <c r="G212" i="5"/>
  <c r="D213" i="5"/>
  <c r="H214" i="5" s="1"/>
  <c r="E213" i="5"/>
  <c r="F213" i="5"/>
  <c r="H213" i="5"/>
  <c r="D214" i="5"/>
  <c r="E214" i="5"/>
  <c r="F214" i="5"/>
  <c r="G215" i="5" s="1"/>
  <c r="G214" i="5"/>
  <c r="D215" i="5"/>
  <c r="H216" i="5" s="1"/>
  <c r="E215" i="5"/>
  <c r="F215" i="5"/>
  <c r="H215" i="5"/>
  <c r="D216" i="5"/>
  <c r="E216" i="5"/>
  <c r="F216" i="5"/>
  <c r="G217" i="5" s="1"/>
  <c r="G216" i="5"/>
  <c r="D217" i="5"/>
  <c r="H218" i="5" s="1"/>
  <c r="E217" i="5"/>
  <c r="F217" i="5"/>
  <c r="H217" i="5"/>
  <c r="D218" i="5"/>
  <c r="E218" i="5"/>
  <c r="F218" i="5"/>
  <c r="G219" i="5" s="1"/>
  <c r="G218" i="5"/>
  <c r="D219" i="5"/>
  <c r="H220" i="5" s="1"/>
  <c r="E219" i="5"/>
  <c r="F219" i="5"/>
  <c r="H219" i="5"/>
  <c r="D220" i="5"/>
  <c r="E220" i="5"/>
  <c r="F220" i="5"/>
  <c r="G221" i="5" s="1"/>
  <c r="G220" i="5"/>
  <c r="D221" i="5"/>
  <c r="H222" i="5" s="1"/>
  <c r="E221" i="5"/>
  <c r="F221" i="5"/>
  <c r="H221" i="5"/>
  <c r="D222" i="5"/>
  <c r="E222" i="5"/>
  <c r="F222" i="5"/>
  <c r="G223" i="5" s="1"/>
  <c r="G222" i="5"/>
  <c r="D223" i="5"/>
  <c r="H224" i="5" s="1"/>
  <c r="E223" i="5"/>
  <c r="F223" i="5"/>
  <c r="H223" i="5"/>
  <c r="D224" i="5"/>
  <c r="E224" i="5"/>
  <c r="F224" i="5"/>
  <c r="G225" i="5" s="1"/>
  <c r="G224" i="5"/>
  <c r="D225" i="5"/>
  <c r="H226" i="5" s="1"/>
  <c r="E225" i="5"/>
  <c r="F225" i="5"/>
  <c r="H225" i="5"/>
  <c r="D226" i="5"/>
  <c r="E226" i="5"/>
  <c r="F226" i="5"/>
  <c r="G227" i="5" s="1"/>
  <c r="G226" i="5"/>
  <c r="D227" i="5"/>
  <c r="H228" i="5" s="1"/>
  <c r="E227" i="5"/>
  <c r="F227" i="5"/>
  <c r="H227" i="5"/>
  <c r="D228" i="5"/>
  <c r="E228" i="5"/>
  <c r="F228" i="5"/>
  <c r="G229" i="5" s="1"/>
  <c r="G228" i="5"/>
  <c r="D229" i="5"/>
  <c r="H230" i="5" s="1"/>
  <c r="E229" i="5"/>
  <c r="F229" i="5"/>
  <c r="H229" i="5"/>
  <c r="D230" i="5"/>
  <c r="E230" i="5"/>
  <c r="F230" i="5"/>
  <c r="G231" i="5" s="1"/>
  <c r="G230" i="5"/>
  <c r="D231" i="5"/>
  <c r="H232" i="5" s="1"/>
  <c r="E231" i="5"/>
  <c r="F231" i="5"/>
  <c r="H231" i="5"/>
  <c r="D232" i="5"/>
  <c r="E232" i="5"/>
  <c r="F232" i="5"/>
  <c r="G233" i="5" s="1"/>
  <c r="G232" i="5"/>
  <c r="D233" i="5"/>
  <c r="H234" i="5" s="1"/>
  <c r="E233" i="5"/>
  <c r="F233" i="5"/>
  <c r="H233" i="5"/>
  <c r="D234" i="5"/>
  <c r="E234" i="5"/>
  <c r="F234" i="5"/>
  <c r="G235" i="5" s="1"/>
  <c r="G234" i="5"/>
  <c r="D235" i="5"/>
  <c r="H236" i="5" s="1"/>
  <c r="E235" i="5"/>
  <c r="F235" i="5"/>
  <c r="H235" i="5"/>
  <c r="D236" i="5"/>
  <c r="E236" i="5"/>
  <c r="F236" i="5"/>
  <c r="G237" i="5" s="1"/>
  <c r="G236" i="5"/>
  <c r="D237" i="5"/>
  <c r="H238" i="5" s="1"/>
  <c r="E237" i="5"/>
  <c r="F237" i="5"/>
  <c r="H237" i="5"/>
  <c r="D238" i="5"/>
  <c r="E238" i="5"/>
  <c r="F238" i="5"/>
  <c r="G239" i="5" s="1"/>
  <c r="G238" i="5"/>
  <c r="D239" i="5"/>
  <c r="H240" i="5" s="1"/>
  <c r="E239" i="5"/>
  <c r="F239" i="5"/>
  <c r="H239" i="5"/>
  <c r="D240" i="5"/>
  <c r="E240" i="5"/>
  <c r="F240" i="5"/>
  <c r="G241" i="5" s="1"/>
  <c r="G240" i="5"/>
  <c r="D241" i="5"/>
  <c r="H242" i="5" s="1"/>
  <c r="E241" i="5"/>
  <c r="F241" i="5"/>
  <c r="H241" i="5"/>
  <c r="D242" i="5"/>
  <c r="E242" i="5"/>
  <c r="F242" i="5"/>
  <c r="G243" i="5" s="1"/>
  <c r="G242" i="5"/>
  <c r="D243" i="5"/>
  <c r="H244" i="5" s="1"/>
  <c r="E243" i="5"/>
  <c r="F243" i="5"/>
  <c r="H243" i="5"/>
  <c r="D244" i="5"/>
  <c r="E244" i="5"/>
  <c r="F244" i="5"/>
  <c r="G245" i="5" s="1"/>
  <c r="G244" i="5"/>
  <c r="D245" i="5"/>
  <c r="H246" i="5" s="1"/>
  <c r="E245" i="5"/>
  <c r="F245" i="5"/>
  <c r="H245" i="5"/>
  <c r="D246" i="5"/>
  <c r="E246" i="5"/>
  <c r="F246" i="5"/>
  <c r="G247" i="5" s="1"/>
  <c r="G246" i="5"/>
  <c r="D247" i="5"/>
  <c r="H248" i="5" s="1"/>
  <c r="E247" i="5"/>
  <c r="F247" i="5"/>
  <c r="H247" i="5"/>
  <c r="D248" i="5"/>
  <c r="E248" i="5"/>
  <c r="F248" i="5"/>
  <c r="G249" i="5" s="1"/>
  <c r="G248" i="5"/>
  <c r="D249" i="5"/>
  <c r="H250" i="5" s="1"/>
  <c r="E249" i="5"/>
  <c r="F249" i="5"/>
  <c r="H249" i="5"/>
  <c r="D250" i="5"/>
  <c r="E250" i="5"/>
  <c r="F250" i="5"/>
  <c r="G251" i="5" s="1"/>
  <c r="G250" i="5"/>
  <c r="D251" i="5"/>
  <c r="H252" i="5" s="1"/>
  <c r="E251" i="5"/>
  <c r="F251" i="5"/>
  <c r="H251" i="5"/>
  <c r="D252" i="5"/>
  <c r="E252" i="5"/>
  <c r="F252" i="5"/>
  <c r="G253" i="5" s="1"/>
  <c r="G252" i="5"/>
  <c r="D253" i="5"/>
  <c r="H254" i="5" s="1"/>
  <c r="E253" i="5"/>
  <c r="F253" i="5"/>
  <c r="H253" i="5"/>
  <c r="D254" i="5"/>
  <c r="E254" i="5"/>
  <c r="F254" i="5"/>
  <c r="G255" i="5" s="1"/>
  <c r="G254" i="5"/>
  <c r="D255" i="5"/>
  <c r="H256" i="5" s="1"/>
  <c r="E255" i="5"/>
  <c r="F255" i="5"/>
  <c r="H255" i="5"/>
  <c r="D256" i="5"/>
  <c r="E256" i="5"/>
  <c r="F256" i="5"/>
  <c r="G257" i="5" s="1"/>
  <c r="G256" i="5"/>
  <c r="D257" i="5"/>
  <c r="H258" i="5" s="1"/>
  <c r="E257" i="5"/>
  <c r="F257" i="5"/>
  <c r="H257" i="5"/>
  <c r="D258" i="5"/>
  <c r="E258" i="5"/>
  <c r="F258" i="5"/>
  <c r="G259" i="5" s="1"/>
  <c r="G258" i="5"/>
  <c r="D259" i="5"/>
  <c r="H260" i="5" s="1"/>
  <c r="E259" i="5"/>
  <c r="F259" i="5"/>
  <c r="H259" i="5"/>
  <c r="D260" i="5"/>
  <c r="E260" i="5"/>
  <c r="F260" i="5"/>
  <c r="G261" i="5" s="1"/>
  <c r="G260" i="5"/>
  <c r="D261" i="5"/>
  <c r="H262" i="5" s="1"/>
  <c r="E261" i="5"/>
  <c r="F261" i="5"/>
  <c r="H261" i="5"/>
  <c r="D262" i="5"/>
  <c r="E262" i="5"/>
  <c r="F262" i="5"/>
  <c r="G263" i="5" s="1"/>
  <c r="G262" i="5"/>
  <c r="D263" i="5"/>
  <c r="H264" i="5" s="1"/>
  <c r="E263" i="5"/>
  <c r="F263" i="5"/>
  <c r="H263" i="5"/>
  <c r="D264" i="5"/>
  <c r="E264" i="5"/>
  <c r="F264" i="5"/>
  <c r="G265" i="5" s="1"/>
  <c r="G264" i="5"/>
  <c r="D265" i="5"/>
  <c r="H266" i="5" s="1"/>
  <c r="E265" i="5"/>
  <c r="F265" i="5"/>
  <c r="H265" i="5"/>
  <c r="D266" i="5"/>
  <c r="E266" i="5"/>
  <c r="F266" i="5"/>
  <c r="G267" i="5" s="1"/>
  <c r="G266" i="5"/>
  <c r="D267" i="5"/>
  <c r="H268" i="5" s="1"/>
  <c r="E267" i="5"/>
  <c r="F267" i="5"/>
  <c r="H267" i="5"/>
  <c r="D268" i="5"/>
  <c r="E268" i="5"/>
  <c r="F268" i="5"/>
  <c r="G269" i="5" s="1"/>
  <c r="G268" i="5"/>
  <c r="D269" i="5"/>
  <c r="H270" i="5" s="1"/>
  <c r="E269" i="5"/>
  <c r="F269" i="5"/>
  <c r="H269" i="5"/>
  <c r="D270" i="5"/>
  <c r="E270" i="5"/>
  <c r="F270" i="5"/>
  <c r="G271" i="5" s="1"/>
  <c r="G270" i="5"/>
  <c r="D271" i="5"/>
  <c r="H272" i="5" s="1"/>
  <c r="E271" i="5"/>
  <c r="F271" i="5"/>
  <c r="H271" i="5"/>
  <c r="D272" i="5"/>
  <c r="E272" i="5"/>
  <c r="F272" i="5"/>
  <c r="G273" i="5" s="1"/>
  <c r="G272" i="5"/>
  <c r="D273" i="5"/>
  <c r="H274" i="5" s="1"/>
  <c r="E273" i="5"/>
  <c r="F273" i="5"/>
  <c r="H273" i="5"/>
  <c r="D274" i="5"/>
  <c r="E274" i="5"/>
  <c r="F274" i="5"/>
  <c r="G275" i="5" s="1"/>
  <c r="G274" i="5"/>
  <c r="D275" i="5"/>
  <c r="E275" i="5"/>
  <c r="F275" i="5"/>
  <c r="H275" i="5"/>
  <c r="M6" i="10"/>
  <c r="M5" i="10"/>
  <c r="H8" i="10"/>
  <c r="D2" i="5"/>
  <c r="E2" i="5"/>
  <c r="D3" i="5"/>
  <c r="E3" i="5"/>
  <c r="D4" i="5"/>
  <c r="E4" i="5"/>
  <c r="D5" i="5"/>
  <c r="H6" i="5" s="1"/>
  <c r="E5" i="5"/>
  <c r="D6" i="5"/>
  <c r="E6" i="5"/>
  <c r="D7" i="5"/>
  <c r="H8" i="5" s="1"/>
  <c r="E7" i="5"/>
  <c r="D8" i="5"/>
  <c r="E8" i="5"/>
  <c r="D9" i="5"/>
  <c r="H10" i="5" s="1"/>
  <c r="E9" i="5"/>
  <c r="D10" i="5"/>
  <c r="E10" i="5"/>
  <c r="D11" i="5"/>
  <c r="H12" i="5" s="1"/>
  <c r="E11" i="5"/>
  <c r="D12" i="5"/>
  <c r="E12" i="5"/>
  <c r="D13" i="5"/>
  <c r="H14" i="5" s="1"/>
  <c r="E13" i="5"/>
  <c r="D14" i="5"/>
  <c r="E14" i="5"/>
  <c r="D15" i="5"/>
  <c r="E15" i="5"/>
  <c r="D16" i="5"/>
  <c r="E16" i="5"/>
  <c r="D17" i="5"/>
  <c r="H18" i="5" s="1"/>
  <c r="E17" i="5"/>
  <c r="D18" i="5"/>
  <c r="E18" i="5"/>
  <c r="D19" i="5"/>
  <c r="E19" i="5"/>
  <c r="D20" i="5"/>
  <c r="E20" i="5"/>
  <c r="D21" i="5"/>
  <c r="H22" i="5" s="1"/>
  <c r="E21" i="5"/>
  <c r="D22" i="5"/>
  <c r="E22" i="5"/>
  <c r="D23" i="5"/>
  <c r="H24" i="5" s="1"/>
  <c r="E23" i="5"/>
  <c r="D24" i="5"/>
  <c r="E24" i="5"/>
  <c r="D25" i="5"/>
  <c r="H26" i="5" s="1"/>
  <c r="E25" i="5"/>
  <c r="D26" i="5"/>
  <c r="E26" i="5"/>
  <c r="D27" i="5"/>
  <c r="H28" i="5" s="1"/>
  <c r="E27" i="5"/>
  <c r="D28" i="5"/>
  <c r="E28" i="5"/>
  <c r="D29" i="5"/>
  <c r="H30" i="5" s="1"/>
  <c r="E29" i="5"/>
  <c r="D30" i="5"/>
  <c r="E30" i="5"/>
  <c r="D31" i="5"/>
  <c r="E31" i="5"/>
  <c r="D32" i="5"/>
  <c r="E32" i="5"/>
  <c r="D33" i="5"/>
  <c r="H34" i="5" s="1"/>
  <c r="E33" i="5"/>
  <c r="D34" i="5"/>
  <c r="E34" i="5"/>
  <c r="D35" i="5"/>
  <c r="E35" i="5"/>
  <c r="D36" i="5"/>
  <c r="E36" i="5"/>
  <c r="D37" i="5"/>
  <c r="H38" i="5" s="1"/>
  <c r="E37" i="5"/>
  <c r="D38" i="5"/>
  <c r="E38" i="5"/>
  <c r="D39" i="5"/>
  <c r="H40" i="5" s="1"/>
  <c r="E39" i="5"/>
  <c r="D40" i="5"/>
  <c r="E40" i="5"/>
  <c r="D41" i="5"/>
  <c r="H42" i="5" s="1"/>
  <c r="E41" i="5"/>
  <c r="D42" i="5"/>
  <c r="E42" i="5"/>
  <c r="D43" i="5"/>
  <c r="H44" i="5" s="1"/>
  <c r="E43" i="5"/>
  <c r="D44" i="5"/>
  <c r="E44" i="5"/>
  <c r="D45" i="5"/>
  <c r="H46" i="5" s="1"/>
  <c r="E45" i="5"/>
  <c r="D46" i="5"/>
  <c r="E46" i="5"/>
  <c r="H4" i="5"/>
  <c r="H5" i="5"/>
  <c r="H7" i="5"/>
  <c r="H9" i="5"/>
  <c r="H11" i="5"/>
  <c r="H13" i="5"/>
  <c r="H15" i="5"/>
  <c r="H16" i="5"/>
  <c r="H17" i="5"/>
  <c r="H19" i="5"/>
  <c r="H20" i="5"/>
  <c r="H21" i="5"/>
  <c r="H23" i="5"/>
  <c r="H25" i="5"/>
  <c r="H27" i="5"/>
  <c r="H29" i="5"/>
  <c r="H31" i="5"/>
  <c r="H32" i="5"/>
  <c r="H33" i="5"/>
  <c r="H35" i="5"/>
  <c r="H36" i="5"/>
  <c r="H37" i="5"/>
  <c r="H39" i="5"/>
  <c r="H41" i="5"/>
  <c r="H43" i="5"/>
  <c r="H45" i="5"/>
  <c r="H3" i="5"/>
  <c r="L105" i="11" l="1"/>
  <c r="L104" i="11"/>
  <c r="L90" i="11"/>
  <c r="K90" i="11"/>
  <c r="K89" i="11"/>
  <c r="L89" i="11"/>
  <c r="L92" i="11"/>
  <c r="L91" i="11"/>
  <c r="L65" i="11"/>
  <c r="K65" i="11"/>
  <c r="L64" i="11"/>
  <c r="K64" i="11"/>
  <c r="L67" i="11"/>
  <c r="L66" i="11"/>
  <c r="L49" i="11"/>
  <c r="K49" i="11"/>
  <c r="L50" i="11"/>
  <c r="K50" i="11"/>
  <c r="L51" i="11"/>
  <c r="K48" i="11"/>
  <c r="L48" i="11"/>
  <c r="L3" i="11"/>
  <c r="K3" i="11"/>
  <c r="L4" i="11"/>
  <c r="D18" i="10"/>
  <c r="K100" i="11"/>
  <c r="L100" i="11"/>
  <c r="K96" i="11"/>
  <c r="L96" i="11"/>
  <c r="K78" i="11"/>
  <c r="L78" i="11"/>
  <c r="K70" i="11"/>
  <c r="L70" i="11"/>
  <c r="K56" i="11"/>
  <c r="L56" i="11"/>
  <c r="K44" i="11"/>
  <c r="L44" i="11"/>
  <c r="K36" i="11"/>
  <c r="L36" i="11"/>
  <c r="K28" i="11"/>
  <c r="L28" i="11"/>
  <c r="K20" i="11"/>
  <c r="L20" i="11"/>
  <c r="K12" i="11"/>
  <c r="L12" i="11"/>
  <c r="K103" i="11"/>
  <c r="L103" i="11"/>
  <c r="L99" i="11"/>
  <c r="K99" i="11"/>
  <c r="K95" i="11"/>
  <c r="L95" i="11"/>
  <c r="L85" i="11"/>
  <c r="K85" i="11"/>
  <c r="K81" i="11"/>
  <c r="L81" i="11"/>
  <c r="L77" i="11"/>
  <c r="K77" i="11"/>
  <c r="K73" i="11"/>
  <c r="L73" i="11"/>
  <c r="L69" i="11"/>
  <c r="K69" i="11"/>
  <c r="L63" i="11"/>
  <c r="K63" i="11"/>
  <c r="K59" i="11"/>
  <c r="L59" i="11"/>
  <c r="L55" i="11"/>
  <c r="K55" i="11"/>
  <c r="K47" i="11"/>
  <c r="L47" i="11"/>
  <c r="L43" i="11"/>
  <c r="K43" i="11"/>
  <c r="K39" i="11"/>
  <c r="L39" i="11"/>
  <c r="L35" i="11"/>
  <c r="K35" i="11"/>
  <c r="K31" i="11"/>
  <c r="L31" i="11"/>
  <c r="L27" i="11"/>
  <c r="K27" i="11"/>
  <c r="K23" i="11"/>
  <c r="L23" i="11"/>
  <c r="L19" i="11"/>
  <c r="K19" i="11"/>
  <c r="K15" i="11"/>
  <c r="L15" i="11"/>
  <c r="L11" i="11"/>
  <c r="K11" i="11"/>
  <c r="K7" i="11"/>
  <c r="L7" i="11"/>
  <c r="L5" i="11"/>
  <c r="K5" i="11"/>
  <c r="K86" i="11"/>
  <c r="L86" i="11"/>
  <c r="K82" i="11"/>
  <c r="L82" i="11"/>
  <c r="K74" i="11"/>
  <c r="L74" i="11"/>
  <c r="K60" i="11"/>
  <c r="L60" i="11"/>
  <c r="K52" i="11"/>
  <c r="L52" i="11"/>
  <c r="K40" i="11"/>
  <c r="L40" i="11"/>
  <c r="K32" i="11"/>
  <c r="L32" i="11"/>
  <c r="K24" i="11"/>
  <c r="L24" i="11"/>
  <c r="K16" i="11"/>
  <c r="L16" i="11"/>
  <c r="K8" i="11"/>
  <c r="L8" i="11"/>
  <c r="L106" i="11"/>
  <c r="K106" i="11"/>
  <c r="L102" i="11"/>
  <c r="K102" i="11"/>
  <c r="L98" i="11"/>
  <c r="K98" i="11"/>
  <c r="L94" i="11"/>
  <c r="K94" i="11"/>
  <c r="L88" i="11"/>
  <c r="K88" i="11"/>
  <c r="L84" i="11"/>
  <c r="K84" i="11"/>
  <c r="L80" i="11"/>
  <c r="K80" i="11"/>
  <c r="L76" i="11"/>
  <c r="K76" i="11"/>
  <c r="L72" i="11"/>
  <c r="K72" i="11"/>
  <c r="L68" i="11"/>
  <c r="K68" i="11"/>
  <c r="L62" i="11"/>
  <c r="K62" i="11"/>
  <c r="L58" i="11"/>
  <c r="K58" i="11"/>
  <c r="L54" i="11"/>
  <c r="K54" i="11"/>
  <c r="L46" i="11"/>
  <c r="K46" i="11"/>
  <c r="L42" i="11"/>
  <c r="K42" i="11"/>
  <c r="L38" i="11"/>
  <c r="K38" i="11"/>
  <c r="L34" i="11"/>
  <c r="K34" i="11"/>
  <c r="L30" i="11"/>
  <c r="K30" i="11"/>
  <c r="L26" i="11"/>
  <c r="K26" i="11"/>
  <c r="L22" i="11"/>
  <c r="K22" i="11"/>
  <c r="L18" i="11"/>
  <c r="K18" i="11"/>
  <c r="L14" i="11"/>
  <c r="K14" i="11"/>
  <c r="L10" i="11"/>
  <c r="K10" i="11"/>
  <c r="L6" i="11"/>
  <c r="K6" i="11"/>
  <c r="K101" i="11"/>
  <c r="L101" i="11"/>
  <c r="K97" i="11"/>
  <c r="L97" i="11"/>
  <c r="K93" i="11"/>
  <c r="L93" i="11"/>
  <c r="K87" i="11"/>
  <c r="L87" i="11"/>
  <c r="K83" i="11"/>
  <c r="L83" i="11"/>
  <c r="K79" i="11"/>
  <c r="L79" i="11"/>
  <c r="K75" i="11"/>
  <c r="L75" i="11"/>
  <c r="K71" i="11"/>
  <c r="L71" i="11"/>
  <c r="K61" i="11"/>
  <c r="L61" i="11"/>
  <c r="K57" i="11"/>
  <c r="L57" i="11"/>
  <c r="K53" i="11"/>
  <c r="L53" i="11"/>
  <c r="K45" i="11"/>
  <c r="L45" i="11"/>
  <c r="K41" i="11"/>
  <c r="L41" i="11"/>
  <c r="K37" i="11"/>
  <c r="L37" i="11"/>
  <c r="K33" i="11"/>
  <c r="L33" i="11"/>
  <c r="K29" i="11"/>
  <c r="L29" i="11"/>
  <c r="K25" i="11"/>
  <c r="L25" i="11"/>
  <c r="K21" i="11"/>
  <c r="L21" i="11"/>
  <c r="K17" i="11"/>
  <c r="L17" i="11"/>
  <c r="K13" i="11"/>
  <c r="L13" i="11"/>
  <c r="K9" i="11"/>
  <c r="L9" i="11"/>
  <c r="D19" i="10"/>
  <c r="D21" i="10"/>
  <c r="D22" i="10"/>
  <c r="D17" i="10"/>
  <c r="D23" i="10"/>
  <c r="H21" i="10"/>
  <c r="G184" i="5"/>
  <c r="G176" i="5"/>
  <c r="G168" i="5"/>
  <c r="G157" i="5"/>
  <c r="G149" i="5"/>
  <c r="G141" i="5"/>
  <c r="G133" i="5"/>
  <c r="G125" i="5"/>
  <c r="D3" i="10" l="1"/>
  <c r="B37" i="8"/>
  <c r="H3" i="12"/>
  <c r="F3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D6" i="12"/>
  <c r="D5" i="12"/>
  <c r="D4" i="12"/>
  <c r="D3" i="12"/>
  <c r="D2" i="12"/>
  <c r="H14" i="10"/>
  <c r="H13" i="10"/>
  <c r="H10" i="10"/>
  <c r="H9" i="10"/>
  <c r="H12" i="10" l="1"/>
  <c r="J12" i="10" s="1"/>
  <c r="D14" i="10"/>
  <c r="E14" i="10" s="1"/>
  <c r="F4" i="12"/>
  <c r="G4" i="12"/>
  <c r="G3" i="12"/>
  <c r="J10" i="10"/>
  <c r="J8" i="10"/>
  <c r="J9" i="10"/>
  <c r="J13" i="10" l="1"/>
  <c r="J14" i="10"/>
  <c r="F5" i="12"/>
  <c r="H4" i="12"/>
  <c r="D6" i="10"/>
  <c r="D5" i="10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2" i="5"/>
  <c r="G3" i="5" s="1"/>
  <c r="C4" i="8"/>
  <c r="C4" i="6"/>
  <c r="D7" i="10" l="1"/>
  <c r="G43" i="5"/>
  <c r="G39" i="5"/>
  <c r="G35" i="5"/>
  <c r="G31" i="5"/>
  <c r="G27" i="5"/>
  <c r="G23" i="5"/>
  <c r="G19" i="5"/>
  <c r="G15" i="5"/>
  <c r="G11" i="5"/>
  <c r="G7" i="5"/>
  <c r="G46" i="5"/>
  <c r="G42" i="5"/>
  <c r="G38" i="5"/>
  <c r="G34" i="5"/>
  <c r="G30" i="5"/>
  <c r="G26" i="5"/>
  <c r="G22" i="5"/>
  <c r="G18" i="5"/>
  <c r="G14" i="5"/>
  <c r="G10" i="5"/>
  <c r="G6" i="5"/>
  <c r="G45" i="5"/>
  <c r="G41" i="5"/>
  <c r="G37" i="5"/>
  <c r="G33" i="5"/>
  <c r="G29" i="5"/>
  <c r="G25" i="5"/>
  <c r="G21" i="5"/>
  <c r="G17" i="5"/>
  <c r="G13" i="5"/>
  <c r="G9" i="5"/>
  <c r="G5" i="5"/>
  <c r="G44" i="5"/>
  <c r="G40" i="5"/>
  <c r="G36" i="5"/>
  <c r="G32" i="5"/>
  <c r="G28" i="5"/>
  <c r="G24" i="5"/>
  <c r="G20" i="5"/>
  <c r="G16" i="5"/>
  <c r="G12" i="5"/>
  <c r="G8" i="5"/>
  <c r="G4" i="5"/>
  <c r="C24" i="8" s="1"/>
  <c r="H6" i="12"/>
  <c r="G6" i="12"/>
  <c r="F6" i="12"/>
  <c r="G5" i="12"/>
  <c r="H5" i="12"/>
  <c r="I12" i="10"/>
  <c r="I14" i="10"/>
  <c r="I13" i="10"/>
  <c r="I9" i="10"/>
  <c r="I10" i="10"/>
  <c r="I8" i="10"/>
  <c r="F13" i="10"/>
  <c r="F9" i="10"/>
  <c r="F10" i="10"/>
  <c r="F14" i="10"/>
  <c r="D4" i="10"/>
  <c r="G4" i="10" s="1"/>
  <c r="E5" i="10"/>
  <c r="E6" i="10"/>
  <c r="E3" i="10"/>
  <c r="B10" i="6"/>
  <c r="C10" i="6" s="1"/>
  <c r="A10" i="6"/>
  <c r="B6" i="6"/>
  <c r="C6" i="6" s="1"/>
  <c r="A6" i="6"/>
  <c r="B4" i="6"/>
  <c r="A4" i="6"/>
  <c r="N14" i="10" l="1"/>
  <c r="M14" i="10"/>
  <c r="C25" i="8"/>
  <c r="H16" i="10"/>
  <c r="J16" i="10" s="1"/>
  <c r="C26" i="8"/>
  <c r="G21" i="10"/>
  <c r="H17" i="10"/>
  <c r="H18" i="10"/>
  <c r="H19" i="10"/>
  <c r="H22" i="10"/>
  <c r="H23" i="10"/>
  <c r="E21" i="10"/>
  <c r="F21" i="10"/>
  <c r="G5" i="10"/>
  <c r="F7" i="12"/>
  <c r="H7" i="12" s="1"/>
  <c r="G6" i="10"/>
  <c r="F8" i="10"/>
  <c r="F12" i="10"/>
  <c r="E7" i="10"/>
  <c r="E4" i="10"/>
  <c r="F18" i="10" l="1"/>
  <c r="N6" i="10"/>
  <c r="I16" i="10"/>
  <c r="D16" i="10" s="1"/>
  <c r="E16" i="10" s="1"/>
  <c r="N5" i="10"/>
  <c r="F19" i="10"/>
  <c r="G17" i="10"/>
  <c r="E17" i="10"/>
  <c r="J23" i="10"/>
  <c r="I23" i="10"/>
  <c r="F22" i="10"/>
  <c r="E22" i="10"/>
  <c r="G22" i="10"/>
  <c r="J19" i="10"/>
  <c r="I19" i="10"/>
  <c r="J21" i="10"/>
  <c r="I21" i="10"/>
  <c r="F23" i="10"/>
  <c r="E23" i="10"/>
  <c r="G23" i="10"/>
  <c r="E19" i="10"/>
  <c r="G19" i="10"/>
  <c r="I22" i="10"/>
  <c r="J22" i="10"/>
  <c r="J18" i="10"/>
  <c r="I18" i="10"/>
  <c r="E18" i="10"/>
  <c r="G18" i="10"/>
  <c r="F17" i="10"/>
  <c r="I17" i="10"/>
  <c r="J17" i="10"/>
  <c r="F8" i="12"/>
  <c r="H8" i="12"/>
  <c r="G8" i="12"/>
  <c r="G7" i="12"/>
  <c r="M18" i="10" l="1"/>
  <c r="N22" i="10"/>
  <c r="M22" i="10"/>
  <c r="G20" i="10"/>
  <c r="N18" i="10"/>
  <c r="N19" i="10"/>
  <c r="G24" i="10"/>
  <c r="F9" i="12"/>
  <c r="F10" i="12" l="1"/>
  <c r="H10" i="12"/>
  <c r="G9" i="12"/>
  <c r="H9" i="12"/>
  <c r="F11" i="12" l="1"/>
  <c r="G11" i="12"/>
  <c r="H11" i="12"/>
  <c r="G10" i="12"/>
  <c r="F12" i="12" l="1"/>
  <c r="H12" i="12"/>
  <c r="G12" i="12"/>
  <c r="F13" i="12" l="1"/>
  <c r="H13" i="12"/>
  <c r="G13" i="12"/>
  <c r="F14" i="12" l="1"/>
  <c r="H14" i="12"/>
  <c r="G14" i="12"/>
  <c r="F15" i="12" l="1"/>
  <c r="G15" i="12"/>
  <c r="H15" i="12"/>
  <c r="F16" i="12" l="1"/>
  <c r="H16" i="12"/>
  <c r="G16" i="12"/>
  <c r="F17" i="12" l="1"/>
  <c r="H17" i="12"/>
  <c r="G17" i="12"/>
  <c r="F18" i="12" l="1"/>
  <c r="H18" i="12"/>
  <c r="F19" i="12" l="1"/>
  <c r="G19" i="12"/>
  <c r="H19" i="12"/>
  <c r="G18" i="12"/>
  <c r="F20" i="12" l="1"/>
  <c r="H20" i="12"/>
  <c r="G20" i="12"/>
  <c r="F21" i="12" l="1"/>
  <c r="H21" i="12"/>
  <c r="G21" i="12"/>
  <c r="F22" i="12" l="1"/>
  <c r="F23" i="12" l="1"/>
  <c r="G22" i="12"/>
  <c r="H22" i="12"/>
  <c r="F24" i="12" l="1"/>
  <c r="H23" i="12"/>
  <c r="G23" i="12"/>
  <c r="F25" i="12" l="1"/>
  <c r="H25" i="12"/>
  <c r="G25" i="12"/>
  <c r="G24" i="12"/>
  <c r="H24" i="12"/>
  <c r="F26" i="12" l="1"/>
  <c r="E2" i="12" s="1" a="1"/>
  <c r="E2" i="12" s="1"/>
  <c r="G26" i="12" l="1"/>
  <c r="H26" i="12"/>
  <c r="D13" i="10"/>
  <c r="E13" i="10" l="1"/>
  <c r="C23" i="8"/>
  <c r="C27" i="8" s="1"/>
  <c r="D12" i="10"/>
  <c r="G14" i="10" s="1"/>
  <c r="D15" i="10"/>
  <c r="E15" i="10" s="1"/>
  <c r="G12" i="10" l="1"/>
  <c r="E12" i="10"/>
  <c r="G13" i="10"/>
  <c r="D25" i="8"/>
  <c r="D23" i="8"/>
  <c r="D26" i="8"/>
  <c r="D24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Jacobson</author>
  </authors>
  <commentList>
    <comment ref="C3" authorId="0" shapeId="0" xr:uid="{CD9702C5-822C-854F-8E7C-F83185B6BF02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Time of Recording</t>
        </r>
      </text>
    </comment>
    <comment ref="C18" authorId="0" shapeId="0" xr:uid="{93B865E6-7201-2D41-9B44-5C822C290840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Adult Speech</t>
        </r>
      </text>
    </comment>
    <comment ref="C19" authorId="0" shapeId="0" xr:uid="{6A6C8AE5-E0A9-BA4D-8D6B-4883CFC52BDF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After Child Speech</t>
        </r>
      </text>
    </comment>
    <comment ref="C22" authorId="0" shapeId="0" xr:uid="{C6D243D1-F9CC-174E-9ACD-12ED8CFC6A51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Adult spoke over child</t>
        </r>
      </text>
    </comment>
    <comment ref="C23" authorId="0" shapeId="0" xr:uid="{3A633463-F17C-7049-BF6E-229B16E95B7B}">
      <text>
        <r>
          <rPr>
            <b/>
            <sz val="10"/>
            <color rgb="FF000000"/>
            <rFont val="Tahoma"/>
            <family val="2"/>
          </rPr>
          <t>Anna Jacobson: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Child spoke over adult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<sst xmlns="http://schemas.openxmlformats.org/spreadsheetml/2006/main" count="1273" uniqueCount="90">
  <si>
    <t>KCHI</t>
  </si>
  <si>
    <t>SPEECH</t>
  </si>
  <si>
    <t>CHI</t>
  </si>
  <si>
    <t>FEM</t>
  </si>
  <si>
    <t>MAL</t>
  </si>
  <si>
    <t>START</t>
  </si>
  <si>
    <t>FINISH</t>
  </si>
  <si>
    <t>DUR</t>
  </si>
  <si>
    <t>LABEL</t>
  </si>
  <si>
    <t>NON-SPEECH</t>
  </si>
  <si>
    <t>OVERLAP</t>
  </si>
  <si>
    <t>CHILD</t>
  </si>
  <si>
    <t>ADULT</t>
  </si>
  <si>
    <t>CHILDREN?</t>
  </si>
  <si>
    <t>Sage on the Stage</t>
  </si>
  <si>
    <t>Guide on the Side</t>
  </si>
  <si>
    <t>Highly Interactive</t>
  </si>
  <si>
    <t>Teacher-Centered</t>
  </si>
  <si>
    <t>Student-Centered</t>
  </si>
  <si>
    <t>Blended Teacher/Student</t>
  </si>
  <si>
    <t>&gt; 1</t>
  </si>
  <si>
    <t>&lt;1</t>
  </si>
  <si>
    <t>Metrics</t>
  </si>
  <si>
    <t>Teacher: Student Talk Time</t>
  </si>
  <si>
    <t>Switches</t>
  </si>
  <si>
    <t>Switches: Duration</t>
  </si>
  <si>
    <t>Child: Children</t>
  </si>
  <si>
    <t>Speech: Non-Speech</t>
  </si>
  <si>
    <t>Data</t>
  </si>
  <si>
    <t>#</t>
  </si>
  <si>
    <t>Total Duration</t>
  </si>
  <si>
    <t>Teacher Talk Time</t>
  </si>
  <si>
    <t>Student Talk Time</t>
  </si>
  <si>
    <t>min</t>
  </si>
  <si>
    <t>DUR_TRANS</t>
  </si>
  <si>
    <t>LABEL_NUM</t>
  </si>
  <si>
    <t>TOTAL</t>
  </si>
  <si>
    <t>Teacher</t>
  </si>
  <si>
    <t>-</t>
  </si>
  <si>
    <t>GAP</t>
  </si>
  <si>
    <t>Overlaps</t>
  </si>
  <si>
    <t>Pauses</t>
  </si>
  <si>
    <t>Number</t>
  </si>
  <si>
    <t>Number per Min</t>
  </si>
  <si>
    <t>Talk Time</t>
  </si>
  <si>
    <t>ADULT : CHILD</t>
  </si>
  <si>
    <t>Category</t>
  </si>
  <si>
    <t>Description</t>
  </si>
  <si>
    <t>Time</t>
  </si>
  <si>
    <t>sec</t>
  </si>
  <si>
    <t>min-sec</t>
  </si>
  <si>
    <t>Average Time</t>
  </si>
  <si>
    <t>#/min</t>
  </si>
  <si>
    <t>%</t>
  </si>
  <si>
    <t>Between Speaker Types</t>
  </si>
  <si>
    <t>SWITCH</t>
  </si>
  <si>
    <t>Percentage (by Time)</t>
  </si>
  <si>
    <t>Percentage (by Number)</t>
  </si>
  <si>
    <t>After</t>
  </si>
  <si>
    <t>Time *</t>
  </si>
  <si>
    <t>* Duration of recording.</t>
  </si>
  <si>
    <t>Statements **</t>
  </si>
  <si>
    <t>** Distinct utterances.</t>
  </si>
  <si>
    <t>Turns ***</t>
  </si>
  <si>
    <t>Over Child</t>
  </si>
  <si>
    <t>Over Adult</t>
  </si>
  <si>
    <t>BINS</t>
  </si>
  <si>
    <t>FREQUENCY</t>
  </si>
  <si>
    <t>*** Duration of all consecutive utterances between speaker switches, including any pauses between same-speaker utterances.</t>
  </si>
  <si>
    <t>Tooltip</t>
  </si>
  <si>
    <t>Total is sum of…</t>
  </si>
  <si>
    <t>Glossary/Codebook</t>
  </si>
  <si>
    <t>FAQ</t>
  </si>
  <si>
    <t>Doughnut</t>
  </si>
  <si>
    <t>Student</t>
  </si>
  <si>
    <t>Interpretation</t>
  </si>
  <si>
    <t>A turn is…</t>
  </si>
  <si>
    <t>A switch is…</t>
  </si>
  <si>
    <t>A pause is…</t>
  </si>
  <si>
    <t>An overap is…</t>
  </si>
  <si>
    <t xml:space="preserve">During your lesson, you spoke 91% of the time and your students spoke 9% of the time. </t>
  </si>
  <si>
    <t>Your average turn was 10.7 seconds long, while your students' average turn was 1.1 seconds.</t>
  </si>
  <si>
    <t>On average, the talking stick changed hands every 7 seconds.</t>
  </si>
  <si>
    <t>On average, the students waited 4.1 seconds after you spoke to begin their turn. You typically waited 2.2 seconds after the students to speak.</t>
  </si>
  <si>
    <t>The students waited about 84% longer than the teacher to start a new turn.</t>
  </si>
  <si>
    <t>For every second that the Students held the floor, you held the floor for 5 seconds.</t>
  </si>
  <si>
    <t>On average, when the students began talking before you had finished, the overlap was 0.6 seconds. When you spoke before they had finished, the overlap was 0.5 seconds.</t>
  </si>
  <si>
    <t>OVERLAP/PAUSE</t>
  </si>
  <si>
    <t>PAUSES</t>
  </si>
  <si>
    <t>OVERLAPS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</si>
</sst>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dd:hh"/>
    <numFmt numFmtId="169" formatCode="0.00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Helvetica Neue"/>
      <family val="2"/>
    </font>
    <font>
      <sz val="9"/>
      <color theme="1"/>
      <name val="Helvetica Neue"/>
      <family val="2"/>
    </font>
    <font>
      <i/>
      <sz val="9"/>
      <color theme="1"/>
      <name val="Helvetica Neue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Helvetica Neue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8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quotePrefix="1"/>
    <xf numFmtId="16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2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0" fillId="0" borderId="4" xfId="0" applyBorder="1" applyAlignment="1">
      <alignment vertical="center"/>
    </xf>
    <xf numFmtId="0" fontId="3" fillId="0" borderId="0" xfId="0" applyFont="1" applyBorder="1" applyAlignment="1">
      <alignment vertical="center"/>
    </xf>
    <xf numFmtId="165" fontId="3" fillId="0" borderId="0" xfId="0" applyNumberFormat="1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9" fontId="3" fillId="0" borderId="0" xfId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Border="1" applyAlignment="1">
      <alignment horizontal="center" vertical="center"/>
    </xf>
    <xf numFmtId="9" fontId="3" fillId="3" borderId="0" xfId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166" fontId="3" fillId="0" borderId="7" xfId="0" applyNumberFormat="1" applyFont="1" applyFill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9" fontId="3" fillId="0" borderId="7" xfId="1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2" xfId="0" applyFont="1" applyBorder="1" applyAlignment="1">
      <alignment vertical="center"/>
    </xf>
    <xf numFmtId="165" fontId="3" fillId="0" borderId="2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9" fontId="3" fillId="0" borderId="2" xfId="1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2" fontId="3" fillId="0" borderId="7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0" xfId="0" applyBorder="1" applyAlignment="1">
      <alignment horizontal="center" vertical="center" textRotation="90"/>
    </xf>
    <xf numFmtId="0" fontId="6" fillId="4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" fontId="3" fillId="0" borderId="8" xfId="0" applyNumberFormat="1" applyFont="1" applyBorder="1" applyAlignment="1">
      <alignment horizontal="center" vertical="center"/>
    </xf>
    <xf numFmtId="9" fontId="3" fillId="0" borderId="5" xfId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9" fontId="3" fillId="0" borderId="3" xfId="1" applyFont="1" applyBorder="1" applyAlignment="1">
      <alignment horizontal="center" vertical="center"/>
    </xf>
    <xf numFmtId="0" fontId="6" fillId="4" borderId="3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0" fillId="0" borderId="4" xfId="0" applyFont="1" applyBorder="1" applyAlignment="1">
      <alignment horizontal="right" vertical="center" indent="1"/>
    </xf>
    <xf numFmtId="0" fontId="10" fillId="0" borderId="0" xfId="0" applyFont="1" applyBorder="1" applyAlignment="1">
      <alignment horizontal="right" vertical="center" indent="1"/>
    </xf>
    <xf numFmtId="165" fontId="3" fillId="5" borderId="0" xfId="0" applyNumberFormat="1" applyFont="1" applyFill="1" applyBorder="1" applyAlignment="1">
      <alignment horizontal="center" vertical="center"/>
    </xf>
    <xf numFmtId="165" fontId="3" fillId="5" borderId="2" xfId="0" applyNumberFormat="1" applyFont="1" applyFill="1" applyBorder="1" applyAlignment="1">
      <alignment horizontal="center" vertical="center"/>
    </xf>
    <xf numFmtId="165" fontId="3" fillId="5" borderId="7" xfId="0" applyNumberFormat="1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1" fontId="3" fillId="5" borderId="4" xfId="0" applyNumberFormat="1" applyFont="1" applyFill="1" applyBorder="1" applyAlignment="1">
      <alignment horizontal="center" vertical="center"/>
    </xf>
    <xf numFmtId="166" fontId="3" fillId="6" borderId="0" xfId="0" applyNumberFormat="1" applyFont="1" applyFill="1" applyBorder="1" applyAlignment="1">
      <alignment horizontal="center" vertical="center"/>
    </xf>
    <xf numFmtId="9" fontId="3" fillId="6" borderId="0" xfId="1" applyFont="1" applyFill="1" applyBorder="1" applyAlignment="1">
      <alignment horizontal="center" vertical="center"/>
    </xf>
    <xf numFmtId="166" fontId="3" fillId="6" borderId="7" xfId="0" applyNumberFormat="1" applyFont="1" applyFill="1" applyBorder="1" applyAlignment="1">
      <alignment horizontal="center" vertical="center"/>
    </xf>
    <xf numFmtId="165" fontId="3" fillId="6" borderId="0" xfId="0" applyNumberFormat="1" applyFont="1" applyFill="1" applyBorder="1" applyAlignment="1">
      <alignment horizontal="center" vertical="center"/>
    </xf>
    <xf numFmtId="9" fontId="3" fillId="0" borderId="0" xfId="1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166" fontId="2" fillId="6" borderId="5" xfId="0" applyNumberFormat="1" applyFont="1" applyFill="1" applyBorder="1" applyAlignment="1">
      <alignment horizontal="center" vertical="center" wrapText="1"/>
    </xf>
    <xf numFmtId="166" fontId="2" fillId="6" borderId="5" xfId="0" applyNumberFormat="1" applyFont="1" applyFill="1" applyBorder="1" applyAlignment="1">
      <alignment horizontal="center" vertical="center" wrapText="1"/>
    </xf>
    <xf numFmtId="9" fontId="3" fillId="0" borderId="8" xfId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9" fontId="3" fillId="6" borderId="7" xfId="1" applyFont="1" applyFill="1" applyBorder="1" applyAlignment="1">
      <alignment horizontal="center" vertical="center"/>
    </xf>
    <xf numFmtId="166" fontId="10" fillId="4" borderId="8" xfId="0" applyNumberFormat="1" applyFont="1" applyFill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166" fontId="2" fillId="0" borderId="3" xfId="0" applyNumberFormat="1" applyFont="1" applyBorder="1" applyAlignment="1">
      <alignment horizontal="center" vertical="center" wrapText="1"/>
    </xf>
    <xf numFmtId="166" fontId="2" fillId="6" borderId="8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  <xf numFmtId="169" fontId="3" fillId="5" borderId="0" xfId="0" applyNumberFormat="1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3262"/>
      <color rgb="FF7FB378"/>
      <color rgb="FFFDB515"/>
      <color rgb="FF00B0DA"/>
      <color rgb="FFFDB615"/>
      <color rgb="FF42BDE0"/>
      <color rgb="FFFEC8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Futura Medium" panose="020B0602020204020303" pitchFamily="34" charset="-79"/>
              <a:ea typeface="+mn-ea"/>
              <a:cs typeface="Futura Medium" panose="020B0602020204020303" pitchFamily="34" charset="-79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Pauses!$F$1</c:f>
              <c:strCache>
                <c:ptCount val="1"/>
                <c:pt idx="0">
                  <c:v>BINS</c:v>
                </c:pt>
              </c:strCache>
            </c:strRef>
          </c:tx>
          <c:spPr>
            <a:solidFill>
              <a:srgbClr val="003262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Pauses!$F$2:$F$27</c:f>
              <c:numCache>
                <c:formatCode>General</c:formatCode>
                <c:ptCount val="2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Pauses!$E$2:$E$27</c:f>
              <c:numCache>
                <c:formatCode>General</c:formatCode>
                <c:ptCount val="26"/>
                <c:pt idx="0">
                  <c:v>0</c:v>
                </c:pt>
                <c:pt idx="1">
                  <c:v>16</c:v>
                </c:pt>
                <c:pt idx="2">
                  <c:v>44</c:v>
                </c:pt>
                <c:pt idx="3">
                  <c:v>32</c:v>
                </c:pt>
                <c:pt idx="4">
                  <c:v>25</c:v>
                </c:pt>
                <c:pt idx="5">
                  <c:v>13</c:v>
                </c:pt>
                <c:pt idx="6">
                  <c:v>4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0-9D47-88F5-76F90C660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21750847"/>
        <c:axId val="1422559039"/>
      </c:barChart>
      <c:catAx>
        <c:axId val="1421750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2559039"/>
        <c:crosses val="autoZero"/>
        <c:auto val="1"/>
        <c:lblAlgn val="ctr"/>
        <c:lblOffset val="100"/>
        <c:noMultiLvlLbl val="0"/>
      </c:catAx>
      <c:valAx>
        <c:axId val="1422559039"/>
        <c:scaling>
          <c:orientation val="minMax"/>
          <c:max val="4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1750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Pauses!$G$1</c:f>
              <c:strCache>
                <c:ptCount val="1"/>
                <c:pt idx="0">
                  <c:v>CHILD</c:v>
                </c:pt>
              </c:strCache>
            </c:strRef>
          </c:tx>
          <c:spPr>
            <a:solidFill>
              <a:srgbClr val="FDB61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Pauses!$G$2:$G$26</c:f>
              <c:numCache>
                <c:formatCode>General</c:formatCode>
                <c:ptCount val="25"/>
                <c:pt idx="0">
                  <c:v>0</c:v>
                </c:pt>
                <c:pt idx="1">
                  <c:v>14</c:v>
                </c:pt>
                <c:pt idx="2">
                  <c:v>24</c:v>
                </c:pt>
                <c:pt idx="3">
                  <c:v>19</c:v>
                </c:pt>
                <c:pt idx="4">
                  <c:v>15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3-4843-BBD8-C0583B833049}"/>
            </c:ext>
          </c:extLst>
        </c:ser>
        <c:ser>
          <c:idx val="2"/>
          <c:order val="1"/>
          <c:tx>
            <c:strRef>
              <c:f>Pauses!$H$1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00B0D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Pauses!$H$2:$H$26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20</c:v>
                </c:pt>
                <c:pt idx="3">
                  <c:v>13</c:v>
                </c:pt>
                <c:pt idx="4">
                  <c:v>10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A3-4843-BBD8-C0583B833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Pauses!$G$1</c:f>
              <c:strCache>
                <c:ptCount val="1"/>
                <c:pt idx="0">
                  <c:v>CHILD</c:v>
                </c:pt>
              </c:strCache>
            </c:strRef>
          </c:tx>
          <c:spPr>
            <a:solidFill>
              <a:srgbClr val="FDB615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Pauses!$G$2:$G$26</c:f>
              <c:numCache>
                <c:formatCode>General</c:formatCode>
                <c:ptCount val="25"/>
                <c:pt idx="0">
                  <c:v>0</c:v>
                </c:pt>
                <c:pt idx="1">
                  <c:v>14</c:v>
                </c:pt>
                <c:pt idx="2">
                  <c:v>24</c:v>
                </c:pt>
                <c:pt idx="3">
                  <c:v>19</c:v>
                </c:pt>
                <c:pt idx="4">
                  <c:v>15</c:v>
                </c:pt>
                <c:pt idx="5">
                  <c:v>6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CC-0E40-B66B-F32ACD3C1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Futura Medium" panose="020B0602020204020303" pitchFamily="34" charset="-79"/>
                <a:cs typeface="Futura Medium" panose="020B0602020204020303" pitchFamily="34" charset="-79"/>
              </a:rPr>
              <a:t>OVERLAPS &amp; PAUSES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Pauses!$H$1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rgbClr val="00B0DA"/>
            </a:solidFill>
            <a:ln>
              <a:solidFill>
                <a:schemeClr val="bg1"/>
              </a:solidFill>
            </a:ln>
            <a:effectLst/>
          </c:spPr>
          <c:invertIfNegative val="0"/>
          <c:cat>
            <c:numRef>
              <c:f>Pauses!$F$2:$F$26</c:f>
              <c:numCache>
                <c:formatCode>General</c:formatCode>
                <c:ptCount val="25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14</c:v>
                </c:pt>
                <c:pt idx="17">
                  <c:v>15</c:v>
                </c:pt>
                <c:pt idx="18">
                  <c:v>16</c:v>
                </c:pt>
                <c:pt idx="19">
                  <c:v>17</c:v>
                </c:pt>
                <c:pt idx="20">
                  <c:v>18</c:v>
                </c:pt>
                <c:pt idx="21">
                  <c:v>19</c:v>
                </c:pt>
                <c:pt idx="22">
                  <c:v>20</c:v>
                </c:pt>
                <c:pt idx="23">
                  <c:v>21</c:v>
                </c:pt>
                <c:pt idx="24">
                  <c:v>22</c:v>
                </c:pt>
              </c:numCache>
            </c:numRef>
          </c:cat>
          <c:val>
            <c:numRef>
              <c:f>Pauses!$H$2:$H$26</c:f>
              <c:numCache>
                <c:formatCode>General</c:formatCode>
                <c:ptCount val="25"/>
                <c:pt idx="0">
                  <c:v>0</c:v>
                </c:pt>
                <c:pt idx="1">
                  <c:v>2</c:v>
                </c:pt>
                <c:pt idx="2">
                  <c:v>20</c:v>
                </c:pt>
                <c:pt idx="3">
                  <c:v>13</c:v>
                </c:pt>
                <c:pt idx="4">
                  <c:v>10</c:v>
                </c:pt>
                <c:pt idx="5">
                  <c:v>7</c:v>
                </c:pt>
                <c:pt idx="6">
                  <c:v>4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84-D44E-8D53-E2DB23BFC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45835487"/>
        <c:axId val="1420430095"/>
      </c:barChart>
      <c:catAx>
        <c:axId val="14458354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20430095"/>
        <c:crosses val="autoZero"/>
        <c:auto val="1"/>
        <c:lblAlgn val="ctr"/>
        <c:lblOffset val="100"/>
        <c:noMultiLvlLbl val="0"/>
      </c:catAx>
      <c:valAx>
        <c:axId val="1420430095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Futura Medium" panose="020B0602020204020303" pitchFamily="34" charset="-79"/>
                <a:ea typeface="+mn-ea"/>
                <a:cs typeface="Futura Medium" panose="020B0602020204020303" pitchFamily="34" charset="-79"/>
              </a:defRPr>
            </a:pPr>
            <a:endParaRPr lang="en-US"/>
          </a:p>
        </c:txPr>
        <c:crossAx val="14458354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00B0DA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913-C145-B851-C6DC5DD7DB3C}"/>
              </c:ext>
            </c:extLst>
          </c:dPt>
          <c:dPt>
            <c:idx val="1"/>
            <c:bubble3D val="0"/>
            <c:spPr>
              <a:solidFill>
                <a:srgbClr val="003262"/>
              </a:solidFill>
              <a:ln w="63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913-C145-B851-C6DC5DD7DB3C}"/>
              </c:ext>
            </c:extLst>
          </c:dPt>
          <c:dPt>
            <c:idx val="2"/>
            <c:bubble3D val="0"/>
            <c:spPr>
              <a:solidFill>
                <a:srgbClr val="FDB51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913-C145-B851-C6DC5DD7DB3C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913-C145-B851-C6DC5DD7DB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bg1"/>
                    </a:solidFill>
                    <a:latin typeface="Futura Medium" panose="020B0602020204020303" pitchFamily="34" charset="-79"/>
                    <a:ea typeface="+mn-ea"/>
                    <a:cs typeface="Futura Medium" panose="020B0602020204020303" pitchFamily="34" charset="-79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Ideas!$B$23:$B$26</c:f>
              <c:strCache>
                <c:ptCount val="4"/>
                <c:pt idx="0">
                  <c:v>Teacher</c:v>
                </c:pt>
                <c:pt idx="1">
                  <c:v>Overlaps</c:v>
                </c:pt>
                <c:pt idx="2">
                  <c:v>Student</c:v>
                </c:pt>
                <c:pt idx="3">
                  <c:v>Pauses</c:v>
                </c:pt>
              </c:strCache>
            </c:strRef>
          </c:cat>
          <c:val>
            <c:numRef>
              <c:f>Ideas!$C$23:$C$26</c:f>
              <c:numCache>
                <c:formatCode>General</c:formatCode>
                <c:ptCount val="4"/>
                <c:pt idx="0">
                  <c:v>532.67000000002213</c:v>
                </c:pt>
                <c:pt idx="1">
                  <c:v>432.25499999996788</c:v>
                </c:pt>
                <c:pt idx="2">
                  <c:v>-270.91299999996778</c:v>
                </c:pt>
                <c:pt idx="3">
                  <c:v>571.52699999996787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13-C145-B851-C6DC5DD7DB3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5DB13C7D-AEF6-BF4A-9264-D824270756C2}">
          <cx:tx>
            <cx:txData>
              <cx:f>_xlchart.v1.1</cx:f>
              <cx:v>GAP 0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_xlchart.v1.4</cx:f>
      </cx:numDim>
    </cx:data>
  </cx:chartData>
  <cx:chart>
    <cx:title pos="t" align="ctr" overlay="0"/>
    <cx:plotArea>
      <cx:plotAreaRegion>
        <cx:series layoutId="clusteredColumn" uniqueId="{66F189F3-E4E9-AD42-9CE4-BE6177FB4EDA}">
          <cx:tx>
            <cx:txData>
              <cx:f>_xlchart.v1.3</cx:f>
              <cx:v>GAP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482600</xdr:colOff>
      <xdr:row>106</xdr:row>
      <xdr:rowOff>12700</xdr:rowOff>
    </xdr:from>
    <xdr:to>
      <xdr:col>34</xdr:col>
      <xdr:colOff>406400</xdr:colOff>
      <xdr:row>127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F7FAC4B-917F-0E43-B358-E05012D2A9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42100" y="20205700"/>
              <a:ext cx="8178800" cy="410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12700</xdr:colOff>
      <xdr:row>1</xdr:row>
      <xdr:rowOff>0</xdr:rowOff>
    </xdr:from>
    <xdr:to>
      <xdr:col>13</xdr:col>
      <xdr:colOff>457200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2FB896A0-E473-0445-AE68-803DDBBF39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64200" y="1905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152400</xdr:colOff>
      <xdr:row>16</xdr:row>
      <xdr:rowOff>152400</xdr:rowOff>
    </xdr:from>
    <xdr:to>
      <xdr:col>17</xdr:col>
      <xdr:colOff>38100</xdr:colOff>
      <xdr:row>55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596883-6995-4643-B3D4-B3B29D330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254000</xdr:colOff>
      <xdr:row>16</xdr:row>
      <xdr:rowOff>165100</xdr:rowOff>
    </xdr:from>
    <xdr:to>
      <xdr:col>26</xdr:col>
      <xdr:colOff>139700</xdr:colOff>
      <xdr:row>55</xdr:row>
      <xdr:rowOff>50800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BB08CE7-CDFC-7348-AE8F-7DED01CF9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317500</xdr:colOff>
      <xdr:row>17</xdr:row>
      <xdr:rowOff>12700</xdr:rowOff>
    </xdr:from>
    <xdr:to>
      <xdr:col>35</xdr:col>
      <xdr:colOff>203200</xdr:colOff>
      <xdr:row>55</xdr:row>
      <xdr:rowOff>101600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4A73C9D1-2301-8540-B7B5-D231D31D6B78}"/>
            </a:ext>
          </a:extLst>
        </xdr:cNvPr>
        <xdr:cNvGrpSpPr/>
      </xdr:nvGrpSpPr>
      <xdr:grpSpPr>
        <a:xfrm>
          <a:off x="21653500" y="3251200"/>
          <a:ext cx="7315200" cy="7327900"/>
          <a:chOff x="21653500" y="3251200"/>
          <a:chExt cx="7315200" cy="7327900"/>
        </a:xfrm>
      </xdr:grpSpPr>
      <xdr:graphicFrame macro="">
        <xdr:nvGraphicFramePr>
          <xdr:cNvPr id="8" name="Chart 7">
            <a:extLst>
              <a:ext uri="{FF2B5EF4-FFF2-40B4-BE49-F238E27FC236}">
                <a16:creationId xmlns:a16="http://schemas.microsoft.com/office/drawing/2014/main" id="{DDB1700A-65BF-AD48-A28F-708F2FE3EEEC}"/>
              </a:ext>
            </a:extLst>
          </xdr:cNvPr>
          <xdr:cNvGraphicFramePr>
            <a:graphicFrameLocks/>
          </xdr:cNvGraphicFramePr>
        </xdr:nvGraphicFramePr>
        <xdr:xfrm>
          <a:off x="21653500" y="3251200"/>
          <a:ext cx="7315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404EF8BD-3591-2B47-A3EA-F439830AD49B}"/>
              </a:ext>
            </a:extLst>
          </xdr:cNvPr>
          <xdr:cNvGraphicFramePr>
            <a:graphicFrameLocks/>
          </xdr:cNvGraphicFramePr>
        </xdr:nvGraphicFramePr>
        <xdr:xfrm>
          <a:off x="21653500" y="6921500"/>
          <a:ext cx="7315200" cy="36576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197971</xdr:colOff>
      <xdr:row>11</xdr:row>
      <xdr:rowOff>55283</xdr:rowOff>
    </xdr:from>
    <xdr:to>
      <xdr:col>10</xdr:col>
      <xdr:colOff>708959</xdr:colOff>
      <xdr:row>39</xdr:row>
      <xdr:rowOff>103095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52CA18-2DAA-7544-A6F3-921888867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4626-8726-44AD-BBC5-4A66DE8D5B32}">
  <dimension ref="A1:K275"/>
  <sheetViews>
    <sheetView zoomScale="150" zoomScaleNormal="150" workbookViewId="0">
      <selection activeCell="E2" sqref="E2"/>
    </sheetView>
  </sheetViews>
  <sheetFormatPr baseColWidth="10" defaultColWidth="8.83203125" defaultRowHeight="15" x14ac:dyDescent="0.2"/>
  <cols>
    <col min="1" max="1" width="8.83203125" style="1"/>
    <col min="2" max="2" width="9.1640625" style="1"/>
    <col min="3" max="3" width="8.83203125" style="1"/>
    <col min="4" max="4" width="9.1640625" style="1"/>
  </cols>
  <sheetData>
    <row r="1" spans="1:11" x14ac:dyDescent="0.2">
      <c r="A1" s="1" t="s">
        <v>8</v>
      </c>
      <c r="B1" s="1" t="s">
        <v>5</v>
      </c>
      <c r="C1" s="1" t="s">
        <v>7</v>
      </c>
      <c r="D1" s="1" t="s">
        <v>6</v>
      </c>
      <c r="E1" t="s">
        <v>34</v>
      </c>
      <c r="F1" t="s">
        <v>35</v>
      </c>
      <c r="G1" s="1" t="s">
        <v>55</v>
      </c>
      <c r="H1" t="s">
        <v>87</v>
      </c>
      <c r="I1" t="s">
        <v>39</v>
      </c>
      <c r="K1" t="s">
        <v>88</v>
      </c>
    </row>
    <row r="2" spans="1:11" x14ac:dyDescent="0.2">
      <c r="A2" s="1" t="s">
        <v>11</v>
      </c>
      <c r="B2" s="2">
        <v>4.0999999999999898E-2</v>
      </c>
      <c r="C2" s="2">
        <v>0.28899999999999998</v>
      </c>
      <c r="D2" s="2">
        <f>B2+C2</f>
        <v>0.32999999999999985</v>
      </c>
      <c r="E2">
        <f>IF(A2="CHILD",C2,-C2)</f>
        <v>0.28899999999999998</v>
      </c>
      <c r="F2">
        <f>IF(A2="CHILD",1,-1)</f>
        <v>1</v>
      </c>
      <c r="G2" t="s">
        <v>38</v>
      </c>
      <c r="H2" t="s">
        <v>38</v>
      </c>
    </row>
    <row r="3" spans="1:11" x14ac:dyDescent="0.2">
      <c r="A3" s="1" t="s">
        <v>11</v>
      </c>
      <c r="B3" s="2">
        <v>11.148</v>
      </c>
      <c r="C3" s="2">
        <v>1.5489999999999999</v>
      </c>
      <c r="D3" s="2">
        <f t="shared" ref="D3:D46" si="0">B3+C3</f>
        <v>12.696999999999999</v>
      </c>
      <c r="E3">
        <f t="shared" ref="E3:E46" si="1">IF(A3="CHILD",C3,-C3)</f>
        <v>1.5489999999999999</v>
      </c>
      <c r="F3">
        <f t="shared" ref="F3:F46" si="2">IF(A3="CHILD",1,-1)</f>
        <v>1</v>
      </c>
      <c r="G3">
        <f>F2+F3</f>
        <v>2</v>
      </c>
      <c r="H3" s="8">
        <f>IF(B3-D2&lt;-C3,-C3,(B3-D2))</f>
        <v>10.818</v>
      </c>
      <c r="I3" s="8">
        <f>B3-D2</f>
        <v>10.818</v>
      </c>
      <c r="K3">
        <f>IF(H3&gt;0,H3,0)</f>
        <v>10.818</v>
      </c>
    </row>
    <row r="4" spans="1:11" x14ac:dyDescent="0.2">
      <c r="A4" s="1" t="s">
        <v>11</v>
      </c>
      <c r="B4" s="2">
        <v>13.492000000000001</v>
      </c>
      <c r="C4" s="2">
        <v>3.827</v>
      </c>
      <c r="D4" s="2">
        <f t="shared" si="0"/>
        <v>17.319000000000003</v>
      </c>
      <c r="E4">
        <f t="shared" si="1"/>
        <v>3.827</v>
      </c>
      <c r="F4">
        <f t="shared" si="2"/>
        <v>1</v>
      </c>
      <c r="G4">
        <f t="shared" ref="G4:G46" si="3">F3+F4</f>
        <v>2</v>
      </c>
      <c r="H4" s="8">
        <f t="shared" ref="H4:H46" si="4">IF(B4-D3&lt;-C4,-C4,(B4-D3))</f>
        <v>0.79500000000000171</v>
      </c>
      <c r="I4" s="8">
        <f t="shared" ref="I4:I67" si="5">B4-D3</f>
        <v>0.79500000000000171</v>
      </c>
      <c r="K4">
        <f t="shared" ref="K4:K67" si="6">IF(H4&gt;0,H4,0)</f>
        <v>0.79500000000000171</v>
      </c>
    </row>
    <row r="5" spans="1:11" x14ac:dyDescent="0.2">
      <c r="A5" s="1" t="s">
        <v>11</v>
      </c>
      <c r="B5" s="2">
        <v>20.183</v>
      </c>
      <c r="C5" s="2">
        <v>0.13200000000000001</v>
      </c>
      <c r="D5" s="2">
        <f t="shared" si="0"/>
        <v>20.315000000000001</v>
      </c>
      <c r="E5">
        <f t="shared" si="1"/>
        <v>0.13200000000000001</v>
      </c>
      <c r="F5">
        <f t="shared" si="2"/>
        <v>1</v>
      </c>
      <c r="G5">
        <f t="shared" si="3"/>
        <v>2</v>
      </c>
      <c r="H5" s="8">
        <f t="shared" si="4"/>
        <v>2.8639999999999972</v>
      </c>
      <c r="I5" s="8">
        <f t="shared" si="5"/>
        <v>2.8639999999999972</v>
      </c>
      <c r="K5">
        <f t="shared" si="6"/>
        <v>2.8639999999999972</v>
      </c>
    </row>
    <row r="6" spans="1:11" x14ac:dyDescent="0.2">
      <c r="A6" s="1" t="s">
        <v>11</v>
      </c>
      <c r="B6" s="2">
        <v>20.992999999999999</v>
      </c>
      <c r="C6" s="2">
        <v>2.2549999999999999</v>
      </c>
      <c r="D6" s="2">
        <f t="shared" si="0"/>
        <v>23.247999999999998</v>
      </c>
      <c r="E6">
        <f t="shared" si="1"/>
        <v>2.2549999999999999</v>
      </c>
      <c r="F6">
        <f t="shared" si="2"/>
        <v>1</v>
      </c>
      <c r="G6">
        <f>F5+F6</f>
        <v>2</v>
      </c>
      <c r="H6" s="8">
        <f t="shared" si="4"/>
        <v>0.67799999999999727</v>
      </c>
      <c r="I6" s="8">
        <f t="shared" si="5"/>
        <v>0.67799999999999727</v>
      </c>
      <c r="K6">
        <f t="shared" si="6"/>
        <v>0.67799999999999727</v>
      </c>
    </row>
    <row r="7" spans="1:11" x14ac:dyDescent="0.2">
      <c r="A7" s="1" t="s">
        <v>11</v>
      </c>
      <c r="B7" s="2">
        <v>24.221</v>
      </c>
      <c r="C7" s="2">
        <v>3.7719999999999998</v>
      </c>
      <c r="D7" s="2">
        <f t="shared" si="0"/>
        <v>27.992999999999999</v>
      </c>
      <c r="E7">
        <f t="shared" si="1"/>
        <v>3.7719999999999998</v>
      </c>
      <c r="F7">
        <f t="shared" si="2"/>
        <v>1</v>
      </c>
      <c r="G7">
        <f t="shared" si="3"/>
        <v>2</v>
      </c>
      <c r="H7" s="8">
        <f t="shared" si="4"/>
        <v>0.97300000000000253</v>
      </c>
      <c r="I7" s="8">
        <f t="shared" si="5"/>
        <v>0.97300000000000253</v>
      </c>
      <c r="K7">
        <f t="shared" si="6"/>
        <v>0.97300000000000253</v>
      </c>
    </row>
    <row r="8" spans="1:11" x14ac:dyDescent="0.2">
      <c r="A8" s="1" t="s">
        <v>11</v>
      </c>
      <c r="B8" s="2">
        <v>35.332999999999998</v>
      </c>
      <c r="C8" s="2">
        <v>1.1779999999999999</v>
      </c>
      <c r="D8" s="2">
        <f t="shared" si="0"/>
        <v>36.510999999999996</v>
      </c>
      <c r="E8">
        <f t="shared" si="1"/>
        <v>1.1779999999999999</v>
      </c>
      <c r="F8">
        <f t="shared" si="2"/>
        <v>1</v>
      </c>
      <c r="G8">
        <f t="shared" si="3"/>
        <v>2</v>
      </c>
      <c r="H8" s="8">
        <f t="shared" si="4"/>
        <v>7.34</v>
      </c>
      <c r="I8" s="8">
        <f t="shared" si="5"/>
        <v>7.34</v>
      </c>
      <c r="K8">
        <f t="shared" si="6"/>
        <v>7.34</v>
      </c>
    </row>
    <row r="9" spans="1:11" x14ac:dyDescent="0.2">
      <c r="A9" s="1" t="s">
        <v>11</v>
      </c>
      <c r="B9" s="2">
        <v>37.991999999999997</v>
      </c>
      <c r="C9" s="2">
        <v>1.141</v>
      </c>
      <c r="D9" s="2">
        <f t="shared" si="0"/>
        <v>39.132999999999996</v>
      </c>
      <c r="E9">
        <f t="shared" si="1"/>
        <v>1.141</v>
      </c>
      <c r="F9">
        <f t="shared" si="2"/>
        <v>1</v>
      </c>
      <c r="G9">
        <f t="shared" si="3"/>
        <v>2</v>
      </c>
      <c r="H9" s="8">
        <f t="shared" si="4"/>
        <v>1.4810000000000016</v>
      </c>
      <c r="I9" s="8">
        <f t="shared" si="5"/>
        <v>1.4810000000000016</v>
      </c>
      <c r="K9">
        <f t="shared" si="6"/>
        <v>1.4810000000000016</v>
      </c>
    </row>
    <row r="10" spans="1:11" x14ac:dyDescent="0.2">
      <c r="A10" s="1" t="s">
        <v>11</v>
      </c>
      <c r="B10" s="2">
        <v>39.412999999999997</v>
      </c>
      <c r="C10" s="2">
        <v>0.34899999999999998</v>
      </c>
      <c r="D10" s="2">
        <f t="shared" si="0"/>
        <v>39.761999999999993</v>
      </c>
      <c r="E10">
        <f t="shared" si="1"/>
        <v>0.34899999999999998</v>
      </c>
      <c r="F10">
        <f t="shared" si="2"/>
        <v>1</v>
      </c>
      <c r="G10">
        <f t="shared" si="3"/>
        <v>2</v>
      </c>
      <c r="H10" s="8">
        <f t="shared" si="4"/>
        <v>0.28000000000000114</v>
      </c>
      <c r="I10" s="8">
        <f t="shared" si="5"/>
        <v>0.28000000000000114</v>
      </c>
      <c r="K10">
        <f t="shared" si="6"/>
        <v>0.28000000000000114</v>
      </c>
    </row>
    <row r="11" spans="1:11" x14ac:dyDescent="0.2">
      <c r="A11" s="1" t="s">
        <v>12</v>
      </c>
      <c r="B11" s="2">
        <v>43.488999999999997</v>
      </c>
      <c r="C11" s="2">
        <v>3.52</v>
      </c>
      <c r="D11" s="2">
        <f t="shared" si="0"/>
        <v>47.009</v>
      </c>
      <c r="E11">
        <f t="shared" si="1"/>
        <v>-3.52</v>
      </c>
      <c r="F11">
        <f t="shared" si="2"/>
        <v>-1</v>
      </c>
      <c r="G11">
        <f t="shared" si="3"/>
        <v>0</v>
      </c>
      <c r="H11" s="8">
        <f t="shared" si="4"/>
        <v>3.7270000000000039</v>
      </c>
      <c r="I11" s="8">
        <f t="shared" si="5"/>
        <v>3.7270000000000039</v>
      </c>
      <c r="K11">
        <f t="shared" si="6"/>
        <v>3.7270000000000039</v>
      </c>
    </row>
    <row r="12" spans="1:11" x14ac:dyDescent="0.2">
      <c r="A12" s="1" t="s">
        <v>11</v>
      </c>
      <c r="B12" s="2">
        <v>47.191000000000003</v>
      </c>
      <c r="C12" s="2">
        <v>0.17399999999999999</v>
      </c>
      <c r="D12" s="2">
        <f t="shared" si="0"/>
        <v>47.365000000000002</v>
      </c>
      <c r="E12">
        <f t="shared" si="1"/>
        <v>0.17399999999999999</v>
      </c>
      <c r="F12">
        <f t="shared" si="2"/>
        <v>1</v>
      </c>
      <c r="G12">
        <f t="shared" si="3"/>
        <v>0</v>
      </c>
      <c r="H12" s="8">
        <f t="shared" si="4"/>
        <v>0.18200000000000216</v>
      </c>
      <c r="I12" s="8">
        <f t="shared" si="5"/>
        <v>0.18200000000000216</v>
      </c>
      <c r="K12">
        <f t="shared" si="6"/>
        <v>0.18200000000000216</v>
      </c>
    </row>
    <row r="13" spans="1:11" x14ac:dyDescent="0.2">
      <c r="A13" s="1" t="s">
        <v>11</v>
      </c>
      <c r="B13" s="2">
        <v>47.774999999999999</v>
      </c>
      <c r="C13" s="2">
        <v>0.48099999999999998</v>
      </c>
      <c r="D13" s="2">
        <f t="shared" si="0"/>
        <v>48.256</v>
      </c>
      <c r="E13">
        <f t="shared" si="1"/>
        <v>0.48099999999999998</v>
      </c>
      <c r="F13">
        <f t="shared" si="2"/>
        <v>1</v>
      </c>
      <c r="G13">
        <f t="shared" si="3"/>
        <v>2</v>
      </c>
      <c r="H13" s="8">
        <f t="shared" si="4"/>
        <v>0.40999999999999659</v>
      </c>
      <c r="I13" s="8">
        <f t="shared" si="5"/>
        <v>0.40999999999999659</v>
      </c>
      <c r="K13">
        <f t="shared" si="6"/>
        <v>0.40999999999999659</v>
      </c>
    </row>
    <row r="14" spans="1:11" x14ac:dyDescent="0.2">
      <c r="A14" s="1" t="s">
        <v>11</v>
      </c>
      <c r="B14" s="2">
        <v>48.491999999999997</v>
      </c>
      <c r="C14" s="2">
        <v>1.821</v>
      </c>
      <c r="D14" s="2">
        <f t="shared" si="0"/>
        <v>50.312999999999995</v>
      </c>
      <c r="E14">
        <f t="shared" si="1"/>
        <v>1.821</v>
      </c>
      <c r="F14">
        <f t="shared" si="2"/>
        <v>1</v>
      </c>
      <c r="G14">
        <f t="shared" si="3"/>
        <v>2</v>
      </c>
      <c r="H14" s="8">
        <f t="shared" si="4"/>
        <v>0.2359999999999971</v>
      </c>
      <c r="I14" s="8">
        <f t="shared" si="5"/>
        <v>0.2359999999999971</v>
      </c>
      <c r="K14">
        <f t="shared" si="6"/>
        <v>0.2359999999999971</v>
      </c>
    </row>
    <row r="15" spans="1:11" x14ac:dyDescent="0.2">
      <c r="A15" s="1" t="s">
        <v>12</v>
      </c>
      <c r="B15" s="2">
        <v>50.491999999999997</v>
      </c>
      <c r="C15" s="2">
        <v>2.02</v>
      </c>
      <c r="D15" s="2">
        <f t="shared" si="0"/>
        <v>52.512</v>
      </c>
      <c r="E15">
        <f t="shared" si="1"/>
        <v>-2.02</v>
      </c>
      <c r="F15">
        <f t="shared" si="2"/>
        <v>-1</v>
      </c>
      <c r="G15">
        <f t="shared" si="3"/>
        <v>0</v>
      </c>
      <c r="H15" s="8">
        <f t="shared" si="4"/>
        <v>0.17900000000000205</v>
      </c>
      <c r="I15" s="8">
        <f t="shared" si="5"/>
        <v>0.17900000000000205</v>
      </c>
      <c r="K15">
        <f t="shared" si="6"/>
        <v>0.17900000000000205</v>
      </c>
    </row>
    <row r="16" spans="1:11" x14ac:dyDescent="0.2">
      <c r="A16" s="1" t="s">
        <v>12</v>
      </c>
      <c r="B16" s="2">
        <v>55.51</v>
      </c>
      <c r="C16" s="2">
        <v>0.35299999999999998</v>
      </c>
      <c r="D16" s="2">
        <f t="shared" si="0"/>
        <v>55.863</v>
      </c>
      <c r="E16">
        <f t="shared" si="1"/>
        <v>-0.35299999999999998</v>
      </c>
      <c r="F16">
        <f t="shared" si="2"/>
        <v>-1</v>
      </c>
      <c r="G16">
        <f t="shared" si="3"/>
        <v>-2</v>
      </c>
      <c r="H16" s="8">
        <f t="shared" si="4"/>
        <v>2.9979999999999976</v>
      </c>
      <c r="I16" s="8">
        <f t="shared" si="5"/>
        <v>2.9979999999999976</v>
      </c>
      <c r="K16">
        <f t="shared" si="6"/>
        <v>2.9979999999999976</v>
      </c>
    </row>
    <row r="17" spans="1:11" x14ac:dyDescent="0.2">
      <c r="A17" s="1" t="s">
        <v>12</v>
      </c>
      <c r="B17" s="2">
        <v>55.991</v>
      </c>
      <c r="C17" s="2">
        <v>2.5190000000000001</v>
      </c>
      <c r="D17" s="2">
        <f t="shared" si="0"/>
        <v>58.51</v>
      </c>
      <c r="E17">
        <f t="shared" si="1"/>
        <v>-2.5190000000000001</v>
      </c>
      <c r="F17">
        <f t="shared" si="2"/>
        <v>-1</v>
      </c>
      <c r="G17">
        <f t="shared" si="3"/>
        <v>-2</v>
      </c>
      <c r="H17" s="8">
        <f t="shared" si="4"/>
        <v>0.12800000000000011</v>
      </c>
      <c r="I17" s="8">
        <f t="shared" si="5"/>
        <v>0.12800000000000011</v>
      </c>
      <c r="K17">
        <f t="shared" si="6"/>
        <v>0.12800000000000011</v>
      </c>
    </row>
    <row r="18" spans="1:11" x14ac:dyDescent="0.2">
      <c r="A18" s="1" t="s">
        <v>11</v>
      </c>
      <c r="B18" s="2">
        <v>58.011000000000003</v>
      </c>
      <c r="C18" s="2">
        <v>0.69699999999999995</v>
      </c>
      <c r="D18" s="2">
        <f t="shared" si="0"/>
        <v>58.708000000000006</v>
      </c>
      <c r="E18">
        <f t="shared" si="1"/>
        <v>0.69699999999999995</v>
      </c>
      <c r="F18">
        <f t="shared" si="2"/>
        <v>1</v>
      </c>
      <c r="G18">
        <f t="shared" si="3"/>
        <v>0</v>
      </c>
      <c r="H18" s="8">
        <f t="shared" si="4"/>
        <v>-0.49899999999999523</v>
      </c>
      <c r="I18" s="8">
        <f t="shared" si="5"/>
        <v>-0.49899999999999523</v>
      </c>
      <c r="K18">
        <f t="shared" si="6"/>
        <v>0</v>
      </c>
    </row>
    <row r="19" spans="1:11" x14ac:dyDescent="0.2">
      <c r="A19" s="1" t="s">
        <v>12</v>
      </c>
      <c r="B19" s="2">
        <v>65.492000000000004</v>
      </c>
      <c r="C19" s="2">
        <v>1.0289999999999999</v>
      </c>
      <c r="D19" s="2">
        <f t="shared" si="0"/>
        <v>66.521000000000001</v>
      </c>
      <c r="E19">
        <f t="shared" si="1"/>
        <v>-1.0289999999999999</v>
      </c>
      <c r="F19">
        <f t="shared" si="2"/>
        <v>-1</v>
      </c>
      <c r="G19">
        <f t="shared" si="3"/>
        <v>0</v>
      </c>
      <c r="H19" s="8">
        <f t="shared" si="4"/>
        <v>6.7839999999999989</v>
      </c>
      <c r="I19" s="8">
        <f t="shared" si="5"/>
        <v>6.7839999999999989</v>
      </c>
      <c r="K19">
        <f t="shared" si="6"/>
        <v>6.7839999999999989</v>
      </c>
    </row>
    <row r="20" spans="1:11" x14ac:dyDescent="0.2">
      <c r="A20" s="1" t="s">
        <v>11</v>
      </c>
      <c r="B20" s="2">
        <v>66.012</v>
      </c>
      <c r="C20" s="2">
        <v>0.59099999999999997</v>
      </c>
      <c r="D20" s="2">
        <f t="shared" si="0"/>
        <v>66.602999999999994</v>
      </c>
      <c r="E20">
        <f t="shared" si="1"/>
        <v>0.59099999999999997</v>
      </c>
      <c r="F20">
        <f t="shared" si="2"/>
        <v>1</v>
      </c>
      <c r="G20">
        <f t="shared" si="3"/>
        <v>0</v>
      </c>
      <c r="H20" s="8">
        <f t="shared" si="4"/>
        <v>-0.50900000000000034</v>
      </c>
      <c r="I20" s="8">
        <f t="shared" si="5"/>
        <v>-0.50900000000000034</v>
      </c>
      <c r="K20">
        <f t="shared" si="6"/>
        <v>0</v>
      </c>
    </row>
    <row r="21" spans="1:11" x14ac:dyDescent="0.2">
      <c r="A21" s="1" t="s">
        <v>11</v>
      </c>
      <c r="B21" s="2">
        <v>67.753</v>
      </c>
      <c r="C21" s="2">
        <v>0.24</v>
      </c>
      <c r="D21" s="2">
        <f t="shared" si="0"/>
        <v>67.992999999999995</v>
      </c>
      <c r="E21">
        <f t="shared" si="1"/>
        <v>0.24</v>
      </c>
      <c r="F21">
        <f t="shared" si="2"/>
        <v>1</v>
      </c>
      <c r="G21">
        <f t="shared" si="3"/>
        <v>2</v>
      </c>
      <c r="H21" s="8">
        <f t="shared" si="4"/>
        <v>1.1500000000000057</v>
      </c>
      <c r="I21" s="8">
        <f t="shared" si="5"/>
        <v>1.1500000000000057</v>
      </c>
      <c r="K21">
        <f t="shared" si="6"/>
        <v>1.1500000000000057</v>
      </c>
    </row>
    <row r="22" spans="1:11" x14ac:dyDescent="0.2">
      <c r="A22" s="1" t="s">
        <v>11</v>
      </c>
      <c r="B22" s="2">
        <v>72.62</v>
      </c>
      <c r="C22" s="2">
        <v>1.2929999999999999</v>
      </c>
      <c r="D22" s="2">
        <f t="shared" si="0"/>
        <v>73.913000000000011</v>
      </c>
      <c r="E22">
        <f t="shared" si="1"/>
        <v>1.2929999999999999</v>
      </c>
      <c r="F22">
        <f t="shared" si="2"/>
        <v>1</v>
      </c>
      <c r="G22">
        <f t="shared" si="3"/>
        <v>2</v>
      </c>
      <c r="H22" s="8">
        <f t="shared" si="4"/>
        <v>4.6270000000000095</v>
      </c>
      <c r="I22" s="8">
        <f t="shared" si="5"/>
        <v>4.6270000000000095</v>
      </c>
      <c r="K22">
        <f t="shared" si="6"/>
        <v>4.6270000000000095</v>
      </c>
    </row>
    <row r="23" spans="1:11" x14ac:dyDescent="0.2">
      <c r="A23" s="1" t="s">
        <v>11</v>
      </c>
      <c r="B23" s="2">
        <v>74.512</v>
      </c>
      <c r="C23" s="2">
        <v>0.48099999999999998</v>
      </c>
      <c r="D23" s="2">
        <f t="shared" si="0"/>
        <v>74.992999999999995</v>
      </c>
      <c r="E23">
        <f t="shared" si="1"/>
        <v>0.48099999999999998</v>
      </c>
      <c r="F23">
        <f t="shared" si="2"/>
        <v>1</v>
      </c>
      <c r="G23">
        <f t="shared" si="3"/>
        <v>2</v>
      </c>
      <c r="H23" s="8">
        <f t="shared" si="4"/>
        <v>0.59899999999998954</v>
      </c>
      <c r="I23" s="8">
        <f t="shared" si="5"/>
        <v>0.59899999999998954</v>
      </c>
      <c r="K23">
        <f t="shared" si="6"/>
        <v>0.59899999999998954</v>
      </c>
    </row>
    <row r="24" spans="1:11" x14ac:dyDescent="0.2">
      <c r="A24" s="1" t="s">
        <v>12</v>
      </c>
      <c r="B24" s="2">
        <v>75.992000000000004</v>
      </c>
      <c r="C24" s="2">
        <v>45.218000000000004</v>
      </c>
      <c r="D24" s="2">
        <f t="shared" si="0"/>
        <v>121.21000000000001</v>
      </c>
      <c r="E24">
        <f t="shared" si="1"/>
        <v>-45.218000000000004</v>
      </c>
      <c r="F24">
        <f t="shared" si="2"/>
        <v>-1</v>
      </c>
      <c r="G24">
        <f t="shared" si="3"/>
        <v>0</v>
      </c>
      <c r="H24" s="8">
        <f t="shared" si="4"/>
        <v>0.99900000000000944</v>
      </c>
      <c r="I24" s="8">
        <f t="shared" si="5"/>
        <v>0.99900000000000944</v>
      </c>
      <c r="K24">
        <f t="shared" si="6"/>
        <v>0.99900000000000944</v>
      </c>
    </row>
    <row r="25" spans="1:11" x14ac:dyDescent="0.2">
      <c r="A25" s="1" t="s">
        <v>12</v>
      </c>
      <c r="B25" s="2">
        <v>80.091999999999999</v>
      </c>
      <c r="C25" s="2">
        <v>0.97499999999999998</v>
      </c>
      <c r="D25" s="2">
        <f t="shared" si="0"/>
        <v>81.066999999999993</v>
      </c>
      <c r="E25">
        <f t="shared" si="1"/>
        <v>-0.97499999999999998</v>
      </c>
      <c r="F25">
        <f t="shared" si="2"/>
        <v>-1</v>
      </c>
      <c r="G25">
        <f t="shared" si="3"/>
        <v>-2</v>
      </c>
      <c r="H25" s="8">
        <f t="shared" si="4"/>
        <v>-0.97499999999999998</v>
      </c>
      <c r="I25" s="8">
        <f t="shared" si="5"/>
        <v>-41.118000000000009</v>
      </c>
      <c r="K25">
        <f t="shared" si="6"/>
        <v>0</v>
      </c>
    </row>
    <row r="26" spans="1:11" x14ac:dyDescent="0.2">
      <c r="A26" s="1" t="s">
        <v>11</v>
      </c>
      <c r="B26" s="2">
        <v>82.991</v>
      </c>
      <c r="C26" s="2">
        <v>0.12</v>
      </c>
      <c r="D26" s="2">
        <f t="shared" si="0"/>
        <v>83.111000000000004</v>
      </c>
      <c r="E26">
        <f t="shared" si="1"/>
        <v>0.12</v>
      </c>
      <c r="F26">
        <f t="shared" si="2"/>
        <v>1</v>
      </c>
      <c r="G26">
        <f t="shared" si="3"/>
        <v>0</v>
      </c>
      <c r="H26" s="8">
        <f t="shared" si="4"/>
        <v>1.9240000000000066</v>
      </c>
      <c r="I26" s="8">
        <f t="shared" si="5"/>
        <v>1.9240000000000066</v>
      </c>
      <c r="K26">
        <f t="shared" si="6"/>
        <v>1.9240000000000066</v>
      </c>
    </row>
    <row r="27" spans="1:11" x14ac:dyDescent="0.2">
      <c r="A27" s="1" t="s">
        <v>12</v>
      </c>
      <c r="B27" s="2">
        <v>107.22499999999999</v>
      </c>
      <c r="C27" s="2">
        <v>0.36399999999999999</v>
      </c>
      <c r="D27" s="2">
        <f t="shared" si="0"/>
        <v>107.589</v>
      </c>
      <c r="E27">
        <f t="shared" si="1"/>
        <v>-0.36399999999999999</v>
      </c>
      <c r="F27">
        <f t="shared" si="2"/>
        <v>-1</v>
      </c>
      <c r="G27">
        <f t="shared" si="3"/>
        <v>0</v>
      </c>
      <c r="H27" s="8">
        <f t="shared" si="4"/>
        <v>24.11399999999999</v>
      </c>
      <c r="I27" s="8">
        <f t="shared" si="5"/>
        <v>24.11399999999999</v>
      </c>
      <c r="K27">
        <f t="shared" si="6"/>
        <v>24.11399999999999</v>
      </c>
    </row>
    <row r="28" spans="1:11" x14ac:dyDescent="0.2">
      <c r="A28" s="1" t="s">
        <v>12</v>
      </c>
      <c r="B28" s="2">
        <v>122.492</v>
      </c>
      <c r="C28" s="2">
        <v>15.474</v>
      </c>
      <c r="D28" s="2">
        <f t="shared" si="0"/>
        <v>137.96600000000001</v>
      </c>
      <c r="E28">
        <f t="shared" si="1"/>
        <v>-15.474</v>
      </c>
      <c r="F28">
        <f t="shared" si="2"/>
        <v>-1</v>
      </c>
      <c r="G28">
        <f t="shared" si="3"/>
        <v>-2</v>
      </c>
      <c r="H28" s="8">
        <f t="shared" si="4"/>
        <v>14.903000000000006</v>
      </c>
      <c r="I28" s="8">
        <f t="shared" si="5"/>
        <v>14.903000000000006</v>
      </c>
      <c r="K28">
        <f t="shared" si="6"/>
        <v>14.903000000000006</v>
      </c>
    </row>
    <row r="29" spans="1:11" x14ac:dyDescent="0.2">
      <c r="A29" s="1" t="s">
        <v>11</v>
      </c>
      <c r="B29" s="2">
        <v>130.35399999999899</v>
      </c>
      <c r="C29" s="2">
        <v>0.157</v>
      </c>
      <c r="D29" s="2">
        <f t="shared" si="0"/>
        <v>130.510999999999</v>
      </c>
      <c r="E29">
        <f t="shared" si="1"/>
        <v>0.157</v>
      </c>
      <c r="F29">
        <f t="shared" si="2"/>
        <v>1</v>
      </c>
      <c r="G29">
        <f t="shared" si="3"/>
        <v>0</v>
      </c>
      <c r="H29" s="8">
        <f t="shared" si="4"/>
        <v>-0.157</v>
      </c>
      <c r="I29" s="8">
        <f t="shared" si="5"/>
        <v>-7.612000000001018</v>
      </c>
      <c r="K29">
        <f t="shared" si="6"/>
        <v>0</v>
      </c>
    </row>
    <row r="30" spans="1:11" x14ac:dyDescent="0.2">
      <c r="A30" s="1" t="s">
        <v>11</v>
      </c>
      <c r="B30" s="2">
        <v>132.42500000000001</v>
      </c>
      <c r="C30" s="2">
        <v>0.48099999999999998</v>
      </c>
      <c r="D30" s="2">
        <f t="shared" si="0"/>
        <v>132.90600000000001</v>
      </c>
      <c r="E30">
        <f t="shared" si="1"/>
        <v>0.48099999999999998</v>
      </c>
      <c r="F30">
        <f t="shared" si="2"/>
        <v>1</v>
      </c>
      <c r="G30">
        <f t="shared" si="3"/>
        <v>2</v>
      </c>
      <c r="H30" s="8">
        <f t="shared" si="4"/>
        <v>1.9140000000010104</v>
      </c>
      <c r="I30" s="8">
        <f t="shared" si="5"/>
        <v>1.9140000000010104</v>
      </c>
      <c r="K30">
        <f t="shared" si="6"/>
        <v>1.9140000000010104</v>
      </c>
    </row>
    <row r="31" spans="1:11" x14ac:dyDescent="0.2">
      <c r="A31" s="1" t="s">
        <v>11</v>
      </c>
      <c r="B31" s="2">
        <v>138.255</v>
      </c>
      <c r="C31" s="2">
        <v>1.0669999999999999</v>
      </c>
      <c r="D31" s="2">
        <f t="shared" si="0"/>
        <v>139.322</v>
      </c>
      <c r="E31">
        <f t="shared" si="1"/>
        <v>1.0669999999999999</v>
      </c>
      <c r="F31">
        <f t="shared" si="2"/>
        <v>1</v>
      </c>
      <c r="G31">
        <f t="shared" si="3"/>
        <v>2</v>
      </c>
      <c r="H31" s="8">
        <f t="shared" si="4"/>
        <v>5.3489999999999895</v>
      </c>
      <c r="I31" s="8">
        <f t="shared" si="5"/>
        <v>5.3489999999999895</v>
      </c>
      <c r="K31">
        <f t="shared" si="6"/>
        <v>5.3489999999999895</v>
      </c>
    </row>
    <row r="32" spans="1:11" x14ac:dyDescent="0.2">
      <c r="A32" s="1" t="s">
        <v>12</v>
      </c>
      <c r="B32" s="2">
        <v>138.547</v>
      </c>
      <c r="C32" s="2">
        <v>2.9449999999999998</v>
      </c>
      <c r="D32" s="2">
        <f t="shared" si="0"/>
        <v>141.49199999999999</v>
      </c>
      <c r="E32">
        <f t="shared" si="1"/>
        <v>-2.9449999999999998</v>
      </c>
      <c r="F32">
        <f t="shared" si="2"/>
        <v>-1</v>
      </c>
      <c r="G32">
        <f t="shared" si="3"/>
        <v>0</v>
      </c>
      <c r="H32" s="8">
        <f t="shared" si="4"/>
        <v>-0.77500000000000568</v>
      </c>
      <c r="I32" s="8">
        <f t="shared" si="5"/>
        <v>-0.77500000000000568</v>
      </c>
      <c r="K32">
        <f t="shared" si="6"/>
        <v>0</v>
      </c>
    </row>
    <row r="33" spans="1:11" x14ac:dyDescent="0.2">
      <c r="A33" s="1" t="s">
        <v>12</v>
      </c>
      <c r="B33" s="2">
        <v>140.36799999999999</v>
      </c>
      <c r="C33" s="2">
        <v>1.52</v>
      </c>
      <c r="D33" s="2">
        <f t="shared" si="0"/>
        <v>141.88800000000001</v>
      </c>
      <c r="E33">
        <f t="shared" si="1"/>
        <v>-1.52</v>
      </c>
      <c r="F33">
        <f t="shared" si="2"/>
        <v>-1</v>
      </c>
      <c r="G33">
        <f t="shared" si="3"/>
        <v>-2</v>
      </c>
      <c r="H33" s="8">
        <f t="shared" si="4"/>
        <v>-1.1239999999999952</v>
      </c>
      <c r="I33" s="8">
        <f t="shared" si="5"/>
        <v>-1.1239999999999952</v>
      </c>
      <c r="K33">
        <f t="shared" si="6"/>
        <v>0</v>
      </c>
    </row>
    <row r="34" spans="1:11" x14ac:dyDescent="0.2">
      <c r="A34" s="1" t="s">
        <v>11</v>
      </c>
      <c r="B34" s="2">
        <v>141.99100000000001</v>
      </c>
      <c r="C34" s="2">
        <v>0.52</v>
      </c>
      <c r="D34" s="2">
        <f t="shared" si="0"/>
        <v>142.51100000000002</v>
      </c>
      <c r="E34">
        <f t="shared" si="1"/>
        <v>0.52</v>
      </c>
      <c r="F34">
        <f t="shared" si="2"/>
        <v>1</v>
      </c>
      <c r="G34">
        <f t="shared" si="3"/>
        <v>0</v>
      </c>
      <c r="H34" s="8">
        <f t="shared" si="4"/>
        <v>0.10300000000000864</v>
      </c>
      <c r="I34" s="8">
        <f t="shared" si="5"/>
        <v>0.10300000000000864</v>
      </c>
      <c r="K34">
        <f t="shared" si="6"/>
        <v>0.10300000000000864</v>
      </c>
    </row>
    <row r="35" spans="1:11" x14ac:dyDescent="0.2">
      <c r="A35" s="1" t="s">
        <v>11</v>
      </c>
      <c r="B35" s="2">
        <v>142.148</v>
      </c>
      <c r="C35" s="2">
        <v>0.35799999999999998</v>
      </c>
      <c r="D35" s="2">
        <f t="shared" si="0"/>
        <v>142.506</v>
      </c>
      <c r="E35">
        <f t="shared" si="1"/>
        <v>0.35799999999999998</v>
      </c>
      <c r="F35">
        <f t="shared" si="2"/>
        <v>1</v>
      </c>
      <c r="G35">
        <f t="shared" si="3"/>
        <v>2</v>
      </c>
      <c r="H35" s="8">
        <f t="shared" si="4"/>
        <v>-0.35799999999999998</v>
      </c>
      <c r="I35" s="8">
        <f t="shared" si="5"/>
        <v>-0.36300000000002797</v>
      </c>
      <c r="K35">
        <f t="shared" si="6"/>
        <v>0</v>
      </c>
    </row>
    <row r="36" spans="1:11" x14ac:dyDescent="0.2">
      <c r="A36" s="1" t="s">
        <v>11</v>
      </c>
      <c r="B36" s="2">
        <v>142.76599999999999</v>
      </c>
      <c r="C36" s="2">
        <v>0.39700000000000002</v>
      </c>
      <c r="D36" s="2">
        <f t="shared" si="0"/>
        <v>143.16299999999998</v>
      </c>
      <c r="E36">
        <f t="shared" si="1"/>
        <v>0.39700000000000002</v>
      </c>
      <c r="F36">
        <f t="shared" si="2"/>
        <v>1</v>
      </c>
      <c r="G36">
        <f t="shared" si="3"/>
        <v>2</v>
      </c>
      <c r="H36" s="8">
        <f t="shared" si="4"/>
        <v>0.25999999999999091</v>
      </c>
      <c r="I36" s="8">
        <f t="shared" si="5"/>
        <v>0.25999999999999091</v>
      </c>
      <c r="K36">
        <f t="shared" si="6"/>
        <v>0.25999999999999091</v>
      </c>
    </row>
    <row r="37" spans="1:11" x14ac:dyDescent="0.2">
      <c r="A37" s="1" t="s">
        <v>11</v>
      </c>
      <c r="B37" s="2">
        <v>143.471</v>
      </c>
      <c r="C37" s="2">
        <v>0.54</v>
      </c>
      <c r="D37" s="2">
        <f t="shared" si="0"/>
        <v>144.011</v>
      </c>
      <c r="E37">
        <f t="shared" si="1"/>
        <v>0.54</v>
      </c>
      <c r="F37">
        <f t="shared" si="2"/>
        <v>1</v>
      </c>
      <c r="G37">
        <f t="shared" si="3"/>
        <v>2</v>
      </c>
      <c r="H37" s="8">
        <f t="shared" si="4"/>
        <v>0.30800000000002115</v>
      </c>
      <c r="I37" s="8">
        <f t="shared" si="5"/>
        <v>0.30800000000002115</v>
      </c>
      <c r="K37">
        <f t="shared" si="6"/>
        <v>0.30800000000002115</v>
      </c>
    </row>
    <row r="38" spans="1:11" x14ac:dyDescent="0.2">
      <c r="A38" s="1" t="s">
        <v>12</v>
      </c>
      <c r="B38" s="2">
        <v>144.30799999999999</v>
      </c>
      <c r="C38" s="2">
        <v>3.8339999999999899</v>
      </c>
      <c r="D38" s="2">
        <f t="shared" si="0"/>
        <v>148.142</v>
      </c>
      <c r="E38">
        <f t="shared" si="1"/>
        <v>-3.8339999999999899</v>
      </c>
      <c r="F38">
        <f t="shared" si="2"/>
        <v>-1</v>
      </c>
      <c r="G38">
        <f t="shared" si="3"/>
        <v>0</v>
      </c>
      <c r="H38" s="8">
        <f t="shared" si="4"/>
        <v>0.29699999999999704</v>
      </c>
      <c r="I38" s="8">
        <f t="shared" si="5"/>
        <v>0.29699999999999704</v>
      </c>
      <c r="K38">
        <f t="shared" si="6"/>
        <v>0.29699999999999704</v>
      </c>
    </row>
    <row r="39" spans="1:11" x14ac:dyDescent="0.2">
      <c r="A39" s="1" t="s">
        <v>11</v>
      </c>
      <c r="B39" s="2">
        <v>146.011</v>
      </c>
      <c r="C39" s="2">
        <v>0.11</v>
      </c>
      <c r="D39" s="2">
        <f t="shared" si="0"/>
        <v>146.12100000000001</v>
      </c>
      <c r="E39">
        <f t="shared" si="1"/>
        <v>0.11</v>
      </c>
      <c r="F39">
        <f t="shared" si="2"/>
        <v>1</v>
      </c>
      <c r="G39">
        <f t="shared" si="3"/>
        <v>0</v>
      </c>
      <c r="H39" s="8">
        <f t="shared" si="4"/>
        <v>-0.11</v>
      </c>
      <c r="I39" s="8">
        <f t="shared" si="5"/>
        <v>-2.1310000000000002</v>
      </c>
      <c r="K39">
        <f t="shared" si="6"/>
        <v>0</v>
      </c>
    </row>
    <row r="40" spans="1:11" x14ac:dyDescent="0.2">
      <c r="A40" s="1" t="s">
        <v>11</v>
      </c>
      <c r="B40" s="2">
        <v>146.779</v>
      </c>
      <c r="C40" s="2">
        <v>0.111</v>
      </c>
      <c r="D40" s="2">
        <f t="shared" si="0"/>
        <v>146.88999999999999</v>
      </c>
      <c r="E40">
        <f t="shared" si="1"/>
        <v>0.111</v>
      </c>
      <c r="F40">
        <f t="shared" si="2"/>
        <v>1</v>
      </c>
      <c r="G40">
        <f t="shared" si="3"/>
        <v>2</v>
      </c>
      <c r="H40" s="8">
        <f t="shared" si="4"/>
        <v>0.65799999999998704</v>
      </c>
      <c r="I40" s="8">
        <f t="shared" si="5"/>
        <v>0.65799999999998704</v>
      </c>
      <c r="K40">
        <f t="shared" si="6"/>
        <v>0.65799999999998704</v>
      </c>
    </row>
    <row r="41" spans="1:11" x14ac:dyDescent="0.2">
      <c r="A41" s="1" t="s">
        <v>11</v>
      </c>
      <c r="B41" s="2">
        <v>147.19899999999899</v>
      </c>
      <c r="C41" s="2">
        <v>0.19600000000000001</v>
      </c>
      <c r="D41" s="2">
        <f t="shared" si="0"/>
        <v>147.39499999999899</v>
      </c>
      <c r="E41">
        <f t="shared" si="1"/>
        <v>0.19600000000000001</v>
      </c>
      <c r="F41">
        <f t="shared" si="2"/>
        <v>1</v>
      </c>
      <c r="G41">
        <f t="shared" si="3"/>
        <v>2</v>
      </c>
      <c r="H41" s="8">
        <f t="shared" si="4"/>
        <v>0.30899999999900274</v>
      </c>
      <c r="I41" s="8">
        <f t="shared" si="5"/>
        <v>0.30899999999900274</v>
      </c>
      <c r="K41">
        <f t="shared" si="6"/>
        <v>0.30899999999900274</v>
      </c>
    </row>
    <row r="42" spans="1:11" x14ac:dyDescent="0.2">
      <c r="A42" s="1" t="s">
        <v>12</v>
      </c>
      <c r="B42" s="2">
        <v>149.143</v>
      </c>
      <c r="C42" s="2">
        <v>16.305</v>
      </c>
      <c r="D42" s="2">
        <f t="shared" si="0"/>
        <v>165.44800000000001</v>
      </c>
      <c r="E42">
        <f t="shared" si="1"/>
        <v>-16.305</v>
      </c>
      <c r="F42">
        <f t="shared" si="2"/>
        <v>-1</v>
      </c>
      <c r="G42">
        <f t="shared" si="3"/>
        <v>0</v>
      </c>
      <c r="H42" s="8">
        <f t="shared" si="4"/>
        <v>1.7480000000010136</v>
      </c>
      <c r="I42" s="8">
        <f t="shared" si="5"/>
        <v>1.7480000000010136</v>
      </c>
      <c r="K42">
        <f t="shared" si="6"/>
        <v>1.7480000000010136</v>
      </c>
    </row>
    <row r="43" spans="1:11" x14ac:dyDescent="0.2">
      <c r="A43" s="1" t="s">
        <v>11</v>
      </c>
      <c r="B43" s="2">
        <v>149.6</v>
      </c>
      <c r="C43" s="2">
        <v>0.10099999999999899</v>
      </c>
      <c r="D43" s="2">
        <f t="shared" si="0"/>
        <v>149.70099999999999</v>
      </c>
      <c r="E43">
        <f t="shared" si="1"/>
        <v>0.10099999999999899</v>
      </c>
      <c r="F43">
        <f t="shared" si="2"/>
        <v>1</v>
      </c>
      <c r="G43">
        <f t="shared" si="3"/>
        <v>0</v>
      </c>
      <c r="H43" s="8">
        <f t="shared" si="4"/>
        <v>-0.10099999999999899</v>
      </c>
      <c r="I43" s="8">
        <f t="shared" si="5"/>
        <v>-15.848000000000013</v>
      </c>
      <c r="K43">
        <f t="shared" si="6"/>
        <v>0</v>
      </c>
    </row>
    <row r="44" spans="1:11" x14ac:dyDescent="0.2">
      <c r="A44" s="1" t="s">
        <v>12</v>
      </c>
      <c r="B44" s="2">
        <v>165.62799999999999</v>
      </c>
      <c r="C44" s="2">
        <v>0.23100000000000001</v>
      </c>
      <c r="D44" s="2">
        <f t="shared" si="0"/>
        <v>165.85899999999998</v>
      </c>
      <c r="E44">
        <f t="shared" si="1"/>
        <v>-0.23100000000000001</v>
      </c>
      <c r="F44">
        <f t="shared" si="2"/>
        <v>-1</v>
      </c>
      <c r="G44">
        <f t="shared" si="3"/>
        <v>0</v>
      </c>
      <c r="H44" s="8">
        <f t="shared" si="4"/>
        <v>15.926999999999992</v>
      </c>
      <c r="I44" s="8">
        <f t="shared" si="5"/>
        <v>15.926999999999992</v>
      </c>
      <c r="K44">
        <f t="shared" si="6"/>
        <v>15.926999999999992</v>
      </c>
    </row>
    <row r="45" spans="1:11" x14ac:dyDescent="0.2">
      <c r="A45" s="1" t="s">
        <v>12</v>
      </c>
      <c r="B45" s="2">
        <v>166.489</v>
      </c>
      <c r="C45" s="2">
        <v>3.3530000000000002</v>
      </c>
      <c r="D45" s="2">
        <f t="shared" si="0"/>
        <v>169.84200000000001</v>
      </c>
      <c r="E45">
        <f t="shared" si="1"/>
        <v>-3.3530000000000002</v>
      </c>
      <c r="F45">
        <f t="shared" si="2"/>
        <v>-1</v>
      </c>
      <c r="G45">
        <f t="shared" si="3"/>
        <v>-2</v>
      </c>
      <c r="H45" s="8">
        <f t="shared" si="4"/>
        <v>0.63000000000002387</v>
      </c>
      <c r="I45" s="8">
        <f t="shared" si="5"/>
        <v>0.63000000000002387</v>
      </c>
      <c r="K45">
        <f t="shared" si="6"/>
        <v>0.63000000000002387</v>
      </c>
    </row>
    <row r="46" spans="1:11" x14ac:dyDescent="0.2">
      <c r="A46" s="1" t="s">
        <v>12</v>
      </c>
      <c r="B46" s="2">
        <v>172.01</v>
      </c>
      <c r="C46" s="2">
        <v>17.981999999999999</v>
      </c>
      <c r="D46" s="2">
        <f t="shared" si="0"/>
        <v>189.99199999999999</v>
      </c>
      <c r="E46">
        <f t="shared" si="1"/>
        <v>-17.981999999999999</v>
      </c>
      <c r="F46">
        <f t="shared" si="2"/>
        <v>-1</v>
      </c>
      <c r="G46">
        <f t="shared" si="3"/>
        <v>-2</v>
      </c>
      <c r="H46" s="8">
        <f t="shared" si="4"/>
        <v>2.1679999999999779</v>
      </c>
      <c r="I46" s="8">
        <f t="shared" si="5"/>
        <v>2.1679999999999779</v>
      </c>
      <c r="K46">
        <f t="shared" si="6"/>
        <v>2.1679999999999779</v>
      </c>
    </row>
    <row r="47" spans="1:11" x14ac:dyDescent="0.2">
      <c r="A47" s="1" t="s">
        <v>11</v>
      </c>
      <c r="B47" s="1">
        <v>190.547</v>
      </c>
      <c r="C47" s="1">
        <v>2.4449999999999998</v>
      </c>
      <c r="D47" s="2">
        <f t="shared" ref="D47:D110" si="7">B47+C47</f>
        <v>192.99199999999999</v>
      </c>
      <c r="E47">
        <f t="shared" ref="E47:E110" si="8">IF(A47="CHILD",C47,-C47)</f>
        <v>2.4449999999999998</v>
      </c>
      <c r="F47">
        <f t="shared" ref="F47:F110" si="9">IF(A47="CHILD",1,-1)</f>
        <v>1</v>
      </c>
      <c r="G47">
        <f t="shared" ref="G47:G110" si="10">F46+F47</f>
        <v>0</v>
      </c>
      <c r="H47" s="8">
        <f t="shared" ref="H47:H110" si="11">IF(B47-D46&lt;-C47,-C47,(B47-D46))</f>
        <v>0.55500000000000682</v>
      </c>
      <c r="I47" s="8">
        <f t="shared" si="5"/>
        <v>0.55500000000000682</v>
      </c>
      <c r="K47">
        <f t="shared" si="6"/>
        <v>0.55500000000000682</v>
      </c>
    </row>
    <row r="48" spans="1:11" x14ac:dyDescent="0.2">
      <c r="A48" s="1" t="s">
        <v>12</v>
      </c>
      <c r="B48" s="1">
        <v>192.16900000000001</v>
      </c>
      <c r="C48" s="1">
        <v>13.412000000000001</v>
      </c>
      <c r="D48" s="2">
        <f t="shared" si="7"/>
        <v>205.58100000000002</v>
      </c>
      <c r="E48">
        <f t="shared" si="8"/>
        <v>-13.412000000000001</v>
      </c>
      <c r="F48">
        <f t="shared" si="9"/>
        <v>-1</v>
      </c>
      <c r="G48">
        <f t="shared" si="10"/>
        <v>0</v>
      </c>
      <c r="H48" s="8">
        <f t="shared" si="11"/>
        <v>-0.82299999999997908</v>
      </c>
      <c r="I48" s="8">
        <f t="shared" si="5"/>
        <v>-0.82299999999997908</v>
      </c>
      <c r="K48">
        <f t="shared" si="6"/>
        <v>0</v>
      </c>
    </row>
    <row r="49" spans="1:11" x14ac:dyDescent="0.2">
      <c r="A49" s="1" t="s">
        <v>11</v>
      </c>
      <c r="B49" s="1">
        <v>198.94799999999901</v>
      </c>
      <c r="C49" s="1">
        <v>0.59399999999999997</v>
      </c>
      <c r="D49" s="2">
        <f t="shared" si="7"/>
        <v>199.54199999999901</v>
      </c>
      <c r="E49">
        <f t="shared" si="8"/>
        <v>0.59399999999999997</v>
      </c>
      <c r="F49">
        <f t="shared" si="9"/>
        <v>1</v>
      </c>
      <c r="G49">
        <f t="shared" si="10"/>
        <v>0</v>
      </c>
      <c r="H49" s="8">
        <f t="shared" si="11"/>
        <v>-0.59399999999999997</v>
      </c>
      <c r="I49" s="8">
        <f t="shared" si="5"/>
        <v>-6.6330000000010045</v>
      </c>
      <c r="K49">
        <f t="shared" si="6"/>
        <v>0</v>
      </c>
    </row>
    <row r="50" spans="1:11" x14ac:dyDescent="0.2">
      <c r="A50" s="1" t="s">
        <v>12</v>
      </c>
      <c r="B50" s="1">
        <v>207.875</v>
      </c>
      <c r="C50" s="1">
        <v>0.86699999999999999</v>
      </c>
      <c r="D50" s="2">
        <f t="shared" si="7"/>
        <v>208.74199999999999</v>
      </c>
      <c r="E50">
        <f t="shared" si="8"/>
        <v>-0.86699999999999999</v>
      </c>
      <c r="F50">
        <f t="shared" si="9"/>
        <v>-1</v>
      </c>
      <c r="G50">
        <f t="shared" si="10"/>
        <v>0</v>
      </c>
      <c r="H50" s="8">
        <f t="shared" si="11"/>
        <v>8.3330000000009932</v>
      </c>
      <c r="I50" s="8">
        <f t="shared" si="5"/>
        <v>8.3330000000009932</v>
      </c>
      <c r="K50">
        <f t="shared" si="6"/>
        <v>8.3330000000009932</v>
      </c>
    </row>
    <row r="51" spans="1:11" x14ac:dyDescent="0.2">
      <c r="A51" s="1" t="s">
        <v>12</v>
      </c>
      <c r="B51" s="1">
        <v>209.392</v>
      </c>
      <c r="C51" s="1">
        <v>29.12</v>
      </c>
      <c r="D51" s="2">
        <f t="shared" si="7"/>
        <v>238.512</v>
      </c>
      <c r="E51">
        <f t="shared" si="8"/>
        <v>-29.12</v>
      </c>
      <c r="F51">
        <f t="shared" si="9"/>
        <v>-1</v>
      </c>
      <c r="G51">
        <f t="shared" si="10"/>
        <v>-2</v>
      </c>
      <c r="H51" s="8">
        <f t="shared" si="11"/>
        <v>0.65000000000000568</v>
      </c>
      <c r="I51" s="8">
        <f t="shared" si="5"/>
        <v>0.65000000000000568</v>
      </c>
      <c r="K51">
        <f t="shared" si="6"/>
        <v>0.65000000000000568</v>
      </c>
    </row>
    <row r="52" spans="1:11" x14ac:dyDescent="0.2">
      <c r="A52" s="1" t="s">
        <v>11</v>
      </c>
      <c r="B52" s="1">
        <v>209.976</v>
      </c>
      <c r="C52" s="1">
        <v>0.47599999999999998</v>
      </c>
      <c r="D52" s="2">
        <f t="shared" si="7"/>
        <v>210.452</v>
      </c>
      <c r="E52">
        <f t="shared" si="8"/>
        <v>0.47599999999999998</v>
      </c>
      <c r="F52">
        <f t="shared" si="9"/>
        <v>1</v>
      </c>
      <c r="G52">
        <f t="shared" si="10"/>
        <v>0</v>
      </c>
      <c r="H52" s="8">
        <f t="shared" si="11"/>
        <v>-0.47599999999999998</v>
      </c>
      <c r="I52" s="8">
        <f t="shared" si="5"/>
        <v>-28.536000000000001</v>
      </c>
      <c r="K52">
        <f t="shared" si="6"/>
        <v>0</v>
      </c>
    </row>
    <row r="53" spans="1:11" x14ac:dyDescent="0.2">
      <c r="A53" s="1" t="s">
        <v>11</v>
      </c>
      <c r="B53" s="1">
        <v>218.85499999999999</v>
      </c>
      <c r="C53" s="1">
        <v>0.76300000000000001</v>
      </c>
      <c r="D53" s="2">
        <f t="shared" si="7"/>
        <v>219.61799999999999</v>
      </c>
      <c r="E53">
        <f t="shared" si="8"/>
        <v>0.76300000000000001</v>
      </c>
      <c r="F53">
        <f t="shared" si="9"/>
        <v>1</v>
      </c>
      <c r="G53">
        <f t="shared" si="10"/>
        <v>2</v>
      </c>
      <c r="H53" s="8">
        <f t="shared" si="11"/>
        <v>8.4029999999999916</v>
      </c>
      <c r="I53" s="8">
        <f t="shared" si="5"/>
        <v>8.4029999999999916</v>
      </c>
      <c r="K53">
        <f t="shared" si="6"/>
        <v>8.4029999999999916</v>
      </c>
    </row>
    <row r="54" spans="1:11" x14ac:dyDescent="0.2">
      <c r="A54" s="1" t="s">
        <v>11</v>
      </c>
      <c r="B54" s="1">
        <v>221.07900000000001</v>
      </c>
      <c r="C54" s="1">
        <v>0.93099999999999905</v>
      </c>
      <c r="D54" s="2">
        <f t="shared" si="7"/>
        <v>222.01000000000002</v>
      </c>
      <c r="E54">
        <f t="shared" si="8"/>
        <v>0.93099999999999905</v>
      </c>
      <c r="F54">
        <f t="shared" si="9"/>
        <v>1</v>
      </c>
      <c r="G54">
        <f t="shared" si="10"/>
        <v>2</v>
      </c>
      <c r="H54" s="8">
        <f t="shared" si="11"/>
        <v>1.4610000000000127</v>
      </c>
      <c r="I54" s="8">
        <f t="shared" si="5"/>
        <v>1.4610000000000127</v>
      </c>
      <c r="K54">
        <f t="shared" si="6"/>
        <v>1.4610000000000127</v>
      </c>
    </row>
    <row r="55" spans="1:11" x14ac:dyDescent="0.2">
      <c r="A55" s="1" t="s">
        <v>11</v>
      </c>
      <c r="B55" s="1">
        <v>240.339</v>
      </c>
      <c r="C55" s="1">
        <v>0.74099999999999999</v>
      </c>
      <c r="D55" s="2">
        <f t="shared" si="7"/>
        <v>241.08</v>
      </c>
      <c r="E55">
        <f t="shared" si="8"/>
        <v>0.74099999999999999</v>
      </c>
      <c r="F55">
        <f t="shared" si="9"/>
        <v>1</v>
      </c>
      <c r="G55">
        <f t="shared" si="10"/>
        <v>2</v>
      </c>
      <c r="H55" s="8">
        <f t="shared" si="11"/>
        <v>18.328999999999979</v>
      </c>
      <c r="I55" s="8">
        <f t="shared" si="5"/>
        <v>18.328999999999979</v>
      </c>
      <c r="K55">
        <f t="shared" si="6"/>
        <v>18.328999999999979</v>
      </c>
    </row>
    <row r="56" spans="1:11" x14ac:dyDescent="0.2">
      <c r="A56" s="1" t="s">
        <v>12</v>
      </c>
      <c r="B56" s="1">
        <v>241.99299999999999</v>
      </c>
      <c r="C56" s="1">
        <v>1.5189999999999999</v>
      </c>
      <c r="D56" s="2">
        <f t="shared" si="7"/>
        <v>243.512</v>
      </c>
      <c r="E56">
        <f t="shared" si="8"/>
        <v>-1.5189999999999999</v>
      </c>
      <c r="F56">
        <f t="shared" si="9"/>
        <v>-1</v>
      </c>
      <c r="G56">
        <f t="shared" si="10"/>
        <v>0</v>
      </c>
      <c r="H56" s="8">
        <f t="shared" si="11"/>
        <v>0.91299999999998249</v>
      </c>
      <c r="I56" s="8">
        <f t="shared" si="5"/>
        <v>0.91299999999998249</v>
      </c>
      <c r="K56">
        <f t="shared" si="6"/>
        <v>0.91299999999998249</v>
      </c>
    </row>
    <row r="57" spans="1:11" x14ac:dyDescent="0.2">
      <c r="A57" s="1" t="s">
        <v>12</v>
      </c>
      <c r="B57" s="1">
        <v>246.36799999999999</v>
      </c>
      <c r="C57" s="1">
        <v>4.6419999999999897</v>
      </c>
      <c r="D57" s="2">
        <f t="shared" si="7"/>
        <v>251.01</v>
      </c>
      <c r="E57">
        <f t="shared" si="8"/>
        <v>-4.6419999999999897</v>
      </c>
      <c r="F57">
        <f t="shared" si="9"/>
        <v>-1</v>
      </c>
      <c r="G57">
        <f t="shared" si="10"/>
        <v>-2</v>
      </c>
      <c r="H57" s="8">
        <f t="shared" si="11"/>
        <v>2.8559999999999945</v>
      </c>
      <c r="I57" s="8">
        <f t="shared" si="5"/>
        <v>2.8559999999999945</v>
      </c>
      <c r="K57">
        <f t="shared" si="6"/>
        <v>2.8559999999999945</v>
      </c>
    </row>
    <row r="58" spans="1:11" x14ac:dyDescent="0.2">
      <c r="A58" s="1" t="s">
        <v>11</v>
      </c>
      <c r="B58" s="1">
        <v>251.119</v>
      </c>
      <c r="C58" s="1">
        <v>0.20100000000000001</v>
      </c>
      <c r="D58" s="2">
        <f t="shared" si="7"/>
        <v>251.32</v>
      </c>
      <c r="E58">
        <f t="shared" si="8"/>
        <v>0.20100000000000001</v>
      </c>
      <c r="F58">
        <f t="shared" si="9"/>
        <v>1</v>
      </c>
      <c r="G58">
        <f t="shared" si="10"/>
        <v>0</v>
      </c>
      <c r="H58" s="8">
        <f t="shared" si="11"/>
        <v>0.10900000000000887</v>
      </c>
      <c r="I58" s="8">
        <f t="shared" si="5"/>
        <v>0.10900000000000887</v>
      </c>
      <c r="K58">
        <f t="shared" si="6"/>
        <v>0.10900000000000887</v>
      </c>
    </row>
    <row r="59" spans="1:11" x14ac:dyDescent="0.2">
      <c r="A59" s="1" t="s">
        <v>12</v>
      </c>
      <c r="B59" s="1">
        <v>253.16399999999999</v>
      </c>
      <c r="C59" s="1">
        <v>1.5389999999999999</v>
      </c>
      <c r="D59" s="2">
        <f t="shared" si="7"/>
        <v>254.70299999999997</v>
      </c>
      <c r="E59">
        <f t="shared" si="8"/>
        <v>-1.5389999999999999</v>
      </c>
      <c r="F59">
        <f t="shared" si="9"/>
        <v>-1</v>
      </c>
      <c r="G59">
        <f t="shared" si="10"/>
        <v>0</v>
      </c>
      <c r="H59" s="8">
        <f t="shared" si="11"/>
        <v>1.8439999999999941</v>
      </c>
      <c r="I59" s="8">
        <f t="shared" si="5"/>
        <v>1.8439999999999941</v>
      </c>
      <c r="K59">
        <f t="shared" si="6"/>
        <v>1.8439999999999941</v>
      </c>
    </row>
    <row r="60" spans="1:11" x14ac:dyDescent="0.2">
      <c r="A60" s="1" t="s">
        <v>12</v>
      </c>
      <c r="B60" s="1">
        <v>254.21899999999999</v>
      </c>
      <c r="C60" s="1">
        <v>0.10299999999999999</v>
      </c>
      <c r="D60" s="2">
        <f t="shared" si="7"/>
        <v>254.322</v>
      </c>
      <c r="E60">
        <f t="shared" si="8"/>
        <v>-0.10299999999999999</v>
      </c>
      <c r="F60">
        <f t="shared" si="9"/>
        <v>-1</v>
      </c>
      <c r="G60">
        <f t="shared" si="10"/>
        <v>-2</v>
      </c>
      <c r="H60" s="8">
        <f t="shared" si="11"/>
        <v>-0.10299999999999999</v>
      </c>
      <c r="I60" s="8">
        <f t="shared" si="5"/>
        <v>-0.48399999999998045</v>
      </c>
      <c r="K60">
        <f t="shared" si="6"/>
        <v>0</v>
      </c>
    </row>
    <row r="61" spans="1:11" x14ac:dyDescent="0.2">
      <c r="A61" s="1" t="s">
        <v>12</v>
      </c>
      <c r="B61" s="1">
        <v>255.012</v>
      </c>
      <c r="C61" s="1">
        <v>0.10099999999999899</v>
      </c>
      <c r="D61" s="2">
        <f t="shared" si="7"/>
        <v>255.113</v>
      </c>
      <c r="E61">
        <f t="shared" si="8"/>
        <v>-0.10099999999999899</v>
      </c>
      <c r="F61">
        <f t="shared" si="9"/>
        <v>-1</v>
      </c>
      <c r="G61">
        <f t="shared" si="10"/>
        <v>-2</v>
      </c>
      <c r="H61" s="8">
        <f t="shared" si="11"/>
        <v>0.68999999999999773</v>
      </c>
      <c r="I61" s="8">
        <f t="shared" si="5"/>
        <v>0.68999999999999773</v>
      </c>
      <c r="K61">
        <f t="shared" si="6"/>
        <v>0.68999999999999773</v>
      </c>
    </row>
    <row r="62" spans="1:11" x14ac:dyDescent="0.2">
      <c r="A62" s="1" t="s">
        <v>12</v>
      </c>
      <c r="B62" s="1">
        <v>255.21599999999901</v>
      </c>
      <c r="C62" s="1">
        <v>1.2390000000000001</v>
      </c>
      <c r="D62" s="2">
        <f t="shared" si="7"/>
        <v>256.45499999999902</v>
      </c>
      <c r="E62">
        <f t="shared" si="8"/>
        <v>-1.2390000000000001</v>
      </c>
      <c r="F62">
        <f t="shared" si="9"/>
        <v>-1</v>
      </c>
      <c r="G62">
        <f t="shared" si="10"/>
        <v>-2</v>
      </c>
      <c r="H62" s="8">
        <f t="shared" si="11"/>
        <v>0.10299999999901388</v>
      </c>
      <c r="I62" s="8">
        <f t="shared" si="5"/>
        <v>0.10299999999901388</v>
      </c>
      <c r="K62">
        <f t="shared" si="6"/>
        <v>0.10299999999901388</v>
      </c>
    </row>
    <row r="63" spans="1:11" x14ac:dyDescent="0.2">
      <c r="A63" s="1" t="s">
        <v>12</v>
      </c>
      <c r="B63" s="1">
        <v>256.49200000000002</v>
      </c>
      <c r="C63" s="1">
        <v>2.573</v>
      </c>
      <c r="D63" s="2">
        <f t="shared" si="7"/>
        <v>259.065</v>
      </c>
      <c r="E63">
        <f t="shared" si="8"/>
        <v>-2.573</v>
      </c>
      <c r="F63">
        <f t="shared" si="9"/>
        <v>-1</v>
      </c>
      <c r="G63">
        <f t="shared" si="10"/>
        <v>-2</v>
      </c>
      <c r="H63" s="8">
        <f t="shared" si="11"/>
        <v>3.7000000001000899E-2</v>
      </c>
      <c r="I63" s="8">
        <f t="shared" si="5"/>
        <v>3.7000000001000899E-2</v>
      </c>
      <c r="K63">
        <f t="shared" si="6"/>
        <v>3.7000000001000899E-2</v>
      </c>
    </row>
    <row r="64" spans="1:11" x14ac:dyDescent="0.2">
      <c r="A64" s="1" t="s">
        <v>11</v>
      </c>
      <c r="B64" s="1">
        <v>260.12599999999998</v>
      </c>
      <c r="C64" s="1">
        <v>0.86199999999999999</v>
      </c>
      <c r="D64" s="2">
        <f t="shared" si="7"/>
        <v>260.988</v>
      </c>
      <c r="E64">
        <f t="shared" si="8"/>
        <v>0.86199999999999999</v>
      </c>
      <c r="F64">
        <f t="shared" si="9"/>
        <v>1</v>
      </c>
      <c r="G64">
        <f t="shared" si="10"/>
        <v>0</v>
      </c>
      <c r="H64" s="8">
        <f t="shared" si="11"/>
        <v>1.0609999999999786</v>
      </c>
      <c r="I64" s="8">
        <f t="shared" si="5"/>
        <v>1.0609999999999786</v>
      </c>
      <c r="K64">
        <f t="shared" si="6"/>
        <v>1.0609999999999786</v>
      </c>
    </row>
    <row r="65" spans="1:11" x14ac:dyDescent="0.2">
      <c r="A65" s="1" t="s">
        <v>12</v>
      </c>
      <c r="B65" s="1">
        <v>262.88200000000001</v>
      </c>
      <c r="C65" s="1">
        <v>17.629000000000001</v>
      </c>
      <c r="D65" s="2">
        <f t="shared" si="7"/>
        <v>280.51100000000002</v>
      </c>
      <c r="E65">
        <f t="shared" si="8"/>
        <v>-17.629000000000001</v>
      </c>
      <c r="F65">
        <f t="shared" si="9"/>
        <v>-1</v>
      </c>
      <c r="G65">
        <f t="shared" si="10"/>
        <v>0</v>
      </c>
      <c r="H65" s="8">
        <f t="shared" si="11"/>
        <v>1.8940000000000055</v>
      </c>
      <c r="I65" s="8">
        <f t="shared" si="5"/>
        <v>1.8940000000000055</v>
      </c>
      <c r="K65">
        <f t="shared" si="6"/>
        <v>1.8940000000000055</v>
      </c>
    </row>
    <row r="66" spans="1:11" x14ac:dyDescent="0.2">
      <c r="A66" s="1" t="s">
        <v>11</v>
      </c>
      <c r="B66" s="1">
        <v>279.72300000000001</v>
      </c>
      <c r="C66" s="1">
        <v>0.78</v>
      </c>
      <c r="D66" s="2">
        <f t="shared" si="7"/>
        <v>280.50299999999999</v>
      </c>
      <c r="E66">
        <f t="shared" si="8"/>
        <v>0.78</v>
      </c>
      <c r="F66">
        <f t="shared" si="9"/>
        <v>1</v>
      </c>
      <c r="G66">
        <f t="shared" si="10"/>
        <v>0</v>
      </c>
      <c r="H66" s="8">
        <f t="shared" si="11"/>
        <v>-0.78</v>
      </c>
      <c r="I66" s="8">
        <f t="shared" si="5"/>
        <v>-0.78800000000001091</v>
      </c>
      <c r="K66">
        <f t="shared" si="6"/>
        <v>0</v>
      </c>
    </row>
    <row r="67" spans="1:11" x14ac:dyDescent="0.2">
      <c r="A67" s="1" t="s">
        <v>12</v>
      </c>
      <c r="B67" s="1">
        <v>280.96199999999999</v>
      </c>
      <c r="C67" s="1">
        <v>0.53</v>
      </c>
      <c r="D67" s="2">
        <f t="shared" si="7"/>
        <v>281.49199999999996</v>
      </c>
      <c r="E67">
        <f t="shared" si="8"/>
        <v>-0.53</v>
      </c>
      <c r="F67">
        <f t="shared" si="9"/>
        <v>-1</v>
      </c>
      <c r="G67">
        <f t="shared" si="10"/>
        <v>0</v>
      </c>
      <c r="H67" s="8">
        <f t="shared" si="11"/>
        <v>0.45900000000000318</v>
      </c>
      <c r="I67" s="8">
        <f t="shared" si="5"/>
        <v>0.45900000000000318</v>
      </c>
      <c r="K67">
        <f t="shared" si="6"/>
        <v>0.45900000000000318</v>
      </c>
    </row>
    <row r="68" spans="1:11" x14ac:dyDescent="0.2">
      <c r="A68" s="1" t="s">
        <v>11</v>
      </c>
      <c r="B68" s="1">
        <v>280.99200000000002</v>
      </c>
      <c r="C68" s="1">
        <v>2</v>
      </c>
      <c r="D68" s="2">
        <f t="shared" si="7"/>
        <v>282.99200000000002</v>
      </c>
      <c r="E68">
        <f t="shared" si="8"/>
        <v>2</v>
      </c>
      <c r="F68">
        <f t="shared" si="9"/>
        <v>1</v>
      </c>
      <c r="G68">
        <f t="shared" si="10"/>
        <v>0</v>
      </c>
      <c r="H68" s="8">
        <f t="shared" si="11"/>
        <v>-0.49999999999994316</v>
      </c>
      <c r="I68" s="8">
        <f t="shared" ref="I68:I131" si="12">B68-D67</f>
        <v>-0.49999999999994316</v>
      </c>
      <c r="K68">
        <f t="shared" ref="K68:K131" si="13">IF(H68&gt;0,H68,0)</f>
        <v>0</v>
      </c>
    </row>
    <row r="69" spans="1:11" x14ac:dyDescent="0.2">
      <c r="A69" s="1" t="s">
        <v>12</v>
      </c>
      <c r="B69" s="1">
        <v>282.95499999999998</v>
      </c>
      <c r="C69" s="1">
        <v>5.056</v>
      </c>
      <c r="D69" s="2">
        <f t="shared" si="7"/>
        <v>288.01099999999997</v>
      </c>
      <c r="E69">
        <f t="shared" si="8"/>
        <v>-5.056</v>
      </c>
      <c r="F69">
        <f t="shared" si="9"/>
        <v>-1</v>
      </c>
      <c r="G69">
        <f t="shared" si="10"/>
        <v>0</v>
      </c>
      <c r="H69" s="8">
        <f t="shared" si="11"/>
        <v>-3.7000000000034561E-2</v>
      </c>
      <c r="I69" s="8">
        <f t="shared" si="12"/>
        <v>-3.7000000000034561E-2</v>
      </c>
      <c r="K69">
        <f t="shared" si="13"/>
        <v>0</v>
      </c>
    </row>
    <row r="70" spans="1:11" x14ac:dyDescent="0.2">
      <c r="A70" s="1" t="s">
        <v>12</v>
      </c>
      <c r="B70" s="1">
        <v>289.464</v>
      </c>
      <c r="C70" s="1">
        <v>1.5289999999999999</v>
      </c>
      <c r="D70" s="2">
        <f t="shared" si="7"/>
        <v>290.99299999999999</v>
      </c>
      <c r="E70">
        <f t="shared" si="8"/>
        <v>-1.5289999999999999</v>
      </c>
      <c r="F70">
        <f t="shared" si="9"/>
        <v>-1</v>
      </c>
      <c r="G70">
        <f t="shared" si="10"/>
        <v>-2</v>
      </c>
      <c r="H70" s="8">
        <f t="shared" si="11"/>
        <v>1.4530000000000314</v>
      </c>
      <c r="I70" s="8">
        <f t="shared" si="12"/>
        <v>1.4530000000000314</v>
      </c>
      <c r="K70">
        <f t="shared" si="13"/>
        <v>1.4530000000000314</v>
      </c>
    </row>
    <row r="71" spans="1:11" x14ac:dyDescent="0.2">
      <c r="A71" s="1" t="s">
        <v>11</v>
      </c>
      <c r="B71" s="1">
        <v>290.29599999999999</v>
      </c>
      <c r="C71" s="1">
        <v>0.45700000000000002</v>
      </c>
      <c r="D71" s="2">
        <f t="shared" si="7"/>
        <v>290.75299999999999</v>
      </c>
      <c r="E71">
        <f t="shared" si="8"/>
        <v>0.45700000000000002</v>
      </c>
      <c r="F71">
        <f t="shared" si="9"/>
        <v>1</v>
      </c>
      <c r="G71">
        <f t="shared" si="10"/>
        <v>0</v>
      </c>
      <c r="H71" s="8">
        <f t="shared" si="11"/>
        <v>-0.45700000000000002</v>
      </c>
      <c r="I71" s="8">
        <f t="shared" si="12"/>
        <v>-0.69700000000000273</v>
      </c>
      <c r="K71">
        <f t="shared" si="13"/>
        <v>0</v>
      </c>
    </row>
    <row r="72" spans="1:11" x14ac:dyDescent="0.2">
      <c r="A72" s="1" t="s">
        <v>11</v>
      </c>
      <c r="B72" s="1">
        <v>290.48500000000001</v>
      </c>
      <c r="C72" s="1">
        <v>0.59099999999999997</v>
      </c>
      <c r="D72" s="2">
        <f t="shared" si="7"/>
        <v>291.07600000000002</v>
      </c>
      <c r="E72">
        <f t="shared" si="8"/>
        <v>0.59099999999999997</v>
      </c>
      <c r="F72">
        <f t="shared" si="9"/>
        <v>1</v>
      </c>
      <c r="G72">
        <f t="shared" si="10"/>
        <v>2</v>
      </c>
      <c r="H72" s="8">
        <f t="shared" si="11"/>
        <v>-0.26799999999997226</v>
      </c>
      <c r="I72" s="8">
        <f t="shared" si="12"/>
        <v>-0.26799999999997226</v>
      </c>
      <c r="K72">
        <f t="shared" si="13"/>
        <v>0</v>
      </c>
    </row>
    <row r="73" spans="1:11" x14ac:dyDescent="0.2">
      <c r="A73" s="1" t="s">
        <v>12</v>
      </c>
      <c r="B73" s="1">
        <v>291.94400000000002</v>
      </c>
      <c r="C73" s="1">
        <v>2.56699999999999</v>
      </c>
      <c r="D73" s="2">
        <f t="shared" si="7"/>
        <v>294.51100000000002</v>
      </c>
      <c r="E73">
        <f t="shared" si="8"/>
        <v>-2.56699999999999</v>
      </c>
      <c r="F73">
        <f t="shared" si="9"/>
        <v>-1</v>
      </c>
      <c r="G73">
        <f t="shared" si="10"/>
        <v>0</v>
      </c>
      <c r="H73" s="8">
        <f t="shared" si="11"/>
        <v>0.867999999999995</v>
      </c>
      <c r="I73" s="8">
        <f t="shared" si="12"/>
        <v>0.867999999999995</v>
      </c>
      <c r="K73">
        <f t="shared" si="13"/>
        <v>0.867999999999995</v>
      </c>
    </row>
    <row r="74" spans="1:11" x14ac:dyDescent="0.2">
      <c r="A74" s="1" t="s">
        <v>11</v>
      </c>
      <c r="B74" s="1">
        <v>292.20400000000001</v>
      </c>
      <c r="C74" s="1">
        <v>0.187</v>
      </c>
      <c r="D74" s="2">
        <f t="shared" si="7"/>
        <v>292.39100000000002</v>
      </c>
      <c r="E74">
        <f t="shared" si="8"/>
        <v>0.187</v>
      </c>
      <c r="F74">
        <f t="shared" si="9"/>
        <v>1</v>
      </c>
      <c r="G74">
        <f t="shared" si="10"/>
        <v>0</v>
      </c>
      <c r="H74" s="8">
        <f t="shared" si="11"/>
        <v>-0.187</v>
      </c>
      <c r="I74" s="8">
        <f t="shared" si="12"/>
        <v>-2.3070000000000164</v>
      </c>
      <c r="K74">
        <f t="shared" si="13"/>
        <v>0</v>
      </c>
    </row>
    <row r="75" spans="1:11" x14ac:dyDescent="0.2">
      <c r="A75" s="1" t="s">
        <v>12</v>
      </c>
      <c r="B75" s="1">
        <v>295.64299999999997</v>
      </c>
      <c r="C75" s="1">
        <v>2.3889999999999998</v>
      </c>
      <c r="D75" s="2">
        <f t="shared" si="7"/>
        <v>298.03199999999998</v>
      </c>
      <c r="E75">
        <f t="shared" si="8"/>
        <v>-2.3889999999999998</v>
      </c>
      <c r="F75">
        <f t="shared" si="9"/>
        <v>-1</v>
      </c>
      <c r="G75">
        <f t="shared" si="10"/>
        <v>0</v>
      </c>
      <c r="H75" s="8">
        <f t="shared" si="11"/>
        <v>3.2519999999999527</v>
      </c>
      <c r="I75" s="8">
        <f t="shared" si="12"/>
        <v>3.2519999999999527</v>
      </c>
      <c r="K75">
        <f t="shared" si="13"/>
        <v>3.2519999999999527</v>
      </c>
    </row>
    <row r="76" spans="1:11" x14ac:dyDescent="0.2">
      <c r="A76" s="1" t="s">
        <v>12</v>
      </c>
      <c r="B76" s="1">
        <v>298.23</v>
      </c>
      <c r="C76" s="1">
        <v>7.59</v>
      </c>
      <c r="D76" s="2">
        <f t="shared" si="7"/>
        <v>305.82</v>
      </c>
      <c r="E76">
        <f t="shared" si="8"/>
        <v>-7.59</v>
      </c>
      <c r="F76">
        <f t="shared" si="9"/>
        <v>-1</v>
      </c>
      <c r="G76">
        <f t="shared" si="10"/>
        <v>-2</v>
      </c>
      <c r="H76" s="8">
        <f t="shared" si="11"/>
        <v>0.19800000000003593</v>
      </c>
      <c r="I76" s="8">
        <f t="shared" si="12"/>
        <v>0.19800000000003593</v>
      </c>
      <c r="K76">
        <f t="shared" si="13"/>
        <v>0.19800000000003593</v>
      </c>
    </row>
    <row r="77" spans="1:11" x14ac:dyDescent="0.2">
      <c r="A77" s="1" t="s">
        <v>11</v>
      </c>
      <c r="B77" s="1">
        <v>300.18400000000003</v>
      </c>
      <c r="C77" s="1">
        <v>0.23300000000000001</v>
      </c>
      <c r="D77" s="2">
        <f t="shared" si="7"/>
        <v>300.41700000000003</v>
      </c>
      <c r="E77">
        <f t="shared" si="8"/>
        <v>0.23300000000000001</v>
      </c>
      <c r="F77">
        <f t="shared" si="9"/>
        <v>1</v>
      </c>
      <c r="G77">
        <f t="shared" si="10"/>
        <v>0</v>
      </c>
      <c r="H77" s="8">
        <f t="shared" si="11"/>
        <v>-0.23300000000000001</v>
      </c>
      <c r="I77" s="8">
        <f t="shared" si="12"/>
        <v>-5.6359999999999673</v>
      </c>
      <c r="K77">
        <f t="shared" si="13"/>
        <v>0</v>
      </c>
    </row>
    <row r="78" spans="1:11" x14ac:dyDescent="0.2">
      <c r="A78" s="1" t="s">
        <v>11</v>
      </c>
      <c r="B78" s="1">
        <v>301.10700000000003</v>
      </c>
      <c r="C78" s="1">
        <v>0.40299999999999903</v>
      </c>
      <c r="D78" s="2">
        <f t="shared" si="7"/>
        <v>301.51000000000005</v>
      </c>
      <c r="E78">
        <f t="shared" si="8"/>
        <v>0.40299999999999903</v>
      </c>
      <c r="F78">
        <f t="shared" si="9"/>
        <v>1</v>
      </c>
      <c r="G78">
        <f t="shared" si="10"/>
        <v>2</v>
      </c>
      <c r="H78" s="8">
        <f t="shared" si="11"/>
        <v>0.68999999999999773</v>
      </c>
      <c r="I78" s="8">
        <f t="shared" si="12"/>
        <v>0.68999999999999773</v>
      </c>
      <c r="K78">
        <f t="shared" si="13"/>
        <v>0.68999999999999773</v>
      </c>
    </row>
    <row r="79" spans="1:11" x14ac:dyDescent="0.2">
      <c r="A79" s="1" t="s">
        <v>12</v>
      </c>
      <c r="B79" s="1">
        <v>306.36399999999998</v>
      </c>
      <c r="C79" s="1">
        <v>3.782</v>
      </c>
      <c r="D79" s="2">
        <f t="shared" si="7"/>
        <v>310.14599999999996</v>
      </c>
      <c r="E79">
        <f t="shared" si="8"/>
        <v>-3.782</v>
      </c>
      <c r="F79">
        <f t="shared" si="9"/>
        <v>-1</v>
      </c>
      <c r="G79">
        <f t="shared" si="10"/>
        <v>0</v>
      </c>
      <c r="H79" s="8">
        <f t="shared" si="11"/>
        <v>4.8539999999999281</v>
      </c>
      <c r="I79" s="8">
        <f t="shared" si="12"/>
        <v>4.8539999999999281</v>
      </c>
      <c r="K79">
        <f t="shared" si="13"/>
        <v>4.8539999999999281</v>
      </c>
    </row>
    <row r="80" spans="1:11" x14ac:dyDescent="0.2">
      <c r="A80" s="1" t="s">
        <v>12</v>
      </c>
      <c r="B80" s="1">
        <v>310.51499999999999</v>
      </c>
      <c r="C80" s="1">
        <v>2.7029999999999998</v>
      </c>
      <c r="D80" s="2">
        <f t="shared" si="7"/>
        <v>313.21799999999996</v>
      </c>
      <c r="E80">
        <f t="shared" si="8"/>
        <v>-2.7029999999999998</v>
      </c>
      <c r="F80">
        <f t="shared" si="9"/>
        <v>-1</v>
      </c>
      <c r="G80">
        <f t="shared" si="10"/>
        <v>-2</v>
      </c>
      <c r="H80" s="8">
        <f t="shared" si="11"/>
        <v>0.36900000000002819</v>
      </c>
      <c r="I80" s="8">
        <f t="shared" si="12"/>
        <v>0.36900000000002819</v>
      </c>
      <c r="K80">
        <f t="shared" si="13"/>
        <v>0.36900000000002819</v>
      </c>
    </row>
    <row r="81" spans="1:11" x14ac:dyDescent="0.2">
      <c r="A81" s="1" t="s">
        <v>11</v>
      </c>
      <c r="B81" s="1">
        <v>310.60000000000002</v>
      </c>
      <c r="C81" s="1">
        <v>0.41199999999999998</v>
      </c>
      <c r="D81" s="2">
        <f t="shared" si="7"/>
        <v>311.012</v>
      </c>
      <c r="E81">
        <f t="shared" si="8"/>
        <v>0.41199999999999998</v>
      </c>
      <c r="F81">
        <f t="shared" si="9"/>
        <v>1</v>
      </c>
      <c r="G81">
        <f t="shared" si="10"/>
        <v>0</v>
      </c>
      <c r="H81" s="8">
        <f t="shared" si="11"/>
        <v>-0.41199999999999998</v>
      </c>
      <c r="I81" s="8">
        <f t="shared" si="12"/>
        <v>-2.6179999999999382</v>
      </c>
      <c r="K81">
        <f t="shared" si="13"/>
        <v>0</v>
      </c>
    </row>
    <row r="82" spans="1:11" x14ac:dyDescent="0.2">
      <c r="A82" s="1" t="s">
        <v>11</v>
      </c>
      <c r="B82" s="1">
        <v>312.99200000000002</v>
      </c>
      <c r="C82" s="1">
        <v>0.79</v>
      </c>
      <c r="D82" s="2">
        <f t="shared" si="7"/>
        <v>313.78200000000004</v>
      </c>
      <c r="E82">
        <f t="shared" si="8"/>
        <v>0.79</v>
      </c>
      <c r="F82">
        <f t="shared" si="9"/>
        <v>1</v>
      </c>
      <c r="G82">
        <f t="shared" si="10"/>
        <v>2</v>
      </c>
      <c r="H82" s="8">
        <f t="shared" si="11"/>
        <v>1.9800000000000182</v>
      </c>
      <c r="I82" s="8">
        <f t="shared" si="12"/>
        <v>1.9800000000000182</v>
      </c>
      <c r="K82">
        <f t="shared" si="13"/>
        <v>1.9800000000000182</v>
      </c>
    </row>
    <row r="83" spans="1:11" x14ac:dyDescent="0.2">
      <c r="A83" s="1" t="s">
        <v>11</v>
      </c>
      <c r="B83" s="1">
        <v>313.12099999999998</v>
      </c>
      <c r="C83" s="1">
        <v>0.68299999999999905</v>
      </c>
      <c r="D83" s="2">
        <f t="shared" si="7"/>
        <v>313.80399999999997</v>
      </c>
      <c r="E83">
        <f t="shared" si="8"/>
        <v>0.68299999999999905</v>
      </c>
      <c r="F83">
        <f t="shared" si="9"/>
        <v>1</v>
      </c>
      <c r="G83">
        <f t="shared" si="10"/>
        <v>2</v>
      </c>
      <c r="H83" s="8">
        <f t="shared" si="11"/>
        <v>-0.66100000000005821</v>
      </c>
      <c r="I83" s="8">
        <f t="shared" si="12"/>
        <v>-0.66100000000005821</v>
      </c>
      <c r="K83">
        <f t="shared" si="13"/>
        <v>0</v>
      </c>
    </row>
    <row r="84" spans="1:11" x14ac:dyDescent="0.2">
      <c r="A84" s="1" t="s">
        <v>12</v>
      </c>
      <c r="B84" s="1">
        <v>313.76400000000001</v>
      </c>
      <c r="C84" s="1">
        <v>10.284000000000001</v>
      </c>
      <c r="D84" s="2">
        <f t="shared" si="7"/>
        <v>324.048</v>
      </c>
      <c r="E84">
        <f t="shared" si="8"/>
        <v>-10.284000000000001</v>
      </c>
      <c r="F84">
        <f t="shared" si="9"/>
        <v>-1</v>
      </c>
      <c r="G84">
        <f t="shared" si="10"/>
        <v>0</v>
      </c>
      <c r="H84" s="8">
        <f t="shared" si="11"/>
        <v>-3.999999999996362E-2</v>
      </c>
      <c r="I84" s="8">
        <f t="shared" si="12"/>
        <v>-3.999999999996362E-2</v>
      </c>
      <c r="K84">
        <f t="shared" si="13"/>
        <v>0</v>
      </c>
    </row>
    <row r="85" spans="1:11" x14ac:dyDescent="0.2">
      <c r="A85" s="1" t="s">
        <v>12</v>
      </c>
      <c r="B85" s="1">
        <v>325.55799999999999</v>
      </c>
      <c r="C85" s="1">
        <v>8.9350000000000005</v>
      </c>
      <c r="D85" s="2">
        <f t="shared" si="7"/>
        <v>334.49299999999999</v>
      </c>
      <c r="E85">
        <f t="shared" si="8"/>
        <v>-8.9350000000000005</v>
      </c>
      <c r="F85">
        <f t="shared" si="9"/>
        <v>-1</v>
      </c>
      <c r="G85">
        <f t="shared" si="10"/>
        <v>-2</v>
      </c>
      <c r="H85" s="8">
        <f t="shared" si="11"/>
        <v>1.5099999999999909</v>
      </c>
      <c r="I85" s="8">
        <f t="shared" si="12"/>
        <v>1.5099999999999909</v>
      </c>
      <c r="K85">
        <f t="shared" si="13"/>
        <v>1.5099999999999909</v>
      </c>
    </row>
    <row r="86" spans="1:11" x14ac:dyDescent="0.2">
      <c r="A86" s="1" t="s">
        <v>11</v>
      </c>
      <c r="B86" s="1">
        <v>330.575999999999</v>
      </c>
      <c r="C86" s="1">
        <v>0.13699999999999901</v>
      </c>
      <c r="D86" s="2">
        <f t="shared" si="7"/>
        <v>330.712999999999</v>
      </c>
      <c r="E86">
        <f t="shared" si="8"/>
        <v>0.13699999999999901</v>
      </c>
      <c r="F86">
        <f t="shared" si="9"/>
        <v>1</v>
      </c>
      <c r="G86">
        <f t="shared" si="10"/>
        <v>0</v>
      </c>
      <c r="H86" s="8">
        <f t="shared" si="11"/>
        <v>-0.13699999999999901</v>
      </c>
      <c r="I86" s="8">
        <f t="shared" si="12"/>
        <v>-3.9170000000009964</v>
      </c>
      <c r="K86">
        <f t="shared" si="13"/>
        <v>0</v>
      </c>
    </row>
    <row r="87" spans="1:11" x14ac:dyDescent="0.2">
      <c r="A87" s="1" t="s">
        <v>11</v>
      </c>
      <c r="B87" s="1">
        <v>330.858</v>
      </c>
      <c r="C87" s="1">
        <v>1.21</v>
      </c>
      <c r="D87" s="2">
        <f t="shared" si="7"/>
        <v>332.06799999999998</v>
      </c>
      <c r="E87">
        <f t="shared" si="8"/>
        <v>1.21</v>
      </c>
      <c r="F87">
        <f t="shared" si="9"/>
        <v>1</v>
      </c>
      <c r="G87">
        <f t="shared" si="10"/>
        <v>2</v>
      </c>
      <c r="H87" s="8">
        <f t="shared" si="11"/>
        <v>0.14500000000100499</v>
      </c>
      <c r="I87" s="8">
        <f t="shared" si="12"/>
        <v>0.14500000000100499</v>
      </c>
      <c r="K87">
        <f t="shared" si="13"/>
        <v>0.14500000000100499</v>
      </c>
    </row>
    <row r="88" spans="1:11" x14ac:dyDescent="0.2">
      <c r="A88" s="1" t="s">
        <v>12</v>
      </c>
      <c r="B88" s="1">
        <v>335.09399999999999</v>
      </c>
      <c r="C88" s="1">
        <v>5.9179999999999904</v>
      </c>
      <c r="D88" s="2">
        <f t="shared" si="7"/>
        <v>341.012</v>
      </c>
      <c r="E88">
        <f t="shared" si="8"/>
        <v>-5.9179999999999904</v>
      </c>
      <c r="F88">
        <f t="shared" si="9"/>
        <v>-1</v>
      </c>
      <c r="G88">
        <f t="shared" si="10"/>
        <v>0</v>
      </c>
      <c r="H88" s="8">
        <f t="shared" si="11"/>
        <v>3.0260000000000105</v>
      </c>
      <c r="I88" s="8">
        <f t="shared" si="12"/>
        <v>3.0260000000000105</v>
      </c>
      <c r="K88">
        <f t="shared" si="13"/>
        <v>3.0260000000000105</v>
      </c>
    </row>
    <row r="89" spans="1:11" x14ac:dyDescent="0.2">
      <c r="A89" s="1" t="s">
        <v>12</v>
      </c>
      <c r="B89" s="1">
        <v>342.671999999999</v>
      </c>
      <c r="C89" s="1">
        <v>3.34</v>
      </c>
      <c r="D89" s="2">
        <f t="shared" si="7"/>
        <v>346.01199999999898</v>
      </c>
      <c r="E89">
        <f t="shared" si="8"/>
        <v>-3.34</v>
      </c>
      <c r="F89">
        <f t="shared" si="9"/>
        <v>-1</v>
      </c>
      <c r="G89">
        <f t="shared" si="10"/>
        <v>-2</v>
      </c>
      <c r="H89" s="8">
        <f t="shared" si="11"/>
        <v>1.6599999999990018</v>
      </c>
      <c r="I89" s="8">
        <f t="shared" si="12"/>
        <v>1.6599999999990018</v>
      </c>
      <c r="K89">
        <f t="shared" si="13"/>
        <v>1.6599999999990018</v>
      </c>
    </row>
    <row r="90" spans="1:11" x14ac:dyDescent="0.2">
      <c r="A90" s="1" t="s">
        <v>12</v>
      </c>
      <c r="B90" s="1">
        <v>348.31900000000002</v>
      </c>
      <c r="C90" s="1">
        <v>7.843</v>
      </c>
      <c r="D90" s="2">
        <f t="shared" si="7"/>
        <v>356.16200000000003</v>
      </c>
      <c r="E90">
        <f t="shared" si="8"/>
        <v>-7.843</v>
      </c>
      <c r="F90">
        <f t="shared" si="9"/>
        <v>-1</v>
      </c>
      <c r="G90">
        <f t="shared" si="10"/>
        <v>-2</v>
      </c>
      <c r="H90" s="8">
        <f t="shared" si="11"/>
        <v>2.3070000000010396</v>
      </c>
      <c r="I90" s="8">
        <f t="shared" si="12"/>
        <v>2.3070000000010396</v>
      </c>
      <c r="K90">
        <f t="shared" si="13"/>
        <v>2.3070000000010396</v>
      </c>
    </row>
    <row r="91" spans="1:11" x14ac:dyDescent="0.2">
      <c r="A91" s="1" t="s">
        <v>12</v>
      </c>
      <c r="B91" s="1">
        <v>357.491999999999</v>
      </c>
      <c r="C91" s="1">
        <v>15.52</v>
      </c>
      <c r="D91" s="2">
        <f t="shared" si="7"/>
        <v>373.01199999999898</v>
      </c>
      <c r="E91">
        <f t="shared" si="8"/>
        <v>-15.52</v>
      </c>
      <c r="F91">
        <f t="shared" si="9"/>
        <v>-1</v>
      </c>
      <c r="G91">
        <f t="shared" si="10"/>
        <v>-2</v>
      </c>
      <c r="H91" s="8">
        <f t="shared" si="11"/>
        <v>1.3299999999989609</v>
      </c>
      <c r="I91" s="8">
        <f t="shared" si="12"/>
        <v>1.3299999999989609</v>
      </c>
      <c r="K91">
        <f t="shared" si="13"/>
        <v>1.3299999999989609</v>
      </c>
    </row>
    <row r="92" spans="1:11" x14ac:dyDescent="0.2">
      <c r="A92" s="1" t="s">
        <v>11</v>
      </c>
      <c r="B92" s="1">
        <v>363.73099999999999</v>
      </c>
      <c r="C92" s="1">
        <v>0.26200000000000001</v>
      </c>
      <c r="D92" s="2">
        <f t="shared" si="7"/>
        <v>363.99299999999999</v>
      </c>
      <c r="E92">
        <f t="shared" si="8"/>
        <v>0.26200000000000001</v>
      </c>
      <c r="F92">
        <f t="shared" si="9"/>
        <v>1</v>
      </c>
      <c r="G92">
        <f t="shared" si="10"/>
        <v>0</v>
      </c>
      <c r="H92" s="8">
        <f t="shared" si="11"/>
        <v>-0.26200000000000001</v>
      </c>
      <c r="I92" s="8">
        <f t="shared" si="12"/>
        <v>-9.2809999999989827</v>
      </c>
      <c r="K92">
        <f t="shared" si="13"/>
        <v>0</v>
      </c>
    </row>
    <row r="93" spans="1:11" x14ac:dyDescent="0.2">
      <c r="A93" s="1" t="s">
        <v>12</v>
      </c>
      <c r="B93" s="1">
        <v>375.356999999999</v>
      </c>
      <c r="C93" s="1">
        <v>11.635</v>
      </c>
      <c r="D93" s="2">
        <f t="shared" si="7"/>
        <v>386.991999999999</v>
      </c>
      <c r="E93">
        <f t="shared" si="8"/>
        <v>-11.635</v>
      </c>
      <c r="F93">
        <f t="shared" si="9"/>
        <v>-1</v>
      </c>
      <c r="G93">
        <f t="shared" si="10"/>
        <v>0</v>
      </c>
      <c r="H93" s="8">
        <f t="shared" si="11"/>
        <v>11.36399999999901</v>
      </c>
      <c r="I93" s="8">
        <f t="shared" si="12"/>
        <v>11.36399999999901</v>
      </c>
      <c r="K93">
        <f t="shared" si="13"/>
        <v>11.36399999999901</v>
      </c>
    </row>
    <row r="94" spans="1:11" x14ac:dyDescent="0.2">
      <c r="A94" s="1" t="s">
        <v>12</v>
      </c>
      <c r="B94" s="1">
        <v>387.49599999999998</v>
      </c>
      <c r="C94" s="1">
        <v>2.7879999999999998</v>
      </c>
      <c r="D94" s="2">
        <f t="shared" si="7"/>
        <v>390.28399999999999</v>
      </c>
      <c r="E94">
        <f t="shared" si="8"/>
        <v>-2.7879999999999998</v>
      </c>
      <c r="F94">
        <f t="shared" si="9"/>
        <v>-1</v>
      </c>
      <c r="G94">
        <f t="shared" si="10"/>
        <v>-2</v>
      </c>
      <c r="H94" s="8">
        <f t="shared" si="11"/>
        <v>0.50400000000098544</v>
      </c>
      <c r="I94" s="8">
        <f t="shared" si="12"/>
        <v>0.50400000000098544</v>
      </c>
      <c r="K94">
        <f t="shared" si="13"/>
        <v>0.50400000000098544</v>
      </c>
    </row>
    <row r="95" spans="1:11" x14ac:dyDescent="0.2">
      <c r="A95" s="1" t="s">
        <v>12</v>
      </c>
      <c r="B95" s="1">
        <v>391.30599999999998</v>
      </c>
      <c r="C95" s="1">
        <v>1.6859999999999999</v>
      </c>
      <c r="D95" s="2">
        <f t="shared" si="7"/>
        <v>392.99199999999996</v>
      </c>
      <c r="E95">
        <f t="shared" si="8"/>
        <v>-1.6859999999999999</v>
      </c>
      <c r="F95">
        <f t="shared" si="9"/>
        <v>-1</v>
      </c>
      <c r="G95">
        <f t="shared" si="10"/>
        <v>-2</v>
      </c>
      <c r="H95" s="8">
        <f t="shared" si="11"/>
        <v>1.0219999999999914</v>
      </c>
      <c r="I95" s="8">
        <f t="shared" si="12"/>
        <v>1.0219999999999914</v>
      </c>
      <c r="K95">
        <f t="shared" si="13"/>
        <v>1.0219999999999914</v>
      </c>
    </row>
    <row r="96" spans="1:11" x14ac:dyDescent="0.2">
      <c r="A96" s="1" t="s">
        <v>12</v>
      </c>
      <c r="B96" s="1">
        <v>395.991999999999</v>
      </c>
      <c r="C96" s="1">
        <v>14.106</v>
      </c>
      <c r="D96" s="2">
        <f t="shared" si="7"/>
        <v>410.09799999999899</v>
      </c>
      <c r="E96">
        <f t="shared" si="8"/>
        <v>-14.106</v>
      </c>
      <c r="F96">
        <f t="shared" si="9"/>
        <v>-1</v>
      </c>
      <c r="G96">
        <f t="shared" si="10"/>
        <v>-2</v>
      </c>
      <c r="H96" s="8">
        <f t="shared" si="11"/>
        <v>2.9999999999990337</v>
      </c>
      <c r="I96" s="8">
        <f t="shared" si="12"/>
        <v>2.9999999999990337</v>
      </c>
      <c r="K96">
        <f t="shared" si="13"/>
        <v>2.9999999999990337</v>
      </c>
    </row>
    <row r="97" spans="1:11" x14ac:dyDescent="0.2">
      <c r="A97" s="1" t="s">
        <v>11</v>
      </c>
      <c r="B97" s="1">
        <v>398.99299999999999</v>
      </c>
      <c r="C97" s="1">
        <v>0.54299999999999904</v>
      </c>
      <c r="D97" s="2">
        <f t="shared" si="7"/>
        <v>399.536</v>
      </c>
      <c r="E97">
        <f t="shared" si="8"/>
        <v>0.54299999999999904</v>
      </c>
      <c r="F97">
        <f t="shared" si="9"/>
        <v>1</v>
      </c>
      <c r="G97">
        <f t="shared" si="10"/>
        <v>0</v>
      </c>
      <c r="H97" s="8">
        <f t="shared" si="11"/>
        <v>-0.54299999999999904</v>
      </c>
      <c r="I97" s="8">
        <f t="shared" si="12"/>
        <v>-11.104999999998995</v>
      </c>
      <c r="K97">
        <f t="shared" si="13"/>
        <v>0</v>
      </c>
    </row>
    <row r="98" spans="1:11" x14ac:dyDescent="0.2">
      <c r="A98" s="1" t="s">
        <v>11</v>
      </c>
      <c r="B98" s="1">
        <v>410.46100000000001</v>
      </c>
      <c r="C98" s="1">
        <v>1.274</v>
      </c>
      <c r="D98" s="2">
        <f t="shared" si="7"/>
        <v>411.73500000000001</v>
      </c>
      <c r="E98">
        <f t="shared" si="8"/>
        <v>1.274</v>
      </c>
      <c r="F98">
        <f t="shared" si="9"/>
        <v>1</v>
      </c>
      <c r="G98">
        <f t="shared" si="10"/>
        <v>2</v>
      </c>
      <c r="H98" s="8">
        <f t="shared" si="11"/>
        <v>10.925000000000011</v>
      </c>
      <c r="I98" s="8">
        <f t="shared" si="12"/>
        <v>10.925000000000011</v>
      </c>
      <c r="K98">
        <f t="shared" si="13"/>
        <v>10.925000000000011</v>
      </c>
    </row>
    <row r="99" spans="1:11" x14ac:dyDescent="0.2">
      <c r="A99" s="1" t="s">
        <v>11</v>
      </c>
      <c r="B99" s="1">
        <v>410.464</v>
      </c>
      <c r="C99" s="1">
        <v>0.67799999999999905</v>
      </c>
      <c r="D99" s="2">
        <f t="shared" si="7"/>
        <v>411.142</v>
      </c>
      <c r="E99">
        <f t="shared" si="8"/>
        <v>0.67799999999999905</v>
      </c>
      <c r="F99">
        <f t="shared" si="9"/>
        <v>1</v>
      </c>
      <c r="G99">
        <f t="shared" si="10"/>
        <v>2</v>
      </c>
      <c r="H99" s="8">
        <f t="shared" si="11"/>
        <v>-0.67799999999999905</v>
      </c>
      <c r="I99" s="8">
        <f t="shared" si="12"/>
        <v>-1.271000000000015</v>
      </c>
      <c r="K99">
        <f t="shared" si="13"/>
        <v>0</v>
      </c>
    </row>
    <row r="100" spans="1:11" x14ac:dyDescent="0.2">
      <c r="A100" s="1" t="s">
        <v>12</v>
      </c>
      <c r="B100" s="1">
        <v>411.40600000000001</v>
      </c>
      <c r="C100" s="1">
        <v>0.83399999999999996</v>
      </c>
      <c r="D100" s="2">
        <f t="shared" si="7"/>
        <v>412.24</v>
      </c>
      <c r="E100">
        <f t="shared" si="8"/>
        <v>-0.83399999999999996</v>
      </c>
      <c r="F100">
        <f t="shared" si="9"/>
        <v>-1</v>
      </c>
      <c r="G100">
        <f t="shared" si="10"/>
        <v>0</v>
      </c>
      <c r="H100" s="8">
        <f t="shared" si="11"/>
        <v>0.26400000000001</v>
      </c>
      <c r="I100" s="8">
        <f t="shared" si="12"/>
        <v>0.26400000000001</v>
      </c>
      <c r="K100">
        <f t="shared" si="13"/>
        <v>0.26400000000001</v>
      </c>
    </row>
    <row r="101" spans="1:11" x14ac:dyDescent="0.2">
      <c r="A101" s="1" t="s">
        <v>12</v>
      </c>
      <c r="B101" s="1">
        <v>411.99099999999999</v>
      </c>
      <c r="C101" s="1">
        <v>0.106</v>
      </c>
      <c r="D101" s="2">
        <f t="shared" si="7"/>
        <v>412.09699999999998</v>
      </c>
      <c r="E101">
        <f t="shared" si="8"/>
        <v>-0.106</v>
      </c>
      <c r="F101">
        <f t="shared" si="9"/>
        <v>-1</v>
      </c>
      <c r="G101">
        <f t="shared" si="10"/>
        <v>-2</v>
      </c>
      <c r="H101" s="8">
        <f t="shared" si="11"/>
        <v>-0.106</v>
      </c>
      <c r="I101" s="8">
        <f t="shared" si="12"/>
        <v>-0.24900000000002365</v>
      </c>
      <c r="K101">
        <f t="shared" si="13"/>
        <v>0</v>
      </c>
    </row>
    <row r="102" spans="1:11" x14ac:dyDescent="0.2">
      <c r="A102" s="1" t="s">
        <v>12</v>
      </c>
      <c r="B102" s="1">
        <v>413.36500000000001</v>
      </c>
      <c r="C102" s="1">
        <v>0.214</v>
      </c>
      <c r="D102" s="2">
        <f t="shared" si="7"/>
        <v>413.57900000000001</v>
      </c>
      <c r="E102">
        <f t="shared" si="8"/>
        <v>-0.214</v>
      </c>
      <c r="F102">
        <f t="shared" si="9"/>
        <v>-1</v>
      </c>
      <c r="G102">
        <f t="shared" si="10"/>
        <v>-2</v>
      </c>
      <c r="H102" s="8">
        <f t="shared" si="11"/>
        <v>1.2680000000000291</v>
      </c>
      <c r="I102" s="8">
        <f t="shared" si="12"/>
        <v>1.2680000000000291</v>
      </c>
      <c r="K102">
        <f t="shared" si="13"/>
        <v>1.2680000000000291</v>
      </c>
    </row>
    <row r="103" spans="1:11" x14ac:dyDescent="0.2">
      <c r="A103" s="1" t="s">
        <v>12</v>
      </c>
      <c r="B103" s="1">
        <v>413.71100000000001</v>
      </c>
      <c r="C103" s="1">
        <v>9.26799999999999</v>
      </c>
      <c r="D103" s="2">
        <f t="shared" si="7"/>
        <v>422.97899999999998</v>
      </c>
      <c r="E103">
        <f t="shared" si="8"/>
        <v>-9.26799999999999</v>
      </c>
      <c r="F103">
        <f t="shared" si="9"/>
        <v>-1</v>
      </c>
      <c r="G103">
        <f t="shared" si="10"/>
        <v>-2</v>
      </c>
      <c r="H103" s="8">
        <f t="shared" si="11"/>
        <v>0.132000000000005</v>
      </c>
      <c r="I103" s="8">
        <f t="shared" si="12"/>
        <v>0.132000000000005</v>
      </c>
      <c r="K103">
        <f t="shared" si="13"/>
        <v>0.132000000000005</v>
      </c>
    </row>
    <row r="104" spans="1:11" x14ac:dyDescent="0.2">
      <c r="A104" s="1" t="s">
        <v>11</v>
      </c>
      <c r="B104" s="1">
        <v>418.010999999999</v>
      </c>
      <c r="C104" s="1">
        <v>0.23300000000000001</v>
      </c>
      <c r="D104" s="2">
        <f t="shared" si="7"/>
        <v>418.24399999999901</v>
      </c>
      <c r="E104">
        <f t="shared" si="8"/>
        <v>0.23300000000000001</v>
      </c>
      <c r="F104">
        <f t="shared" si="9"/>
        <v>1</v>
      </c>
      <c r="G104">
        <f t="shared" si="10"/>
        <v>0</v>
      </c>
      <c r="H104" s="8">
        <f t="shared" si="11"/>
        <v>-0.23300000000000001</v>
      </c>
      <c r="I104" s="8">
        <f t="shared" si="12"/>
        <v>-4.9680000000009841</v>
      </c>
      <c r="K104">
        <f t="shared" si="13"/>
        <v>0</v>
      </c>
    </row>
    <row r="105" spans="1:11" x14ac:dyDescent="0.2">
      <c r="A105" s="1" t="s">
        <v>12</v>
      </c>
      <c r="B105" s="1">
        <v>423.78699999999998</v>
      </c>
      <c r="C105" s="1">
        <v>2.2189999999999999</v>
      </c>
      <c r="D105" s="2">
        <f t="shared" si="7"/>
        <v>426.00599999999997</v>
      </c>
      <c r="E105">
        <f t="shared" si="8"/>
        <v>-2.2189999999999999</v>
      </c>
      <c r="F105">
        <f t="shared" si="9"/>
        <v>-1</v>
      </c>
      <c r="G105">
        <f t="shared" si="10"/>
        <v>0</v>
      </c>
      <c r="H105" s="8">
        <f t="shared" si="11"/>
        <v>5.5430000000009727</v>
      </c>
      <c r="I105" s="8">
        <f t="shared" si="12"/>
        <v>5.5430000000009727</v>
      </c>
      <c r="K105">
        <f t="shared" si="13"/>
        <v>5.5430000000009727</v>
      </c>
    </row>
    <row r="106" spans="1:11" x14ac:dyDescent="0.2">
      <c r="A106" s="1" t="s">
        <v>11</v>
      </c>
      <c r="B106" s="1">
        <v>426.738</v>
      </c>
      <c r="C106" s="1">
        <v>1.4259999999999999</v>
      </c>
      <c r="D106" s="2">
        <f t="shared" si="7"/>
        <v>428.16399999999999</v>
      </c>
      <c r="E106">
        <f t="shared" si="8"/>
        <v>1.4259999999999999</v>
      </c>
      <c r="F106">
        <f t="shared" si="9"/>
        <v>1</v>
      </c>
      <c r="G106">
        <f t="shared" si="10"/>
        <v>0</v>
      </c>
      <c r="H106" s="8">
        <f t="shared" si="11"/>
        <v>0.73200000000002774</v>
      </c>
      <c r="I106" s="8">
        <f t="shared" si="12"/>
        <v>0.73200000000002774</v>
      </c>
      <c r="K106">
        <f t="shared" si="13"/>
        <v>0.73200000000002774</v>
      </c>
    </row>
    <row r="107" spans="1:11" x14ac:dyDescent="0.2">
      <c r="A107" s="1" t="s">
        <v>11</v>
      </c>
      <c r="B107" s="1">
        <v>426.78199999999998</v>
      </c>
      <c r="C107" s="1">
        <v>1.32</v>
      </c>
      <c r="D107" s="2">
        <f t="shared" si="7"/>
        <v>428.10199999999998</v>
      </c>
      <c r="E107">
        <f t="shared" si="8"/>
        <v>1.32</v>
      </c>
      <c r="F107">
        <f t="shared" si="9"/>
        <v>1</v>
      </c>
      <c r="G107">
        <f t="shared" si="10"/>
        <v>2</v>
      </c>
      <c r="H107" s="8">
        <f t="shared" si="11"/>
        <v>-1.32</v>
      </c>
      <c r="I107" s="8">
        <f t="shared" si="12"/>
        <v>-1.382000000000005</v>
      </c>
      <c r="K107">
        <f t="shared" si="13"/>
        <v>0</v>
      </c>
    </row>
    <row r="108" spans="1:11" x14ac:dyDescent="0.2">
      <c r="A108" s="1" t="s">
        <v>12</v>
      </c>
      <c r="B108" s="1">
        <v>428.140999999999</v>
      </c>
      <c r="C108" s="1">
        <v>15.714</v>
      </c>
      <c r="D108" s="2">
        <f t="shared" si="7"/>
        <v>443.854999999999</v>
      </c>
      <c r="E108">
        <f t="shared" si="8"/>
        <v>-15.714</v>
      </c>
      <c r="F108">
        <f t="shared" si="9"/>
        <v>-1</v>
      </c>
      <c r="G108">
        <f t="shared" si="10"/>
        <v>0</v>
      </c>
      <c r="H108" s="8">
        <f t="shared" si="11"/>
        <v>3.8999999999020929E-2</v>
      </c>
      <c r="I108" s="8">
        <f t="shared" si="12"/>
        <v>3.8999999999020929E-2</v>
      </c>
      <c r="K108">
        <f t="shared" si="13"/>
        <v>3.8999999999020929E-2</v>
      </c>
    </row>
    <row r="109" spans="1:11" x14ac:dyDescent="0.2">
      <c r="A109" s="1" t="s">
        <v>12</v>
      </c>
      <c r="B109" s="1">
        <v>435.64299999999997</v>
      </c>
      <c r="C109" s="1">
        <v>0.75900000000000001</v>
      </c>
      <c r="D109" s="2">
        <f t="shared" si="7"/>
        <v>436.40199999999999</v>
      </c>
      <c r="E109">
        <f t="shared" si="8"/>
        <v>-0.75900000000000001</v>
      </c>
      <c r="F109">
        <f t="shared" si="9"/>
        <v>-1</v>
      </c>
      <c r="G109">
        <f t="shared" si="10"/>
        <v>-2</v>
      </c>
      <c r="H109" s="8">
        <f t="shared" si="11"/>
        <v>-0.75900000000000001</v>
      </c>
      <c r="I109" s="8">
        <f t="shared" si="12"/>
        <v>-8.2119999999990227</v>
      </c>
      <c r="K109">
        <f t="shared" si="13"/>
        <v>0</v>
      </c>
    </row>
    <row r="110" spans="1:11" x14ac:dyDescent="0.2">
      <c r="A110" s="1" t="s">
        <v>12</v>
      </c>
      <c r="B110" s="1">
        <v>442.13900000000001</v>
      </c>
      <c r="C110" s="1">
        <v>0.44700000000000001</v>
      </c>
      <c r="D110" s="2">
        <f t="shared" si="7"/>
        <v>442.58600000000001</v>
      </c>
      <c r="E110">
        <f t="shared" si="8"/>
        <v>-0.44700000000000001</v>
      </c>
      <c r="F110">
        <f t="shared" si="9"/>
        <v>-1</v>
      </c>
      <c r="G110">
        <f t="shared" si="10"/>
        <v>-2</v>
      </c>
      <c r="H110" s="8">
        <f t="shared" si="11"/>
        <v>5.7370000000000232</v>
      </c>
      <c r="I110" s="8">
        <f t="shared" si="12"/>
        <v>5.7370000000000232</v>
      </c>
      <c r="K110">
        <f t="shared" si="13"/>
        <v>5.7370000000000232</v>
      </c>
    </row>
    <row r="111" spans="1:11" x14ac:dyDescent="0.2">
      <c r="A111" s="1" t="s">
        <v>12</v>
      </c>
      <c r="B111" s="1">
        <v>445.91899999999998</v>
      </c>
      <c r="C111" s="1">
        <v>3.5619999999999998</v>
      </c>
      <c r="D111" s="2">
        <f t="shared" ref="D111:D174" si="14">B111+C111</f>
        <v>449.48099999999999</v>
      </c>
      <c r="E111">
        <f t="shared" ref="E111:E174" si="15">IF(A111="CHILD",C111,-C111)</f>
        <v>-3.5619999999999998</v>
      </c>
      <c r="F111">
        <f t="shared" ref="F111:F174" si="16">IF(A111="CHILD",1,-1)</f>
        <v>-1</v>
      </c>
      <c r="G111">
        <f t="shared" ref="G111:G174" si="17">F110+F111</f>
        <v>-2</v>
      </c>
      <c r="H111" s="8">
        <f t="shared" ref="H111:H174" si="18">IF(B111-D110&lt;-C111,-C111,(B111-D110))</f>
        <v>3.33299999999997</v>
      </c>
      <c r="I111" s="8">
        <f t="shared" si="12"/>
        <v>3.33299999999997</v>
      </c>
      <c r="K111">
        <f t="shared" si="13"/>
        <v>3.33299999999997</v>
      </c>
    </row>
    <row r="112" spans="1:11" x14ac:dyDescent="0.2">
      <c r="A112" s="1" t="s">
        <v>12</v>
      </c>
      <c r="B112" s="1">
        <v>450.505</v>
      </c>
      <c r="C112" s="1">
        <v>10.454000000000001</v>
      </c>
      <c r="D112" s="2">
        <f t="shared" si="14"/>
        <v>460.959</v>
      </c>
      <c r="E112">
        <f t="shared" si="15"/>
        <v>-10.454000000000001</v>
      </c>
      <c r="F112">
        <f t="shared" si="16"/>
        <v>-1</v>
      </c>
      <c r="G112">
        <f t="shared" si="17"/>
        <v>-2</v>
      </c>
      <c r="H112" s="8">
        <f t="shared" si="18"/>
        <v>1.0240000000000009</v>
      </c>
      <c r="I112" s="8">
        <f t="shared" si="12"/>
        <v>1.0240000000000009</v>
      </c>
      <c r="K112">
        <f t="shared" si="13"/>
        <v>1.0240000000000009</v>
      </c>
    </row>
    <row r="113" spans="1:11" x14ac:dyDescent="0.2">
      <c r="A113" s="1" t="s">
        <v>12</v>
      </c>
      <c r="B113" s="1">
        <v>468.491999999999</v>
      </c>
      <c r="C113" s="1">
        <v>14.960999999999901</v>
      </c>
      <c r="D113" s="2">
        <f t="shared" si="14"/>
        <v>483.45299999999889</v>
      </c>
      <c r="E113">
        <f t="shared" si="15"/>
        <v>-14.960999999999901</v>
      </c>
      <c r="F113">
        <f t="shared" si="16"/>
        <v>-1</v>
      </c>
      <c r="G113">
        <f t="shared" si="17"/>
        <v>-2</v>
      </c>
      <c r="H113" s="8">
        <f t="shared" si="18"/>
        <v>7.5329999999989923</v>
      </c>
      <c r="I113" s="8">
        <f t="shared" si="12"/>
        <v>7.5329999999989923</v>
      </c>
      <c r="K113">
        <f t="shared" si="13"/>
        <v>7.5329999999989923</v>
      </c>
    </row>
    <row r="114" spans="1:11" x14ac:dyDescent="0.2">
      <c r="A114" s="1" t="s">
        <v>11</v>
      </c>
      <c r="B114" s="1">
        <v>468.87400000000002</v>
      </c>
      <c r="C114" s="1">
        <v>0.11799999999999999</v>
      </c>
      <c r="D114" s="2">
        <f t="shared" si="14"/>
        <v>468.99200000000002</v>
      </c>
      <c r="E114">
        <f t="shared" si="15"/>
        <v>0.11799999999999999</v>
      </c>
      <c r="F114">
        <f t="shared" si="16"/>
        <v>1</v>
      </c>
      <c r="G114">
        <f t="shared" si="17"/>
        <v>0</v>
      </c>
      <c r="H114" s="8">
        <f t="shared" si="18"/>
        <v>-0.11799999999999999</v>
      </c>
      <c r="I114" s="8">
        <f t="shared" si="12"/>
        <v>-14.578999999998871</v>
      </c>
      <c r="K114">
        <f t="shared" si="13"/>
        <v>0</v>
      </c>
    </row>
    <row r="115" spans="1:11" x14ac:dyDescent="0.2">
      <c r="A115" s="1" t="s">
        <v>11</v>
      </c>
      <c r="B115" s="1">
        <v>473.84699999999998</v>
      </c>
      <c r="C115" s="1">
        <v>0.42899999999999999</v>
      </c>
      <c r="D115" s="2">
        <f t="shared" si="14"/>
        <v>474.27599999999995</v>
      </c>
      <c r="E115">
        <f t="shared" si="15"/>
        <v>0.42899999999999999</v>
      </c>
      <c r="F115">
        <f t="shared" si="16"/>
        <v>1</v>
      </c>
      <c r="G115">
        <f t="shared" si="17"/>
        <v>2</v>
      </c>
      <c r="H115" s="8">
        <f t="shared" si="18"/>
        <v>4.8549999999999613</v>
      </c>
      <c r="I115" s="8">
        <f t="shared" si="12"/>
        <v>4.8549999999999613</v>
      </c>
      <c r="K115">
        <f t="shared" si="13"/>
        <v>4.8549999999999613</v>
      </c>
    </row>
    <row r="116" spans="1:11" x14ac:dyDescent="0.2">
      <c r="A116" s="1" t="s">
        <v>12</v>
      </c>
      <c r="B116" s="1">
        <v>483.74900000000002</v>
      </c>
      <c r="C116" s="1">
        <v>2.9780000000000002</v>
      </c>
      <c r="D116" s="2">
        <f t="shared" si="14"/>
        <v>486.72700000000003</v>
      </c>
      <c r="E116">
        <f t="shared" si="15"/>
        <v>-2.9780000000000002</v>
      </c>
      <c r="F116">
        <f t="shared" si="16"/>
        <v>-1</v>
      </c>
      <c r="G116">
        <f t="shared" si="17"/>
        <v>0</v>
      </c>
      <c r="H116" s="8">
        <f t="shared" si="18"/>
        <v>9.47300000000007</v>
      </c>
      <c r="I116" s="8">
        <f t="shared" si="12"/>
        <v>9.47300000000007</v>
      </c>
      <c r="K116">
        <f t="shared" si="13"/>
        <v>9.47300000000007</v>
      </c>
    </row>
    <row r="117" spans="1:11" x14ac:dyDescent="0.2">
      <c r="A117" s="1" t="s">
        <v>12</v>
      </c>
      <c r="B117" s="1">
        <v>486.26499999999999</v>
      </c>
      <c r="C117" s="1">
        <v>0.17199999999999999</v>
      </c>
      <c r="D117" s="2">
        <f t="shared" si="14"/>
        <v>486.43700000000001</v>
      </c>
      <c r="E117">
        <f t="shared" si="15"/>
        <v>-0.17199999999999999</v>
      </c>
      <c r="F117">
        <f t="shared" si="16"/>
        <v>-1</v>
      </c>
      <c r="G117">
        <f t="shared" si="17"/>
        <v>-2</v>
      </c>
      <c r="H117" s="8">
        <f t="shared" si="18"/>
        <v>-0.17199999999999999</v>
      </c>
      <c r="I117" s="8">
        <f t="shared" si="12"/>
        <v>-0.46200000000004593</v>
      </c>
      <c r="K117">
        <f t="shared" si="13"/>
        <v>0</v>
      </c>
    </row>
    <row r="118" spans="1:11" x14ac:dyDescent="0.2">
      <c r="A118" s="1" t="s">
        <v>11</v>
      </c>
      <c r="B118" s="1">
        <v>487.46800000000002</v>
      </c>
      <c r="C118" s="1">
        <v>0.52300000000000002</v>
      </c>
      <c r="D118" s="2">
        <f t="shared" si="14"/>
        <v>487.99100000000004</v>
      </c>
      <c r="E118">
        <f t="shared" si="15"/>
        <v>0.52300000000000002</v>
      </c>
      <c r="F118">
        <f t="shared" si="16"/>
        <v>1</v>
      </c>
      <c r="G118">
        <f t="shared" si="17"/>
        <v>0</v>
      </c>
      <c r="H118" s="8">
        <f t="shared" si="18"/>
        <v>1.0310000000000059</v>
      </c>
      <c r="I118" s="8">
        <f t="shared" si="12"/>
        <v>1.0310000000000059</v>
      </c>
      <c r="K118">
        <f t="shared" si="13"/>
        <v>1.0310000000000059</v>
      </c>
    </row>
    <row r="119" spans="1:11" x14ac:dyDescent="0.2">
      <c r="A119" s="1" t="s">
        <v>12</v>
      </c>
      <c r="B119" s="1">
        <v>488.78800000000001</v>
      </c>
      <c r="C119" s="1">
        <v>0.13300000000000001</v>
      </c>
      <c r="D119" s="2">
        <f t="shared" si="14"/>
        <v>488.92099999999999</v>
      </c>
      <c r="E119">
        <f t="shared" si="15"/>
        <v>-0.13300000000000001</v>
      </c>
      <c r="F119">
        <f t="shared" si="16"/>
        <v>-1</v>
      </c>
      <c r="G119">
        <f t="shared" si="17"/>
        <v>0</v>
      </c>
      <c r="H119" s="8">
        <f t="shared" si="18"/>
        <v>0.79699999999996862</v>
      </c>
      <c r="I119" s="8">
        <f t="shared" si="12"/>
        <v>0.79699999999996862</v>
      </c>
      <c r="K119">
        <f t="shared" si="13"/>
        <v>0.79699999999996862</v>
      </c>
    </row>
    <row r="120" spans="1:11" x14ac:dyDescent="0.2">
      <c r="A120" s="1" t="s">
        <v>12</v>
      </c>
      <c r="B120" s="1">
        <v>489.010999999999</v>
      </c>
      <c r="C120" s="1">
        <v>0.20799999999999999</v>
      </c>
      <c r="D120" s="2">
        <f t="shared" si="14"/>
        <v>489.21899999999903</v>
      </c>
      <c r="E120">
        <f t="shared" si="15"/>
        <v>-0.20799999999999999</v>
      </c>
      <c r="F120">
        <f t="shared" si="16"/>
        <v>-1</v>
      </c>
      <c r="G120">
        <f t="shared" si="17"/>
        <v>-2</v>
      </c>
      <c r="H120" s="8">
        <f t="shared" si="18"/>
        <v>8.9999999999008651E-2</v>
      </c>
      <c r="I120" s="8">
        <f t="shared" si="12"/>
        <v>8.9999999999008651E-2</v>
      </c>
      <c r="K120">
        <f t="shared" si="13"/>
        <v>8.9999999999008651E-2</v>
      </c>
    </row>
    <row r="121" spans="1:11" x14ac:dyDescent="0.2">
      <c r="A121" s="1" t="s">
        <v>11</v>
      </c>
      <c r="B121" s="1">
        <v>489.15899999999999</v>
      </c>
      <c r="C121" s="1">
        <v>1.333</v>
      </c>
      <c r="D121" s="2">
        <f t="shared" si="14"/>
        <v>490.49200000000002</v>
      </c>
      <c r="E121">
        <f t="shared" si="15"/>
        <v>1.333</v>
      </c>
      <c r="F121">
        <f t="shared" si="16"/>
        <v>1</v>
      </c>
      <c r="G121">
        <f t="shared" si="17"/>
        <v>0</v>
      </c>
      <c r="H121" s="8">
        <f t="shared" si="18"/>
        <v>-5.9999999999035936E-2</v>
      </c>
      <c r="I121" s="8">
        <f t="shared" si="12"/>
        <v>-5.9999999999035936E-2</v>
      </c>
      <c r="K121">
        <f t="shared" si="13"/>
        <v>0</v>
      </c>
    </row>
    <row r="122" spans="1:11" x14ac:dyDescent="0.2">
      <c r="A122" s="1" t="s">
        <v>12</v>
      </c>
      <c r="B122" s="1">
        <v>491.49299999999999</v>
      </c>
      <c r="C122" s="1">
        <v>2.6459999999999999</v>
      </c>
      <c r="D122" s="2">
        <f t="shared" si="14"/>
        <v>494.13900000000001</v>
      </c>
      <c r="E122">
        <f t="shared" si="15"/>
        <v>-2.6459999999999999</v>
      </c>
      <c r="F122">
        <f t="shared" si="16"/>
        <v>-1</v>
      </c>
      <c r="G122">
        <f t="shared" si="17"/>
        <v>0</v>
      </c>
      <c r="H122" s="8">
        <f t="shared" si="18"/>
        <v>1.0009999999999764</v>
      </c>
      <c r="I122" s="8">
        <f t="shared" si="12"/>
        <v>1.0009999999999764</v>
      </c>
      <c r="K122">
        <f t="shared" si="13"/>
        <v>1.0009999999999764</v>
      </c>
    </row>
    <row r="123" spans="1:11" x14ac:dyDescent="0.2">
      <c r="A123" s="1" t="s">
        <v>11</v>
      </c>
      <c r="B123" s="1">
        <v>494.491999999999</v>
      </c>
      <c r="C123" s="1">
        <v>0.86099999999999999</v>
      </c>
      <c r="D123" s="2">
        <f t="shared" si="14"/>
        <v>495.35299999999899</v>
      </c>
      <c r="E123">
        <f t="shared" si="15"/>
        <v>0.86099999999999999</v>
      </c>
      <c r="F123">
        <f t="shared" si="16"/>
        <v>1</v>
      </c>
      <c r="G123">
        <f t="shared" si="17"/>
        <v>0</v>
      </c>
      <c r="H123" s="8">
        <f t="shared" si="18"/>
        <v>0.35299999999898546</v>
      </c>
      <c r="I123" s="8">
        <f t="shared" si="12"/>
        <v>0.35299999999898546</v>
      </c>
      <c r="K123">
        <f t="shared" si="13"/>
        <v>0.35299999999898546</v>
      </c>
    </row>
    <row r="124" spans="1:11" x14ac:dyDescent="0.2">
      <c r="A124" s="1" t="s">
        <v>12</v>
      </c>
      <c r="B124" s="1">
        <v>495.29300000000001</v>
      </c>
      <c r="C124" s="1">
        <v>0.57399999999999995</v>
      </c>
      <c r="D124" s="2">
        <f t="shared" si="14"/>
        <v>495.86700000000002</v>
      </c>
      <c r="E124">
        <f t="shared" si="15"/>
        <v>-0.57399999999999995</v>
      </c>
      <c r="F124">
        <f t="shared" si="16"/>
        <v>-1</v>
      </c>
      <c r="G124">
        <f t="shared" si="17"/>
        <v>0</v>
      </c>
      <c r="H124" s="8">
        <f t="shared" si="18"/>
        <v>-5.9999999998979092E-2</v>
      </c>
      <c r="I124" s="8">
        <f t="shared" si="12"/>
        <v>-5.9999999998979092E-2</v>
      </c>
      <c r="K124">
        <f t="shared" si="13"/>
        <v>0</v>
      </c>
    </row>
    <row r="125" spans="1:11" x14ac:dyDescent="0.2">
      <c r="A125" s="1" t="s">
        <v>12</v>
      </c>
      <c r="B125" s="1">
        <v>495.85</v>
      </c>
      <c r="C125" s="1">
        <v>4.5599999999999996</v>
      </c>
      <c r="D125" s="2">
        <f t="shared" si="14"/>
        <v>500.41</v>
      </c>
      <c r="E125">
        <f t="shared" si="15"/>
        <v>-4.5599999999999996</v>
      </c>
      <c r="F125">
        <f t="shared" si="16"/>
        <v>-1</v>
      </c>
      <c r="G125">
        <f t="shared" si="17"/>
        <v>-2</v>
      </c>
      <c r="H125" s="8">
        <f t="shared" si="18"/>
        <v>-1.6999999999995907E-2</v>
      </c>
      <c r="I125" s="8">
        <f t="shared" si="12"/>
        <v>-1.6999999999995907E-2</v>
      </c>
      <c r="K125">
        <f t="shared" si="13"/>
        <v>0</v>
      </c>
    </row>
    <row r="126" spans="1:11" x14ac:dyDescent="0.2">
      <c r="A126" s="1" t="s">
        <v>11</v>
      </c>
      <c r="B126" s="1">
        <v>495.945999999999</v>
      </c>
      <c r="C126" s="1">
        <v>1.2470000000000001</v>
      </c>
      <c r="D126" s="2">
        <f t="shared" si="14"/>
        <v>497.19299999999902</v>
      </c>
      <c r="E126">
        <f t="shared" si="15"/>
        <v>1.2470000000000001</v>
      </c>
      <c r="F126">
        <f t="shared" si="16"/>
        <v>1</v>
      </c>
      <c r="G126">
        <f t="shared" si="17"/>
        <v>0</v>
      </c>
      <c r="H126" s="8">
        <f t="shared" si="18"/>
        <v>-1.2470000000000001</v>
      </c>
      <c r="I126" s="8">
        <f t="shared" si="12"/>
        <v>-4.4640000000010218</v>
      </c>
      <c r="K126">
        <f t="shared" si="13"/>
        <v>0</v>
      </c>
    </row>
    <row r="127" spans="1:11" x14ac:dyDescent="0.2">
      <c r="A127" s="1" t="s">
        <v>12</v>
      </c>
      <c r="B127" s="1">
        <v>501.49099999999999</v>
      </c>
      <c r="C127" s="1">
        <v>29.518999999999998</v>
      </c>
      <c r="D127" s="2">
        <f t="shared" si="14"/>
        <v>531.01</v>
      </c>
      <c r="E127">
        <f t="shared" si="15"/>
        <v>-29.518999999999998</v>
      </c>
      <c r="F127">
        <f t="shared" si="16"/>
        <v>-1</v>
      </c>
      <c r="G127">
        <f t="shared" si="17"/>
        <v>0</v>
      </c>
      <c r="H127" s="8">
        <f t="shared" si="18"/>
        <v>4.2980000000009682</v>
      </c>
      <c r="I127" s="8">
        <f t="shared" si="12"/>
        <v>4.2980000000009682</v>
      </c>
      <c r="K127">
        <f t="shared" si="13"/>
        <v>4.2980000000009682</v>
      </c>
    </row>
    <row r="128" spans="1:11" x14ac:dyDescent="0.2">
      <c r="A128" s="1" t="s">
        <v>11</v>
      </c>
      <c r="B128" s="1">
        <v>512.67399999999998</v>
      </c>
      <c r="C128" s="1">
        <v>0.82</v>
      </c>
      <c r="D128" s="2">
        <f t="shared" si="14"/>
        <v>513.49400000000003</v>
      </c>
      <c r="E128">
        <f t="shared" si="15"/>
        <v>0.82</v>
      </c>
      <c r="F128">
        <f t="shared" si="16"/>
        <v>1</v>
      </c>
      <c r="G128">
        <f t="shared" si="17"/>
        <v>0</v>
      </c>
      <c r="H128" s="8">
        <f t="shared" si="18"/>
        <v>-0.82</v>
      </c>
      <c r="I128" s="8">
        <f t="shared" si="12"/>
        <v>-18.336000000000013</v>
      </c>
      <c r="K128">
        <f t="shared" si="13"/>
        <v>0</v>
      </c>
    </row>
    <row r="129" spans="1:11" x14ac:dyDescent="0.2">
      <c r="A129" s="1" t="s">
        <v>11</v>
      </c>
      <c r="B129" s="1">
        <v>524.202</v>
      </c>
      <c r="C129" s="1">
        <v>2.87</v>
      </c>
      <c r="D129" s="2">
        <f t="shared" si="14"/>
        <v>527.072</v>
      </c>
      <c r="E129">
        <f t="shared" si="15"/>
        <v>2.87</v>
      </c>
      <c r="F129">
        <f t="shared" si="16"/>
        <v>1</v>
      </c>
      <c r="G129">
        <f t="shared" si="17"/>
        <v>2</v>
      </c>
      <c r="H129" s="8">
        <f t="shared" si="18"/>
        <v>10.70799999999997</v>
      </c>
      <c r="I129" s="8">
        <f t="shared" si="12"/>
        <v>10.70799999999997</v>
      </c>
      <c r="K129">
        <f t="shared" si="13"/>
        <v>10.70799999999997</v>
      </c>
    </row>
    <row r="130" spans="1:11" x14ac:dyDescent="0.2">
      <c r="A130" s="1" t="s">
        <v>11</v>
      </c>
      <c r="B130" s="1">
        <v>527.25300000000004</v>
      </c>
      <c r="C130" s="1">
        <v>0.24</v>
      </c>
      <c r="D130" s="2">
        <f t="shared" si="14"/>
        <v>527.49300000000005</v>
      </c>
      <c r="E130">
        <f t="shared" si="15"/>
        <v>0.24</v>
      </c>
      <c r="F130">
        <f t="shared" si="16"/>
        <v>1</v>
      </c>
      <c r="G130">
        <f t="shared" si="17"/>
        <v>2</v>
      </c>
      <c r="H130" s="8">
        <f t="shared" si="18"/>
        <v>0.18100000000004002</v>
      </c>
      <c r="I130" s="8">
        <f t="shared" si="12"/>
        <v>0.18100000000004002</v>
      </c>
      <c r="K130">
        <f t="shared" si="13"/>
        <v>0.18100000000004002</v>
      </c>
    </row>
    <row r="131" spans="1:11" x14ac:dyDescent="0.2">
      <c r="A131" s="1" t="s">
        <v>11</v>
      </c>
      <c r="B131" s="1">
        <v>527.31299999999999</v>
      </c>
      <c r="C131" s="1">
        <v>0.64500000000000002</v>
      </c>
      <c r="D131" s="2">
        <f t="shared" si="14"/>
        <v>527.95799999999997</v>
      </c>
      <c r="E131">
        <f t="shared" si="15"/>
        <v>0.64500000000000002</v>
      </c>
      <c r="F131">
        <f t="shared" si="16"/>
        <v>1</v>
      </c>
      <c r="G131">
        <f t="shared" si="17"/>
        <v>2</v>
      </c>
      <c r="H131" s="8">
        <f t="shared" si="18"/>
        <v>-0.18000000000006366</v>
      </c>
      <c r="I131" s="8">
        <f t="shared" si="12"/>
        <v>-0.18000000000006366</v>
      </c>
      <c r="K131">
        <f t="shared" si="13"/>
        <v>0</v>
      </c>
    </row>
    <row r="132" spans="1:11" x14ac:dyDescent="0.2">
      <c r="A132" s="1" t="s">
        <v>12</v>
      </c>
      <c r="B132" s="1">
        <v>529.63900000000001</v>
      </c>
      <c r="C132" s="1">
        <v>1.19</v>
      </c>
      <c r="D132" s="2">
        <f t="shared" si="14"/>
        <v>530.82900000000006</v>
      </c>
      <c r="E132">
        <f t="shared" si="15"/>
        <v>-1.19</v>
      </c>
      <c r="F132">
        <f t="shared" si="16"/>
        <v>-1</v>
      </c>
      <c r="G132">
        <f t="shared" si="17"/>
        <v>0</v>
      </c>
      <c r="H132" s="8">
        <f t="shared" si="18"/>
        <v>1.68100000000004</v>
      </c>
      <c r="I132" s="8">
        <f t="shared" ref="I132:I195" si="19">B132-D131</f>
        <v>1.68100000000004</v>
      </c>
      <c r="K132">
        <f t="shared" ref="K132:K195" si="20">IF(H132&gt;0,H132,0)</f>
        <v>1.68100000000004</v>
      </c>
    </row>
    <row r="133" spans="1:11" x14ac:dyDescent="0.2">
      <c r="A133" s="1" t="s">
        <v>12</v>
      </c>
      <c r="B133" s="1">
        <v>532.41499999999996</v>
      </c>
      <c r="C133" s="1">
        <v>27.533000000000001</v>
      </c>
      <c r="D133" s="2">
        <f t="shared" si="14"/>
        <v>559.94799999999998</v>
      </c>
      <c r="E133">
        <f t="shared" si="15"/>
        <v>-27.533000000000001</v>
      </c>
      <c r="F133">
        <f t="shared" si="16"/>
        <v>-1</v>
      </c>
      <c r="G133">
        <f t="shared" si="17"/>
        <v>-2</v>
      </c>
      <c r="H133" s="8">
        <f t="shared" si="18"/>
        <v>1.585999999999899</v>
      </c>
      <c r="I133" s="8">
        <f t="shared" si="19"/>
        <v>1.585999999999899</v>
      </c>
      <c r="K133">
        <f t="shared" si="20"/>
        <v>1.585999999999899</v>
      </c>
    </row>
    <row r="134" spans="1:11" x14ac:dyDescent="0.2">
      <c r="A134" s="1" t="s">
        <v>11</v>
      </c>
      <c r="B134" s="1">
        <v>541.55399999999997</v>
      </c>
      <c r="C134" s="1">
        <v>0.10099999999999899</v>
      </c>
      <c r="D134" s="2">
        <f t="shared" si="14"/>
        <v>541.65499999999997</v>
      </c>
      <c r="E134">
        <f t="shared" si="15"/>
        <v>0.10099999999999899</v>
      </c>
      <c r="F134">
        <f t="shared" si="16"/>
        <v>1</v>
      </c>
      <c r="G134">
        <f t="shared" si="17"/>
        <v>0</v>
      </c>
      <c r="H134" s="8">
        <f t="shared" si="18"/>
        <v>-0.10099999999999899</v>
      </c>
      <c r="I134" s="8">
        <f t="shared" si="19"/>
        <v>-18.394000000000005</v>
      </c>
      <c r="K134">
        <f t="shared" si="20"/>
        <v>0</v>
      </c>
    </row>
    <row r="135" spans="1:11" x14ac:dyDescent="0.2">
      <c r="A135" s="1" t="s">
        <v>12</v>
      </c>
      <c r="B135" s="1">
        <v>542.71400000000006</v>
      </c>
      <c r="C135" s="1">
        <v>0.19699999999999901</v>
      </c>
      <c r="D135" s="2">
        <f t="shared" si="14"/>
        <v>542.91100000000006</v>
      </c>
      <c r="E135">
        <f t="shared" si="15"/>
        <v>-0.19699999999999901</v>
      </c>
      <c r="F135">
        <f t="shared" si="16"/>
        <v>-1</v>
      </c>
      <c r="G135">
        <f t="shared" si="17"/>
        <v>0</v>
      </c>
      <c r="H135" s="8">
        <f t="shared" si="18"/>
        <v>1.0590000000000828</v>
      </c>
      <c r="I135" s="8">
        <f t="shared" si="19"/>
        <v>1.0590000000000828</v>
      </c>
      <c r="K135">
        <f t="shared" si="20"/>
        <v>1.0590000000000828</v>
      </c>
    </row>
    <row r="136" spans="1:11" x14ac:dyDescent="0.2">
      <c r="A136" s="1" t="s">
        <v>12</v>
      </c>
      <c r="B136" s="1">
        <v>564.66499999999996</v>
      </c>
      <c r="C136" s="1">
        <v>0.27300000000000002</v>
      </c>
      <c r="D136" s="2">
        <f t="shared" si="14"/>
        <v>564.93799999999999</v>
      </c>
      <c r="E136">
        <f t="shared" si="15"/>
        <v>-0.27300000000000002</v>
      </c>
      <c r="F136">
        <f t="shared" si="16"/>
        <v>-1</v>
      </c>
      <c r="G136">
        <f t="shared" si="17"/>
        <v>-2</v>
      </c>
      <c r="H136" s="8">
        <f t="shared" si="18"/>
        <v>21.753999999999905</v>
      </c>
      <c r="I136" s="8">
        <f t="shared" si="19"/>
        <v>21.753999999999905</v>
      </c>
      <c r="K136">
        <f t="shared" si="20"/>
        <v>21.753999999999905</v>
      </c>
    </row>
    <row r="137" spans="1:11" x14ac:dyDescent="0.2">
      <c r="A137" s="1" t="s">
        <v>11</v>
      </c>
      <c r="B137" s="1">
        <v>565.01199999999994</v>
      </c>
      <c r="C137" s="1">
        <v>0.73399999999999999</v>
      </c>
      <c r="D137" s="2">
        <f t="shared" si="14"/>
        <v>565.74599999999998</v>
      </c>
      <c r="E137">
        <f t="shared" si="15"/>
        <v>0.73399999999999999</v>
      </c>
      <c r="F137">
        <f t="shared" si="16"/>
        <v>1</v>
      </c>
      <c r="G137">
        <f t="shared" si="17"/>
        <v>0</v>
      </c>
      <c r="H137" s="8">
        <f t="shared" si="18"/>
        <v>7.3999999999955435E-2</v>
      </c>
      <c r="I137" s="8">
        <f t="shared" si="19"/>
        <v>7.3999999999955435E-2</v>
      </c>
      <c r="K137">
        <f t="shared" si="20"/>
        <v>7.3999999999955435E-2</v>
      </c>
    </row>
    <row r="138" spans="1:11" x14ac:dyDescent="0.2">
      <c r="A138" s="1" t="s">
        <v>11</v>
      </c>
      <c r="B138" s="1">
        <v>566.33299999999997</v>
      </c>
      <c r="C138" s="1">
        <v>0.46399999999999902</v>
      </c>
      <c r="D138" s="2">
        <f t="shared" si="14"/>
        <v>566.79700000000003</v>
      </c>
      <c r="E138">
        <f t="shared" si="15"/>
        <v>0.46399999999999902</v>
      </c>
      <c r="F138">
        <f t="shared" si="16"/>
        <v>1</v>
      </c>
      <c r="G138">
        <f t="shared" si="17"/>
        <v>2</v>
      </c>
      <c r="H138" s="8">
        <f t="shared" si="18"/>
        <v>0.58699999999998909</v>
      </c>
      <c r="I138" s="8">
        <f t="shared" si="19"/>
        <v>0.58699999999998909</v>
      </c>
      <c r="K138">
        <f t="shared" si="20"/>
        <v>0.58699999999998909</v>
      </c>
    </row>
    <row r="139" spans="1:11" x14ac:dyDescent="0.2">
      <c r="A139" s="1" t="s">
        <v>11</v>
      </c>
      <c r="B139" s="1">
        <v>567.36500000000001</v>
      </c>
      <c r="C139" s="1">
        <v>0.624</v>
      </c>
      <c r="D139" s="2">
        <f t="shared" si="14"/>
        <v>567.98900000000003</v>
      </c>
      <c r="E139">
        <f t="shared" si="15"/>
        <v>0.624</v>
      </c>
      <c r="F139">
        <f t="shared" si="16"/>
        <v>1</v>
      </c>
      <c r="G139">
        <f t="shared" si="17"/>
        <v>2</v>
      </c>
      <c r="H139" s="8">
        <f t="shared" si="18"/>
        <v>0.56799999999998363</v>
      </c>
      <c r="I139" s="8">
        <f t="shared" si="19"/>
        <v>0.56799999999998363</v>
      </c>
      <c r="K139">
        <f t="shared" si="20"/>
        <v>0.56799999999998363</v>
      </c>
    </row>
    <row r="140" spans="1:11" x14ac:dyDescent="0.2">
      <c r="A140" s="1" t="s">
        <v>12</v>
      </c>
      <c r="B140" s="1">
        <v>569.11599999999999</v>
      </c>
      <c r="C140" s="1">
        <v>22.681999999999999</v>
      </c>
      <c r="D140" s="2">
        <f t="shared" si="14"/>
        <v>591.798</v>
      </c>
      <c r="E140">
        <f t="shared" si="15"/>
        <v>-22.681999999999999</v>
      </c>
      <c r="F140">
        <f t="shared" si="16"/>
        <v>-1</v>
      </c>
      <c r="G140">
        <f t="shared" si="17"/>
        <v>0</v>
      </c>
      <c r="H140" s="8">
        <f t="shared" si="18"/>
        <v>1.1269999999999527</v>
      </c>
      <c r="I140" s="8">
        <f t="shared" si="19"/>
        <v>1.1269999999999527</v>
      </c>
      <c r="K140">
        <f t="shared" si="20"/>
        <v>1.1269999999999527</v>
      </c>
    </row>
    <row r="141" spans="1:11" x14ac:dyDescent="0.2">
      <c r="A141" s="1" t="s">
        <v>11</v>
      </c>
      <c r="B141" s="1">
        <v>570.51199999999994</v>
      </c>
      <c r="C141" s="1">
        <v>0.999</v>
      </c>
      <c r="D141" s="2">
        <f t="shared" si="14"/>
        <v>571.51099999999997</v>
      </c>
      <c r="E141">
        <f t="shared" si="15"/>
        <v>0.999</v>
      </c>
      <c r="F141">
        <f t="shared" si="16"/>
        <v>1</v>
      </c>
      <c r="G141">
        <f t="shared" si="17"/>
        <v>0</v>
      </c>
      <c r="H141" s="8">
        <f t="shared" si="18"/>
        <v>-0.999</v>
      </c>
      <c r="I141" s="8">
        <f t="shared" si="19"/>
        <v>-21.286000000000058</v>
      </c>
      <c r="K141">
        <f t="shared" si="20"/>
        <v>0</v>
      </c>
    </row>
    <row r="142" spans="1:11" x14ac:dyDescent="0.2">
      <c r="A142" s="1" t="s">
        <v>11</v>
      </c>
      <c r="B142" s="1">
        <v>591.73</v>
      </c>
      <c r="C142" s="1">
        <v>0.51</v>
      </c>
      <c r="D142" s="2">
        <f t="shared" si="14"/>
        <v>592.24</v>
      </c>
      <c r="E142">
        <f t="shared" si="15"/>
        <v>0.51</v>
      </c>
      <c r="F142">
        <f t="shared" si="16"/>
        <v>1</v>
      </c>
      <c r="G142">
        <f t="shared" si="17"/>
        <v>2</v>
      </c>
      <c r="H142" s="8">
        <f t="shared" si="18"/>
        <v>20.219000000000051</v>
      </c>
      <c r="I142" s="8">
        <f t="shared" si="19"/>
        <v>20.219000000000051</v>
      </c>
      <c r="K142">
        <f t="shared" si="20"/>
        <v>20.219000000000051</v>
      </c>
    </row>
    <row r="143" spans="1:11" x14ac:dyDescent="0.2">
      <c r="A143" s="1" t="s">
        <v>12</v>
      </c>
      <c r="B143" s="1">
        <v>592.476</v>
      </c>
      <c r="C143" s="1">
        <v>1.2350000000000001</v>
      </c>
      <c r="D143" s="2">
        <f t="shared" si="14"/>
        <v>593.71100000000001</v>
      </c>
      <c r="E143">
        <f t="shared" si="15"/>
        <v>-1.2350000000000001</v>
      </c>
      <c r="F143">
        <f t="shared" si="16"/>
        <v>-1</v>
      </c>
      <c r="G143">
        <f t="shared" si="17"/>
        <v>0</v>
      </c>
      <c r="H143" s="8">
        <f t="shared" si="18"/>
        <v>0.23599999999999</v>
      </c>
      <c r="I143" s="8">
        <f t="shared" si="19"/>
        <v>0.23599999999999</v>
      </c>
      <c r="K143">
        <f t="shared" si="20"/>
        <v>0.23599999999999</v>
      </c>
    </row>
    <row r="144" spans="1:11" x14ac:dyDescent="0.2">
      <c r="A144" s="1" t="s">
        <v>12</v>
      </c>
      <c r="B144" s="1">
        <v>593.93799999999999</v>
      </c>
      <c r="C144" s="1">
        <v>5.3849999999999998</v>
      </c>
      <c r="D144" s="2">
        <f t="shared" si="14"/>
        <v>599.32299999999998</v>
      </c>
      <c r="E144">
        <f t="shared" si="15"/>
        <v>-5.3849999999999998</v>
      </c>
      <c r="F144">
        <f t="shared" si="16"/>
        <v>-1</v>
      </c>
      <c r="G144">
        <f t="shared" si="17"/>
        <v>-2</v>
      </c>
      <c r="H144" s="8">
        <f t="shared" si="18"/>
        <v>0.22699999999997544</v>
      </c>
      <c r="I144" s="8">
        <f t="shared" si="19"/>
        <v>0.22699999999997544</v>
      </c>
      <c r="K144">
        <f t="shared" si="20"/>
        <v>0.22699999999997544</v>
      </c>
    </row>
    <row r="145" spans="1:11" x14ac:dyDescent="0.2">
      <c r="A145" s="1" t="s">
        <v>11</v>
      </c>
      <c r="B145" s="1">
        <v>596.01199999999994</v>
      </c>
      <c r="C145" s="1">
        <v>0.748</v>
      </c>
      <c r="D145" s="2">
        <f t="shared" si="14"/>
        <v>596.76</v>
      </c>
      <c r="E145">
        <f t="shared" si="15"/>
        <v>0.748</v>
      </c>
      <c r="F145">
        <f t="shared" si="16"/>
        <v>1</v>
      </c>
      <c r="G145">
        <f t="shared" si="17"/>
        <v>0</v>
      </c>
      <c r="H145" s="8">
        <f t="shared" si="18"/>
        <v>-0.748</v>
      </c>
      <c r="I145" s="8">
        <f t="shared" si="19"/>
        <v>-3.3110000000000355</v>
      </c>
      <c r="K145">
        <f t="shared" si="20"/>
        <v>0</v>
      </c>
    </row>
    <row r="146" spans="1:11" x14ac:dyDescent="0.2">
      <c r="A146" s="1" t="s">
        <v>11</v>
      </c>
      <c r="B146" s="1">
        <v>598.06200000000001</v>
      </c>
      <c r="C146" s="1">
        <v>1.367</v>
      </c>
      <c r="D146" s="2">
        <f t="shared" si="14"/>
        <v>599.42899999999997</v>
      </c>
      <c r="E146">
        <f t="shared" si="15"/>
        <v>1.367</v>
      </c>
      <c r="F146">
        <f t="shared" si="16"/>
        <v>1</v>
      </c>
      <c r="G146">
        <f t="shared" si="17"/>
        <v>2</v>
      </c>
      <c r="H146" s="8">
        <f t="shared" si="18"/>
        <v>1.3020000000000209</v>
      </c>
      <c r="I146" s="8">
        <f t="shared" si="19"/>
        <v>1.3020000000000209</v>
      </c>
      <c r="K146">
        <f t="shared" si="20"/>
        <v>1.3020000000000209</v>
      </c>
    </row>
    <row r="147" spans="1:11" x14ac:dyDescent="0.2">
      <c r="A147" s="1" t="s">
        <v>12</v>
      </c>
      <c r="B147" s="1">
        <v>599.89099999999996</v>
      </c>
      <c r="C147" s="1">
        <v>0.71599999999999997</v>
      </c>
      <c r="D147" s="2">
        <f t="shared" si="14"/>
        <v>600.60699999999997</v>
      </c>
      <c r="E147">
        <f t="shared" si="15"/>
        <v>-0.71599999999999997</v>
      </c>
      <c r="F147">
        <f t="shared" si="16"/>
        <v>-1</v>
      </c>
      <c r="G147">
        <f t="shared" si="17"/>
        <v>0</v>
      </c>
      <c r="H147" s="8">
        <f t="shared" si="18"/>
        <v>0.46199999999998909</v>
      </c>
      <c r="I147" s="8">
        <f t="shared" si="19"/>
        <v>0.46199999999998909</v>
      </c>
      <c r="K147">
        <f t="shared" si="20"/>
        <v>0.46199999999998909</v>
      </c>
    </row>
    <row r="148" spans="1:11" x14ac:dyDescent="0.2">
      <c r="A148" s="1" t="s">
        <v>11</v>
      </c>
      <c r="B148" s="1">
        <v>600.51400000000001</v>
      </c>
      <c r="C148" s="1">
        <v>0.60599999999999998</v>
      </c>
      <c r="D148" s="2">
        <f t="shared" si="14"/>
        <v>601.12</v>
      </c>
      <c r="E148">
        <f t="shared" si="15"/>
        <v>0.60599999999999998</v>
      </c>
      <c r="F148">
        <f t="shared" si="16"/>
        <v>1</v>
      </c>
      <c r="G148">
        <f t="shared" si="17"/>
        <v>0</v>
      </c>
      <c r="H148" s="8">
        <f t="shared" si="18"/>
        <v>-9.2999999999960892E-2</v>
      </c>
      <c r="I148" s="8">
        <f t="shared" si="19"/>
        <v>-9.2999999999960892E-2</v>
      </c>
      <c r="K148">
        <f t="shared" si="20"/>
        <v>0</v>
      </c>
    </row>
    <row r="149" spans="1:11" x14ac:dyDescent="0.2">
      <c r="A149" s="1" t="s">
        <v>12</v>
      </c>
      <c r="B149" s="1">
        <v>601.00300000000004</v>
      </c>
      <c r="C149" s="1">
        <v>16.007999999999999</v>
      </c>
      <c r="D149" s="2">
        <f t="shared" si="14"/>
        <v>617.01100000000008</v>
      </c>
      <c r="E149">
        <f t="shared" si="15"/>
        <v>-16.007999999999999</v>
      </c>
      <c r="F149">
        <f t="shared" si="16"/>
        <v>-1</v>
      </c>
      <c r="G149">
        <f t="shared" si="17"/>
        <v>0</v>
      </c>
      <c r="H149" s="8">
        <f t="shared" si="18"/>
        <v>-0.1169999999999618</v>
      </c>
      <c r="I149" s="8">
        <f t="shared" si="19"/>
        <v>-0.1169999999999618</v>
      </c>
      <c r="K149">
        <f t="shared" si="20"/>
        <v>0</v>
      </c>
    </row>
    <row r="150" spans="1:11" x14ac:dyDescent="0.2">
      <c r="A150" s="1" t="s">
        <v>12</v>
      </c>
      <c r="B150" s="1">
        <v>618.01099999999997</v>
      </c>
      <c r="C150" s="1">
        <v>31.98</v>
      </c>
      <c r="D150" s="2">
        <f t="shared" si="14"/>
        <v>649.99099999999999</v>
      </c>
      <c r="E150">
        <f t="shared" si="15"/>
        <v>-31.98</v>
      </c>
      <c r="F150">
        <f t="shared" si="16"/>
        <v>-1</v>
      </c>
      <c r="G150">
        <f t="shared" si="17"/>
        <v>-2</v>
      </c>
      <c r="H150" s="8">
        <f t="shared" si="18"/>
        <v>0.99999999999988631</v>
      </c>
      <c r="I150" s="8">
        <f t="shared" si="19"/>
        <v>0.99999999999988631</v>
      </c>
      <c r="K150">
        <f t="shared" si="20"/>
        <v>0.99999999999988631</v>
      </c>
    </row>
    <row r="151" spans="1:11" x14ac:dyDescent="0.2">
      <c r="A151" s="1" t="s">
        <v>12</v>
      </c>
      <c r="B151" s="1">
        <v>642.63199999999995</v>
      </c>
      <c r="C151" s="1">
        <v>0.81699999999999995</v>
      </c>
      <c r="D151" s="2">
        <f t="shared" si="14"/>
        <v>643.44899999999996</v>
      </c>
      <c r="E151">
        <f t="shared" si="15"/>
        <v>-0.81699999999999995</v>
      </c>
      <c r="F151">
        <f t="shared" si="16"/>
        <v>-1</v>
      </c>
      <c r="G151">
        <f t="shared" si="17"/>
        <v>-2</v>
      </c>
      <c r="H151" s="8">
        <f t="shared" si="18"/>
        <v>-0.81699999999999995</v>
      </c>
      <c r="I151" s="8">
        <f t="shared" si="19"/>
        <v>-7.3590000000000373</v>
      </c>
      <c r="K151">
        <f t="shared" si="20"/>
        <v>0</v>
      </c>
    </row>
    <row r="152" spans="1:11" x14ac:dyDescent="0.2">
      <c r="A152" s="1" t="s">
        <v>12</v>
      </c>
      <c r="B152" s="1">
        <v>652.51099999999997</v>
      </c>
      <c r="C152" s="1">
        <v>0.22399999999999901</v>
      </c>
      <c r="D152" s="2">
        <f t="shared" si="14"/>
        <v>652.73500000000001</v>
      </c>
      <c r="E152">
        <f t="shared" si="15"/>
        <v>-0.22399999999999901</v>
      </c>
      <c r="F152">
        <f t="shared" si="16"/>
        <v>-1</v>
      </c>
      <c r="G152">
        <f t="shared" si="17"/>
        <v>-2</v>
      </c>
      <c r="H152" s="8">
        <f t="shared" si="18"/>
        <v>9.0620000000000118</v>
      </c>
      <c r="I152" s="8">
        <f t="shared" si="19"/>
        <v>9.0620000000000118</v>
      </c>
      <c r="K152">
        <f t="shared" si="20"/>
        <v>9.0620000000000118</v>
      </c>
    </row>
    <row r="153" spans="1:11" x14ac:dyDescent="0.2">
      <c r="A153" s="1" t="s">
        <v>12</v>
      </c>
      <c r="B153" s="1">
        <v>657.01099999999997</v>
      </c>
      <c r="C153" s="1">
        <v>4.4800000000000004</v>
      </c>
      <c r="D153" s="2">
        <f t="shared" si="14"/>
        <v>661.49099999999999</v>
      </c>
      <c r="E153">
        <f t="shared" si="15"/>
        <v>-4.4800000000000004</v>
      </c>
      <c r="F153">
        <f t="shared" si="16"/>
        <v>-1</v>
      </c>
      <c r="G153">
        <f t="shared" si="17"/>
        <v>-2</v>
      </c>
      <c r="H153" s="8">
        <f t="shared" si="18"/>
        <v>4.2759999999999536</v>
      </c>
      <c r="I153" s="8">
        <f t="shared" si="19"/>
        <v>4.2759999999999536</v>
      </c>
      <c r="K153">
        <f t="shared" si="20"/>
        <v>4.2759999999999536</v>
      </c>
    </row>
    <row r="154" spans="1:11" x14ac:dyDescent="0.2">
      <c r="A154" s="1" t="s">
        <v>12</v>
      </c>
      <c r="B154" s="1">
        <v>664.49199999999996</v>
      </c>
      <c r="C154" s="1">
        <v>1.4850000000000001</v>
      </c>
      <c r="D154" s="2">
        <f t="shared" si="14"/>
        <v>665.97699999999998</v>
      </c>
      <c r="E154">
        <f t="shared" si="15"/>
        <v>-1.4850000000000001</v>
      </c>
      <c r="F154">
        <f t="shared" si="16"/>
        <v>-1</v>
      </c>
      <c r="G154">
        <f t="shared" si="17"/>
        <v>-2</v>
      </c>
      <c r="H154" s="8">
        <f t="shared" si="18"/>
        <v>3.0009999999999764</v>
      </c>
      <c r="I154" s="8">
        <f t="shared" si="19"/>
        <v>3.0009999999999764</v>
      </c>
      <c r="K154">
        <f t="shared" si="20"/>
        <v>3.0009999999999764</v>
      </c>
    </row>
    <row r="155" spans="1:11" x14ac:dyDescent="0.2">
      <c r="A155" s="1" t="s">
        <v>12</v>
      </c>
      <c r="B155" s="1">
        <v>666.49199999999996</v>
      </c>
      <c r="C155" s="1">
        <v>1.2130000000000001</v>
      </c>
      <c r="D155" s="2">
        <f t="shared" si="14"/>
        <v>667.70499999999993</v>
      </c>
      <c r="E155">
        <f t="shared" si="15"/>
        <v>-1.2130000000000001</v>
      </c>
      <c r="F155">
        <f t="shared" si="16"/>
        <v>-1</v>
      </c>
      <c r="G155">
        <f t="shared" si="17"/>
        <v>-2</v>
      </c>
      <c r="H155" s="8">
        <f t="shared" si="18"/>
        <v>0.51499999999998636</v>
      </c>
      <c r="I155" s="8">
        <f t="shared" si="19"/>
        <v>0.51499999999998636</v>
      </c>
      <c r="K155">
        <f t="shared" si="20"/>
        <v>0.51499999999998636</v>
      </c>
    </row>
    <row r="156" spans="1:11" x14ac:dyDescent="0.2">
      <c r="A156" s="1" t="s">
        <v>11</v>
      </c>
      <c r="B156" s="1">
        <v>672.49199999999996</v>
      </c>
      <c r="C156" s="1">
        <v>1.3939999999999999</v>
      </c>
      <c r="D156" s="2">
        <f t="shared" si="14"/>
        <v>673.88599999999997</v>
      </c>
      <c r="E156">
        <f t="shared" si="15"/>
        <v>1.3939999999999999</v>
      </c>
      <c r="F156">
        <f t="shared" si="16"/>
        <v>1</v>
      </c>
      <c r="G156">
        <f t="shared" si="17"/>
        <v>0</v>
      </c>
      <c r="H156" s="8">
        <f t="shared" si="18"/>
        <v>4.7870000000000346</v>
      </c>
      <c r="I156" s="8">
        <f t="shared" si="19"/>
        <v>4.7870000000000346</v>
      </c>
      <c r="K156">
        <f t="shared" si="20"/>
        <v>4.7870000000000346</v>
      </c>
    </row>
    <row r="157" spans="1:11" x14ac:dyDescent="0.2">
      <c r="A157" s="1" t="s">
        <v>12</v>
      </c>
      <c r="B157" s="1">
        <v>674.01099999999997</v>
      </c>
      <c r="C157" s="1">
        <v>2.59</v>
      </c>
      <c r="D157" s="2">
        <f t="shared" si="14"/>
        <v>676.601</v>
      </c>
      <c r="E157">
        <f t="shared" si="15"/>
        <v>-2.59</v>
      </c>
      <c r="F157">
        <f t="shared" si="16"/>
        <v>-1</v>
      </c>
      <c r="G157">
        <f t="shared" si="17"/>
        <v>0</v>
      </c>
      <c r="H157" s="8">
        <f t="shared" si="18"/>
        <v>0.125</v>
      </c>
      <c r="I157" s="8">
        <f t="shared" si="19"/>
        <v>0.125</v>
      </c>
      <c r="K157">
        <f t="shared" si="20"/>
        <v>0.125</v>
      </c>
    </row>
    <row r="158" spans="1:11" x14ac:dyDescent="0.2">
      <c r="A158" s="1" t="s">
        <v>12</v>
      </c>
      <c r="B158" s="1">
        <v>686.69100000000003</v>
      </c>
      <c r="C158" s="1">
        <v>1.7969999999999999</v>
      </c>
      <c r="D158" s="2">
        <f t="shared" si="14"/>
        <v>688.48800000000006</v>
      </c>
      <c r="E158">
        <f t="shared" si="15"/>
        <v>-1.7969999999999999</v>
      </c>
      <c r="F158">
        <f t="shared" si="16"/>
        <v>-1</v>
      </c>
      <c r="G158">
        <f t="shared" si="17"/>
        <v>-2</v>
      </c>
      <c r="H158" s="8">
        <f t="shared" si="18"/>
        <v>10.090000000000032</v>
      </c>
      <c r="I158" s="8">
        <f t="shared" si="19"/>
        <v>10.090000000000032</v>
      </c>
      <c r="K158">
        <f t="shared" si="20"/>
        <v>10.090000000000032</v>
      </c>
    </row>
    <row r="159" spans="1:11" x14ac:dyDescent="0.2">
      <c r="A159" s="1" t="s">
        <v>12</v>
      </c>
      <c r="B159" s="1">
        <v>692.75099999999998</v>
      </c>
      <c r="C159" s="1">
        <v>13.53</v>
      </c>
      <c r="D159" s="2">
        <f t="shared" si="14"/>
        <v>706.28099999999995</v>
      </c>
      <c r="E159">
        <f t="shared" si="15"/>
        <v>-13.53</v>
      </c>
      <c r="F159">
        <f t="shared" si="16"/>
        <v>-1</v>
      </c>
      <c r="G159">
        <f t="shared" si="17"/>
        <v>-2</v>
      </c>
      <c r="H159" s="8">
        <f t="shared" si="18"/>
        <v>4.26299999999992</v>
      </c>
      <c r="I159" s="8">
        <f t="shared" si="19"/>
        <v>4.26299999999992</v>
      </c>
      <c r="K159">
        <f t="shared" si="20"/>
        <v>4.26299999999992</v>
      </c>
    </row>
    <row r="160" spans="1:11" x14ac:dyDescent="0.2">
      <c r="A160" s="1" t="s">
        <v>11</v>
      </c>
      <c r="B160" s="1">
        <v>694</v>
      </c>
      <c r="C160" s="1">
        <v>0.51100000000000001</v>
      </c>
      <c r="D160" s="2">
        <f t="shared" si="14"/>
        <v>694.51099999999997</v>
      </c>
      <c r="E160">
        <f t="shared" si="15"/>
        <v>0.51100000000000001</v>
      </c>
      <c r="F160">
        <f t="shared" si="16"/>
        <v>1</v>
      </c>
      <c r="G160">
        <f t="shared" si="17"/>
        <v>0</v>
      </c>
      <c r="H160" s="8">
        <f t="shared" si="18"/>
        <v>-0.51100000000000001</v>
      </c>
      <c r="I160" s="8">
        <f t="shared" si="19"/>
        <v>-12.280999999999949</v>
      </c>
      <c r="K160">
        <f t="shared" si="20"/>
        <v>0</v>
      </c>
    </row>
    <row r="161" spans="1:11" x14ac:dyDescent="0.2">
      <c r="A161" s="1" t="s">
        <v>11</v>
      </c>
      <c r="B161" s="1">
        <v>701.10599999999999</v>
      </c>
      <c r="C161" s="1">
        <v>0.38600000000000001</v>
      </c>
      <c r="D161" s="2">
        <f t="shared" si="14"/>
        <v>701.49199999999996</v>
      </c>
      <c r="E161">
        <f t="shared" si="15"/>
        <v>0.38600000000000001</v>
      </c>
      <c r="F161">
        <f t="shared" si="16"/>
        <v>1</v>
      </c>
      <c r="G161">
        <f t="shared" si="17"/>
        <v>2</v>
      </c>
      <c r="H161" s="8">
        <f t="shared" si="18"/>
        <v>6.5950000000000273</v>
      </c>
      <c r="I161" s="8">
        <f t="shared" si="19"/>
        <v>6.5950000000000273</v>
      </c>
      <c r="K161">
        <f t="shared" si="20"/>
        <v>6.5950000000000273</v>
      </c>
    </row>
    <row r="162" spans="1:11" x14ac:dyDescent="0.2">
      <c r="A162" s="1" t="s">
        <v>12</v>
      </c>
      <c r="B162" s="1">
        <v>706.49</v>
      </c>
      <c r="C162" s="1">
        <v>2.633</v>
      </c>
      <c r="D162" s="2">
        <f t="shared" si="14"/>
        <v>709.12300000000005</v>
      </c>
      <c r="E162">
        <f t="shared" si="15"/>
        <v>-2.633</v>
      </c>
      <c r="F162">
        <f t="shared" si="16"/>
        <v>-1</v>
      </c>
      <c r="G162">
        <f t="shared" si="17"/>
        <v>0</v>
      </c>
      <c r="H162" s="8">
        <f t="shared" si="18"/>
        <v>4.9980000000000473</v>
      </c>
      <c r="I162" s="8">
        <f t="shared" si="19"/>
        <v>4.9980000000000473</v>
      </c>
      <c r="K162">
        <f t="shared" si="20"/>
        <v>4.9980000000000473</v>
      </c>
    </row>
    <row r="163" spans="1:11" x14ac:dyDescent="0.2">
      <c r="A163" s="1" t="s">
        <v>12</v>
      </c>
      <c r="B163" s="1">
        <v>710.40699999999902</v>
      </c>
      <c r="C163" s="1">
        <v>12.02</v>
      </c>
      <c r="D163" s="2">
        <f t="shared" si="14"/>
        <v>722.426999999999</v>
      </c>
      <c r="E163">
        <f t="shared" si="15"/>
        <v>-12.02</v>
      </c>
      <c r="F163">
        <f t="shared" si="16"/>
        <v>-1</v>
      </c>
      <c r="G163">
        <f t="shared" si="17"/>
        <v>-2</v>
      </c>
      <c r="H163" s="8">
        <f t="shared" si="18"/>
        <v>1.2839999999989686</v>
      </c>
      <c r="I163" s="8">
        <f t="shared" si="19"/>
        <v>1.2839999999989686</v>
      </c>
      <c r="K163">
        <f t="shared" si="20"/>
        <v>1.2839999999989686</v>
      </c>
    </row>
    <row r="164" spans="1:11" x14ac:dyDescent="0.2">
      <c r="A164" s="1" t="s">
        <v>11</v>
      </c>
      <c r="B164" s="1">
        <v>722.49099999999999</v>
      </c>
      <c r="C164" s="1">
        <v>0.52</v>
      </c>
      <c r="D164" s="2">
        <f t="shared" si="14"/>
        <v>723.01099999999997</v>
      </c>
      <c r="E164">
        <f t="shared" si="15"/>
        <v>0.52</v>
      </c>
      <c r="F164">
        <f t="shared" si="16"/>
        <v>1</v>
      </c>
      <c r="G164">
        <f t="shared" si="17"/>
        <v>0</v>
      </c>
      <c r="H164" s="8">
        <f t="shared" si="18"/>
        <v>6.4000000000987711E-2</v>
      </c>
      <c r="I164" s="8">
        <f t="shared" si="19"/>
        <v>6.4000000000987711E-2</v>
      </c>
      <c r="K164">
        <f t="shared" si="20"/>
        <v>6.4000000000987711E-2</v>
      </c>
    </row>
    <row r="165" spans="1:11" x14ac:dyDescent="0.2">
      <c r="A165" s="1" t="s">
        <v>12</v>
      </c>
      <c r="B165" s="1">
        <v>722.97899999999902</v>
      </c>
      <c r="C165" s="1">
        <v>2.609</v>
      </c>
      <c r="D165" s="2">
        <f t="shared" si="14"/>
        <v>725.58799999999906</v>
      </c>
      <c r="E165">
        <f t="shared" si="15"/>
        <v>-2.609</v>
      </c>
      <c r="F165">
        <f t="shared" si="16"/>
        <v>-1</v>
      </c>
      <c r="G165">
        <f t="shared" si="17"/>
        <v>0</v>
      </c>
      <c r="H165" s="8">
        <f t="shared" si="18"/>
        <v>-3.2000000000948603E-2</v>
      </c>
      <c r="I165" s="8">
        <f t="shared" si="19"/>
        <v>-3.2000000000948603E-2</v>
      </c>
      <c r="K165">
        <f t="shared" si="20"/>
        <v>0</v>
      </c>
    </row>
    <row r="166" spans="1:11" x14ac:dyDescent="0.2">
      <c r="A166" s="1" t="s">
        <v>12</v>
      </c>
      <c r="B166" s="1">
        <v>726.14099999999996</v>
      </c>
      <c r="C166" s="1">
        <v>29.422999999999998</v>
      </c>
      <c r="D166" s="2">
        <f t="shared" si="14"/>
        <v>755.56399999999996</v>
      </c>
      <c r="E166">
        <f t="shared" si="15"/>
        <v>-29.422999999999998</v>
      </c>
      <c r="F166">
        <f t="shared" si="16"/>
        <v>-1</v>
      </c>
      <c r="G166">
        <f t="shared" si="17"/>
        <v>-2</v>
      </c>
      <c r="H166" s="8">
        <f t="shared" si="18"/>
        <v>0.55300000000090677</v>
      </c>
      <c r="I166" s="8">
        <f t="shared" si="19"/>
        <v>0.55300000000090677</v>
      </c>
      <c r="K166">
        <f t="shared" si="20"/>
        <v>0.55300000000090677</v>
      </c>
    </row>
    <row r="167" spans="1:11" x14ac:dyDescent="0.2">
      <c r="A167" s="1" t="s">
        <v>12</v>
      </c>
      <c r="B167" s="1">
        <v>734.68700000000001</v>
      </c>
      <c r="C167" s="1">
        <v>0.82</v>
      </c>
      <c r="D167" s="2">
        <f t="shared" si="14"/>
        <v>735.50700000000006</v>
      </c>
      <c r="E167">
        <f t="shared" si="15"/>
        <v>-0.82</v>
      </c>
      <c r="F167">
        <f t="shared" si="16"/>
        <v>-1</v>
      </c>
      <c r="G167">
        <f t="shared" si="17"/>
        <v>-2</v>
      </c>
      <c r="H167" s="8">
        <f t="shared" si="18"/>
        <v>-0.82</v>
      </c>
      <c r="I167" s="8">
        <f t="shared" si="19"/>
        <v>-20.876999999999953</v>
      </c>
      <c r="K167">
        <f t="shared" si="20"/>
        <v>0</v>
      </c>
    </row>
    <row r="168" spans="1:11" x14ac:dyDescent="0.2">
      <c r="A168" s="1" t="s">
        <v>12</v>
      </c>
      <c r="B168" s="1">
        <v>755.72500000000002</v>
      </c>
      <c r="C168" s="1">
        <v>24.171999999999901</v>
      </c>
      <c r="D168" s="2">
        <f t="shared" si="14"/>
        <v>779.89699999999993</v>
      </c>
      <c r="E168">
        <f t="shared" si="15"/>
        <v>-24.171999999999901</v>
      </c>
      <c r="F168">
        <f t="shared" si="16"/>
        <v>-1</v>
      </c>
      <c r="G168">
        <f t="shared" si="17"/>
        <v>-2</v>
      </c>
      <c r="H168" s="8">
        <f t="shared" si="18"/>
        <v>20.217999999999961</v>
      </c>
      <c r="I168" s="8">
        <f t="shared" si="19"/>
        <v>20.217999999999961</v>
      </c>
      <c r="K168">
        <f t="shared" si="20"/>
        <v>20.217999999999961</v>
      </c>
    </row>
    <row r="169" spans="1:11" x14ac:dyDescent="0.2">
      <c r="A169" s="1" t="s">
        <v>11</v>
      </c>
      <c r="B169" s="1">
        <v>755.73500000000001</v>
      </c>
      <c r="C169" s="1">
        <v>0.78799999999999903</v>
      </c>
      <c r="D169" s="2">
        <f t="shared" si="14"/>
        <v>756.52300000000002</v>
      </c>
      <c r="E169">
        <f t="shared" si="15"/>
        <v>0.78799999999999903</v>
      </c>
      <c r="F169">
        <f t="shared" si="16"/>
        <v>1</v>
      </c>
      <c r="G169">
        <f t="shared" si="17"/>
        <v>0</v>
      </c>
      <c r="H169" s="8">
        <f t="shared" si="18"/>
        <v>-0.78799999999999903</v>
      </c>
      <c r="I169" s="8">
        <f t="shared" si="19"/>
        <v>-24.161999999999921</v>
      </c>
      <c r="K169">
        <f t="shared" si="20"/>
        <v>0</v>
      </c>
    </row>
    <row r="170" spans="1:11" x14ac:dyDescent="0.2">
      <c r="A170" s="1" t="s">
        <v>11</v>
      </c>
      <c r="B170" s="1">
        <v>767.39899999999898</v>
      </c>
      <c r="C170" s="1">
        <v>0.111</v>
      </c>
      <c r="D170" s="2">
        <f t="shared" si="14"/>
        <v>767.50999999999897</v>
      </c>
      <c r="E170">
        <f t="shared" si="15"/>
        <v>0.111</v>
      </c>
      <c r="F170">
        <f t="shared" si="16"/>
        <v>1</v>
      </c>
      <c r="G170">
        <f t="shared" si="17"/>
        <v>2</v>
      </c>
      <c r="H170" s="8">
        <f t="shared" si="18"/>
        <v>10.875999999998953</v>
      </c>
      <c r="I170" s="8">
        <f t="shared" si="19"/>
        <v>10.875999999998953</v>
      </c>
      <c r="K170">
        <f t="shared" si="20"/>
        <v>10.875999999998953</v>
      </c>
    </row>
    <row r="171" spans="1:11" x14ac:dyDescent="0.2">
      <c r="A171" s="1" t="s">
        <v>12</v>
      </c>
      <c r="B171" s="1">
        <v>780.28300000000002</v>
      </c>
      <c r="C171" s="1">
        <v>1.365</v>
      </c>
      <c r="D171" s="2">
        <f t="shared" si="14"/>
        <v>781.64800000000002</v>
      </c>
      <c r="E171">
        <f t="shared" si="15"/>
        <v>-1.365</v>
      </c>
      <c r="F171">
        <f t="shared" si="16"/>
        <v>-1</v>
      </c>
      <c r="G171">
        <f t="shared" si="17"/>
        <v>0</v>
      </c>
      <c r="H171" s="8">
        <f t="shared" si="18"/>
        <v>12.773000000001048</v>
      </c>
      <c r="I171" s="8">
        <f t="shared" si="19"/>
        <v>12.773000000001048</v>
      </c>
      <c r="K171">
        <f t="shared" si="20"/>
        <v>12.773000000001048</v>
      </c>
    </row>
    <row r="172" spans="1:11" x14ac:dyDescent="0.2">
      <c r="A172" s="1" t="s">
        <v>12</v>
      </c>
      <c r="B172" s="1">
        <v>781.01</v>
      </c>
      <c r="C172" s="1">
        <v>1.095</v>
      </c>
      <c r="D172" s="2">
        <f t="shared" si="14"/>
        <v>782.10500000000002</v>
      </c>
      <c r="E172">
        <f t="shared" si="15"/>
        <v>-1.095</v>
      </c>
      <c r="F172">
        <f t="shared" si="16"/>
        <v>-1</v>
      </c>
      <c r="G172">
        <f t="shared" si="17"/>
        <v>-2</v>
      </c>
      <c r="H172" s="8">
        <f t="shared" si="18"/>
        <v>-0.63800000000003365</v>
      </c>
      <c r="I172" s="8">
        <f t="shared" si="19"/>
        <v>-0.63800000000003365</v>
      </c>
      <c r="K172">
        <f t="shared" si="20"/>
        <v>0</v>
      </c>
    </row>
    <row r="173" spans="1:11" x14ac:dyDescent="0.2">
      <c r="A173" s="1" t="s">
        <v>12</v>
      </c>
      <c r="B173" s="1">
        <v>782.99199999999996</v>
      </c>
      <c r="C173" s="1">
        <v>16.518999999999998</v>
      </c>
      <c r="D173" s="2">
        <f t="shared" si="14"/>
        <v>799.51099999999997</v>
      </c>
      <c r="E173">
        <f t="shared" si="15"/>
        <v>-16.518999999999998</v>
      </c>
      <c r="F173">
        <f t="shared" si="16"/>
        <v>-1</v>
      </c>
      <c r="G173">
        <f t="shared" si="17"/>
        <v>-2</v>
      </c>
      <c r="H173" s="8">
        <f t="shared" si="18"/>
        <v>0.88699999999994361</v>
      </c>
      <c r="I173" s="8">
        <f t="shared" si="19"/>
        <v>0.88699999999994361</v>
      </c>
      <c r="K173">
        <f t="shared" si="20"/>
        <v>0.88699999999994361</v>
      </c>
    </row>
    <row r="174" spans="1:11" x14ac:dyDescent="0.2">
      <c r="A174" s="1" t="s">
        <v>11</v>
      </c>
      <c r="B174" s="1">
        <v>799.51099999999997</v>
      </c>
      <c r="C174" s="1">
        <v>1.9139999999999999</v>
      </c>
      <c r="D174" s="2">
        <f t="shared" si="14"/>
        <v>801.42499999999995</v>
      </c>
      <c r="E174">
        <f t="shared" si="15"/>
        <v>1.9139999999999999</v>
      </c>
      <c r="F174">
        <f t="shared" si="16"/>
        <v>1</v>
      </c>
      <c r="G174">
        <f t="shared" si="17"/>
        <v>0</v>
      </c>
      <c r="H174" s="8">
        <f t="shared" si="18"/>
        <v>0</v>
      </c>
      <c r="I174" s="8">
        <f t="shared" si="19"/>
        <v>0</v>
      </c>
      <c r="K174">
        <f t="shared" si="20"/>
        <v>0</v>
      </c>
    </row>
    <row r="175" spans="1:11" x14ac:dyDescent="0.2">
      <c r="A175" s="1" t="s">
        <v>11</v>
      </c>
      <c r="B175" s="1">
        <v>799.54899999999998</v>
      </c>
      <c r="C175" s="1">
        <v>0.46899999999999997</v>
      </c>
      <c r="D175" s="2">
        <f t="shared" ref="D175:D238" si="21">B175+C175</f>
        <v>800.01800000000003</v>
      </c>
      <c r="E175">
        <f t="shared" ref="E175:E238" si="22">IF(A175="CHILD",C175,-C175)</f>
        <v>0.46899999999999997</v>
      </c>
      <c r="F175">
        <f t="shared" ref="F175:F238" si="23">IF(A175="CHILD",1,-1)</f>
        <v>1</v>
      </c>
      <c r="G175">
        <f t="shared" ref="G175:G238" si="24">F174+F175</f>
        <v>2</v>
      </c>
      <c r="H175" s="8">
        <f t="shared" ref="H175:H238" si="25">IF(B175-D174&lt;-C175,-C175,(B175-D174))</f>
        <v>-0.46899999999999997</v>
      </c>
      <c r="I175" s="8">
        <f t="shared" si="19"/>
        <v>-1.8759999999999764</v>
      </c>
      <c r="K175">
        <f t="shared" si="20"/>
        <v>0</v>
      </c>
    </row>
    <row r="176" spans="1:11" x14ac:dyDescent="0.2">
      <c r="A176" s="1" t="s">
        <v>12</v>
      </c>
      <c r="B176" s="1">
        <v>800.87199999999996</v>
      </c>
      <c r="C176" s="1">
        <v>10.68</v>
      </c>
      <c r="D176" s="2">
        <f t="shared" si="21"/>
        <v>811.55199999999991</v>
      </c>
      <c r="E176">
        <f t="shared" si="22"/>
        <v>-10.68</v>
      </c>
      <c r="F176">
        <f t="shared" si="23"/>
        <v>-1</v>
      </c>
      <c r="G176">
        <f t="shared" si="24"/>
        <v>0</v>
      </c>
      <c r="H176" s="8">
        <f t="shared" si="25"/>
        <v>0.85399999999992815</v>
      </c>
      <c r="I176" s="8">
        <f t="shared" si="19"/>
        <v>0.85399999999992815</v>
      </c>
      <c r="K176">
        <f t="shared" si="20"/>
        <v>0.85399999999992815</v>
      </c>
    </row>
    <row r="177" spans="1:11" x14ac:dyDescent="0.2">
      <c r="A177" s="1" t="s">
        <v>11</v>
      </c>
      <c r="B177" s="1">
        <v>801.01099999999997</v>
      </c>
      <c r="C177" s="1">
        <v>0.36799999999999999</v>
      </c>
      <c r="D177" s="2">
        <f t="shared" si="21"/>
        <v>801.37900000000002</v>
      </c>
      <c r="E177">
        <f t="shared" si="22"/>
        <v>0.36799999999999999</v>
      </c>
      <c r="F177">
        <f t="shared" si="23"/>
        <v>1</v>
      </c>
      <c r="G177">
        <f t="shared" si="24"/>
        <v>0</v>
      </c>
      <c r="H177" s="8">
        <f t="shared" si="25"/>
        <v>-0.36799999999999999</v>
      </c>
      <c r="I177" s="8">
        <f t="shared" si="19"/>
        <v>-10.54099999999994</v>
      </c>
      <c r="K177">
        <f t="shared" si="20"/>
        <v>0</v>
      </c>
    </row>
    <row r="178" spans="1:11" x14ac:dyDescent="0.2">
      <c r="A178" s="1" t="s">
        <v>11</v>
      </c>
      <c r="B178" s="1">
        <v>811.69100000000003</v>
      </c>
      <c r="C178" s="1">
        <v>1.32</v>
      </c>
      <c r="D178" s="2">
        <f t="shared" si="21"/>
        <v>813.01100000000008</v>
      </c>
      <c r="E178">
        <f t="shared" si="22"/>
        <v>1.32</v>
      </c>
      <c r="F178">
        <f t="shared" si="23"/>
        <v>1</v>
      </c>
      <c r="G178">
        <f t="shared" si="24"/>
        <v>2</v>
      </c>
      <c r="H178" s="8">
        <f t="shared" si="25"/>
        <v>10.312000000000012</v>
      </c>
      <c r="I178" s="8">
        <f t="shared" si="19"/>
        <v>10.312000000000012</v>
      </c>
      <c r="K178">
        <f t="shared" si="20"/>
        <v>10.312000000000012</v>
      </c>
    </row>
    <row r="179" spans="1:11" x14ac:dyDescent="0.2">
      <c r="A179" s="1" t="s">
        <v>11</v>
      </c>
      <c r="B179" s="1">
        <v>811.79899999999998</v>
      </c>
      <c r="C179" s="1">
        <v>0.69399999999999995</v>
      </c>
      <c r="D179" s="2">
        <f t="shared" si="21"/>
        <v>812.49299999999994</v>
      </c>
      <c r="E179">
        <f t="shared" si="22"/>
        <v>0.69399999999999995</v>
      </c>
      <c r="F179">
        <f t="shared" si="23"/>
        <v>1</v>
      </c>
      <c r="G179">
        <f t="shared" si="24"/>
        <v>2</v>
      </c>
      <c r="H179" s="8">
        <f t="shared" si="25"/>
        <v>-0.69399999999999995</v>
      </c>
      <c r="I179" s="8">
        <f t="shared" si="19"/>
        <v>-1.2120000000001028</v>
      </c>
      <c r="K179">
        <f t="shared" si="20"/>
        <v>0</v>
      </c>
    </row>
    <row r="180" spans="1:11" x14ac:dyDescent="0.2">
      <c r="A180" s="1" t="s">
        <v>12</v>
      </c>
      <c r="B180" s="1">
        <v>813.24800000000005</v>
      </c>
      <c r="C180" s="1">
        <v>0.373</v>
      </c>
      <c r="D180" s="2">
        <f t="shared" si="21"/>
        <v>813.62100000000009</v>
      </c>
      <c r="E180">
        <f t="shared" si="22"/>
        <v>-0.373</v>
      </c>
      <c r="F180">
        <f t="shared" si="23"/>
        <v>-1</v>
      </c>
      <c r="G180">
        <f t="shared" si="24"/>
        <v>0</v>
      </c>
      <c r="H180" s="8">
        <f t="shared" si="25"/>
        <v>0.75500000000010914</v>
      </c>
      <c r="I180" s="8">
        <f t="shared" si="19"/>
        <v>0.75500000000010914</v>
      </c>
      <c r="K180">
        <f t="shared" si="20"/>
        <v>0.75500000000010914</v>
      </c>
    </row>
    <row r="181" spans="1:11" x14ac:dyDescent="0.2">
      <c r="A181" s="1" t="s">
        <v>11</v>
      </c>
      <c r="B181" s="1">
        <v>813.35</v>
      </c>
      <c r="C181" s="1">
        <v>0.14199999999999999</v>
      </c>
      <c r="D181" s="2">
        <f t="shared" si="21"/>
        <v>813.49200000000008</v>
      </c>
      <c r="E181">
        <f t="shared" si="22"/>
        <v>0.14199999999999999</v>
      </c>
      <c r="F181">
        <f t="shared" si="23"/>
        <v>1</v>
      </c>
      <c r="G181">
        <f t="shared" si="24"/>
        <v>0</v>
      </c>
      <c r="H181" s="8">
        <f t="shared" si="25"/>
        <v>-0.14199999999999999</v>
      </c>
      <c r="I181" s="8">
        <f t="shared" si="19"/>
        <v>-0.27100000000007185</v>
      </c>
      <c r="K181">
        <f t="shared" si="20"/>
        <v>0</v>
      </c>
    </row>
    <row r="182" spans="1:11" x14ac:dyDescent="0.2">
      <c r="A182" s="1" t="s">
        <v>12</v>
      </c>
      <c r="B182" s="1">
        <v>815.01</v>
      </c>
      <c r="C182" s="1">
        <v>16.980999999999899</v>
      </c>
      <c r="D182" s="2">
        <f t="shared" si="21"/>
        <v>831.99099999999987</v>
      </c>
      <c r="E182">
        <f t="shared" si="22"/>
        <v>-16.980999999999899</v>
      </c>
      <c r="F182">
        <f t="shared" si="23"/>
        <v>-1</v>
      </c>
      <c r="G182">
        <f t="shared" si="24"/>
        <v>0</v>
      </c>
      <c r="H182" s="8">
        <f t="shared" si="25"/>
        <v>1.5179999999999154</v>
      </c>
      <c r="I182" s="8">
        <f t="shared" si="19"/>
        <v>1.5179999999999154</v>
      </c>
      <c r="K182">
        <f t="shared" si="20"/>
        <v>1.5179999999999154</v>
      </c>
    </row>
    <row r="183" spans="1:11" x14ac:dyDescent="0.2">
      <c r="A183" s="1" t="s">
        <v>11</v>
      </c>
      <c r="B183" s="1">
        <v>831.49199999999996</v>
      </c>
      <c r="C183" s="1">
        <v>4.2510000000000003</v>
      </c>
      <c r="D183" s="2">
        <f t="shared" si="21"/>
        <v>835.74299999999994</v>
      </c>
      <c r="E183">
        <f t="shared" si="22"/>
        <v>4.2510000000000003</v>
      </c>
      <c r="F183">
        <f t="shared" si="23"/>
        <v>1</v>
      </c>
      <c r="G183">
        <f t="shared" si="24"/>
        <v>0</v>
      </c>
      <c r="H183" s="8">
        <f t="shared" si="25"/>
        <v>-0.49899999999990996</v>
      </c>
      <c r="I183" s="8">
        <f t="shared" si="19"/>
        <v>-0.49899999999990996</v>
      </c>
      <c r="K183">
        <f t="shared" si="20"/>
        <v>0</v>
      </c>
    </row>
    <row r="184" spans="1:11" x14ac:dyDescent="0.2">
      <c r="A184" s="1" t="s">
        <v>11</v>
      </c>
      <c r="B184" s="1">
        <v>831.51099999999997</v>
      </c>
      <c r="C184" s="1">
        <v>2.0059999999999998</v>
      </c>
      <c r="D184" s="2">
        <f t="shared" si="21"/>
        <v>833.51699999999994</v>
      </c>
      <c r="E184">
        <f t="shared" si="22"/>
        <v>2.0059999999999998</v>
      </c>
      <c r="F184">
        <f t="shared" si="23"/>
        <v>1</v>
      </c>
      <c r="G184">
        <f t="shared" si="24"/>
        <v>2</v>
      </c>
      <c r="H184" s="8">
        <f t="shared" si="25"/>
        <v>-2.0059999999999998</v>
      </c>
      <c r="I184" s="8">
        <f t="shared" si="19"/>
        <v>-4.2319999999999709</v>
      </c>
      <c r="K184">
        <f t="shared" si="20"/>
        <v>0</v>
      </c>
    </row>
    <row r="185" spans="1:11" x14ac:dyDescent="0.2">
      <c r="A185" s="1" t="s">
        <v>12</v>
      </c>
      <c r="B185" s="1">
        <v>835.51199999999994</v>
      </c>
      <c r="C185" s="1">
        <v>10.481</v>
      </c>
      <c r="D185" s="2">
        <f t="shared" si="21"/>
        <v>845.99299999999994</v>
      </c>
      <c r="E185">
        <f t="shared" si="22"/>
        <v>-10.481</v>
      </c>
      <c r="F185">
        <f t="shared" si="23"/>
        <v>-1</v>
      </c>
      <c r="G185">
        <f t="shared" si="24"/>
        <v>0</v>
      </c>
      <c r="H185" s="8">
        <f t="shared" si="25"/>
        <v>1.9950000000000045</v>
      </c>
      <c r="I185" s="8">
        <f t="shared" si="19"/>
        <v>1.9950000000000045</v>
      </c>
      <c r="K185">
        <f t="shared" si="20"/>
        <v>1.9950000000000045</v>
      </c>
    </row>
    <row r="186" spans="1:11" x14ac:dyDescent="0.2">
      <c r="A186" s="1" t="s">
        <v>11</v>
      </c>
      <c r="B186" s="1">
        <v>836.85699999999997</v>
      </c>
      <c r="C186" s="1">
        <v>0.60599999999999998</v>
      </c>
      <c r="D186" s="2">
        <f t="shared" si="21"/>
        <v>837.46299999999997</v>
      </c>
      <c r="E186">
        <f t="shared" si="22"/>
        <v>0.60599999999999998</v>
      </c>
      <c r="F186">
        <f t="shared" si="23"/>
        <v>1</v>
      </c>
      <c r="G186">
        <f t="shared" si="24"/>
        <v>0</v>
      </c>
      <c r="H186" s="8">
        <f t="shared" si="25"/>
        <v>-0.60599999999999998</v>
      </c>
      <c r="I186" s="8">
        <f t="shared" si="19"/>
        <v>-9.1359999999999673</v>
      </c>
      <c r="K186">
        <f t="shared" si="20"/>
        <v>0</v>
      </c>
    </row>
    <row r="187" spans="1:11" x14ac:dyDescent="0.2">
      <c r="A187" s="1" t="s">
        <v>11</v>
      </c>
      <c r="B187" s="1">
        <v>845.32799999999997</v>
      </c>
      <c r="C187" s="1">
        <v>3.0639999999999898</v>
      </c>
      <c r="D187" s="2">
        <f t="shared" si="21"/>
        <v>848.39199999999994</v>
      </c>
      <c r="E187">
        <f t="shared" si="22"/>
        <v>3.0639999999999898</v>
      </c>
      <c r="F187">
        <f t="shared" si="23"/>
        <v>1</v>
      </c>
      <c r="G187">
        <f t="shared" si="24"/>
        <v>2</v>
      </c>
      <c r="H187" s="8">
        <f t="shared" si="25"/>
        <v>7.8650000000000091</v>
      </c>
      <c r="I187" s="8">
        <f t="shared" si="19"/>
        <v>7.8650000000000091</v>
      </c>
      <c r="K187">
        <f t="shared" si="20"/>
        <v>7.8650000000000091</v>
      </c>
    </row>
    <row r="188" spans="1:11" x14ac:dyDescent="0.2">
      <c r="A188" s="1" t="s">
        <v>12</v>
      </c>
      <c r="B188" s="1">
        <v>849.096</v>
      </c>
      <c r="C188" s="1">
        <v>20.922999999999998</v>
      </c>
      <c r="D188" s="2">
        <f t="shared" si="21"/>
        <v>870.01900000000001</v>
      </c>
      <c r="E188">
        <f t="shared" si="22"/>
        <v>-20.922999999999998</v>
      </c>
      <c r="F188">
        <f t="shared" si="23"/>
        <v>-1</v>
      </c>
      <c r="G188">
        <f t="shared" si="24"/>
        <v>0</v>
      </c>
      <c r="H188" s="8">
        <f t="shared" si="25"/>
        <v>0.70400000000006457</v>
      </c>
      <c r="I188" s="8">
        <f t="shared" si="19"/>
        <v>0.70400000000006457</v>
      </c>
      <c r="K188">
        <f t="shared" si="20"/>
        <v>0.70400000000006457</v>
      </c>
    </row>
    <row r="189" spans="1:11" x14ac:dyDescent="0.2">
      <c r="A189" s="1" t="s">
        <v>12</v>
      </c>
      <c r="B189" s="1">
        <v>878.51099999999997</v>
      </c>
      <c r="C189" s="1">
        <v>14.665999999999899</v>
      </c>
      <c r="D189" s="2">
        <f t="shared" si="21"/>
        <v>893.17699999999991</v>
      </c>
      <c r="E189">
        <f t="shared" si="22"/>
        <v>-14.665999999999899</v>
      </c>
      <c r="F189">
        <f t="shared" si="23"/>
        <v>-1</v>
      </c>
      <c r="G189">
        <f t="shared" si="24"/>
        <v>-2</v>
      </c>
      <c r="H189" s="8">
        <f t="shared" si="25"/>
        <v>8.4919999999999618</v>
      </c>
      <c r="I189" s="8">
        <f t="shared" si="19"/>
        <v>8.4919999999999618</v>
      </c>
      <c r="K189">
        <f t="shared" si="20"/>
        <v>8.4919999999999618</v>
      </c>
    </row>
    <row r="190" spans="1:11" x14ac:dyDescent="0.2">
      <c r="A190" s="1" t="s">
        <v>12</v>
      </c>
      <c r="B190" s="1">
        <v>899.22699999999998</v>
      </c>
      <c r="C190" s="1">
        <v>3.8929999999999998</v>
      </c>
      <c r="D190" s="2">
        <f t="shared" si="21"/>
        <v>903.12</v>
      </c>
      <c r="E190">
        <f t="shared" si="22"/>
        <v>-3.8929999999999998</v>
      </c>
      <c r="F190">
        <f t="shared" si="23"/>
        <v>-1</v>
      </c>
      <c r="G190">
        <f t="shared" si="24"/>
        <v>-2</v>
      </c>
      <c r="H190" s="8">
        <f t="shared" si="25"/>
        <v>6.0500000000000682</v>
      </c>
      <c r="I190" s="8">
        <f t="shared" si="19"/>
        <v>6.0500000000000682</v>
      </c>
      <c r="K190">
        <f t="shared" si="20"/>
        <v>6.0500000000000682</v>
      </c>
    </row>
    <row r="191" spans="1:11" x14ac:dyDescent="0.2">
      <c r="A191" s="1" t="s">
        <v>12</v>
      </c>
      <c r="B191" s="1">
        <v>902.01099999999997</v>
      </c>
      <c r="C191" s="1">
        <v>2</v>
      </c>
      <c r="D191" s="2">
        <f t="shared" si="21"/>
        <v>904.01099999999997</v>
      </c>
      <c r="E191">
        <f t="shared" si="22"/>
        <v>-2</v>
      </c>
      <c r="F191">
        <f t="shared" si="23"/>
        <v>-1</v>
      </c>
      <c r="G191">
        <f t="shared" si="24"/>
        <v>-2</v>
      </c>
      <c r="H191" s="8">
        <f t="shared" si="25"/>
        <v>-1.1090000000000373</v>
      </c>
      <c r="I191" s="8">
        <f t="shared" si="19"/>
        <v>-1.1090000000000373</v>
      </c>
      <c r="K191">
        <f t="shared" si="20"/>
        <v>0</v>
      </c>
    </row>
    <row r="192" spans="1:11" x14ac:dyDescent="0.2">
      <c r="A192" s="1" t="s">
        <v>12</v>
      </c>
      <c r="B192" s="1">
        <v>904.30100000000004</v>
      </c>
      <c r="C192" s="1">
        <v>1.5309999999999999</v>
      </c>
      <c r="D192" s="2">
        <f t="shared" si="21"/>
        <v>905.83199999999999</v>
      </c>
      <c r="E192">
        <f t="shared" si="22"/>
        <v>-1.5309999999999999</v>
      </c>
      <c r="F192">
        <f t="shared" si="23"/>
        <v>-1</v>
      </c>
      <c r="G192">
        <f t="shared" si="24"/>
        <v>-2</v>
      </c>
      <c r="H192" s="8">
        <f t="shared" si="25"/>
        <v>0.29000000000007731</v>
      </c>
      <c r="I192" s="8">
        <f t="shared" si="19"/>
        <v>0.29000000000007731</v>
      </c>
      <c r="K192">
        <f t="shared" si="20"/>
        <v>0.29000000000007731</v>
      </c>
    </row>
    <row r="193" spans="1:11" x14ac:dyDescent="0.2">
      <c r="A193" s="1" t="s">
        <v>12</v>
      </c>
      <c r="B193" s="1">
        <v>907.73199999999997</v>
      </c>
      <c r="C193" s="1">
        <v>3.2789999999999999</v>
      </c>
      <c r="D193" s="2">
        <f t="shared" si="21"/>
        <v>911.01099999999997</v>
      </c>
      <c r="E193">
        <f t="shared" si="22"/>
        <v>-3.2789999999999999</v>
      </c>
      <c r="F193">
        <f t="shared" si="23"/>
        <v>-1</v>
      </c>
      <c r="G193">
        <f t="shared" si="24"/>
        <v>-2</v>
      </c>
      <c r="H193" s="8">
        <f t="shared" si="25"/>
        <v>1.8999999999999773</v>
      </c>
      <c r="I193" s="8">
        <f t="shared" si="19"/>
        <v>1.8999999999999773</v>
      </c>
      <c r="K193">
        <f t="shared" si="20"/>
        <v>1.8999999999999773</v>
      </c>
    </row>
    <row r="194" spans="1:11" x14ac:dyDescent="0.2">
      <c r="A194" s="1" t="s">
        <v>12</v>
      </c>
      <c r="B194" s="1">
        <v>911.35299999999995</v>
      </c>
      <c r="C194" s="1">
        <v>15.645</v>
      </c>
      <c r="D194" s="2">
        <f t="shared" si="21"/>
        <v>926.99799999999993</v>
      </c>
      <c r="E194">
        <f t="shared" si="22"/>
        <v>-15.645</v>
      </c>
      <c r="F194">
        <f t="shared" si="23"/>
        <v>-1</v>
      </c>
      <c r="G194">
        <f t="shared" si="24"/>
        <v>-2</v>
      </c>
      <c r="H194" s="8">
        <f t="shared" si="25"/>
        <v>0.34199999999998454</v>
      </c>
      <c r="I194" s="8">
        <f t="shared" si="19"/>
        <v>0.34199999999998454</v>
      </c>
      <c r="K194">
        <f t="shared" si="20"/>
        <v>0.34199999999998454</v>
      </c>
    </row>
    <row r="195" spans="1:11" x14ac:dyDescent="0.2">
      <c r="A195" s="1" t="s">
        <v>12</v>
      </c>
      <c r="B195" s="1">
        <v>915.45</v>
      </c>
      <c r="C195" s="1">
        <v>0.93299999999999905</v>
      </c>
      <c r="D195" s="2">
        <f t="shared" si="21"/>
        <v>916.38300000000004</v>
      </c>
      <c r="E195">
        <f t="shared" si="22"/>
        <v>-0.93299999999999905</v>
      </c>
      <c r="F195">
        <f t="shared" si="23"/>
        <v>-1</v>
      </c>
      <c r="G195">
        <f t="shared" si="24"/>
        <v>-2</v>
      </c>
      <c r="H195" s="8">
        <f t="shared" si="25"/>
        <v>-0.93299999999999905</v>
      </c>
      <c r="I195" s="8">
        <f t="shared" si="19"/>
        <v>-11.547999999999888</v>
      </c>
      <c r="K195">
        <f t="shared" si="20"/>
        <v>0</v>
      </c>
    </row>
    <row r="196" spans="1:11" x14ac:dyDescent="0.2">
      <c r="A196" s="1" t="s">
        <v>11</v>
      </c>
      <c r="B196" s="1">
        <v>928.11500000000001</v>
      </c>
      <c r="C196" s="1">
        <v>0.878</v>
      </c>
      <c r="D196" s="2">
        <f t="shared" si="21"/>
        <v>928.99300000000005</v>
      </c>
      <c r="E196">
        <f t="shared" si="22"/>
        <v>0.878</v>
      </c>
      <c r="F196">
        <f t="shared" si="23"/>
        <v>1</v>
      </c>
      <c r="G196">
        <f t="shared" si="24"/>
        <v>0</v>
      </c>
      <c r="H196" s="8">
        <f t="shared" si="25"/>
        <v>11.731999999999971</v>
      </c>
      <c r="I196" s="8">
        <f t="shared" ref="I196:I259" si="26">B196-D195</f>
        <v>11.731999999999971</v>
      </c>
      <c r="K196">
        <f t="shared" ref="K196:K259" si="27">IF(H196&gt;0,H196,0)</f>
        <v>11.731999999999971</v>
      </c>
    </row>
    <row r="197" spans="1:11" x14ac:dyDescent="0.2">
      <c r="A197" s="1" t="s">
        <v>12</v>
      </c>
      <c r="B197" s="1">
        <v>933.33600000000001</v>
      </c>
      <c r="C197" s="1">
        <v>2.641</v>
      </c>
      <c r="D197" s="2">
        <f t="shared" si="21"/>
        <v>935.97699999999998</v>
      </c>
      <c r="E197">
        <f t="shared" si="22"/>
        <v>-2.641</v>
      </c>
      <c r="F197">
        <f t="shared" si="23"/>
        <v>-1</v>
      </c>
      <c r="G197">
        <f t="shared" si="24"/>
        <v>0</v>
      </c>
      <c r="H197" s="8">
        <f t="shared" si="25"/>
        <v>4.3429999999999609</v>
      </c>
      <c r="I197" s="8">
        <f t="shared" si="26"/>
        <v>4.3429999999999609</v>
      </c>
      <c r="K197">
        <f t="shared" si="27"/>
        <v>4.3429999999999609</v>
      </c>
    </row>
    <row r="198" spans="1:11" x14ac:dyDescent="0.2">
      <c r="A198" s="1" t="s">
        <v>11</v>
      </c>
      <c r="B198" s="1">
        <v>933.51199999999994</v>
      </c>
      <c r="C198" s="1">
        <v>0.999</v>
      </c>
      <c r="D198" s="2">
        <f t="shared" si="21"/>
        <v>934.51099999999997</v>
      </c>
      <c r="E198">
        <f t="shared" si="22"/>
        <v>0.999</v>
      </c>
      <c r="F198">
        <f t="shared" si="23"/>
        <v>1</v>
      </c>
      <c r="G198">
        <f t="shared" si="24"/>
        <v>0</v>
      </c>
      <c r="H198" s="8">
        <f t="shared" si="25"/>
        <v>-0.999</v>
      </c>
      <c r="I198" s="8">
        <f t="shared" si="26"/>
        <v>-2.4650000000000318</v>
      </c>
      <c r="K198">
        <f t="shared" si="27"/>
        <v>0</v>
      </c>
    </row>
    <row r="199" spans="1:11" x14ac:dyDescent="0.2">
      <c r="A199" s="1" t="s">
        <v>12</v>
      </c>
      <c r="B199" s="1">
        <v>937.01099999999997</v>
      </c>
      <c r="C199" s="1">
        <v>3.9809999999999999</v>
      </c>
      <c r="D199" s="2">
        <f t="shared" si="21"/>
        <v>940.99199999999996</v>
      </c>
      <c r="E199">
        <f t="shared" si="22"/>
        <v>-3.9809999999999999</v>
      </c>
      <c r="F199">
        <f t="shared" si="23"/>
        <v>-1</v>
      </c>
      <c r="G199">
        <f t="shared" si="24"/>
        <v>0</v>
      </c>
      <c r="H199" s="8">
        <f t="shared" si="25"/>
        <v>2.5</v>
      </c>
      <c r="I199" s="8">
        <f t="shared" si="26"/>
        <v>2.5</v>
      </c>
      <c r="K199">
        <f t="shared" si="27"/>
        <v>2.5</v>
      </c>
    </row>
    <row r="200" spans="1:11" x14ac:dyDescent="0.2">
      <c r="A200" s="1" t="s">
        <v>11</v>
      </c>
      <c r="B200" s="1">
        <v>940.99599999999998</v>
      </c>
      <c r="C200" s="1">
        <v>0.94</v>
      </c>
      <c r="D200" s="2">
        <f t="shared" si="21"/>
        <v>941.93600000000004</v>
      </c>
      <c r="E200">
        <f t="shared" si="22"/>
        <v>0.94</v>
      </c>
      <c r="F200">
        <f t="shared" si="23"/>
        <v>1</v>
      </c>
      <c r="G200">
        <f t="shared" si="24"/>
        <v>0</v>
      </c>
      <c r="H200" s="8">
        <f t="shared" si="25"/>
        <v>4.0000000000190994E-3</v>
      </c>
      <c r="I200" s="8">
        <f t="shared" si="26"/>
        <v>4.0000000000190994E-3</v>
      </c>
      <c r="K200">
        <f t="shared" si="27"/>
        <v>4.0000000000190994E-3</v>
      </c>
    </row>
    <row r="201" spans="1:11" x14ac:dyDescent="0.2">
      <c r="A201" s="1" t="s">
        <v>12</v>
      </c>
      <c r="B201" s="1">
        <v>943.17100000000005</v>
      </c>
      <c r="C201" s="1">
        <v>0.21099999999999999</v>
      </c>
      <c r="D201" s="2">
        <f t="shared" si="21"/>
        <v>943.38200000000006</v>
      </c>
      <c r="E201">
        <f t="shared" si="22"/>
        <v>-0.21099999999999999</v>
      </c>
      <c r="F201">
        <f t="shared" si="23"/>
        <v>-1</v>
      </c>
      <c r="G201">
        <f t="shared" si="24"/>
        <v>0</v>
      </c>
      <c r="H201" s="8">
        <f t="shared" si="25"/>
        <v>1.2350000000000136</v>
      </c>
      <c r="I201" s="8">
        <f t="shared" si="26"/>
        <v>1.2350000000000136</v>
      </c>
      <c r="K201">
        <f t="shared" si="27"/>
        <v>1.2350000000000136</v>
      </c>
    </row>
    <row r="202" spans="1:11" x14ac:dyDescent="0.2">
      <c r="A202" s="1" t="s">
        <v>11</v>
      </c>
      <c r="B202" s="1">
        <v>947.49199999999996</v>
      </c>
      <c r="C202" s="1">
        <v>0.68700000000000006</v>
      </c>
      <c r="D202" s="2">
        <f t="shared" si="21"/>
        <v>948.17899999999997</v>
      </c>
      <c r="E202">
        <f t="shared" si="22"/>
        <v>0.68700000000000006</v>
      </c>
      <c r="F202">
        <f t="shared" si="23"/>
        <v>1</v>
      </c>
      <c r="G202">
        <f t="shared" si="24"/>
        <v>0</v>
      </c>
      <c r="H202" s="8">
        <f t="shared" si="25"/>
        <v>4.1099999999999</v>
      </c>
      <c r="I202" s="8">
        <f t="shared" si="26"/>
        <v>4.1099999999999</v>
      </c>
      <c r="K202">
        <f t="shared" si="27"/>
        <v>4.1099999999999</v>
      </c>
    </row>
    <row r="203" spans="1:11" x14ac:dyDescent="0.2">
      <c r="A203" s="1" t="s">
        <v>11</v>
      </c>
      <c r="B203" s="1">
        <v>948.62599999999998</v>
      </c>
      <c r="C203" s="1">
        <v>1.1120000000000001</v>
      </c>
      <c r="D203" s="2">
        <f t="shared" si="21"/>
        <v>949.73799999999994</v>
      </c>
      <c r="E203">
        <f t="shared" si="22"/>
        <v>1.1120000000000001</v>
      </c>
      <c r="F203">
        <f t="shared" si="23"/>
        <v>1</v>
      </c>
      <c r="G203">
        <f t="shared" si="24"/>
        <v>2</v>
      </c>
      <c r="H203" s="8">
        <f t="shared" si="25"/>
        <v>0.44700000000000273</v>
      </c>
      <c r="I203" s="8">
        <f t="shared" si="26"/>
        <v>0.44700000000000273</v>
      </c>
      <c r="K203">
        <f t="shared" si="27"/>
        <v>0.44700000000000273</v>
      </c>
    </row>
    <row r="204" spans="1:11" x14ac:dyDescent="0.2">
      <c r="A204" s="1" t="s">
        <v>12</v>
      </c>
      <c r="B204" s="1">
        <v>949.99199999999996</v>
      </c>
      <c r="C204" s="1">
        <v>0.15</v>
      </c>
      <c r="D204" s="2">
        <f t="shared" si="21"/>
        <v>950.14199999999994</v>
      </c>
      <c r="E204">
        <f t="shared" si="22"/>
        <v>-0.15</v>
      </c>
      <c r="F204">
        <f t="shared" si="23"/>
        <v>-1</v>
      </c>
      <c r="G204">
        <f t="shared" si="24"/>
        <v>0</v>
      </c>
      <c r="H204" s="8">
        <f t="shared" si="25"/>
        <v>0.2540000000000191</v>
      </c>
      <c r="I204" s="8">
        <f t="shared" si="26"/>
        <v>0.2540000000000191</v>
      </c>
      <c r="K204">
        <f t="shared" si="27"/>
        <v>0.2540000000000191</v>
      </c>
    </row>
    <row r="205" spans="1:11" x14ac:dyDescent="0.2">
      <c r="A205" s="1" t="s">
        <v>12</v>
      </c>
      <c r="B205" s="1">
        <v>950.34399999999903</v>
      </c>
      <c r="C205" s="1">
        <v>2.1480000000000001</v>
      </c>
      <c r="D205" s="2">
        <f t="shared" si="21"/>
        <v>952.49199999999905</v>
      </c>
      <c r="E205">
        <f t="shared" si="22"/>
        <v>-2.1480000000000001</v>
      </c>
      <c r="F205">
        <f t="shared" si="23"/>
        <v>-1</v>
      </c>
      <c r="G205">
        <f t="shared" si="24"/>
        <v>-2</v>
      </c>
      <c r="H205" s="8">
        <f t="shared" si="25"/>
        <v>0.20199999999908869</v>
      </c>
      <c r="I205" s="8">
        <f t="shared" si="26"/>
        <v>0.20199999999908869</v>
      </c>
      <c r="K205">
        <f t="shared" si="27"/>
        <v>0.20199999999908869</v>
      </c>
    </row>
    <row r="206" spans="1:11" x14ac:dyDescent="0.2">
      <c r="A206" s="1" t="s">
        <v>11</v>
      </c>
      <c r="B206" s="1">
        <v>950.51099999999997</v>
      </c>
      <c r="C206" s="1">
        <v>1.5409999999999999</v>
      </c>
      <c r="D206" s="2">
        <f t="shared" si="21"/>
        <v>952.05200000000002</v>
      </c>
      <c r="E206">
        <f t="shared" si="22"/>
        <v>1.5409999999999999</v>
      </c>
      <c r="F206">
        <f t="shared" si="23"/>
        <v>1</v>
      </c>
      <c r="G206">
        <f t="shared" si="24"/>
        <v>0</v>
      </c>
      <c r="H206" s="8">
        <f t="shared" si="25"/>
        <v>-1.5409999999999999</v>
      </c>
      <c r="I206" s="8">
        <f t="shared" si="26"/>
        <v>-1.980999999999085</v>
      </c>
      <c r="K206">
        <f t="shared" si="27"/>
        <v>0</v>
      </c>
    </row>
    <row r="207" spans="1:11" x14ac:dyDescent="0.2">
      <c r="A207" s="1" t="s">
        <v>11</v>
      </c>
      <c r="B207" s="1">
        <v>953.51199999999994</v>
      </c>
      <c r="C207" s="1">
        <v>2.1080000000000001</v>
      </c>
      <c r="D207" s="2">
        <f t="shared" si="21"/>
        <v>955.61999999999989</v>
      </c>
      <c r="E207">
        <f t="shared" si="22"/>
        <v>2.1080000000000001</v>
      </c>
      <c r="F207">
        <f t="shared" si="23"/>
        <v>1</v>
      </c>
      <c r="G207">
        <f t="shared" si="24"/>
        <v>2</v>
      </c>
      <c r="H207" s="8">
        <f t="shared" si="25"/>
        <v>1.4599999999999227</v>
      </c>
      <c r="I207" s="8">
        <f t="shared" si="26"/>
        <v>1.4599999999999227</v>
      </c>
      <c r="K207">
        <f t="shared" si="27"/>
        <v>1.4599999999999227</v>
      </c>
    </row>
    <row r="208" spans="1:11" x14ac:dyDescent="0.2">
      <c r="A208" s="1" t="s">
        <v>12</v>
      </c>
      <c r="B208" s="1">
        <v>960.10299999999995</v>
      </c>
      <c r="C208" s="1">
        <v>0.14299999999999999</v>
      </c>
      <c r="D208" s="2">
        <f t="shared" si="21"/>
        <v>960.24599999999998</v>
      </c>
      <c r="E208">
        <f t="shared" si="22"/>
        <v>-0.14299999999999999</v>
      </c>
      <c r="F208">
        <f t="shared" si="23"/>
        <v>-1</v>
      </c>
      <c r="G208">
        <f t="shared" si="24"/>
        <v>0</v>
      </c>
      <c r="H208" s="8">
        <f t="shared" si="25"/>
        <v>4.4830000000000609</v>
      </c>
      <c r="I208" s="8">
        <f t="shared" si="26"/>
        <v>4.4830000000000609</v>
      </c>
      <c r="K208">
        <f t="shared" si="27"/>
        <v>4.4830000000000609</v>
      </c>
    </row>
    <row r="209" spans="1:11" x14ac:dyDescent="0.2">
      <c r="A209" s="1" t="s">
        <v>12</v>
      </c>
      <c r="B209" s="1">
        <v>964.02800000000002</v>
      </c>
      <c r="C209" s="1">
        <v>0.214</v>
      </c>
      <c r="D209" s="2">
        <f t="shared" si="21"/>
        <v>964.24200000000008</v>
      </c>
      <c r="E209">
        <f t="shared" si="22"/>
        <v>-0.214</v>
      </c>
      <c r="F209">
        <f t="shared" si="23"/>
        <v>-1</v>
      </c>
      <c r="G209">
        <f t="shared" si="24"/>
        <v>-2</v>
      </c>
      <c r="H209" s="8">
        <f t="shared" si="25"/>
        <v>3.7820000000000391</v>
      </c>
      <c r="I209" s="8">
        <f t="shared" si="26"/>
        <v>3.7820000000000391</v>
      </c>
      <c r="K209">
        <f t="shared" si="27"/>
        <v>3.7820000000000391</v>
      </c>
    </row>
    <row r="210" spans="1:11" x14ac:dyDescent="0.2">
      <c r="A210" s="1" t="s">
        <v>11</v>
      </c>
      <c r="B210" s="1">
        <v>964.76399999999899</v>
      </c>
      <c r="C210" s="1">
        <v>1.006</v>
      </c>
      <c r="D210" s="2">
        <f t="shared" si="21"/>
        <v>965.76999999999896</v>
      </c>
      <c r="E210">
        <f t="shared" si="22"/>
        <v>1.006</v>
      </c>
      <c r="F210">
        <f t="shared" si="23"/>
        <v>1</v>
      </c>
      <c r="G210">
        <f t="shared" si="24"/>
        <v>0</v>
      </c>
      <c r="H210" s="8">
        <f t="shared" si="25"/>
        <v>0.52199999999891133</v>
      </c>
      <c r="I210" s="8">
        <f t="shared" si="26"/>
        <v>0.52199999999891133</v>
      </c>
      <c r="K210">
        <f t="shared" si="27"/>
        <v>0.52199999999891133</v>
      </c>
    </row>
    <row r="211" spans="1:11" x14ac:dyDescent="0.2">
      <c r="A211" s="1" t="s">
        <v>11</v>
      </c>
      <c r="B211" s="1">
        <v>967.49300000000005</v>
      </c>
      <c r="C211" s="1">
        <v>1.9569999999999901</v>
      </c>
      <c r="D211" s="2">
        <f t="shared" si="21"/>
        <v>969.45</v>
      </c>
      <c r="E211">
        <f t="shared" si="22"/>
        <v>1.9569999999999901</v>
      </c>
      <c r="F211">
        <f t="shared" si="23"/>
        <v>1</v>
      </c>
      <c r="G211">
        <f t="shared" si="24"/>
        <v>2</v>
      </c>
      <c r="H211" s="8">
        <f t="shared" si="25"/>
        <v>1.7230000000010932</v>
      </c>
      <c r="I211" s="8">
        <f t="shared" si="26"/>
        <v>1.7230000000010932</v>
      </c>
      <c r="K211">
        <f t="shared" si="27"/>
        <v>1.7230000000010932</v>
      </c>
    </row>
    <row r="212" spans="1:11" x14ac:dyDescent="0.2">
      <c r="A212" s="1" t="s">
        <v>12</v>
      </c>
      <c r="B212" s="1">
        <v>969.94500000000005</v>
      </c>
      <c r="C212" s="1">
        <v>1.0669999999999999</v>
      </c>
      <c r="D212" s="2">
        <f t="shared" si="21"/>
        <v>971.01200000000006</v>
      </c>
      <c r="E212">
        <f t="shared" si="22"/>
        <v>-1.0669999999999999</v>
      </c>
      <c r="F212">
        <f t="shared" si="23"/>
        <v>-1</v>
      </c>
      <c r="G212">
        <f t="shared" si="24"/>
        <v>0</v>
      </c>
      <c r="H212" s="8">
        <f t="shared" si="25"/>
        <v>0.49500000000000455</v>
      </c>
      <c r="I212" s="8">
        <f t="shared" si="26"/>
        <v>0.49500000000000455</v>
      </c>
      <c r="K212">
        <f t="shared" si="27"/>
        <v>0.49500000000000455</v>
      </c>
    </row>
    <row r="213" spans="1:11" x14ac:dyDescent="0.2">
      <c r="A213" s="1" t="s">
        <v>11</v>
      </c>
      <c r="B213" s="1">
        <v>970.76099999999997</v>
      </c>
      <c r="C213" s="1">
        <v>1.3180000000000001</v>
      </c>
      <c r="D213" s="2">
        <f t="shared" si="21"/>
        <v>972.07899999999995</v>
      </c>
      <c r="E213">
        <f t="shared" si="22"/>
        <v>1.3180000000000001</v>
      </c>
      <c r="F213">
        <f t="shared" si="23"/>
        <v>1</v>
      </c>
      <c r="G213">
        <f t="shared" si="24"/>
        <v>0</v>
      </c>
      <c r="H213" s="8">
        <f t="shared" si="25"/>
        <v>-0.25100000000009004</v>
      </c>
      <c r="I213" s="8">
        <f t="shared" si="26"/>
        <v>-0.25100000000009004</v>
      </c>
      <c r="K213">
        <f t="shared" si="27"/>
        <v>0</v>
      </c>
    </row>
    <row r="214" spans="1:11" x14ac:dyDescent="0.2">
      <c r="A214" s="1" t="s">
        <v>12</v>
      </c>
      <c r="B214" s="1">
        <v>977.06299999999999</v>
      </c>
      <c r="C214" s="1">
        <v>1.1950000000000001</v>
      </c>
      <c r="D214" s="2">
        <f t="shared" si="21"/>
        <v>978.25800000000004</v>
      </c>
      <c r="E214">
        <f t="shared" si="22"/>
        <v>-1.1950000000000001</v>
      </c>
      <c r="F214">
        <f t="shared" si="23"/>
        <v>-1</v>
      </c>
      <c r="G214">
        <f t="shared" si="24"/>
        <v>0</v>
      </c>
      <c r="H214" s="8">
        <f t="shared" si="25"/>
        <v>4.9840000000000373</v>
      </c>
      <c r="I214" s="8">
        <f t="shared" si="26"/>
        <v>4.9840000000000373</v>
      </c>
      <c r="K214">
        <f t="shared" si="27"/>
        <v>4.9840000000000373</v>
      </c>
    </row>
    <row r="215" spans="1:11" x14ac:dyDescent="0.2">
      <c r="A215" s="1" t="s">
        <v>11</v>
      </c>
      <c r="B215" s="1">
        <v>983.01099999999997</v>
      </c>
      <c r="C215" s="1">
        <v>0.155</v>
      </c>
      <c r="D215" s="2">
        <f t="shared" si="21"/>
        <v>983.16599999999994</v>
      </c>
      <c r="E215">
        <f t="shared" si="22"/>
        <v>0.155</v>
      </c>
      <c r="F215">
        <f t="shared" si="23"/>
        <v>1</v>
      </c>
      <c r="G215">
        <f t="shared" si="24"/>
        <v>0</v>
      </c>
      <c r="H215" s="8">
        <f t="shared" si="25"/>
        <v>4.7529999999999291</v>
      </c>
      <c r="I215" s="8">
        <f t="shared" si="26"/>
        <v>4.7529999999999291</v>
      </c>
      <c r="K215">
        <f t="shared" si="27"/>
        <v>4.7529999999999291</v>
      </c>
    </row>
    <row r="216" spans="1:11" x14ac:dyDescent="0.2">
      <c r="A216" s="1" t="s">
        <v>11</v>
      </c>
      <c r="B216" s="1">
        <v>983.60299999999995</v>
      </c>
      <c r="C216" s="1">
        <v>0.125</v>
      </c>
      <c r="D216" s="2">
        <f t="shared" si="21"/>
        <v>983.72799999999995</v>
      </c>
      <c r="E216">
        <f t="shared" si="22"/>
        <v>0.125</v>
      </c>
      <c r="F216">
        <f t="shared" si="23"/>
        <v>1</v>
      </c>
      <c r="G216">
        <f t="shared" si="24"/>
        <v>2</v>
      </c>
      <c r="H216" s="8">
        <f t="shared" si="25"/>
        <v>0.43700000000001182</v>
      </c>
      <c r="I216" s="8">
        <f t="shared" si="26"/>
        <v>0.43700000000001182</v>
      </c>
      <c r="K216">
        <f t="shared" si="27"/>
        <v>0.43700000000001182</v>
      </c>
    </row>
    <row r="217" spans="1:11" x14ac:dyDescent="0.2">
      <c r="A217" s="1" t="s">
        <v>11</v>
      </c>
      <c r="B217" s="1">
        <v>983.86500000000001</v>
      </c>
      <c r="C217" s="1">
        <v>4.0369999999999999</v>
      </c>
      <c r="D217" s="2">
        <f t="shared" si="21"/>
        <v>987.90200000000004</v>
      </c>
      <c r="E217">
        <f t="shared" si="22"/>
        <v>4.0369999999999999</v>
      </c>
      <c r="F217">
        <f t="shared" si="23"/>
        <v>1</v>
      </c>
      <c r="G217">
        <f t="shared" si="24"/>
        <v>2</v>
      </c>
      <c r="H217" s="8">
        <f t="shared" si="25"/>
        <v>0.1370000000000573</v>
      </c>
      <c r="I217" s="8">
        <f t="shared" si="26"/>
        <v>0.1370000000000573</v>
      </c>
      <c r="K217">
        <f t="shared" si="27"/>
        <v>0.1370000000000573</v>
      </c>
    </row>
    <row r="218" spans="1:11" x14ac:dyDescent="0.2">
      <c r="A218" s="1" t="s">
        <v>12</v>
      </c>
      <c r="B218" s="1">
        <v>984.64599999999996</v>
      </c>
      <c r="C218" s="1">
        <v>0.91599999999999904</v>
      </c>
      <c r="D218" s="2">
        <f t="shared" si="21"/>
        <v>985.56200000000001</v>
      </c>
      <c r="E218">
        <f t="shared" si="22"/>
        <v>-0.91599999999999904</v>
      </c>
      <c r="F218">
        <f t="shared" si="23"/>
        <v>-1</v>
      </c>
      <c r="G218">
        <f t="shared" si="24"/>
        <v>0</v>
      </c>
      <c r="H218" s="8">
        <f t="shared" si="25"/>
        <v>-0.91599999999999904</v>
      </c>
      <c r="I218" s="8">
        <f t="shared" si="26"/>
        <v>-3.2560000000000855</v>
      </c>
      <c r="K218">
        <f t="shared" si="27"/>
        <v>0</v>
      </c>
    </row>
    <row r="219" spans="1:11" x14ac:dyDescent="0.2">
      <c r="A219" s="1" t="s">
        <v>12</v>
      </c>
      <c r="B219" s="1">
        <v>989.01199999999994</v>
      </c>
      <c r="C219" s="1">
        <v>0.157</v>
      </c>
      <c r="D219" s="2">
        <f t="shared" si="21"/>
        <v>989.16899999999998</v>
      </c>
      <c r="E219">
        <f t="shared" si="22"/>
        <v>-0.157</v>
      </c>
      <c r="F219">
        <f t="shared" si="23"/>
        <v>-1</v>
      </c>
      <c r="G219">
        <f t="shared" si="24"/>
        <v>-2</v>
      </c>
      <c r="H219" s="8">
        <f t="shared" si="25"/>
        <v>3.4499999999999318</v>
      </c>
      <c r="I219" s="8">
        <f t="shared" si="26"/>
        <v>3.4499999999999318</v>
      </c>
      <c r="K219">
        <f t="shared" si="27"/>
        <v>3.4499999999999318</v>
      </c>
    </row>
    <row r="220" spans="1:11" x14ac:dyDescent="0.2">
      <c r="A220" s="1" t="s">
        <v>12</v>
      </c>
      <c r="B220" s="1">
        <v>991.27099999999996</v>
      </c>
      <c r="C220" s="1">
        <v>1.7209999999999901</v>
      </c>
      <c r="D220" s="2">
        <f t="shared" si="21"/>
        <v>992.99199999999996</v>
      </c>
      <c r="E220">
        <f t="shared" si="22"/>
        <v>-1.7209999999999901</v>
      </c>
      <c r="F220">
        <f t="shared" si="23"/>
        <v>-1</v>
      </c>
      <c r="G220">
        <f t="shared" si="24"/>
        <v>-2</v>
      </c>
      <c r="H220" s="8">
        <f t="shared" si="25"/>
        <v>2.1019999999999754</v>
      </c>
      <c r="I220" s="8">
        <f t="shared" si="26"/>
        <v>2.1019999999999754</v>
      </c>
      <c r="K220">
        <f t="shared" si="27"/>
        <v>2.1019999999999754</v>
      </c>
    </row>
    <row r="221" spans="1:11" x14ac:dyDescent="0.2">
      <c r="A221" s="1" t="s">
        <v>11</v>
      </c>
      <c r="B221" s="1">
        <v>991.51099999999997</v>
      </c>
      <c r="C221" s="1">
        <v>1.75</v>
      </c>
      <c r="D221" s="2">
        <f t="shared" si="21"/>
        <v>993.26099999999997</v>
      </c>
      <c r="E221">
        <f t="shared" si="22"/>
        <v>1.75</v>
      </c>
      <c r="F221">
        <f t="shared" si="23"/>
        <v>1</v>
      </c>
      <c r="G221">
        <f t="shared" si="24"/>
        <v>0</v>
      </c>
      <c r="H221" s="8">
        <f t="shared" si="25"/>
        <v>-1.4809999999999945</v>
      </c>
      <c r="I221" s="8">
        <f t="shared" si="26"/>
        <v>-1.4809999999999945</v>
      </c>
      <c r="K221">
        <f t="shared" si="27"/>
        <v>0</v>
      </c>
    </row>
    <row r="222" spans="1:11" x14ac:dyDescent="0.2">
      <c r="A222" s="1" t="s">
        <v>11</v>
      </c>
      <c r="B222" s="1">
        <v>993.63899999999899</v>
      </c>
      <c r="C222" s="1">
        <v>2.8650000000000002</v>
      </c>
      <c r="D222" s="2">
        <f t="shared" si="21"/>
        <v>996.503999999999</v>
      </c>
      <c r="E222">
        <f t="shared" si="22"/>
        <v>2.8650000000000002</v>
      </c>
      <c r="F222">
        <f t="shared" si="23"/>
        <v>1</v>
      </c>
      <c r="G222">
        <f t="shared" si="24"/>
        <v>2</v>
      </c>
      <c r="H222" s="8">
        <f t="shared" si="25"/>
        <v>0.37799999999901956</v>
      </c>
      <c r="I222" s="8">
        <f t="shared" si="26"/>
        <v>0.37799999999901956</v>
      </c>
      <c r="K222">
        <f t="shared" si="27"/>
        <v>0.37799999999901956</v>
      </c>
    </row>
    <row r="223" spans="1:11" x14ac:dyDescent="0.2">
      <c r="A223" s="1" t="s">
        <v>12</v>
      </c>
      <c r="B223" s="1">
        <v>993.673</v>
      </c>
      <c r="C223" s="1">
        <v>0.33899999999999902</v>
      </c>
      <c r="D223" s="2">
        <f t="shared" si="21"/>
        <v>994.01200000000006</v>
      </c>
      <c r="E223">
        <f t="shared" si="22"/>
        <v>-0.33899999999999902</v>
      </c>
      <c r="F223">
        <f t="shared" si="23"/>
        <v>-1</v>
      </c>
      <c r="G223">
        <f t="shared" si="24"/>
        <v>0</v>
      </c>
      <c r="H223" s="8">
        <f t="shared" si="25"/>
        <v>-0.33899999999999902</v>
      </c>
      <c r="I223" s="8">
        <f t="shared" si="26"/>
        <v>-2.8309999999989941</v>
      </c>
      <c r="K223">
        <f t="shared" si="27"/>
        <v>0</v>
      </c>
    </row>
    <row r="224" spans="1:11" x14ac:dyDescent="0.2">
      <c r="A224" s="1" t="s">
        <v>11</v>
      </c>
      <c r="B224" s="1">
        <v>997.23</v>
      </c>
      <c r="C224" s="1">
        <v>0.999</v>
      </c>
      <c r="D224" s="2">
        <f t="shared" si="21"/>
        <v>998.22900000000004</v>
      </c>
      <c r="E224">
        <f t="shared" si="22"/>
        <v>0.999</v>
      </c>
      <c r="F224">
        <f t="shared" si="23"/>
        <v>1</v>
      </c>
      <c r="G224">
        <f t="shared" si="24"/>
        <v>0</v>
      </c>
      <c r="H224" s="8">
        <f t="shared" si="25"/>
        <v>3.2179999999999609</v>
      </c>
      <c r="I224" s="8">
        <f t="shared" si="26"/>
        <v>3.2179999999999609</v>
      </c>
      <c r="K224">
        <f t="shared" si="27"/>
        <v>3.2179999999999609</v>
      </c>
    </row>
    <row r="225" spans="1:11" x14ac:dyDescent="0.2">
      <c r="A225" s="1" t="s">
        <v>12</v>
      </c>
      <c r="B225" s="1">
        <v>997.572</v>
      </c>
      <c r="C225" s="1">
        <v>0.20799999999999999</v>
      </c>
      <c r="D225" s="2">
        <f t="shared" si="21"/>
        <v>997.78</v>
      </c>
      <c r="E225">
        <f t="shared" si="22"/>
        <v>-0.20799999999999999</v>
      </c>
      <c r="F225">
        <f t="shared" si="23"/>
        <v>-1</v>
      </c>
      <c r="G225">
        <f t="shared" si="24"/>
        <v>0</v>
      </c>
      <c r="H225" s="8">
        <f t="shared" si="25"/>
        <v>-0.20799999999999999</v>
      </c>
      <c r="I225" s="8">
        <f t="shared" si="26"/>
        <v>-0.65700000000003911</v>
      </c>
      <c r="K225">
        <f t="shared" si="27"/>
        <v>0</v>
      </c>
    </row>
    <row r="226" spans="1:11" x14ac:dyDescent="0.2">
      <c r="A226" s="1" t="s">
        <v>11</v>
      </c>
      <c r="B226" s="1">
        <v>997.95500000000004</v>
      </c>
      <c r="C226" s="1">
        <v>0.20799999999999999</v>
      </c>
      <c r="D226" s="2">
        <f t="shared" si="21"/>
        <v>998.16300000000001</v>
      </c>
      <c r="E226">
        <f t="shared" si="22"/>
        <v>0.20799999999999999</v>
      </c>
      <c r="F226">
        <f t="shared" si="23"/>
        <v>1</v>
      </c>
      <c r="G226">
        <f t="shared" si="24"/>
        <v>0</v>
      </c>
      <c r="H226" s="8">
        <f t="shared" si="25"/>
        <v>0.17500000000006821</v>
      </c>
      <c r="I226" s="8">
        <f t="shared" si="26"/>
        <v>0.17500000000006821</v>
      </c>
      <c r="K226">
        <f t="shared" si="27"/>
        <v>0.17500000000006821</v>
      </c>
    </row>
    <row r="227" spans="1:11" x14ac:dyDescent="0.2">
      <c r="A227" s="1" t="s">
        <v>12</v>
      </c>
      <c r="B227" s="1">
        <v>997.99300000000005</v>
      </c>
      <c r="C227" s="1">
        <v>1.4430000000000001</v>
      </c>
      <c r="D227" s="2">
        <f t="shared" si="21"/>
        <v>999.43600000000004</v>
      </c>
      <c r="E227">
        <f t="shared" si="22"/>
        <v>-1.4430000000000001</v>
      </c>
      <c r="F227">
        <f t="shared" si="23"/>
        <v>-1</v>
      </c>
      <c r="G227">
        <f t="shared" si="24"/>
        <v>0</v>
      </c>
      <c r="H227" s="8">
        <f t="shared" si="25"/>
        <v>-0.16999999999995907</v>
      </c>
      <c r="I227" s="8">
        <f t="shared" si="26"/>
        <v>-0.16999999999995907</v>
      </c>
      <c r="K227">
        <f t="shared" si="27"/>
        <v>0</v>
      </c>
    </row>
    <row r="228" spans="1:11" x14ac:dyDescent="0.2">
      <c r="A228" s="1" t="s">
        <v>11</v>
      </c>
      <c r="B228" s="1">
        <v>999.93499999999995</v>
      </c>
      <c r="C228" s="1">
        <v>3.0579999999999998</v>
      </c>
      <c r="D228" s="2">
        <f t="shared" si="21"/>
        <v>1002.9929999999999</v>
      </c>
      <c r="E228">
        <f t="shared" si="22"/>
        <v>3.0579999999999998</v>
      </c>
      <c r="F228">
        <f t="shared" si="23"/>
        <v>1</v>
      </c>
      <c r="G228">
        <f t="shared" si="24"/>
        <v>0</v>
      </c>
      <c r="H228" s="8">
        <f t="shared" si="25"/>
        <v>0.49899999999990996</v>
      </c>
      <c r="I228" s="8">
        <f t="shared" si="26"/>
        <v>0.49899999999990996</v>
      </c>
      <c r="K228">
        <f t="shared" si="27"/>
        <v>0.49899999999990996</v>
      </c>
    </row>
    <row r="229" spans="1:11" x14ac:dyDescent="0.2">
      <c r="A229" s="1" t="s">
        <v>12</v>
      </c>
      <c r="B229" s="1">
        <v>1002.9930000000001</v>
      </c>
      <c r="C229" s="1">
        <v>2.4990000000000001</v>
      </c>
      <c r="D229" s="2">
        <f t="shared" si="21"/>
        <v>1005.4920000000001</v>
      </c>
      <c r="E229">
        <f t="shared" si="22"/>
        <v>-2.4990000000000001</v>
      </c>
      <c r="F229">
        <f t="shared" si="23"/>
        <v>-1</v>
      </c>
      <c r="G229">
        <f t="shared" si="24"/>
        <v>0</v>
      </c>
      <c r="H229" s="8">
        <f t="shared" si="25"/>
        <v>1.1368683772161603E-13</v>
      </c>
      <c r="I229" s="8">
        <f t="shared" si="26"/>
        <v>0</v>
      </c>
      <c r="K229">
        <f t="shared" si="27"/>
        <v>1.1368683772161603E-13</v>
      </c>
    </row>
    <row r="230" spans="1:11" x14ac:dyDescent="0.2">
      <c r="A230" s="1" t="s">
        <v>11</v>
      </c>
      <c r="B230" s="1">
        <v>1003.801</v>
      </c>
      <c r="C230" s="1">
        <v>0.25</v>
      </c>
      <c r="D230" s="2">
        <f t="shared" si="21"/>
        <v>1004.051</v>
      </c>
      <c r="E230">
        <f t="shared" si="22"/>
        <v>0.25</v>
      </c>
      <c r="F230">
        <f t="shared" si="23"/>
        <v>1</v>
      </c>
      <c r="G230">
        <f t="shared" si="24"/>
        <v>0</v>
      </c>
      <c r="H230" s="8">
        <f t="shared" si="25"/>
        <v>-0.25</v>
      </c>
      <c r="I230" s="8">
        <f t="shared" si="26"/>
        <v>-1.6910000000000309</v>
      </c>
      <c r="K230">
        <f t="shared" si="27"/>
        <v>0</v>
      </c>
    </row>
    <row r="231" spans="1:11" x14ac:dyDescent="0.2">
      <c r="A231" s="1" t="s">
        <v>11</v>
      </c>
      <c r="B231" s="1">
        <v>1005.51</v>
      </c>
      <c r="C231" s="1">
        <v>2.6269999999999998</v>
      </c>
      <c r="D231" s="2">
        <f t="shared" si="21"/>
        <v>1008.1369999999999</v>
      </c>
      <c r="E231">
        <f t="shared" si="22"/>
        <v>2.6269999999999998</v>
      </c>
      <c r="F231">
        <f t="shared" si="23"/>
        <v>1</v>
      </c>
      <c r="G231">
        <f t="shared" si="24"/>
        <v>2</v>
      </c>
      <c r="H231" s="8">
        <f t="shared" si="25"/>
        <v>1.4589999999999463</v>
      </c>
      <c r="I231" s="8">
        <f t="shared" si="26"/>
        <v>1.4589999999999463</v>
      </c>
      <c r="K231">
        <f t="shared" si="27"/>
        <v>1.4589999999999463</v>
      </c>
    </row>
    <row r="232" spans="1:11" x14ac:dyDescent="0.2">
      <c r="A232" s="1" t="s">
        <v>12</v>
      </c>
      <c r="B232" s="1">
        <v>1007.441</v>
      </c>
      <c r="C232" s="1">
        <v>0.53799999999999903</v>
      </c>
      <c r="D232" s="2">
        <f t="shared" si="21"/>
        <v>1007.979</v>
      </c>
      <c r="E232">
        <f t="shared" si="22"/>
        <v>-0.53799999999999903</v>
      </c>
      <c r="F232">
        <f t="shared" si="23"/>
        <v>-1</v>
      </c>
      <c r="G232">
        <f t="shared" si="24"/>
        <v>0</v>
      </c>
      <c r="H232" s="8">
        <f t="shared" si="25"/>
        <v>-0.53799999999999903</v>
      </c>
      <c r="I232" s="8">
        <f t="shared" si="26"/>
        <v>-0.69599999999991269</v>
      </c>
      <c r="K232">
        <f t="shared" si="27"/>
        <v>0</v>
      </c>
    </row>
    <row r="233" spans="1:11" x14ac:dyDescent="0.2">
      <c r="A233" s="1" t="s">
        <v>11</v>
      </c>
      <c r="B233" s="1">
        <v>1008.526</v>
      </c>
      <c r="C233" s="1">
        <v>4.0919999999999996</v>
      </c>
      <c r="D233" s="2">
        <f t="shared" si="21"/>
        <v>1012.6179999999999</v>
      </c>
      <c r="E233">
        <f t="shared" si="22"/>
        <v>4.0919999999999996</v>
      </c>
      <c r="F233">
        <f t="shared" si="23"/>
        <v>1</v>
      </c>
      <c r="G233">
        <f t="shared" si="24"/>
        <v>0</v>
      </c>
      <c r="H233" s="8">
        <f t="shared" si="25"/>
        <v>0.54699999999991178</v>
      </c>
      <c r="I233" s="8">
        <f t="shared" si="26"/>
        <v>0.54699999999991178</v>
      </c>
      <c r="K233">
        <f t="shared" si="27"/>
        <v>0.54699999999991178</v>
      </c>
    </row>
    <row r="234" spans="1:11" x14ac:dyDescent="0.2">
      <c r="A234" s="1" t="s">
        <v>11</v>
      </c>
      <c r="B234" s="1">
        <v>1011.992</v>
      </c>
      <c r="C234" s="1">
        <v>0.61399999999999999</v>
      </c>
      <c r="D234" s="2">
        <f t="shared" si="21"/>
        <v>1012.606</v>
      </c>
      <c r="E234">
        <f t="shared" si="22"/>
        <v>0.61399999999999999</v>
      </c>
      <c r="F234">
        <f t="shared" si="23"/>
        <v>1</v>
      </c>
      <c r="G234">
        <f t="shared" si="24"/>
        <v>2</v>
      </c>
      <c r="H234" s="8">
        <f t="shared" si="25"/>
        <v>-0.61399999999999999</v>
      </c>
      <c r="I234" s="8">
        <f t="shared" si="26"/>
        <v>-0.62599999999997635</v>
      </c>
      <c r="K234">
        <f t="shared" si="27"/>
        <v>0</v>
      </c>
    </row>
    <row r="235" spans="1:11" x14ac:dyDescent="0.2">
      <c r="A235" s="1" t="s">
        <v>11</v>
      </c>
      <c r="B235" s="1">
        <v>1013.511</v>
      </c>
      <c r="C235" s="1">
        <v>2.3839999999999999</v>
      </c>
      <c r="D235" s="2">
        <f t="shared" si="21"/>
        <v>1015.895</v>
      </c>
      <c r="E235">
        <f t="shared" si="22"/>
        <v>2.3839999999999999</v>
      </c>
      <c r="F235">
        <f t="shared" si="23"/>
        <v>1</v>
      </c>
      <c r="G235">
        <f t="shared" si="24"/>
        <v>2</v>
      </c>
      <c r="H235" s="8">
        <f t="shared" si="25"/>
        <v>0.90499999999997272</v>
      </c>
      <c r="I235" s="8">
        <f t="shared" si="26"/>
        <v>0.90499999999997272</v>
      </c>
      <c r="K235">
        <f t="shared" si="27"/>
        <v>0.90499999999997272</v>
      </c>
    </row>
    <row r="236" spans="1:11" x14ac:dyDescent="0.2">
      <c r="A236" s="1" t="s">
        <v>12</v>
      </c>
      <c r="B236" s="1">
        <v>1016.72399999999</v>
      </c>
      <c r="C236" s="1">
        <v>1.1120000000000001</v>
      </c>
      <c r="D236" s="2">
        <f t="shared" si="21"/>
        <v>1017.83599999999</v>
      </c>
      <c r="E236">
        <f t="shared" si="22"/>
        <v>-1.1120000000000001</v>
      </c>
      <c r="F236">
        <f t="shared" si="23"/>
        <v>-1</v>
      </c>
      <c r="G236">
        <f t="shared" si="24"/>
        <v>0</v>
      </c>
      <c r="H236" s="8">
        <f t="shared" si="25"/>
        <v>0.82899999999006013</v>
      </c>
      <c r="I236" s="8">
        <f t="shared" si="26"/>
        <v>0.82899999999006013</v>
      </c>
      <c r="K236">
        <f t="shared" si="27"/>
        <v>0.82899999999006013</v>
      </c>
    </row>
    <row r="237" spans="1:11" x14ac:dyDescent="0.2">
      <c r="A237" s="1" t="s">
        <v>11</v>
      </c>
      <c r="B237" s="1">
        <v>1018.273</v>
      </c>
      <c r="C237" s="1">
        <v>7.2189999999999896</v>
      </c>
      <c r="D237" s="2">
        <f t="shared" si="21"/>
        <v>1025.492</v>
      </c>
      <c r="E237">
        <f t="shared" si="22"/>
        <v>7.2189999999999896</v>
      </c>
      <c r="F237">
        <f t="shared" si="23"/>
        <v>1</v>
      </c>
      <c r="G237">
        <f t="shared" si="24"/>
        <v>0</v>
      </c>
      <c r="H237" s="8">
        <f t="shared" si="25"/>
        <v>0.43700000001001627</v>
      </c>
      <c r="I237" s="8">
        <f t="shared" si="26"/>
        <v>0.43700000001001627</v>
      </c>
      <c r="K237">
        <f t="shared" si="27"/>
        <v>0.43700000001001627</v>
      </c>
    </row>
    <row r="238" spans="1:11" x14ac:dyDescent="0.2">
      <c r="A238" s="1" t="s">
        <v>11</v>
      </c>
      <c r="B238" s="1">
        <v>1029.491</v>
      </c>
      <c r="C238" s="1">
        <v>0.28000000000000003</v>
      </c>
      <c r="D238" s="2">
        <f t="shared" si="21"/>
        <v>1029.771</v>
      </c>
      <c r="E238">
        <f t="shared" si="22"/>
        <v>0.28000000000000003</v>
      </c>
      <c r="F238">
        <f t="shared" si="23"/>
        <v>1</v>
      </c>
      <c r="G238">
        <f t="shared" si="24"/>
        <v>2</v>
      </c>
      <c r="H238" s="8">
        <f t="shared" si="25"/>
        <v>3.9990000000000236</v>
      </c>
      <c r="I238" s="8">
        <f t="shared" si="26"/>
        <v>3.9990000000000236</v>
      </c>
      <c r="K238">
        <f t="shared" si="27"/>
        <v>3.9990000000000236</v>
      </c>
    </row>
    <row r="239" spans="1:11" x14ac:dyDescent="0.2">
      <c r="A239" s="1" t="s">
        <v>11</v>
      </c>
      <c r="B239" s="1">
        <v>1030.011</v>
      </c>
      <c r="C239" s="1">
        <v>4.3860000000000001</v>
      </c>
      <c r="D239" s="2">
        <f t="shared" ref="D239:D275" si="28">B239+C239</f>
        <v>1034.3969999999999</v>
      </c>
      <c r="E239">
        <f t="shared" ref="E239:E275" si="29">IF(A239="CHILD",C239,-C239)</f>
        <v>4.3860000000000001</v>
      </c>
      <c r="F239">
        <f t="shared" ref="F239:F275" si="30">IF(A239="CHILD",1,-1)</f>
        <v>1</v>
      </c>
      <c r="G239">
        <f t="shared" ref="G239:G275" si="31">F238+F239</f>
        <v>2</v>
      </c>
      <c r="H239" s="8">
        <f t="shared" ref="H239:H275" si="32">IF(B239-D238&lt;-C239,-C239,(B239-D238))</f>
        <v>0.24000000000000909</v>
      </c>
      <c r="I239" s="8">
        <f t="shared" si="26"/>
        <v>0.24000000000000909</v>
      </c>
      <c r="K239">
        <f t="shared" si="27"/>
        <v>0.24000000000000909</v>
      </c>
    </row>
    <row r="240" spans="1:11" x14ac:dyDescent="0.2">
      <c r="A240" s="1" t="s">
        <v>11</v>
      </c>
      <c r="B240" s="1">
        <v>1034.9289999999901</v>
      </c>
      <c r="C240" s="1">
        <v>4.7119999999999997</v>
      </c>
      <c r="D240" s="2">
        <f t="shared" si="28"/>
        <v>1039.6409999999901</v>
      </c>
      <c r="E240">
        <f t="shared" si="29"/>
        <v>4.7119999999999997</v>
      </c>
      <c r="F240">
        <f t="shared" si="30"/>
        <v>1</v>
      </c>
      <c r="G240">
        <f t="shared" si="31"/>
        <v>2</v>
      </c>
      <c r="H240" s="8">
        <f t="shared" si="32"/>
        <v>0.53199999999014835</v>
      </c>
      <c r="I240" s="8">
        <f t="shared" si="26"/>
        <v>0.53199999999014835</v>
      </c>
      <c r="K240">
        <f t="shared" si="27"/>
        <v>0.53199999999014835</v>
      </c>
    </row>
    <row r="241" spans="1:11" x14ac:dyDescent="0.2">
      <c r="A241" s="1" t="s">
        <v>12</v>
      </c>
      <c r="B241" s="1">
        <v>1039.1320000000001</v>
      </c>
      <c r="C241" s="1">
        <v>2.2440000000000002</v>
      </c>
      <c r="D241" s="2">
        <f t="shared" si="28"/>
        <v>1041.376</v>
      </c>
      <c r="E241">
        <f t="shared" si="29"/>
        <v>-2.2440000000000002</v>
      </c>
      <c r="F241">
        <f t="shared" si="30"/>
        <v>-1</v>
      </c>
      <c r="G241">
        <f t="shared" si="31"/>
        <v>0</v>
      </c>
      <c r="H241" s="8">
        <f t="shared" si="32"/>
        <v>-0.50899999999001011</v>
      </c>
      <c r="I241" s="8">
        <f t="shared" si="26"/>
        <v>-0.50899999999001011</v>
      </c>
      <c r="K241">
        <f t="shared" si="27"/>
        <v>0</v>
      </c>
    </row>
    <row r="242" spans="1:11" x14ac:dyDescent="0.2">
      <c r="A242" s="1" t="s">
        <v>11</v>
      </c>
      <c r="B242" s="1">
        <v>1041.211</v>
      </c>
      <c r="C242" s="1">
        <v>0.41899999999999998</v>
      </c>
      <c r="D242" s="2">
        <f t="shared" si="28"/>
        <v>1041.6300000000001</v>
      </c>
      <c r="E242">
        <f t="shared" si="29"/>
        <v>0.41899999999999998</v>
      </c>
      <c r="F242">
        <f t="shared" si="30"/>
        <v>1</v>
      </c>
      <c r="G242">
        <f t="shared" si="31"/>
        <v>0</v>
      </c>
      <c r="H242" s="8">
        <f t="shared" si="32"/>
        <v>-0.16499999999996362</v>
      </c>
      <c r="I242" s="8">
        <f t="shared" si="26"/>
        <v>-0.16499999999996362</v>
      </c>
      <c r="K242">
        <f t="shared" si="27"/>
        <v>0</v>
      </c>
    </row>
    <row r="243" spans="1:11" x14ac:dyDescent="0.2">
      <c r="A243" s="1" t="s">
        <v>11</v>
      </c>
      <c r="B243" s="1">
        <v>1041.758</v>
      </c>
      <c r="C243" s="1">
        <v>1.99</v>
      </c>
      <c r="D243" s="2">
        <f t="shared" si="28"/>
        <v>1043.748</v>
      </c>
      <c r="E243">
        <f t="shared" si="29"/>
        <v>1.99</v>
      </c>
      <c r="F243">
        <f t="shared" si="30"/>
        <v>1</v>
      </c>
      <c r="G243">
        <f t="shared" si="31"/>
        <v>2</v>
      </c>
      <c r="H243" s="8">
        <f t="shared" si="32"/>
        <v>0.12799999999992906</v>
      </c>
      <c r="I243" s="8">
        <f t="shared" si="26"/>
        <v>0.12799999999992906</v>
      </c>
      <c r="K243">
        <f t="shared" si="27"/>
        <v>0.12799999999992906</v>
      </c>
    </row>
    <row r="244" spans="1:11" x14ac:dyDescent="0.2">
      <c r="A244" s="1" t="s">
        <v>12</v>
      </c>
      <c r="B244" s="1">
        <v>1045.0050000000001</v>
      </c>
      <c r="C244" s="1">
        <v>15.599</v>
      </c>
      <c r="D244" s="2">
        <f t="shared" si="28"/>
        <v>1060.604</v>
      </c>
      <c r="E244">
        <f t="shared" si="29"/>
        <v>-15.599</v>
      </c>
      <c r="F244">
        <f t="shared" si="30"/>
        <v>-1</v>
      </c>
      <c r="G244">
        <f t="shared" si="31"/>
        <v>0</v>
      </c>
      <c r="H244" s="8">
        <f t="shared" si="32"/>
        <v>1.2570000000000618</v>
      </c>
      <c r="I244" s="8">
        <f t="shared" si="26"/>
        <v>1.2570000000000618</v>
      </c>
      <c r="K244">
        <f t="shared" si="27"/>
        <v>1.2570000000000618</v>
      </c>
    </row>
    <row r="245" spans="1:11" x14ac:dyDescent="0.2">
      <c r="A245" s="1" t="s">
        <v>12</v>
      </c>
      <c r="B245" s="1">
        <v>1061.5439999999901</v>
      </c>
      <c r="C245" s="1">
        <v>1.62</v>
      </c>
      <c r="D245" s="2">
        <f t="shared" si="28"/>
        <v>1063.16399999999</v>
      </c>
      <c r="E245">
        <f t="shared" si="29"/>
        <v>-1.62</v>
      </c>
      <c r="F245">
        <f t="shared" si="30"/>
        <v>-1</v>
      </c>
      <c r="G245">
        <f t="shared" si="31"/>
        <v>-2</v>
      </c>
      <c r="H245" s="8">
        <f t="shared" si="32"/>
        <v>0.93999999999005013</v>
      </c>
      <c r="I245" s="8">
        <f t="shared" si="26"/>
        <v>0.93999999999005013</v>
      </c>
      <c r="K245">
        <f t="shared" si="27"/>
        <v>0.93999999999005013</v>
      </c>
    </row>
    <row r="246" spans="1:11" x14ac:dyDescent="0.2">
      <c r="A246" s="1" t="s">
        <v>12</v>
      </c>
      <c r="B246" s="1">
        <v>1061.7190000000001</v>
      </c>
      <c r="C246" s="1">
        <v>1.3280000000000001</v>
      </c>
      <c r="D246" s="2">
        <f t="shared" si="28"/>
        <v>1063.047</v>
      </c>
      <c r="E246">
        <f t="shared" si="29"/>
        <v>-1.3280000000000001</v>
      </c>
      <c r="F246">
        <f t="shared" si="30"/>
        <v>-1</v>
      </c>
      <c r="G246">
        <f t="shared" si="31"/>
        <v>-2</v>
      </c>
      <c r="H246" s="8">
        <f t="shared" si="32"/>
        <v>-1.3280000000000001</v>
      </c>
      <c r="I246" s="8">
        <f t="shared" si="26"/>
        <v>-1.4449999999899319</v>
      </c>
      <c r="K246">
        <f t="shared" si="27"/>
        <v>0</v>
      </c>
    </row>
    <row r="247" spans="1:11" x14ac:dyDescent="0.2">
      <c r="A247" s="1" t="s">
        <v>12</v>
      </c>
      <c r="B247" s="1">
        <v>1063.348</v>
      </c>
      <c r="C247" s="1">
        <v>0.14299999999999999</v>
      </c>
      <c r="D247" s="2">
        <f t="shared" si="28"/>
        <v>1063.491</v>
      </c>
      <c r="E247">
        <f t="shared" si="29"/>
        <v>-0.14299999999999999</v>
      </c>
      <c r="F247">
        <f t="shared" si="30"/>
        <v>-1</v>
      </c>
      <c r="G247">
        <f t="shared" si="31"/>
        <v>-2</v>
      </c>
      <c r="H247" s="8">
        <f t="shared" si="32"/>
        <v>0.30099999999993088</v>
      </c>
      <c r="I247" s="8">
        <f t="shared" si="26"/>
        <v>0.30099999999993088</v>
      </c>
      <c r="K247">
        <f t="shared" si="27"/>
        <v>0.30099999999993088</v>
      </c>
    </row>
    <row r="248" spans="1:11" x14ac:dyDescent="0.2">
      <c r="A248" s="1" t="s">
        <v>12</v>
      </c>
      <c r="B248" s="1">
        <v>1064.423</v>
      </c>
      <c r="C248" s="1">
        <v>2.19199999999999</v>
      </c>
      <c r="D248" s="2">
        <f t="shared" si="28"/>
        <v>1066.615</v>
      </c>
      <c r="E248">
        <f t="shared" si="29"/>
        <v>-2.19199999999999</v>
      </c>
      <c r="F248">
        <f t="shared" si="30"/>
        <v>-1</v>
      </c>
      <c r="G248">
        <f t="shared" si="31"/>
        <v>-2</v>
      </c>
      <c r="H248" s="8">
        <f t="shared" si="32"/>
        <v>0.93200000000001637</v>
      </c>
      <c r="I248" s="8">
        <f t="shared" si="26"/>
        <v>0.93200000000001637</v>
      </c>
      <c r="K248">
        <f t="shared" si="27"/>
        <v>0.93200000000001637</v>
      </c>
    </row>
    <row r="249" spans="1:11" x14ac:dyDescent="0.2">
      <c r="A249" s="1" t="s">
        <v>12</v>
      </c>
      <c r="B249" s="1">
        <v>1068.7239999999999</v>
      </c>
      <c r="C249" s="1">
        <v>5.2679999999999998</v>
      </c>
      <c r="D249" s="2">
        <f t="shared" si="28"/>
        <v>1073.992</v>
      </c>
      <c r="E249">
        <f t="shared" si="29"/>
        <v>-5.2679999999999998</v>
      </c>
      <c r="F249">
        <f t="shared" si="30"/>
        <v>-1</v>
      </c>
      <c r="G249">
        <f t="shared" si="31"/>
        <v>-2</v>
      </c>
      <c r="H249" s="8">
        <f t="shared" si="32"/>
        <v>2.1089999999999236</v>
      </c>
      <c r="I249" s="8">
        <f t="shared" si="26"/>
        <v>2.1089999999999236</v>
      </c>
      <c r="K249">
        <f t="shared" si="27"/>
        <v>2.1089999999999236</v>
      </c>
    </row>
    <row r="250" spans="1:11" x14ac:dyDescent="0.2">
      <c r="A250" s="1" t="s">
        <v>11</v>
      </c>
      <c r="B250" s="1">
        <v>1075.8339999999901</v>
      </c>
      <c r="C250" s="1">
        <v>0.46399999999999902</v>
      </c>
      <c r="D250" s="2">
        <f t="shared" si="28"/>
        <v>1076.29799999999</v>
      </c>
      <c r="E250">
        <f t="shared" si="29"/>
        <v>0.46399999999999902</v>
      </c>
      <c r="F250">
        <f t="shared" si="30"/>
        <v>1</v>
      </c>
      <c r="G250">
        <f t="shared" si="31"/>
        <v>0</v>
      </c>
      <c r="H250" s="8">
        <f t="shared" si="32"/>
        <v>1.8419999999900938</v>
      </c>
      <c r="I250" s="8">
        <f t="shared" si="26"/>
        <v>1.8419999999900938</v>
      </c>
      <c r="K250">
        <f t="shared" si="27"/>
        <v>1.8419999999900938</v>
      </c>
    </row>
    <row r="251" spans="1:11" x14ac:dyDescent="0.2">
      <c r="A251" s="1" t="s">
        <v>11</v>
      </c>
      <c r="B251" s="1">
        <v>1075.9580000000001</v>
      </c>
      <c r="C251" s="1">
        <v>0.307</v>
      </c>
      <c r="D251" s="2">
        <f t="shared" si="28"/>
        <v>1076.2650000000001</v>
      </c>
      <c r="E251">
        <f t="shared" si="29"/>
        <v>0.307</v>
      </c>
      <c r="F251">
        <f t="shared" si="30"/>
        <v>1</v>
      </c>
      <c r="G251">
        <f t="shared" si="31"/>
        <v>2</v>
      </c>
      <c r="H251" s="8">
        <f t="shared" si="32"/>
        <v>-0.307</v>
      </c>
      <c r="I251" s="8">
        <f t="shared" si="26"/>
        <v>-0.3399999999899137</v>
      </c>
      <c r="K251">
        <f t="shared" si="27"/>
        <v>0</v>
      </c>
    </row>
    <row r="252" spans="1:11" x14ac:dyDescent="0.2">
      <c r="A252" s="1" t="s">
        <v>12</v>
      </c>
      <c r="B252" s="1">
        <v>1076.0609999999999</v>
      </c>
      <c r="C252" s="1">
        <v>5.4489999999999998</v>
      </c>
      <c r="D252" s="2">
        <f t="shared" si="28"/>
        <v>1081.51</v>
      </c>
      <c r="E252">
        <f t="shared" si="29"/>
        <v>-5.4489999999999998</v>
      </c>
      <c r="F252">
        <f t="shared" si="30"/>
        <v>-1</v>
      </c>
      <c r="G252">
        <f t="shared" si="31"/>
        <v>0</v>
      </c>
      <c r="H252" s="8">
        <f t="shared" si="32"/>
        <v>-0.20400000000017826</v>
      </c>
      <c r="I252" s="8">
        <f t="shared" si="26"/>
        <v>-0.20400000000017826</v>
      </c>
      <c r="K252">
        <f t="shared" si="27"/>
        <v>0</v>
      </c>
    </row>
    <row r="253" spans="1:11" x14ac:dyDescent="0.2">
      <c r="A253" s="1" t="s">
        <v>12</v>
      </c>
      <c r="B253" s="1">
        <v>1083.896</v>
      </c>
      <c r="C253" s="1">
        <v>9.9459999999999997</v>
      </c>
      <c r="D253" s="2">
        <f t="shared" si="28"/>
        <v>1093.8419999999999</v>
      </c>
      <c r="E253">
        <f t="shared" si="29"/>
        <v>-9.9459999999999997</v>
      </c>
      <c r="F253">
        <f t="shared" si="30"/>
        <v>-1</v>
      </c>
      <c r="G253">
        <f t="shared" si="31"/>
        <v>-2</v>
      </c>
      <c r="H253" s="8">
        <f t="shared" si="32"/>
        <v>2.3859999999999673</v>
      </c>
      <c r="I253" s="8">
        <f t="shared" si="26"/>
        <v>2.3859999999999673</v>
      </c>
      <c r="K253">
        <f t="shared" si="27"/>
        <v>2.3859999999999673</v>
      </c>
    </row>
    <row r="254" spans="1:11" x14ac:dyDescent="0.2">
      <c r="A254" s="1" t="s">
        <v>11</v>
      </c>
      <c r="B254" s="1">
        <v>1087.616</v>
      </c>
      <c r="C254" s="1">
        <v>0.55000000000000004</v>
      </c>
      <c r="D254" s="2">
        <f t="shared" si="28"/>
        <v>1088.1659999999999</v>
      </c>
      <c r="E254">
        <f t="shared" si="29"/>
        <v>0.55000000000000004</v>
      </c>
      <c r="F254">
        <f t="shared" si="30"/>
        <v>1</v>
      </c>
      <c r="G254">
        <f t="shared" si="31"/>
        <v>0</v>
      </c>
      <c r="H254" s="8">
        <f t="shared" si="32"/>
        <v>-0.55000000000000004</v>
      </c>
      <c r="I254" s="8">
        <f t="shared" si="26"/>
        <v>-6.2259999999998854</v>
      </c>
      <c r="K254">
        <f t="shared" si="27"/>
        <v>0</v>
      </c>
    </row>
    <row r="255" spans="1:11" x14ac:dyDescent="0.2">
      <c r="A255" s="1" t="s">
        <v>12</v>
      </c>
      <c r="B255" s="1">
        <v>1095.056</v>
      </c>
      <c r="C255" s="1">
        <v>1.7889999999999999</v>
      </c>
      <c r="D255" s="2">
        <f t="shared" si="28"/>
        <v>1096.845</v>
      </c>
      <c r="E255">
        <f t="shared" si="29"/>
        <v>-1.7889999999999999</v>
      </c>
      <c r="F255">
        <f t="shared" si="30"/>
        <v>-1</v>
      </c>
      <c r="G255">
        <f t="shared" si="31"/>
        <v>0</v>
      </c>
      <c r="H255" s="8">
        <f t="shared" si="32"/>
        <v>6.8900000000001</v>
      </c>
      <c r="I255" s="8">
        <f t="shared" si="26"/>
        <v>6.8900000000001</v>
      </c>
      <c r="K255">
        <f t="shared" si="27"/>
        <v>6.8900000000001</v>
      </c>
    </row>
    <row r="256" spans="1:11" x14ac:dyDescent="0.2">
      <c r="A256" s="1" t="s">
        <v>12</v>
      </c>
      <c r="B256" s="1">
        <v>1097.7439999999999</v>
      </c>
      <c r="C256" s="1">
        <v>6.92</v>
      </c>
      <c r="D256" s="2">
        <f t="shared" si="28"/>
        <v>1104.664</v>
      </c>
      <c r="E256">
        <f t="shared" si="29"/>
        <v>-6.92</v>
      </c>
      <c r="F256">
        <f t="shared" si="30"/>
        <v>-1</v>
      </c>
      <c r="G256">
        <f t="shared" si="31"/>
        <v>-2</v>
      </c>
      <c r="H256" s="8">
        <f t="shared" si="32"/>
        <v>0.89899999999988722</v>
      </c>
      <c r="I256" s="8">
        <f t="shared" si="26"/>
        <v>0.89899999999988722</v>
      </c>
      <c r="K256">
        <f t="shared" si="27"/>
        <v>0.89899999999988722</v>
      </c>
    </row>
    <row r="257" spans="1:11" x14ac:dyDescent="0.2">
      <c r="A257" s="1" t="s">
        <v>12</v>
      </c>
      <c r="B257" s="1">
        <v>1104.759</v>
      </c>
      <c r="C257" s="1">
        <v>1.964</v>
      </c>
      <c r="D257" s="2">
        <f t="shared" si="28"/>
        <v>1106.723</v>
      </c>
      <c r="E257">
        <f t="shared" si="29"/>
        <v>-1.964</v>
      </c>
      <c r="F257">
        <f t="shared" si="30"/>
        <v>-1</v>
      </c>
      <c r="G257">
        <f t="shared" si="31"/>
        <v>-2</v>
      </c>
      <c r="H257" s="8">
        <f t="shared" si="32"/>
        <v>9.5000000000027285E-2</v>
      </c>
      <c r="I257" s="8">
        <f t="shared" si="26"/>
        <v>9.5000000000027285E-2</v>
      </c>
      <c r="K257">
        <f t="shared" si="27"/>
        <v>9.5000000000027285E-2</v>
      </c>
    </row>
    <row r="258" spans="1:11" x14ac:dyDescent="0.2">
      <c r="A258" s="1" t="s">
        <v>12</v>
      </c>
      <c r="B258" s="1">
        <v>1104.8589999999999</v>
      </c>
      <c r="C258" s="1">
        <v>0.39799999999999902</v>
      </c>
      <c r="D258" s="2">
        <f t="shared" si="28"/>
        <v>1105.2569999999998</v>
      </c>
      <c r="E258">
        <f t="shared" si="29"/>
        <v>-0.39799999999999902</v>
      </c>
      <c r="F258">
        <f t="shared" si="30"/>
        <v>-1</v>
      </c>
      <c r="G258">
        <f t="shared" si="31"/>
        <v>-2</v>
      </c>
      <c r="H258" s="8">
        <f t="shared" si="32"/>
        <v>-0.39799999999999902</v>
      </c>
      <c r="I258" s="8">
        <f t="shared" si="26"/>
        <v>-1.8640000000000327</v>
      </c>
      <c r="K258">
        <f t="shared" si="27"/>
        <v>0</v>
      </c>
    </row>
    <row r="259" spans="1:11" x14ac:dyDescent="0.2">
      <c r="A259" s="1" t="s">
        <v>12</v>
      </c>
      <c r="B259" s="1">
        <v>1105.886</v>
      </c>
      <c r="C259" s="1">
        <v>0.106</v>
      </c>
      <c r="D259" s="2">
        <f t="shared" si="28"/>
        <v>1105.992</v>
      </c>
      <c r="E259">
        <f t="shared" si="29"/>
        <v>-0.106</v>
      </c>
      <c r="F259">
        <f t="shared" si="30"/>
        <v>-1</v>
      </c>
      <c r="G259">
        <f t="shared" si="31"/>
        <v>-2</v>
      </c>
      <c r="H259" s="8">
        <f t="shared" si="32"/>
        <v>0.62900000000013279</v>
      </c>
      <c r="I259" s="8">
        <f t="shared" si="26"/>
        <v>0.62900000000013279</v>
      </c>
      <c r="K259">
        <f t="shared" si="27"/>
        <v>0.62900000000013279</v>
      </c>
    </row>
    <row r="260" spans="1:11" x14ac:dyDescent="0.2">
      <c r="A260" s="1" t="s">
        <v>12</v>
      </c>
      <c r="B260" s="1">
        <v>1106.1110000000001</v>
      </c>
      <c r="C260" s="1">
        <v>0.53799999999999903</v>
      </c>
      <c r="D260" s="2">
        <f t="shared" si="28"/>
        <v>1106.6490000000001</v>
      </c>
      <c r="E260">
        <f t="shared" si="29"/>
        <v>-0.53799999999999903</v>
      </c>
      <c r="F260">
        <f t="shared" si="30"/>
        <v>-1</v>
      </c>
      <c r="G260">
        <f t="shared" si="31"/>
        <v>-2</v>
      </c>
      <c r="H260" s="8">
        <f t="shared" si="32"/>
        <v>0.11900000000014188</v>
      </c>
      <c r="I260" s="8">
        <f t="shared" ref="I260:I275" si="33">B260-D259</f>
        <v>0.11900000000014188</v>
      </c>
      <c r="K260">
        <f t="shared" ref="K260:K275" si="34">IF(H260&gt;0,H260,0)</f>
        <v>0.11900000000014188</v>
      </c>
    </row>
    <row r="261" spans="1:11" x14ac:dyDescent="0.2">
      <c r="A261" s="1" t="s">
        <v>12</v>
      </c>
      <c r="B261" s="1">
        <v>1113.492</v>
      </c>
      <c r="C261" s="1">
        <v>78.563000000000002</v>
      </c>
      <c r="D261" s="2">
        <f t="shared" si="28"/>
        <v>1192.0550000000001</v>
      </c>
      <c r="E261">
        <f t="shared" si="29"/>
        <v>-78.563000000000002</v>
      </c>
      <c r="F261">
        <f t="shared" si="30"/>
        <v>-1</v>
      </c>
      <c r="G261">
        <f t="shared" si="31"/>
        <v>-2</v>
      </c>
      <c r="H261" s="8">
        <f t="shared" si="32"/>
        <v>6.8429999999998472</v>
      </c>
      <c r="I261" s="8">
        <f t="shared" si="33"/>
        <v>6.8429999999998472</v>
      </c>
      <c r="K261">
        <f t="shared" si="34"/>
        <v>6.8429999999998472</v>
      </c>
    </row>
    <row r="262" spans="1:11" x14ac:dyDescent="0.2">
      <c r="A262" s="1" t="s">
        <v>11</v>
      </c>
      <c r="B262" s="1">
        <v>1134.182</v>
      </c>
      <c r="C262" s="1">
        <v>0.27500000000000002</v>
      </c>
      <c r="D262" s="2">
        <f t="shared" si="28"/>
        <v>1134.4570000000001</v>
      </c>
      <c r="E262">
        <f t="shared" si="29"/>
        <v>0.27500000000000002</v>
      </c>
      <c r="F262">
        <f t="shared" si="30"/>
        <v>1</v>
      </c>
      <c r="G262">
        <f t="shared" si="31"/>
        <v>0</v>
      </c>
      <c r="H262" s="8">
        <f t="shared" si="32"/>
        <v>-0.27500000000000002</v>
      </c>
      <c r="I262" s="8">
        <f t="shared" si="33"/>
        <v>-57.873000000000047</v>
      </c>
      <c r="K262">
        <f t="shared" si="34"/>
        <v>0</v>
      </c>
    </row>
    <row r="263" spans="1:11" x14ac:dyDescent="0.2">
      <c r="A263" s="1" t="s">
        <v>12</v>
      </c>
      <c r="B263" s="1">
        <v>1136.7539999999999</v>
      </c>
      <c r="C263" s="1">
        <v>0.59899999999999998</v>
      </c>
      <c r="D263" s="2">
        <f t="shared" si="28"/>
        <v>1137.3529999999998</v>
      </c>
      <c r="E263">
        <f t="shared" si="29"/>
        <v>-0.59899999999999998</v>
      </c>
      <c r="F263">
        <f t="shared" si="30"/>
        <v>-1</v>
      </c>
      <c r="G263">
        <f t="shared" si="31"/>
        <v>0</v>
      </c>
      <c r="H263" s="8">
        <f t="shared" si="32"/>
        <v>2.2969999999997981</v>
      </c>
      <c r="I263" s="8">
        <f t="shared" si="33"/>
        <v>2.2969999999997981</v>
      </c>
      <c r="K263">
        <f t="shared" si="34"/>
        <v>2.2969999999997981</v>
      </c>
    </row>
    <row r="264" spans="1:11" x14ac:dyDescent="0.2">
      <c r="A264" s="1" t="s">
        <v>11</v>
      </c>
      <c r="B264" s="1">
        <v>1139.4389999999901</v>
      </c>
      <c r="C264" s="1">
        <v>0.312</v>
      </c>
      <c r="D264" s="2">
        <f t="shared" si="28"/>
        <v>1139.75099999999</v>
      </c>
      <c r="E264">
        <f t="shared" si="29"/>
        <v>0.312</v>
      </c>
      <c r="F264">
        <f t="shared" si="30"/>
        <v>1</v>
      </c>
      <c r="G264">
        <f t="shared" si="31"/>
        <v>0</v>
      </c>
      <c r="H264" s="8">
        <f t="shared" si="32"/>
        <v>2.0859999999902357</v>
      </c>
      <c r="I264" s="8">
        <f t="shared" si="33"/>
        <v>2.0859999999902357</v>
      </c>
      <c r="K264">
        <f t="shared" si="34"/>
        <v>2.0859999999902357</v>
      </c>
    </row>
    <row r="265" spans="1:11" x14ac:dyDescent="0.2">
      <c r="A265" s="1" t="s">
        <v>12</v>
      </c>
      <c r="B265" s="1">
        <v>1182.421</v>
      </c>
      <c r="C265" s="1">
        <v>1.968</v>
      </c>
      <c r="D265" s="2">
        <f t="shared" si="28"/>
        <v>1184.3890000000001</v>
      </c>
      <c r="E265">
        <f t="shared" si="29"/>
        <v>-1.968</v>
      </c>
      <c r="F265">
        <f t="shared" si="30"/>
        <v>-1</v>
      </c>
      <c r="G265">
        <f t="shared" si="31"/>
        <v>0</v>
      </c>
      <c r="H265" s="8">
        <f t="shared" si="32"/>
        <v>42.670000000010077</v>
      </c>
      <c r="I265" s="8">
        <f t="shared" si="33"/>
        <v>42.670000000010077</v>
      </c>
      <c r="K265">
        <f t="shared" si="34"/>
        <v>42.670000000010077</v>
      </c>
    </row>
    <row r="266" spans="1:11" x14ac:dyDescent="0.2">
      <c r="A266" s="1" t="s">
        <v>12</v>
      </c>
      <c r="B266" s="1">
        <v>1192.8519999999901</v>
      </c>
      <c r="C266" s="1">
        <v>37.523000000000003</v>
      </c>
      <c r="D266" s="2">
        <f t="shared" si="28"/>
        <v>1230.37499999999</v>
      </c>
      <c r="E266">
        <f t="shared" si="29"/>
        <v>-37.523000000000003</v>
      </c>
      <c r="F266">
        <f t="shared" si="30"/>
        <v>-1</v>
      </c>
      <c r="G266">
        <f t="shared" si="31"/>
        <v>-2</v>
      </c>
      <c r="H266" s="8">
        <f t="shared" si="32"/>
        <v>8.462999999989961</v>
      </c>
      <c r="I266" s="8">
        <f t="shared" si="33"/>
        <v>8.462999999989961</v>
      </c>
      <c r="K266">
        <f t="shared" si="34"/>
        <v>8.462999999989961</v>
      </c>
    </row>
    <row r="267" spans="1:11" x14ac:dyDescent="0.2">
      <c r="A267" s="1" t="s">
        <v>11</v>
      </c>
      <c r="B267" s="1">
        <v>1197.558</v>
      </c>
      <c r="C267" s="1">
        <v>0.58199999999999996</v>
      </c>
      <c r="D267" s="2">
        <f t="shared" si="28"/>
        <v>1198.1400000000001</v>
      </c>
      <c r="E267">
        <f t="shared" si="29"/>
        <v>0.58199999999999996</v>
      </c>
      <c r="F267">
        <f t="shared" si="30"/>
        <v>1</v>
      </c>
      <c r="G267">
        <f t="shared" si="31"/>
        <v>0</v>
      </c>
      <c r="H267" s="8">
        <f t="shared" si="32"/>
        <v>-0.58199999999999996</v>
      </c>
      <c r="I267" s="8">
        <f t="shared" si="33"/>
        <v>-32.816999999990003</v>
      </c>
      <c r="K267">
        <f t="shared" si="34"/>
        <v>0</v>
      </c>
    </row>
    <row r="268" spans="1:11" x14ac:dyDescent="0.2">
      <c r="A268" s="1" t="s">
        <v>11</v>
      </c>
      <c r="B268" s="1">
        <v>1197.588</v>
      </c>
      <c r="C268" s="1">
        <v>0.108</v>
      </c>
      <c r="D268" s="2">
        <f t="shared" si="28"/>
        <v>1197.6959999999999</v>
      </c>
      <c r="E268">
        <f t="shared" si="29"/>
        <v>0.108</v>
      </c>
      <c r="F268">
        <f t="shared" si="30"/>
        <v>1</v>
      </c>
      <c r="G268">
        <f t="shared" si="31"/>
        <v>2</v>
      </c>
      <c r="H268" s="8">
        <f t="shared" si="32"/>
        <v>-0.108</v>
      </c>
      <c r="I268" s="8">
        <f t="shared" si="33"/>
        <v>-0.55200000000013461</v>
      </c>
      <c r="K268">
        <f t="shared" si="34"/>
        <v>0</v>
      </c>
    </row>
    <row r="269" spans="1:11" x14ac:dyDescent="0.2">
      <c r="A269" s="1" t="s">
        <v>12</v>
      </c>
      <c r="B269" s="1">
        <v>1230.7629999999999</v>
      </c>
      <c r="C269" s="1">
        <v>5.1349999999999998</v>
      </c>
      <c r="D269" s="2">
        <f t="shared" si="28"/>
        <v>1235.8979999999999</v>
      </c>
      <c r="E269">
        <f t="shared" si="29"/>
        <v>-5.1349999999999998</v>
      </c>
      <c r="F269">
        <f t="shared" si="30"/>
        <v>-1</v>
      </c>
      <c r="G269">
        <f t="shared" si="31"/>
        <v>0</v>
      </c>
      <c r="H269" s="8">
        <f t="shared" si="32"/>
        <v>33.067000000000007</v>
      </c>
      <c r="I269" s="8">
        <f t="shared" si="33"/>
        <v>33.067000000000007</v>
      </c>
      <c r="K269">
        <f t="shared" si="34"/>
        <v>33.067000000000007</v>
      </c>
    </row>
    <row r="270" spans="1:11" x14ac:dyDescent="0.2">
      <c r="A270" s="1" t="s">
        <v>12</v>
      </c>
      <c r="B270" s="1">
        <v>1232.4929999999999</v>
      </c>
      <c r="C270" s="1">
        <v>0.498</v>
      </c>
      <c r="D270" s="2">
        <f t="shared" si="28"/>
        <v>1232.991</v>
      </c>
      <c r="E270">
        <f t="shared" si="29"/>
        <v>-0.498</v>
      </c>
      <c r="F270">
        <f t="shared" si="30"/>
        <v>-1</v>
      </c>
      <c r="G270">
        <f t="shared" si="31"/>
        <v>-2</v>
      </c>
      <c r="H270" s="8">
        <f t="shared" si="32"/>
        <v>-0.498</v>
      </c>
      <c r="I270" s="8">
        <f t="shared" si="33"/>
        <v>-3.4049999999999727</v>
      </c>
      <c r="K270">
        <f t="shared" si="34"/>
        <v>0</v>
      </c>
    </row>
    <row r="271" spans="1:11" x14ac:dyDescent="0.2">
      <c r="A271" s="1" t="s">
        <v>12</v>
      </c>
      <c r="B271" s="1">
        <v>1234.6679999999999</v>
      </c>
      <c r="C271" s="1">
        <v>2.6019999999999999</v>
      </c>
      <c r="D271" s="2">
        <f t="shared" si="28"/>
        <v>1237.27</v>
      </c>
      <c r="E271">
        <f t="shared" si="29"/>
        <v>-2.6019999999999999</v>
      </c>
      <c r="F271">
        <f t="shared" si="30"/>
        <v>-1</v>
      </c>
      <c r="G271">
        <f t="shared" si="31"/>
        <v>-2</v>
      </c>
      <c r="H271" s="8">
        <f t="shared" si="32"/>
        <v>1.6769999999999072</v>
      </c>
      <c r="I271" s="8">
        <f t="shared" si="33"/>
        <v>1.6769999999999072</v>
      </c>
      <c r="K271">
        <f t="shared" si="34"/>
        <v>1.6769999999999072</v>
      </c>
    </row>
    <row r="272" spans="1:11" x14ac:dyDescent="0.2">
      <c r="A272" s="1" t="s">
        <v>12</v>
      </c>
      <c r="B272" s="1">
        <v>1236.011</v>
      </c>
      <c r="C272" s="1">
        <v>14.435</v>
      </c>
      <c r="D272" s="2">
        <f t="shared" si="28"/>
        <v>1250.4459999999999</v>
      </c>
      <c r="E272">
        <f t="shared" si="29"/>
        <v>-14.435</v>
      </c>
      <c r="F272">
        <f t="shared" si="30"/>
        <v>-1</v>
      </c>
      <c r="G272">
        <f t="shared" si="31"/>
        <v>-2</v>
      </c>
      <c r="H272" s="8">
        <f t="shared" si="32"/>
        <v>-1.2590000000000146</v>
      </c>
      <c r="I272" s="8">
        <f t="shared" si="33"/>
        <v>-1.2590000000000146</v>
      </c>
      <c r="K272">
        <f t="shared" si="34"/>
        <v>0</v>
      </c>
    </row>
    <row r="273" spans="1:11" x14ac:dyDescent="0.2">
      <c r="A273" s="1" t="s">
        <v>12</v>
      </c>
      <c r="B273" s="1">
        <v>1251.4569999999901</v>
      </c>
      <c r="C273" s="1">
        <v>14.122999999999999</v>
      </c>
      <c r="D273" s="2">
        <f t="shared" si="28"/>
        <v>1265.5799999999902</v>
      </c>
      <c r="E273">
        <f t="shared" si="29"/>
        <v>-14.122999999999999</v>
      </c>
      <c r="F273">
        <f t="shared" si="30"/>
        <v>-1</v>
      </c>
      <c r="G273">
        <f t="shared" si="31"/>
        <v>-2</v>
      </c>
      <c r="H273" s="8">
        <f t="shared" si="32"/>
        <v>1.0109999999901902</v>
      </c>
      <c r="I273" s="8">
        <f t="shared" si="33"/>
        <v>1.0109999999901902</v>
      </c>
      <c r="K273">
        <f t="shared" si="34"/>
        <v>1.0109999999901902</v>
      </c>
    </row>
    <row r="274" spans="1:11" x14ac:dyDescent="0.2">
      <c r="A274" s="1" t="s">
        <v>12</v>
      </c>
      <c r="B274" s="1">
        <v>1251.6559999999999</v>
      </c>
      <c r="C274" s="1">
        <v>0.27500000000000002</v>
      </c>
      <c r="D274" s="2">
        <f t="shared" si="28"/>
        <v>1251.931</v>
      </c>
      <c r="E274">
        <f t="shared" si="29"/>
        <v>-0.27500000000000002</v>
      </c>
      <c r="F274">
        <f t="shared" si="30"/>
        <v>-1</v>
      </c>
      <c r="G274">
        <f t="shared" si="31"/>
        <v>-2</v>
      </c>
      <c r="H274" s="8">
        <f t="shared" si="32"/>
        <v>-0.27500000000000002</v>
      </c>
      <c r="I274" s="8">
        <f t="shared" si="33"/>
        <v>-13.923999999990201</v>
      </c>
      <c r="K274">
        <f t="shared" si="34"/>
        <v>0</v>
      </c>
    </row>
    <row r="275" spans="1:11" x14ac:dyDescent="0.2">
      <c r="A275" s="1" t="s">
        <v>11</v>
      </c>
      <c r="B275" s="1">
        <v>1260.3820000000001</v>
      </c>
      <c r="C275" s="1">
        <v>0.155</v>
      </c>
      <c r="D275" s="2">
        <f t="shared" si="28"/>
        <v>1260.537</v>
      </c>
      <c r="E275">
        <f t="shared" si="29"/>
        <v>0.155</v>
      </c>
      <c r="F275">
        <f t="shared" si="30"/>
        <v>1</v>
      </c>
      <c r="G275">
        <f t="shared" si="31"/>
        <v>0</v>
      </c>
      <c r="H275" s="8">
        <f t="shared" si="32"/>
        <v>8.4510000000000218</v>
      </c>
      <c r="I275" s="8">
        <f t="shared" si="33"/>
        <v>8.4510000000000218</v>
      </c>
      <c r="K275">
        <f t="shared" si="34"/>
        <v>8.4510000000000218</v>
      </c>
    </row>
  </sheetData>
  <sortState xmlns:xlrd2="http://schemas.microsoft.com/office/spreadsheetml/2017/richdata2" ref="B2:D46">
    <sortCondition ref="B2:B46"/>
  </sortState>
  <conditionalFormatting sqref="H1:H2 H276:H1048576 I1">
    <cfRule type="cellIs" dxfId="5" priority="3" operator="between">
      <formula>0</formula>
      <formula>0.1</formula>
    </cfRule>
  </conditionalFormatting>
  <conditionalFormatting sqref="H3:H275">
    <cfRule type="cellIs" dxfId="4" priority="1" operator="between">
      <formula>0</formula>
      <formula>0.1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D451-3433-A042-B8BD-65ECA5AC109C}">
  <dimension ref="A1:P253"/>
  <sheetViews>
    <sheetView zoomScale="150" zoomScaleNormal="150" workbookViewId="0">
      <selection activeCell="F15" sqref="F15"/>
    </sheetView>
  </sheetViews>
  <sheetFormatPr baseColWidth="10" defaultColWidth="8.83203125" defaultRowHeight="15" x14ac:dyDescent="0.2"/>
  <cols>
    <col min="1" max="4" width="8.83203125" style="1"/>
    <col min="14" max="14" width="11" bestFit="1" customWidth="1"/>
    <col min="15" max="15" width="10.1640625" bestFit="1" customWidth="1"/>
    <col min="16" max="16" width="11" bestFit="1" customWidth="1"/>
  </cols>
  <sheetData>
    <row r="1" spans="1:16" x14ac:dyDescent="0.2">
      <c r="A1" s="1" t="s">
        <v>8</v>
      </c>
      <c r="B1" s="1" t="s">
        <v>5</v>
      </c>
      <c r="C1" s="1" t="s">
        <v>7</v>
      </c>
      <c r="D1" s="1" t="s">
        <v>6</v>
      </c>
      <c r="E1" t="s">
        <v>34</v>
      </c>
      <c r="F1" t="s">
        <v>35</v>
      </c>
      <c r="G1" s="1" t="s">
        <v>55</v>
      </c>
      <c r="H1" t="s">
        <v>87</v>
      </c>
      <c r="I1" t="s">
        <v>39</v>
      </c>
      <c r="K1" t="s">
        <v>88</v>
      </c>
      <c r="L1" t="s">
        <v>89</v>
      </c>
      <c r="N1" s="1" t="s">
        <v>5</v>
      </c>
      <c r="O1" s="1" t="s">
        <v>7</v>
      </c>
      <c r="P1" s="1" t="s">
        <v>6</v>
      </c>
    </row>
    <row r="2" spans="1:16" x14ac:dyDescent="0.2">
      <c r="A2" s="1" t="s">
        <v>11</v>
      </c>
      <c r="B2" s="2">
        <v>4.0999999999999898E-2</v>
      </c>
      <c r="C2" s="2">
        <f>D2-B2</f>
        <v>39.720999999999997</v>
      </c>
      <c r="D2" s="2">
        <v>39.761999999999993</v>
      </c>
      <c r="E2">
        <f>IF(A2="CHILD",C2,-C2)</f>
        <v>39.720999999999997</v>
      </c>
      <c r="F2">
        <f>IF(A2="CHILD",1,-1)</f>
        <v>1</v>
      </c>
      <c r="G2" t="s">
        <v>38</v>
      </c>
      <c r="H2" t="s">
        <v>38</v>
      </c>
      <c r="N2" s="28" t="str">
        <f>TEXT(B2/86400,CHOOSE(MATCH(B2,{0,60,3600},1),"s ""sec""","m ""min"" s ""sec""","[h] ""hrs"" m ""min"" s ""sec"""))</f>
        <v>0 sec</v>
      </c>
      <c r="O2" s="28" t="str">
        <f>TEXT(C2/86400,CHOOSE(MATCH(C2,{0,60,3600},1),"s ""sec""","m ""min"" s ""sec""","[h] ""hrs"" m ""min"" s ""sec"""))</f>
        <v>40 sec</v>
      </c>
      <c r="P2" s="28" t="str">
        <f>TEXT(D2/86400,CHOOSE(MATCH(D2,{0,60,3600},1),"s ""sec""","m ""min"" s ""sec""","[h] ""hrs"" m ""min"" s ""sec"""))</f>
        <v>40 sec</v>
      </c>
    </row>
    <row r="3" spans="1:16" x14ac:dyDescent="0.2">
      <c r="A3" s="1" t="s">
        <v>12</v>
      </c>
      <c r="B3" s="2">
        <v>43.488999999999997</v>
      </c>
      <c r="C3" s="2">
        <f t="shared" ref="C3:C64" si="0">D3-B3</f>
        <v>3.5200000000000031</v>
      </c>
      <c r="D3" s="2">
        <v>47.009</v>
      </c>
      <c r="E3">
        <f t="shared" ref="E3:E64" si="1">IF(A3="CHILD",C3,-C3)</f>
        <v>-3.5200000000000031</v>
      </c>
      <c r="F3">
        <f t="shared" ref="F3:F62" si="2">IF(A3="CHILD",1,-1)</f>
        <v>-1</v>
      </c>
      <c r="G3">
        <f>F2+F3</f>
        <v>0</v>
      </c>
      <c r="H3" s="8">
        <f>IF(B3-D2&lt;-C3,-C3,(B3-D2))</f>
        <v>3.7270000000000039</v>
      </c>
      <c r="I3" s="8">
        <f>B3-D2</f>
        <v>3.7270000000000039</v>
      </c>
      <c r="K3">
        <f t="shared" ref="K3:K4" si="3">IF(H3&gt;0,H3,0)</f>
        <v>3.7270000000000039</v>
      </c>
      <c r="L3">
        <f t="shared" ref="L3:L4" si="4">IF(H3&lt;0,H3,0)</f>
        <v>0</v>
      </c>
      <c r="N3" s="28" t="str">
        <f>TEXT(B3/86400,CHOOSE(MATCH(B3,{0,60,3600},1),"s ""sec""","m ""min"" s ""sec""","[h] ""hrs"" m ""min"" s ""sec"""))</f>
        <v>43 sec</v>
      </c>
      <c r="O3" s="28" t="str">
        <f>TEXT(C3/86400,CHOOSE(MATCH(C3,{0,60,3600},1),"s ""sec""","m ""min"" s ""sec""","[h] ""hrs"" m ""min"" s ""sec"""))</f>
        <v>4 sec</v>
      </c>
      <c r="P3" s="28" t="str">
        <f>TEXT(D3/86400,CHOOSE(MATCH(D3,{0,60,3600},1),"s ""sec""","m ""min"" s ""sec""","[h] ""hrs"" m ""min"" s ""sec"""))</f>
        <v>47 sec</v>
      </c>
    </row>
    <row r="4" spans="1:16" x14ac:dyDescent="0.2">
      <c r="A4" s="1" t="s">
        <v>11</v>
      </c>
      <c r="B4" s="2">
        <v>47.191000000000003</v>
      </c>
      <c r="C4" s="2">
        <f t="shared" si="0"/>
        <v>3.1219999999999928</v>
      </c>
      <c r="D4" s="2">
        <v>50.312999999999995</v>
      </c>
      <c r="E4">
        <f t="shared" si="1"/>
        <v>3.1219999999999928</v>
      </c>
      <c r="F4">
        <f t="shared" si="2"/>
        <v>1</v>
      </c>
      <c r="G4">
        <f t="shared" ref="G4:G55" si="5">F3+F4</f>
        <v>0</v>
      </c>
      <c r="H4" s="8">
        <f t="shared" ref="H4:H55" si="6">IF(B4-D3&lt;-C4,-C4,(B4-D3))</f>
        <v>0.18200000000000216</v>
      </c>
      <c r="I4" s="8">
        <f t="shared" ref="I4" si="7">B4-D3</f>
        <v>0.18200000000000216</v>
      </c>
      <c r="K4">
        <f t="shared" si="3"/>
        <v>0.18200000000000216</v>
      </c>
      <c r="L4">
        <f t="shared" si="4"/>
        <v>0</v>
      </c>
      <c r="M4" s="8">
        <f>D2-B4</f>
        <v>-7.4290000000000092</v>
      </c>
      <c r="N4" s="28" t="str">
        <f>TEXT(B4/86400,CHOOSE(MATCH(B4,{0,60,3600},1),"s ""sec""","m ""min"" s ""sec""","[h] ""hrs"" m ""min"" s ""sec"""))</f>
        <v>47 sec</v>
      </c>
      <c r="O4" s="28" t="str">
        <f>TEXT(C4/86400,CHOOSE(MATCH(C4,{0,60,3600},1),"s ""sec""","m ""min"" s ""sec""","[h] ""hrs"" m ""min"" s ""sec"""))</f>
        <v>3 sec</v>
      </c>
      <c r="P4" s="28" t="str">
        <f>TEXT(D4/86400,CHOOSE(MATCH(D4,{0,60,3600},1),"s ""sec""","m ""min"" s ""sec""","[h] ""hrs"" m ""min"" s ""sec"""))</f>
        <v>50 sec</v>
      </c>
    </row>
    <row r="5" spans="1:16" x14ac:dyDescent="0.2">
      <c r="A5" s="1" t="s">
        <v>12</v>
      </c>
      <c r="B5" s="2">
        <v>50.491999999999997</v>
      </c>
      <c r="C5" s="2">
        <f t="shared" si="0"/>
        <v>8.0180000000000007</v>
      </c>
      <c r="D5" s="2">
        <v>58.51</v>
      </c>
      <c r="E5">
        <f t="shared" si="1"/>
        <v>-8.0180000000000007</v>
      </c>
      <c r="F5">
        <f t="shared" si="2"/>
        <v>-1</v>
      </c>
      <c r="G5">
        <f t="shared" si="5"/>
        <v>0</v>
      </c>
      <c r="H5" s="8">
        <f>IF(B5-D4&lt;-C5,-C5,(B5-D4))</f>
        <v>0.17900000000000205</v>
      </c>
      <c r="I5" s="8">
        <f>B5-D4</f>
        <v>0.17900000000000205</v>
      </c>
      <c r="K5">
        <f t="shared" ref="K5:K47" si="8">IF(H5&gt;0,H5,0)</f>
        <v>0.17900000000000205</v>
      </c>
      <c r="L5">
        <f t="shared" ref="L5:L56" si="9">IF(H5&lt;0,H5,0)</f>
        <v>0</v>
      </c>
      <c r="M5" s="8">
        <f t="shared" ref="M5:M11" si="10">D3-B5</f>
        <v>-3.482999999999997</v>
      </c>
      <c r="N5" s="28" t="str">
        <f>TEXT(B5/86400,CHOOSE(MATCH(B5,{0,60,3600},1),"s ""sec""","m ""min"" s ""sec""","[h] ""hrs"" m ""min"" s ""sec"""))</f>
        <v>50 sec</v>
      </c>
      <c r="O5" s="28" t="str">
        <f>TEXT(C5/86400,CHOOSE(MATCH(C5,{0,60,3600},1),"s ""sec""","m ""min"" s ""sec""","[h] ""hrs"" m ""min"" s ""sec"""))</f>
        <v>8 sec</v>
      </c>
      <c r="P5" s="28" t="str">
        <f>TEXT(D5/86400,CHOOSE(MATCH(D5,{0,60,3600},1),"s ""sec""","m ""min"" s ""sec""","[h] ""hrs"" m ""min"" s ""sec"""))</f>
        <v>59 sec</v>
      </c>
    </row>
    <row r="6" spans="1:16" x14ac:dyDescent="0.2">
      <c r="A6" s="1" t="s">
        <v>11</v>
      </c>
      <c r="B6" s="2">
        <v>58.011000000000003</v>
      </c>
      <c r="C6" s="2">
        <f t="shared" si="0"/>
        <v>0.69700000000000273</v>
      </c>
      <c r="D6" s="2">
        <v>58.708000000000006</v>
      </c>
      <c r="E6">
        <f t="shared" si="1"/>
        <v>0.69700000000000273</v>
      </c>
      <c r="F6">
        <f t="shared" si="2"/>
        <v>1</v>
      </c>
      <c r="G6">
        <f t="shared" si="5"/>
        <v>0</v>
      </c>
      <c r="H6" s="8">
        <f>IF(B6-D5&lt;-C6,-C6,(B6-D5))</f>
        <v>-0.49899999999999523</v>
      </c>
      <c r="I6" s="8">
        <f>B6-D5</f>
        <v>-0.49899999999999523</v>
      </c>
      <c r="K6">
        <f t="shared" si="8"/>
        <v>0</v>
      </c>
      <c r="L6">
        <f t="shared" si="9"/>
        <v>-0.49899999999999523</v>
      </c>
      <c r="M6" s="8">
        <f t="shared" si="10"/>
        <v>-7.6980000000000075</v>
      </c>
      <c r="N6" s="28" t="str">
        <f>TEXT(B6/86400,CHOOSE(MATCH(B6,{0,60,3600},1),"s ""sec""","m ""min"" s ""sec""","[h] ""hrs"" m ""min"" s ""sec"""))</f>
        <v>58 sec</v>
      </c>
      <c r="O6" s="28" t="str">
        <f>TEXT(C6/86400,CHOOSE(MATCH(C6,{0,60,3600},1),"s ""sec""","m ""min"" s ""sec""","[h] ""hrs"" m ""min"" s ""sec"""))</f>
        <v>1 sec</v>
      </c>
      <c r="P6" s="28" t="str">
        <f>TEXT(D6/86400,CHOOSE(MATCH(D6,{0,60,3600},1),"s ""sec""","m ""min"" s ""sec""","[h] ""hrs"" m ""min"" s ""sec"""))</f>
        <v>59 sec</v>
      </c>
    </row>
    <row r="7" spans="1:16" x14ac:dyDescent="0.2">
      <c r="A7" s="1" t="s">
        <v>12</v>
      </c>
      <c r="B7" s="2">
        <v>65.492000000000004</v>
      </c>
      <c r="C7" s="2">
        <f t="shared" si="0"/>
        <v>1.0289999999999964</v>
      </c>
      <c r="D7" s="2">
        <v>66.521000000000001</v>
      </c>
      <c r="E7">
        <f t="shared" si="1"/>
        <v>-1.0289999999999964</v>
      </c>
      <c r="F7">
        <f t="shared" si="2"/>
        <v>-1</v>
      </c>
      <c r="G7">
        <f t="shared" si="5"/>
        <v>0</v>
      </c>
      <c r="H7" s="8">
        <f t="shared" si="6"/>
        <v>6.7839999999999989</v>
      </c>
      <c r="I7" s="8">
        <f t="shared" ref="I7:I47" si="11">B7-D6</f>
        <v>6.7839999999999989</v>
      </c>
      <c r="K7">
        <f t="shared" si="8"/>
        <v>6.7839999999999989</v>
      </c>
      <c r="L7">
        <f t="shared" si="9"/>
        <v>0</v>
      </c>
      <c r="M7" s="8">
        <f t="shared" si="10"/>
        <v>-6.9820000000000064</v>
      </c>
      <c r="N7" s="28" t="str">
        <f>TEXT(B7/86400,CHOOSE(MATCH(B7,{0,60,3600},1),"s ""sec""","m ""min"" s ""sec""","[h] ""hrs"" m ""min"" s ""sec"""))</f>
        <v>1 min 5 sec</v>
      </c>
      <c r="O7" s="28" t="str">
        <f>TEXT(C7/86400,CHOOSE(MATCH(C7,{0,60,3600},1),"s ""sec""","m ""min"" s ""sec""","[h] ""hrs"" m ""min"" s ""sec"""))</f>
        <v>1 sec</v>
      </c>
      <c r="P7" s="28" t="str">
        <f>TEXT(D7/86400,CHOOSE(MATCH(D7,{0,60,3600},1),"s ""sec""","m ""min"" s ""sec""","[h] ""hrs"" m ""min"" s ""sec"""))</f>
        <v>1 min 7 sec</v>
      </c>
    </row>
    <row r="8" spans="1:16" x14ac:dyDescent="0.2">
      <c r="A8" s="1" t="s">
        <v>11</v>
      </c>
      <c r="B8" s="2">
        <v>66.012</v>
      </c>
      <c r="C8" s="2">
        <f t="shared" si="0"/>
        <v>0.59099999999999397</v>
      </c>
      <c r="D8" s="2">
        <v>66.602999999999994</v>
      </c>
      <c r="E8">
        <f t="shared" si="1"/>
        <v>0.59099999999999397</v>
      </c>
      <c r="F8">
        <f t="shared" si="2"/>
        <v>1</v>
      </c>
      <c r="G8">
        <f t="shared" si="5"/>
        <v>0</v>
      </c>
      <c r="H8" s="8">
        <f t="shared" si="6"/>
        <v>-0.50900000000000034</v>
      </c>
      <c r="I8" s="8">
        <f t="shared" si="11"/>
        <v>-0.50900000000000034</v>
      </c>
      <c r="K8">
        <f t="shared" si="8"/>
        <v>0</v>
      </c>
      <c r="L8">
        <f t="shared" si="9"/>
        <v>-0.50900000000000034</v>
      </c>
      <c r="M8" s="8">
        <f t="shared" si="10"/>
        <v>-7.3039999999999949</v>
      </c>
      <c r="N8" s="28" t="str">
        <f>TEXT(B8/86400,CHOOSE(MATCH(B8,{0,60,3600},1),"s ""sec""","m ""min"" s ""sec""","[h] ""hrs"" m ""min"" s ""sec"""))</f>
        <v>1 min 6 sec</v>
      </c>
      <c r="O8" s="28" t="str">
        <f>TEXT(C8/86400,CHOOSE(MATCH(C8,{0,60,3600},1),"s ""sec""","m ""min"" s ""sec""","[h] ""hrs"" m ""min"" s ""sec"""))</f>
        <v>1 sec</v>
      </c>
      <c r="P8" s="28" t="str">
        <f>TEXT(D8/86400,CHOOSE(MATCH(D8,{0,60,3600},1),"s ""sec""","m ""min"" s ""sec""","[h] ""hrs"" m ""min"" s ""sec"""))</f>
        <v>1 min 7 sec</v>
      </c>
    </row>
    <row r="9" spans="1:16" x14ac:dyDescent="0.2">
      <c r="A9" s="1" t="s">
        <v>11</v>
      </c>
      <c r="B9" s="2">
        <v>67.753</v>
      </c>
      <c r="C9" s="2">
        <f t="shared" si="0"/>
        <v>0.23999999999999488</v>
      </c>
      <c r="D9" s="2">
        <v>67.992999999999995</v>
      </c>
      <c r="E9">
        <f t="shared" si="1"/>
        <v>0.23999999999999488</v>
      </c>
      <c r="F9">
        <f t="shared" si="2"/>
        <v>1</v>
      </c>
      <c r="G9">
        <f t="shared" si="5"/>
        <v>2</v>
      </c>
      <c r="H9" s="8">
        <f t="shared" si="6"/>
        <v>1.1500000000000057</v>
      </c>
      <c r="I9" s="8">
        <f t="shared" si="11"/>
        <v>1.1500000000000057</v>
      </c>
      <c r="K9">
        <f t="shared" si="8"/>
        <v>1.1500000000000057</v>
      </c>
      <c r="L9">
        <f t="shared" si="9"/>
        <v>0</v>
      </c>
      <c r="M9" s="8">
        <f t="shared" si="10"/>
        <v>-1.2319999999999993</v>
      </c>
      <c r="N9" s="28" t="str">
        <f>TEXT(B9/86400,CHOOSE(MATCH(B9,{0,60,3600},1),"s ""sec""","m ""min"" s ""sec""","[h] ""hrs"" m ""min"" s ""sec"""))</f>
        <v>1 min 8 sec</v>
      </c>
      <c r="O9" s="28" t="str">
        <f>TEXT(C9/86400,CHOOSE(MATCH(C9,{0,60,3600},1),"s ""sec""","m ""min"" s ""sec""","[h] ""hrs"" m ""min"" s ""sec"""))</f>
        <v>0 sec</v>
      </c>
      <c r="P9" s="28" t="str">
        <f>TEXT(D9/86400,CHOOSE(MATCH(D9,{0,60,3600},1),"s ""sec""","m ""min"" s ""sec""","[h] ""hrs"" m ""min"" s ""sec"""))</f>
        <v>1 min 8 sec</v>
      </c>
    </row>
    <row r="10" spans="1:16" x14ac:dyDescent="0.2">
      <c r="A10" s="1" t="s">
        <v>11</v>
      </c>
      <c r="B10" s="2">
        <v>72.62</v>
      </c>
      <c r="C10" s="2">
        <f t="shared" si="0"/>
        <v>1.2930000000000064</v>
      </c>
      <c r="D10" s="1">
        <v>73.913000000000011</v>
      </c>
      <c r="E10">
        <f t="shared" si="1"/>
        <v>1.2930000000000064</v>
      </c>
      <c r="F10">
        <f t="shared" si="2"/>
        <v>1</v>
      </c>
      <c r="G10">
        <f t="shared" si="5"/>
        <v>2</v>
      </c>
      <c r="H10" s="8">
        <f t="shared" si="6"/>
        <v>4.6270000000000095</v>
      </c>
      <c r="I10" s="8">
        <f t="shared" si="11"/>
        <v>4.6270000000000095</v>
      </c>
      <c r="K10">
        <f t="shared" si="8"/>
        <v>4.6270000000000095</v>
      </c>
      <c r="L10">
        <f t="shared" si="9"/>
        <v>0</v>
      </c>
      <c r="M10" s="8">
        <f t="shared" si="10"/>
        <v>-6.0170000000000101</v>
      </c>
      <c r="N10" s="28" t="str">
        <f>TEXT(B10/86400,CHOOSE(MATCH(B10,{0,60,3600},1),"s ""sec""","m ""min"" s ""sec""","[h] ""hrs"" m ""min"" s ""sec"""))</f>
        <v>1 min 13 sec</v>
      </c>
      <c r="O10" s="28" t="str">
        <f>TEXT(C10/86400,CHOOSE(MATCH(C10,{0,60,3600},1),"s ""sec""","m ""min"" s ""sec""","[h] ""hrs"" m ""min"" s ""sec"""))</f>
        <v>1 sec</v>
      </c>
      <c r="P10" s="28" t="str">
        <f>TEXT(D10/86400,CHOOSE(MATCH(D10,{0,60,3600},1),"s ""sec""","m ""min"" s ""sec""","[h] ""hrs"" m ""min"" s ""sec"""))</f>
        <v>1 min 14 sec</v>
      </c>
    </row>
    <row r="11" spans="1:16" x14ac:dyDescent="0.2">
      <c r="A11" s="1" t="s">
        <v>11</v>
      </c>
      <c r="B11" s="2">
        <v>74.512</v>
      </c>
      <c r="C11" s="2">
        <f t="shared" si="0"/>
        <v>0.48099999999999454</v>
      </c>
      <c r="D11" s="1">
        <v>74.992999999999995</v>
      </c>
      <c r="E11">
        <f t="shared" si="1"/>
        <v>0.48099999999999454</v>
      </c>
      <c r="F11">
        <f t="shared" si="2"/>
        <v>1</v>
      </c>
      <c r="G11">
        <f t="shared" si="5"/>
        <v>2</v>
      </c>
      <c r="H11" s="8">
        <f t="shared" si="6"/>
        <v>0.59899999999998954</v>
      </c>
      <c r="I11" s="8">
        <f t="shared" si="11"/>
        <v>0.59899999999998954</v>
      </c>
      <c r="K11">
        <f t="shared" si="8"/>
        <v>0.59899999999998954</v>
      </c>
      <c r="L11">
        <f t="shared" si="9"/>
        <v>0</v>
      </c>
      <c r="M11" s="8">
        <f t="shared" si="10"/>
        <v>-6.5190000000000055</v>
      </c>
      <c r="N11" s="28" t="str">
        <f>TEXT(B11/86400,CHOOSE(MATCH(B11,{0,60,3600},1),"s ""sec""","m ""min"" s ""sec""","[h] ""hrs"" m ""min"" s ""sec"""))</f>
        <v>1 min 15 sec</v>
      </c>
      <c r="O11" s="28" t="str">
        <f>TEXT(C11/86400,CHOOSE(MATCH(C11,{0,60,3600},1),"s ""sec""","m ""min"" s ""sec""","[h] ""hrs"" m ""min"" s ""sec"""))</f>
        <v>0 sec</v>
      </c>
      <c r="P11" s="28" t="str">
        <f>TEXT(D11/86400,CHOOSE(MATCH(D11,{0,60,3600},1),"s ""sec""","m ""min"" s ""sec""","[h] ""hrs"" m ""min"" s ""sec"""))</f>
        <v>1 min 15 sec</v>
      </c>
    </row>
    <row r="12" spans="1:16" x14ac:dyDescent="0.2">
      <c r="A12" s="1" t="s">
        <v>12</v>
      </c>
      <c r="B12" s="2">
        <v>75.992000000000004</v>
      </c>
      <c r="C12" s="2">
        <f t="shared" si="0"/>
        <v>45.218000000000004</v>
      </c>
      <c r="D12" s="1">
        <v>121.21000000000001</v>
      </c>
      <c r="E12">
        <f t="shared" si="1"/>
        <v>-45.218000000000004</v>
      </c>
      <c r="F12">
        <f t="shared" si="2"/>
        <v>-1</v>
      </c>
      <c r="G12">
        <f t="shared" si="5"/>
        <v>0</v>
      </c>
      <c r="H12" s="8">
        <f t="shared" si="6"/>
        <v>0.99900000000000944</v>
      </c>
      <c r="I12" s="8">
        <f t="shared" si="11"/>
        <v>0.99900000000000944</v>
      </c>
      <c r="K12">
        <f t="shared" si="8"/>
        <v>0.99900000000000944</v>
      </c>
      <c r="L12">
        <f t="shared" si="9"/>
        <v>0</v>
      </c>
      <c r="M12" s="8">
        <f t="shared" ref="M12:M47" si="12">D10-B12</f>
        <v>-2.0789999999999935</v>
      </c>
      <c r="N12" s="28" t="str">
        <f>TEXT(B12/86400,CHOOSE(MATCH(B12,{0,60,3600},1),"s ""sec""","m ""min"" s ""sec""","[h] ""hrs"" m ""min"" s ""sec"""))</f>
        <v>1 min 16 sec</v>
      </c>
      <c r="O12" s="28" t="str">
        <f>TEXT(C12/86400,CHOOSE(MATCH(C12,{0,60,3600},1),"s ""sec""","m ""min"" s ""sec""","[h] ""hrs"" m ""min"" s ""sec"""))</f>
        <v>45 sec</v>
      </c>
      <c r="P12" s="28" t="str">
        <f>TEXT(D12/86400,CHOOSE(MATCH(D12,{0,60,3600},1),"s ""sec""","m ""min"" s ""sec""","[h] ""hrs"" m ""min"" s ""sec"""))</f>
        <v>2 min 1 sec</v>
      </c>
    </row>
    <row r="13" spans="1:16" x14ac:dyDescent="0.2">
      <c r="A13" s="1" t="s">
        <v>12</v>
      </c>
      <c r="B13" s="2">
        <v>80.091999999999999</v>
      </c>
      <c r="C13" s="2">
        <f t="shared" si="0"/>
        <v>0.97499999999999432</v>
      </c>
      <c r="D13" s="1">
        <v>81.066999999999993</v>
      </c>
      <c r="E13">
        <f t="shared" si="1"/>
        <v>-0.97499999999999432</v>
      </c>
      <c r="F13">
        <f t="shared" si="2"/>
        <v>-1</v>
      </c>
      <c r="G13">
        <f t="shared" si="5"/>
        <v>-2</v>
      </c>
      <c r="H13" s="8">
        <f t="shared" si="6"/>
        <v>-0.97499999999999432</v>
      </c>
      <c r="I13" s="8">
        <f t="shared" si="11"/>
        <v>-41.118000000000009</v>
      </c>
      <c r="K13">
        <f t="shared" si="8"/>
        <v>0</v>
      </c>
      <c r="L13">
        <f t="shared" si="9"/>
        <v>-0.97499999999999432</v>
      </c>
      <c r="M13" s="8">
        <f t="shared" si="12"/>
        <v>-5.0990000000000038</v>
      </c>
      <c r="N13" s="28" t="str">
        <f>TEXT(B13/86400,CHOOSE(MATCH(B13,{0,60,3600},1),"s ""sec""","m ""min"" s ""sec""","[h] ""hrs"" m ""min"" s ""sec"""))</f>
        <v>1 min 20 sec</v>
      </c>
      <c r="O13" s="28" t="str">
        <f>TEXT(C13/86400,CHOOSE(MATCH(C13,{0,60,3600},1),"s ""sec""","m ""min"" s ""sec""","[h] ""hrs"" m ""min"" s ""sec"""))</f>
        <v>1 sec</v>
      </c>
      <c r="P13" s="28" t="str">
        <f>TEXT(D13/86400,CHOOSE(MATCH(D13,{0,60,3600},1),"s ""sec""","m ""min"" s ""sec""","[h] ""hrs"" m ""min"" s ""sec"""))</f>
        <v>1 min 21 sec</v>
      </c>
    </row>
    <row r="14" spans="1:16" x14ac:dyDescent="0.2">
      <c r="A14" s="1" t="s">
        <v>11</v>
      </c>
      <c r="B14" s="2">
        <v>82.991</v>
      </c>
      <c r="C14" s="2">
        <f t="shared" si="0"/>
        <v>0.12000000000000455</v>
      </c>
      <c r="D14" s="1">
        <v>83.111000000000004</v>
      </c>
      <c r="E14">
        <f t="shared" si="1"/>
        <v>0.12000000000000455</v>
      </c>
      <c r="F14">
        <f t="shared" si="2"/>
        <v>1</v>
      </c>
      <c r="G14">
        <f t="shared" si="5"/>
        <v>0</v>
      </c>
      <c r="H14" s="8">
        <f t="shared" si="6"/>
        <v>1.9240000000000066</v>
      </c>
      <c r="I14" s="8">
        <f t="shared" si="11"/>
        <v>1.9240000000000066</v>
      </c>
      <c r="K14">
        <f t="shared" si="8"/>
        <v>1.9240000000000066</v>
      </c>
      <c r="L14">
        <f t="shared" si="9"/>
        <v>0</v>
      </c>
      <c r="M14" s="8">
        <f t="shared" si="12"/>
        <v>38.219000000000008</v>
      </c>
      <c r="N14" s="28" t="str">
        <f>TEXT(B14/86400,CHOOSE(MATCH(B14,{0,60,3600},1),"s ""sec""","m ""min"" s ""sec""","[h] ""hrs"" m ""min"" s ""sec"""))</f>
        <v>1 min 23 sec</v>
      </c>
      <c r="O14" s="28" t="str">
        <f>TEXT(C14/86400,CHOOSE(MATCH(C14,{0,60,3600},1),"s ""sec""","m ""min"" s ""sec""","[h] ""hrs"" m ""min"" s ""sec"""))</f>
        <v>0 sec</v>
      </c>
      <c r="P14" s="28" t="str">
        <f>TEXT(D14/86400,CHOOSE(MATCH(D14,{0,60,3600},1),"s ""sec""","m ""min"" s ""sec""","[h] ""hrs"" m ""min"" s ""sec"""))</f>
        <v>1 min 23 sec</v>
      </c>
    </row>
    <row r="15" spans="1:16" x14ac:dyDescent="0.2">
      <c r="A15" s="1" t="s">
        <v>12</v>
      </c>
      <c r="B15" s="2">
        <v>107.22499999999999</v>
      </c>
      <c r="C15" s="2">
        <f t="shared" si="0"/>
        <v>0.36400000000000432</v>
      </c>
      <c r="D15" s="1">
        <v>107.589</v>
      </c>
      <c r="E15">
        <f t="shared" si="1"/>
        <v>-0.36400000000000432</v>
      </c>
      <c r="F15">
        <f t="shared" si="2"/>
        <v>-1</v>
      </c>
      <c r="G15">
        <f t="shared" si="5"/>
        <v>0</v>
      </c>
      <c r="H15" s="8">
        <f t="shared" si="6"/>
        <v>24.11399999999999</v>
      </c>
      <c r="I15" s="8">
        <f t="shared" si="11"/>
        <v>24.11399999999999</v>
      </c>
      <c r="K15">
        <f t="shared" si="8"/>
        <v>24.11399999999999</v>
      </c>
      <c r="L15">
        <f t="shared" si="9"/>
        <v>0</v>
      </c>
      <c r="M15" s="8">
        <f t="shared" si="12"/>
        <v>-26.158000000000001</v>
      </c>
      <c r="N15" s="28" t="str">
        <f>TEXT(B15/86400,CHOOSE(MATCH(B15,{0,60,3600},1),"s ""sec""","m ""min"" s ""sec""","[h] ""hrs"" m ""min"" s ""sec"""))</f>
        <v>1 min 47 sec</v>
      </c>
      <c r="O15" s="28" t="str">
        <f>TEXT(C15/86400,CHOOSE(MATCH(C15,{0,60,3600},1),"s ""sec""","m ""min"" s ""sec""","[h] ""hrs"" m ""min"" s ""sec"""))</f>
        <v>0 sec</v>
      </c>
      <c r="P15" s="28" t="str">
        <f>TEXT(D15/86400,CHOOSE(MATCH(D15,{0,60,3600},1),"s ""sec""","m ""min"" s ""sec""","[h] ""hrs"" m ""min"" s ""sec"""))</f>
        <v>1 min 48 sec</v>
      </c>
    </row>
    <row r="16" spans="1:16" x14ac:dyDescent="0.2">
      <c r="A16" s="1" t="s">
        <v>12</v>
      </c>
      <c r="B16" s="2">
        <v>122.492</v>
      </c>
      <c r="C16" s="2">
        <f t="shared" si="0"/>
        <v>15.474000000000004</v>
      </c>
      <c r="D16" s="1">
        <v>137.96600000000001</v>
      </c>
      <c r="E16">
        <f t="shared" si="1"/>
        <v>-15.474000000000004</v>
      </c>
      <c r="F16">
        <f t="shared" si="2"/>
        <v>-1</v>
      </c>
      <c r="G16">
        <f t="shared" si="5"/>
        <v>-2</v>
      </c>
      <c r="H16" s="8">
        <f t="shared" si="6"/>
        <v>14.903000000000006</v>
      </c>
      <c r="I16" s="8">
        <f t="shared" si="11"/>
        <v>14.903000000000006</v>
      </c>
      <c r="K16">
        <f t="shared" si="8"/>
        <v>14.903000000000006</v>
      </c>
      <c r="L16">
        <f t="shared" si="9"/>
        <v>0</v>
      </c>
      <c r="M16" s="8">
        <f t="shared" si="12"/>
        <v>-39.381</v>
      </c>
      <c r="N16" s="28" t="str">
        <f>TEXT(B16/86400,CHOOSE(MATCH(B16,{0,60,3600},1),"s ""sec""","m ""min"" s ""sec""","[h] ""hrs"" m ""min"" s ""sec"""))</f>
        <v>2 min 2 sec</v>
      </c>
      <c r="O16" s="28" t="str">
        <f>TEXT(C16/86400,CHOOSE(MATCH(C16,{0,60,3600},1),"s ""sec""","m ""min"" s ""sec""","[h] ""hrs"" m ""min"" s ""sec"""))</f>
        <v>15 sec</v>
      </c>
      <c r="P16" s="28" t="str">
        <f>TEXT(D16/86400,CHOOSE(MATCH(D16,{0,60,3600},1),"s ""sec""","m ""min"" s ""sec""","[h] ""hrs"" m ""min"" s ""sec"""))</f>
        <v>2 min 18 sec</v>
      </c>
    </row>
    <row r="17" spans="1:16" x14ac:dyDescent="0.2">
      <c r="A17" s="1" t="s">
        <v>11</v>
      </c>
      <c r="B17" s="2">
        <v>130.35399999999899</v>
      </c>
      <c r="C17" s="2">
        <f t="shared" si="0"/>
        <v>0.15700000000001069</v>
      </c>
      <c r="D17" s="1">
        <v>130.510999999999</v>
      </c>
      <c r="E17">
        <f t="shared" si="1"/>
        <v>0.15700000000001069</v>
      </c>
      <c r="F17">
        <f t="shared" si="2"/>
        <v>1</v>
      </c>
      <c r="G17">
        <f t="shared" si="5"/>
        <v>0</v>
      </c>
      <c r="H17" s="8">
        <f t="shared" si="6"/>
        <v>-0.15700000000001069</v>
      </c>
      <c r="I17" s="8">
        <f t="shared" si="11"/>
        <v>-7.612000000001018</v>
      </c>
      <c r="K17">
        <f t="shared" si="8"/>
        <v>0</v>
      </c>
      <c r="L17">
        <f t="shared" si="9"/>
        <v>-0.15700000000001069</v>
      </c>
      <c r="M17" s="8">
        <f t="shared" si="12"/>
        <v>-22.764999999998992</v>
      </c>
      <c r="N17" s="28" t="str">
        <f>TEXT(B17/86400,CHOOSE(MATCH(B17,{0,60,3600},1),"s ""sec""","m ""min"" s ""sec""","[h] ""hrs"" m ""min"" s ""sec"""))</f>
        <v>2 min 10 sec</v>
      </c>
      <c r="O17" s="28" t="str">
        <f>TEXT(C17/86400,CHOOSE(MATCH(C17,{0,60,3600},1),"s ""sec""","m ""min"" s ""sec""","[h] ""hrs"" m ""min"" s ""sec"""))</f>
        <v>0 sec</v>
      </c>
      <c r="P17" s="28" t="str">
        <f>TEXT(D17/86400,CHOOSE(MATCH(D17,{0,60,3600},1),"s ""sec""","m ""min"" s ""sec""","[h] ""hrs"" m ""min"" s ""sec"""))</f>
        <v>2 min 11 sec</v>
      </c>
    </row>
    <row r="18" spans="1:16" x14ac:dyDescent="0.2">
      <c r="A18" s="1" t="s">
        <v>11</v>
      </c>
      <c r="B18" s="2">
        <v>132.42500000000001</v>
      </c>
      <c r="C18" s="2">
        <f t="shared" si="0"/>
        <v>0.48099999999999454</v>
      </c>
      <c r="D18" s="1">
        <v>132.90600000000001</v>
      </c>
      <c r="E18">
        <f t="shared" si="1"/>
        <v>0.48099999999999454</v>
      </c>
      <c r="F18">
        <f t="shared" si="2"/>
        <v>1</v>
      </c>
      <c r="G18">
        <f t="shared" si="5"/>
        <v>2</v>
      </c>
      <c r="H18" s="8">
        <f t="shared" si="6"/>
        <v>1.9140000000010104</v>
      </c>
      <c r="I18" s="8">
        <f t="shared" si="11"/>
        <v>1.9140000000010104</v>
      </c>
      <c r="K18">
        <f t="shared" si="8"/>
        <v>1.9140000000010104</v>
      </c>
      <c r="L18">
        <f t="shared" si="9"/>
        <v>0</v>
      </c>
      <c r="M18" s="8">
        <f t="shared" si="12"/>
        <v>5.5409999999999968</v>
      </c>
      <c r="N18" s="28" t="str">
        <f>TEXT(B18/86400,CHOOSE(MATCH(B18,{0,60,3600},1),"s ""sec""","m ""min"" s ""sec""","[h] ""hrs"" m ""min"" s ""sec"""))</f>
        <v>2 min 12 sec</v>
      </c>
      <c r="O18" s="28" t="str">
        <f>TEXT(C18/86400,CHOOSE(MATCH(C18,{0,60,3600},1),"s ""sec""","m ""min"" s ""sec""","[h] ""hrs"" m ""min"" s ""sec"""))</f>
        <v>0 sec</v>
      </c>
      <c r="P18" s="28" t="str">
        <f>TEXT(D18/86400,CHOOSE(MATCH(D18,{0,60,3600},1),"s ""sec""","m ""min"" s ""sec""","[h] ""hrs"" m ""min"" s ""sec"""))</f>
        <v>2 min 13 sec</v>
      </c>
    </row>
    <row r="19" spans="1:16" x14ac:dyDescent="0.2">
      <c r="A19" s="1" t="s">
        <v>11</v>
      </c>
      <c r="B19" s="2">
        <v>138.255</v>
      </c>
      <c r="C19" s="2">
        <f t="shared" si="0"/>
        <v>1.0670000000000073</v>
      </c>
      <c r="D19" s="1">
        <v>139.322</v>
      </c>
      <c r="E19">
        <f t="shared" si="1"/>
        <v>1.0670000000000073</v>
      </c>
      <c r="F19">
        <f t="shared" si="2"/>
        <v>1</v>
      </c>
      <c r="G19">
        <f t="shared" si="5"/>
        <v>2</v>
      </c>
      <c r="H19" s="8">
        <f t="shared" si="6"/>
        <v>5.3489999999999895</v>
      </c>
      <c r="I19" s="8">
        <f t="shared" si="11"/>
        <v>5.3489999999999895</v>
      </c>
      <c r="K19">
        <f t="shared" si="8"/>
        <v>5.3489999999999895</v>
      </c>
      <c r="L19">
        <f t="shared" si="9"/>
        <v>0</v>
      </c>
      <c r="M19" s="8">
        <f t="shared" si="12"/>
        <v>-7.7440000000009945</v>
      </c>
      <c r="N19" s="28" t="str">
        <f>TEXT(B19/86400,CHOOSE(MATCH(B19,{0,60,3600},1),"s ""sec""","m ""min"" s ""sec""","[h] ""hrs"" m ""min"" s ""sec"""))</f>
        <v>2 min 18 sec</v>
      </c>
      <c r="O19" s="28" t="str">
        <f>TEXT(C19/86400,CHOOSE(MATCH(C19,{0,60,3600},1),"s ""sec""","m ""min"" s ""sec""","[h] ""hrs"" m ""min"" s ""sec"""))</f>
        <v>1 sec</v>
      </c>
      <c r="P19" s="28" t="str">
        <f>TEXT(D19/86400,CHOOSE(MATCH(D19,{0,60,3600},1),"s ""sec""","m ""min"" s ""sec""","[h] ""hrs"" m ""min"" s ""sec"""))</f>
        <v>2 min 19 sec</v>
      </c>
    </row>
    <row r="20" spans="1:16" x14ac:dyDescent="0.2">
      <c r="A20" s="1" t="s">
        <v>12</v>
      </c>
      <c r="B20" s="2">
        <v>138.547</v>
      </c>
      <c r="C20" s="2">
        <f t="shared" si="0"/>
        <v>2.9449999999999932</v>
      </c>
      <c r="D20" s="1">
        <v>141.49199999999999</v>
      </c>
      <c r="E20">
        <f t="shared" si="1"/>
        <v>-2.9449999999999932</v>
      </c>
      <c r="F20">
        <f t="shared" si="2"/>
        <v>-1</v>
      </c>
      <c r="G20">
        <f t="shared" si="5"/>
        <v>0</v>
      </c>
      <c r="H20" s="8">
        <f t="shared" si="6"/>
        <v>-0.77500000000000568</v>
      </c>
      <c r="I20" s="8">
        <f t="shared" si="11"/>
        <v>-0.77500000000000568</v>
      </c>
      <c r="K20">
        <f t="shared" si="8"/>
        <v>0</v>
      </c>
      <c r="L20">
        <f t="shared" si="9"/>
        <v>-0.77500000000000568</v>
      </c>
      <c r="M20" s="8">
        <f t="shared" si="12"/>
        <v>-5.6409999999999911</v>
      </c>
      <c r="N20" s="28" t="str">
        <f>TEXT(B20/86400,CHOOSE(MATCH(B20,{0,60,3600},1),"s ""sec""","m ""min"" s ""sec""","[h] ""hrs"" m ""min"" s ""sec"""))</f>
        <v>2 min 19 sec</v>
      </c>
      <c r="O20" s="28" t="str">
        <f>TEXT(C20/86400,CHOOSE(MATCH(C20,{0,60,3600},1),"s ""sec""","m ""min"" s ""sec""","[h] ""hrs"" m ""min"" s ""sec"""))</f>
        <v>3 sec</v>
      </c>
      <c r="P20" s="28" t="str">
        <f>TEXT(D20/86400,CHOOSE(MATCH(D20,{0,60,3600},1),"s ""sec""","m ""min"" s ""sec""","[h] ""hrs"" m ""min"" s ""sec"""))</f>
        <v>2 min 21 sec</v>
      </c>
    </row>
    <row r="21" spans="1:16" x14ac:dyDescent="0.2">
      <c r="A21" s="1" t="s">
        <v>12</v>
      </c>
      <c r="B21" s="2">
        <v>140.36799999999999</v>
      </c>
      <c r="C21" s="2">
        <f t="shared" si="0"/>
        <v>1.5200000000000102</v>
      </c>
      <c r="D21" s="1">
        <v>141.88800000000001</v>
      </c>
      <c r="E21">
        <f t="shared" si="1"/>
        <v>-1.5200000000000102</v>
      </c>
      <c r="F21">
        <f t="shared" si="2"/>
        <v>-1</v>
      </c>
      <c r="G21">
        <f t="shared" si="5"/>
        <v>-2</v>
      </c>
      <c r="H21" s="8">
        <f t="shared" si="6"/>
        <v>-1.1239999999999952</v>
      </c>
      <c r="I21" s="8">
        <f t="shared" si="11"/>
        <v>-1.1239999999999952</v>
      </c>
      <c r="K21">
        <f t="shared" si="8"/>
        <v>0</v>
      </c>
      <c r="L21">
        <f t="shared" si="9"/>
        <v>-1.1239999999999952</v>
      </c>
      <c r="M21" s="8">
        <f t="shared" si="12"/>
        <v>-1.0459999999999923</v>
      </c>
      <c r="N21" s="28" t="str">
        <f>TEXT(B21/86400,CHOOSE(MATCH(B21,{0,60,3600},1),"s ""sec""","m ""min"" s ""sec""","[h] ""hrs"" m ""min"" s ""sec"""))</f>
        <v>2 min 20 sec</v>
      </c>
      <c r="O21" s="28" t="str">
        <f>TEXT(C21/86400,CHOOSE(MATCH(C21,{0,60,3600},1),"s ""sec""","m ""min"" s ""sec""","[h] ""hrs"" m ""min"" s ""sec"""))</f>
        <v>2 sec</v>
      </c>
      <c r="P21" s="28" t="str">
        <f>TEXT(D21/86400,CHOOSE(MATCH(D21,{0,60,3600},1),"s ""sec""","m ""min"" s ""sec""","[h] ""hrs"" m ""min"" s ""sec"""))</f>
        <v>2 min 22 sec</v>
      </c>
    </row>
    <row r="22" spans="1:16" x14ac:dyDescent="0.2">
      <c r="A22" s="1" t="s">
        <v>11</v>
      </c>
      <c r="B22" s="2">
        <v>141.99100000000001</v>
      </c>
      <c r="C22" s="2">
        <f t="shared" si="0"/>
        <v>0.52000000000001023</v>
      </c>
      <c r="D22" s="1">
        <v>142.51100000000002</v>
      </c>
      <c r="E22">
        <f t="shared" si="1"/>
        <v>0.52000000000001023</v>
      </c>
      <c r="F22">
        <f t="shared" si="2"/>
        <v>1</v>
      </c>
      <c r="G22">
        <f t="shared" si="5"/>
        <v>0</v>
      </c>
      <c r="H22" s="8">
        <f t="shared" si="6"/>
        <v>0.10300000000000864</v>
      </c>
      <c r="I22" s="8">
        <f t="shared" si="11"/>
        <v>0.10300000000000864</v>
      </c>
      <c r="K22">
        <f t="shared" si="8"/>
        <v>0.10300000000000864</v>
      </c>
      <c r="L22">
        <f t="shared" si="9"/>
        <v>0</v>
      </c>
      <c r="M22" s="8">
        <f t="shared" si="12"/>
        <v>-0.49900000000002365</v>
      </c>
      <c r="N22" s="28" t="str">
        <f>TEXT(B22/86400,CHOOSE(MATCH(B22,{0,60,3600},1),"s ""sec""","m ""min"" s ""sec""","[h] ""hrs"" m ""min"" s ""sec"""))</f>
        <v>2 min 22 sec</v>
      </c>
      <c r="O22" s="28" t="str">
        <f>TEXT(C22/86400,CHOOSE(MATCH(C22,{0,60,3600},1),"s ""sec""","m ""min"" s ""sec""","[h] ""hrs"" m ""min"" s ""sec"""))</f>
        <v>1 sec</v>
      </c>
      <c r="P22" s="28" t="str">
        <f>TEXT(D22/86400,CHOOSE(MATCH(D22,{0,60,3600},1),"s ""sec""","m ""min"" s ""sec""","[h] ""hrs"" m ""min"" s ""sec"""))</f>
        <v>2 min 23 sec</v>
      </c>
    </row>
    <row r="23" spans="1:16" x14ac:dyDescent="0.2">
      <c r="A23" s="1" t="s">
        <v>11</v>
      </c>
      <c r="B23" s="2">
        <v>142.148</v>
      </c>
      <c r="C23" s="2">
        <f t="shared" si="0"/>
        <v>0.35800000000000409</v>
      </c>
      <c r="D23" s="1">
        <v>142.506</v>
      </c>
      <c r="E23">
        <f t="shared" si="1"/>
        <v>0.35800000000000409</v>
      </c>
      <c r="F23">
        <f t="shared" si="2"/>
        <v>1</v>
      </c>
      <c r="G23">
        <f t="shared" si="5"/>
        <v>2</v>
      </c>
      <c r="H23" s="8">
        <f t="shared" si="6"/>
        <v>-0.35800000000000409</v>
      </c>
      <c r="I23" s="8">
        <f t="shared" si="11"/>
        <v>-0.36300000000002797</v>
      </c>
      <c r="K23">
        <f t="shared" si="8"/>
        <v>0</v>
      </c>
      <c r="L23">
        <f t="shared" si="9"/>
        <v>-0.35800000000000409</v>
      </c>
      <c r="M23" s="8">
        <f t="shared" si="12"/>
        <v>-0.25999999999999091</v>
      </c>
      <c r="N23" s="28" t="str">
        <f>TEXT(B23/86400,CHOOSE(MATCH(B23,{0,60,3600},1),"s ""sec""","m ""min"" s ""sec""","[h] ""hrs"" m ""min"" s ""sec"""))</f>
        <v>2 min 22 sec</v>
      </c>
      <c r="O23" s="28" t="str">
        <f>TEXT(C23/86400,CHOOSE(MATCH(C23,{0,60,3600},1),"s ""sec""","m ""min"" s ""sec""","[h] ""hrs"" m ""min"" s ""sec"""))</f>
        <v>0 sec</v>
      </c>
      <c r="P23" s="28" t="str">
        <f>TEXT(D23/86400,CHOOSE(MATCH(D23,{0,60,3600},1),"s ""sec""","m ""min"" s ""sec""","[h] ""hrs"" m ""min"" s ""sec"""))</f>
        <v>2 min 23 sec</v>
      </c>
    </row>
    <row r="24" spans="1:16" x14ac:dyDescent="0.2">
      <c r="A24" s="1" t="s">
        <v>11</v>
      </c>
      <c r="B24" s="2">
        <v>142.76599999999999</v>
      </c>
      <c r="C24" s="2">
        <f t="shared" si="0"/>
        <v>0.39699999999999136</v>
      </c>
      <c r="D24" s="1">
        <v>143.16299999999998</v>
      </c>
      <c r="E24">
        <f t="shared" si="1"/>
        <v>0.39699999999999136</v>
      </c>
      <c r="F24">
        <f t="shared" si="2"/>
        <v>1</v>
      </c>
      <c r="G24">
        <f t="shared" si="5"/>
        <v>2</v>
      </c>
      <c r="H24" s="8">
        <f t="shared" si="6"/>
        <v>0.25999999999999091</v>
      </c>
      <c r="I24" s="8">
        <f t="shared" si="11"/>
        <v>0.25999999999999091</v>
      </c>
      <c r="K24">
        <f t="shared" si="8"/>
        <v>0.25999999999999091</v>
      </c>
      <c r="L24">
        <f t="shared" si="9"/>
        <v>0</v>
      </c>
      <c r="M24" s="8">
        <f t="shared" si="12"/>
        <v>-0.25499999999996703</v>
      </c>
      <c r="N24" s="28" t="str">
        <f>TEXT(B24/86400,CHOOSE(MATCH(B24,{0,60,3600},1),"s ""sec""","m ""min"" s ""sec""","[h] ""hrs"" m ""min"" s ""sec"""))</f>
        <v>2 min 23 sec</v>
      </c>
      <c r="O24" s="28" t="str">
        <f>TEXT(C24/86400,CHOOSE(MATCH(C24,{0,60,3600},1),"s ""sec""","m ""min"" s ""sec""","[h] ""hrs"" m ""min"" s ""sec"""))</f>
        <v>0 sec</v>
      </c>
      <c r="P24" s="28" t="str">
        <f>TEXT(D24/86400,CHOOSE(MATCH(D24,{0,60,3600},1),"s ""sec""","m ""min"" s ""sec""","[h] ""hrs"" m ""min"" s ""sec"""))</f>
        <v>2 min 23 sec</v>
      </c>
    </row>
    <row r="25" spans="1:16" x14ac:dyDescent="0.2">
      <c r="A25" s="1" t="s">
        <v>11</v>
      </c>
      <c r="B25" s="2">
        <v>143.471</v>
      </c>
      <c r="C25" s="2">
        <f t="shared" si="0"/>
        <v>0.53999999999999204</v>
      </c>
      <c r="D25" s="1">
        <v>144.011</v>
      </c>
      <c r="E25">
        <f t="shared" si="1"/>
        <v>0.53999999999999204</v>
      </c>
      <c r="F25">
        <f t="shared" si="2"/>
        <v>1</v>
      </c>
      <c r="G25">
        <f t="shared" si="5"/>
        <v>2</v>
      </c>
      <c r="H25" s="8">
        <f t="shared" si="6"/>
        <v>0.30800000000002115</v>
      </c>
      <c r="I25" s="8">
        <f t="shared" si="11"/>
        <v>0.30800000000002115</v>
      </c>
      <c r="K25">
        <f t="shared" si="8"/>
        <v>0.30800000000002115</v>
      </c>
      <c r="L25">
        <f t="shared" si="9"/>
        <v>0</v>
      </c>
      <c r="M25" s="8">
        <f t="shared" si="12"/>
        <v>-0.96500000000000341</v>
      </c>
      <c r="N25" s="28" t="str">
        <f>TEXT(B25/86400,CHOOSE(MATCH(B25,{0,60,3600},1),"s ""sec""","m ""min"" s ""sec""","[h] ""hrs"" m ""min"" s ""sec"""))</f>
        <v>2 min 23 sec</v>
      </c>
      <c r="O25" s="28" t="str">
        <f>TEXT(C25/86400,CHOOSE(MATCH(C25,{0,60,3600},1),"s ""sec""","m ""min"" s ""sec""","[h] ""hrs"" m ""min"" s ""sec"""))</f>
        <v>1 sec</v>
      </c>
      <c r="P25" s="28" t="str">
        <f>TEXT(D25/86400,CHOOSE(MATCH(D25,{0,60,3600},1),"s ""sec""","m ""min"" s ""sec""","[h] ""hrs"" m ""min"" s ""sec"""))</f>
        <v>2 min 24 sec</v>
      </c>
    </row>
    <row r="26" spans="1:16" x14ac:dyDescent="0.2">
      <c r="A26" s="1" t="s">
        <v>12</v>
      </c>
      <c r="B26" s="2">
        <v>144.30799999999999</v>
      </c>
      <c r="C26" s="2">
        <f t="shared" si="0"/>
        <v>3.8340000000000032</v>
      </c>
      <c r="D26" s="1">
        <v>148.142</v>
      </c>
      <c r="E26">
        <f t="shared" si="1"/>
        <v>-3.8340000000000032</v>
      </c>
      <c r="F26">
        <f t="shared" si="2"/>
        <v>-1</v>
      </c>
      <c r="G26">
        <f t="shared" si="5"/>
        <v>0</v>
      </c>
      <c r="H26" s="8">
        <f t="shared" si="6"/>
        <v>0.29699999999999704</v>
      </c>
      <c r="I26" s="8">
        <f t="shared" si="11"/>
        <v>0.29699999999999704</v>
      </c>
      <c r="K26">
        <f t="shared" si="8"/>
        <v>0.29699999999999704</v>
      </c>
      <c r="L26">
        <f t="shared" si="9"/>
        <v>0</v>
      </c>
      <c r="M26" s="8">
        <f t="shared" si="12"/>
        <v>-1.1450000000000102</v>
      </c>
      <c r="N26" s="28" t="str">
        <f>TEXT(B26/86400,CHOOSE(MATCH(B26,{0,60,3600},1),"s ""sec""","m ""min"" s ""sec""","[h] ""hrs"" m ""min"" s ""sec"""))</f>
        <v>2 min 24 sec</v>
      </c>
      <c r="O26" s="28" t="str">
        <f>TEXT(C26/86400,CHOOSE(MATCH(C26,{0,60,3600},1),"s ""sec""","m ""min"" s ""sec""","[h] ""hrs"" m ""min"" s ""sec"""))</f>
        <v>4 sec</v>
      </c>
      <c r="P26" s="28" t="str">
        <f>TEXT(D26/86400,CHOOSE(MATCH(D26,{0,60,3600},1),"s ""sec""","m ""min"" s ""sec""","[h] ""hrs"" m ""min"" s ""sec"""))</f>
        <v>2 min 28 sec</v>
      </c>
    </row>
    <row r="27" spans="1:16" x14ac:dyDescent="0.2">
      <c r="A27" s="1" t="s">
        <v>11</v>
      </c>
      <c r="B27" s="2">
        <v>146.011</v>
      </c>
      <c r="C27" s="2">
        <f t="shared" si="0"/>
        <v>0.11000000000001364</v>
      </c>
      <c r="D27" s="1">
        <v>146.12100000000001</v>
      </c>
      <c r="E27">
        <f t="shared" si="1"/>
        <v>0.11000000000001364</v>
      </c>
      <c r="F27">
        <f t="shared" si="2"/>
        <v>1</v>
      </c>
      <c r="G27">
        <f t="shared" si="5"/>
        <v>0</v>
      </c>
      <c r="H27" s="8">
        <f t="shared" si="6"/>
        <v>-0.11000000000001364</v>
      </c>
      <c r="I27" s="8">
        <f t="shared" si="11"/>
        <v>-2.1310000000000002</v>
      </c>
      <c r="K27">
        <f t="shared" si="8"/>
        <v>0</v>
      </c>
      <c r="L27">
        <f t="shared" si="9"/>
        <v>-0.11000000000001364</v>
      </c>
      <c r="M27" s="8">
        <f t="shared" si="12"/>
        <v>-2</v>
      </c>
      <c r="N27" s="28" t="str">
        <f>TEXT(B27/86400,CHOOSE(MATCH(B27,{0,60,3600},1),"s ""sec""","m ""min"" s ""sec""","[h] ""hrs"" m ""min"" s ""sec"""))</f>
        <v>2 min 26 sec</v>
      </c>
      <c r="O27" s="28" t="str">
        <f>TEXT(C27/86400,CHOOSE(MATCH(C27,{0,60,3600},1),"s ""sec""","m ""min"" s ""sec""","[h] ""hrs"" m ""min"" s ""sec"""))</f>
        <v>0 sec</v>
      </c>
      <c r="P27" s="28" t="str">
        <f>TEXT(D27/86400,CHOOSE(MATCH(D27,{0,60,3600},1),"s ""sec""","m ""min"" s ""sec""","[h] ""hrs"" m ""min"" s ""sec"""))</f>
        <v>2 min 26 sec</v>
      </c>
    </row>
    <row r="28" spans="1:16" x14ac:dyDescent="0.2">
      <c r="A28" s="1" t="s">
        <v>11</v>
      </c>
      <c r="B28" s="2">
        <v>146.779</v>
      </c>
      <c r="C28" s="2">
        <f t="shared" si="0"/>
        <v>0.11099999999999</v>
      </c>
      <c r="D28" s="1">
        <v>146.88999999999999</v>
      </c>
      <c r="E28">
        <f t="shared" si="1"/>
        <v>0.11099999999999</v>
      </c>
      <c r="F28">
        <f t="shared" si="2"/>
        <v>1</v>
      </c>
      <c r="G28">
        <f t="shared" si="5"/>
        <v>2</v>
      </c>
      <c r="H28" s="8">
        <f t="shared" si="6"/>
        <v>0.65799999999998704</v>
      </c>
      <c r="I28" s="8">
        <f t="shared" si="11"/>
        <v>0.65799999999998704</v>
      </c>
      <c r="K28">
        <f t="shared" si="8"/>
        <v>0.65799999999998704</v>
      </c>
      <c r="L28">
        <f t="shared" si="9"/>
        <v>0</v>
      </c>
      <c r="M28" s="8">
        <f t="shared" si="12"/>
        <v>1.3629999999999995</v>
      </c>
      <c r="N28" s="28" t="str">
        <f>TEXT(B28/86400,CHOOSE(MATCH(B28,{0,60,3600},1),"s ""sec""","m ""min"" s ""sec""","[h] ""hrs"" m ""min"" s ""sec"""))</f>
        <v>2 min 27 sec</v>
      </c>
      <c r="O28" s="28" t="str">
        <f>TEXT(C28/86400,CHOOSE(MATCH(C28,{0,60,3600},1),"s ""sec""","m ""min"" s ""sec""","[h] ""hrs"" m ""min"" s ""sec"""))</f>
        <v>0 sec</v>
      </c>
      <c r="P28" s="28" t="str">
        <f>TEXT(D28/86400,CHOOSE(MATCH(D28,{0,60,3600},1),"s ""sec""","m ""min"" s ""sec""","[h] ""hrs"" m ""min"" s ""sec"""))</f>
        <v>2 min 27 sec</v>
      </c>
    </row>
    <row r="29" spans="1:16" x14ac:dyDescent="0.2">
      <c r="A29" s="1" t="s">
        <v>11</v>
      </c>
      <c r="B29" s="2">
        <v>147.19899999999899</v>
      </c>
      <c r="C29" s="2">
        <f t="shared" si="0"/>
        <v>0.19599999999999795</v>
      </c>
      <c r="D29" s="1">
        <v>147.39499999999899</v>
      </c>
      <c r="E29">
        <f t="shared" si="1"/>
        <v>0.19599999999999795</v>
      </c>
      <c r="F29">
        <f t="shared" si="2"/>
        <v>1</v>
      </c>
      <c r="G29">
        <f t="shared" si="5"/>
        <v>2</v>
      </c>
      <c r="H29" s="8">
        <f t="shared" si="6"/>
        <v>0.30899999999900274</v>
      </c>
      <c r="I29" s="8">
        <f t="shared" si="11"/>
        <v>0.30899999999900274</v>
      </c>
      <c r="K29">
        <f t="shared" si="8"/>
        <v>0.30899999999900274</v>
      </c>
      <c r="L29">
        <f t="shared" si="9"/>
        <v>0</v>
      </c>
      <c r="M29" s="8">
        <f t="shared" si="12"/>
        <v>-1.0779999999989798</v>
      </c>
      <c r="N29" s="28" t="str">
        <f>TEXT(B29/86400,CHOOSE(MATCH(B29,{0,60,3600},1),"s ""sec""","m ""min"" s ""sec""","[h] ""hrs"" m ""min"" s ""sec"""))</f>
        <v>2 min 27 sec</v>
      </c>
      <c r="O29" s="28" t="str">
        <f>TEXT(C29/86400,CHOOSE(MATCH(C29,{0,60,3600},1),"s ""sec""","m ""min"" s ""sec""","[h] ""hrs"" m ""min"" s ""sec"""))</f>
        <v>0 sec</v>
      </c>
      <c r="P29" s="28" t="str">
        <f>TEXT(D29/86400,CHOOSE(MATCH(D29,{0,60,3600},1),"s ""sec""","m ""min"" s ""sec""","[h] ""hrs"" m ""min"" s ""sec"""))</f>
        <v>2 min 27 sec</v>
      </c>
    </row>
    <row r="30" spans="1:16" x14ac:dyDescent="0.2">
      <c r="A30" s="1" t="s">
        <v>12</v>
      </c>
      <c r="B30" s="2">
        <v>149.143</v>
      </c>
      <c r="C30" s="2">
        <f t="shared" si="0"/>
        <v>16.305000000000007</v>
      </c>
      <c r="D30" s="1">
        <v>165.44800000000001</v>
      </c>
      <c r="E30">
        <f t="shared" si="1"/>
        <v>-16.305000000000007</v>
      </c>
      <c r="F30">
        <f t="shared" si="2"/>
        <v>-1</v>
      </c>
      <c r="G30">
        <f t="shared" si="5"/>
        <v>0</v>
      </c>
      <c r="H30" s="8">
        <f t="shared" si="6"/>
        <v>1.7480000000010136</v>
      </c>
      <c r="I30" s="8">
        <f t="shared" si="11"/>
        <v>1.7480000000010136</v>
      </c>
      <c r="K30">
        <f t="shared" si="8"/>
        <v>1.7480000000010136</v>
      </c>
      <c r="L30">
        <f t="shared" si="9"/>
        <v>0</v>
      </c>
      <c r="M30" s="8">
        <f t="shared" si="12"/>
        <v>-2.2530000000000143</v>
      </c>
      <c r="N30" s="28" t="str">
        <f>TEXT(B30/86400,CHOOSE(MATCH(B30,{0,60,3600},1),"s ""sec""","m ""min"" s ""sec""","[h] ""hrs"" m ""min"" s ""sec"""))</f>
        <v>2 min 29 sec</v>
      </c>
      <c r="O30" s="28" t="str">
        <f>TEXT(C30/86400,CHOOSE(MATCH(C30,{0,60,3600},1),"s ""sec""","m ""min"" s ""sec""","[h] ""hrs"" m ""min"" s ""sec"""))</f>
        <v>16 sec</v>
      </c>
      <c r="P30" s="28" t="str">
        <f>TEXT(D30/86400,CHOOSE(MATCH(D30,{0,60,3600},1),"s ""sec""","m ""min"" s ""sec""","[h] ""hrs"" m ""min"" s ""sec"""))</f>
        <v>2 min 45 sec</v>
      </c>
    </row>
    <row r="31" spans="1:16" x14ac:dyDescent="0.2">
      <c r="A31" s="1" t="s">
        <v>11</v>
      </c>
      <c r="B31" s="2">
        <v>149.6</v>
      </c>
      <c r="C31" s="2">
        <f t="shared" si="0"/>
        <v>0.10099999999999909</v>
      </c>
      <c r="D31" s="1">
        <v>149.70099999999999</v>
      </c>
      <c r="E31">
        <f t="shared" si="1"/>
        <v>0.10099999999999909</v>
      </c>
      <c r="F31">
        <f t="shared" si="2"/>
        <v>1</v>
      </c>
      <c r="G31">
        <f t="shared" si="5"/>
        <v>0</v>
      </c>
      <c r="H31" s="8">
        <f t="shared" si="6"/>
        <v>-0.10099999999999909</v>
      </c>
      <c r="I31" s="8">
        <f t="shared" si="11"/>
        <v>-15.848000000000013</v>
      </c>
      <c r="K31">
        <f t="shared" si="8"/>
        <v>0</v>
      </c>
      <c r="L31">
        <f t="shared" si="9"/>
        <v>-0.10099999999999909</v>
      </c>
      <c r="M31" s="8">
        <f t="shared" si="12"/>
        <v>-2.2050000000010073</v>
      </c>
      <c r="N31" s="28" t="str">
        <f>TEXT(B31/86400,CHOOSE(MATCH(B31,{0,60,3600},1),"s ""sec""","m ""min"" s ""sec""","[h] ""hrs"" m ""min"" s ""sec"""))</f>
        <v>2 min 30 sec</v>
      </c>
      <c r="O31" s="28" t="str">
        <f>TEXT(C31/86400,CHOOSE(MATCH(C31,{0,60,3600},1),"s ""sec""","m ""min"" s ""sec""","[h] ""hrs"" m ""min"" s ""sec"""))</f>
        <v>0 sec</v>
      </c>
      <c r="P31" s="28" t="str">
        <f>TEXT(D31/86400,CHOOSE(MATCH(D31,{0,60,3600},1),"s ""sec""","m ""min"" s ""sec""","[h] ""hrs"" m ""min"" s ""sec"""))</f>
        <v>2 min 30 sec</v>
      </c>
    </row>
    <row r="32" spans="1:16" x14ac:dyDescent="0.2">
      <c r="A32" s="1" t="s">
        <v>12</v>
      </c>
      <c r="B32" s="2">
        <v>165.62799999999999</v>
      </c>
      <c r="C32" s="2">
        <f t="shared" si="0"/>
        <v>0.23099999999999454</v>
      </c>
      <c r="D32" s="1">
        <v>165.85899999999998</v>
      </c>
      <c r="E32">
        <f t="shared" si="1"/>
        <v>-0.23099999999999454</v>
      </c>
      <c r="F32">
        <f t="shared" si="2"/>
        <v>-1</v>
      </c>
      <c r="G32">
        <f t="shared" si="5"/>
        <v>0</v>
      </c>
      <c r="H32" s="8">
        <f t="shared" si="6"/>
        <v>15.926999999999992</v>
      </c>
      <c r="I32" s="8">
        <f t="shared" si="11"/>
        <v>15.926999999999992</v>
      </c>
      <c r="K32">
        <f t="shared" si="8"/>
        <v>15.926999999999992</v>
      </c>
      <c r="L32">
        <f t="shared" si="9"/>
        <v>0</v>
      </c>
      <c r="M32" s="8">
        <f t="shared" si="12"/>
        <v>-0.1799999999999784</v>
      </c>
      <c r="N32" s="28" t="str">
        <f>TEXT(B32/86400,CHOOSE(MATCH(B32,{0,60,3600},1),"s ""sec""","m ""min"" s ""sec""","[h] ""hrs"" m ""min"" s ""sec"""))</f>
        <v>2 min 46 sec</v>
      </c>
      <c r="O32" s="28" t="str">
        <f>TEXT(C32/86400,CHOOSE(MATCH(C32,{0,60,3600},1),"s ""sec""","m ""min"" s ""sec""","[h] ""hrs"" m ""min"" s ""sec"""))</f>
        <v>0 sec</v>
      </c>
      <c r="P32" s="28" t="str">
        <f>TEXT(D32/86400,CHOOSE(MATCH(D32,{0,60,3600},1),"s ""sec""","m ""min"" s ""sec""","[h] ""hrs"" m ""min"" s ""sec"""))</f>
        <v>2 min 46 sec</v>
      </c>
    </row>
    <row r="33" spans="1:16" x14ac:dyDescent="0.2">
      <c r="A33" s="1" t="s">
        <v>12</v>
      </c>
      <c r="B33" s="2">
        <v>166.489</v>
      </c>
      <c r="C33" s="2">
        <f t="shared" si="0"/>
        <v>3.3530000000000086</v>
      </c>
      <c r="D33" s="1">
        <v>169.84200000000001</v>
      </c>
      <c r="E33">
        <f t="shared" si="1"/>
        <v>-3.3530000000000086</v>
      </c>
      <c r="F33">
        <f t="shared" si="2"/>
        <v>-1</v>
      </c>
      <c r="G33">
        <f t="shared" si="5"/>
        <v>-2</v>
      </c>
      <c r="H33" s="8">
        <f t="shared" si="6"/>
        <v>0.63000000000002387</v>
      </c>
      <c r="I33" s="8">
        <f t="shared" si="11"/>
        <v>0.63000000000002387</v>
      </c>
      <c r="K33">
        <f t="shared" si="8"/>
        <v>0.63000000000002387</v>
      </c>
      <c r="L33">
        <f t="shared" si="9"/>
        <v>0</v>
      </c>
      <c r="M33" s="8">
        <f t="shared" si="12"/>
        <v>-16.788000000000011</v>
      </c>
      <c r="N33" s="28" t="str">
        <f>TEXT(B33/86400,CHOOSE(MATCH(B33,{0,60,3600},1),"s ""sec""","m ""min"" s ""sec""","[h] ""hrs"" m ""min"" s ""sec"""))</f>
        <v>2 min 46 sec</v>
      </c>
      <c r="O33" s="28" t="str">
        <f>TEXT(C33/86400,CHOOSE(MATCH(C33,{0,60,3600},1),"s ""sec""","m ""min"" s ""sec""","[h] ""hrs"" m ""min"" s ""sec"""))</f>
        <v>3 sec</v>
      </c>
      <c r="P33" s="28" t="str">
        <f>TEXT(D33/86400,CHOOSE(MATCH(D33,{0,60,3600},1),"s ""sec""","m ""min"" s ""sec""","[h] ""hrs"" m ""min"" s ""sec"""))</f>
        <v>2 min 50 sec</v>
      </c>
    </row>
    <row r="34" spans="1:16" x14ac:dyDescent="0.2">
      <c r="A34" s="1" t="s">
        <v>12</v>
      </c>
      <c r="B34" s="2">
        <v>172.01</v>
      </c>
      <c r="C34" s="2">
        <f t="shared" si="0"/>
        <v>17.981999999999999</v>
      </c>
      <c r="D34" s="1">
        <v>189.99199999999999</v>
      </c>
      <c r="E34">
        <f t="shared" si="1"/>
        <v>-17.981999999999999</v>
      </c>
      <c r="F34">
        <f t="shared" si="2"/>
        <v>-1</v>
      </c>
      <c r="G34">
        <f t="shared" si="5"/>
        <v>-2</v>
      </c>
      <c r="H34" s="8">
        <f t="shared" si="6"/>
        <v>2.1679999999999779</v>
      </c>
      <c r="I34" s="8">
        <f t="shared" si="11"/>
        <v>2.1679999999999779</v>
      </c>
      <c r="K34">
        <f t="shared" si="8"/>
        <v>2.1679999999999779</v>
      </c>
      <c r="L34">
        <f t="shared" si="9"/>
        <v>0</v>
      </c>
      <c r="M34" s="8">
        <f t="shared" si="12"/>
        <v>-6.1510000000000105</v>
      </c>
      <c r="N34" s="28" t="str">
        <f>TEXT(B34/86400,CHOOSE(MATCH(B34,{0,60,3600},1),"s ""sec""","m ""min"" s ""sec""","[h] ""hrs"" m ""min"" s ""sec"""))</f>
        <v>2 min 52 sec</v>
      </c>
      <c r="O34" s="28" t="str">
        <f>TEXT(C34/86400,CHOOSE(MATCH(C34,{0,60,3600},1),"s ""sec""","m ""min"" s ""sec""","[h] ""hrs"" m ""min"" s ""sec"""))</f>
        <v>18 sec</v>
      </c>
      <c r="P34" s="28" t="str">
        <f>TEXT(D34/86400,CHOOSE(MATCH(D34,{0,60,3600},1),"s ""sec""","m ""min"" s ""sec""","[h] ""hrs"" m ""min"" s ""sec"""))</f>
        <v>3 min 10 sec</v>
      </c>
    </row>
    <row r="35" spans="1:16" x14ac:dyDescent="0.2">
      <c r="A35" s="1" t="s">
        <v>11</v>
      </c>
      <c r="B35" s="2">
        <v>190.547</v>
      </c>
      <c r="C35" s="2">
        <f t="shared" si="0"/>
        <v>2.4449999999999932</v>
      </c>
      <c r="D35" s="1">
        <v>192.99199999999999</v>
      </c>
      <c r="E35">
        <f t="shared" si="1"/>
        <v>2.4449999999999932</v>
      </c>
      <c r="F35">
        <f t="shared" si="2"/>
        <v>1</v>
      </c>
      <c r="G35">
        <f t="shared" si="5"/>
        <v>0</v>
      </c>
      <c r="H35" s="8">
        <f t="shared" si="6"/>
        <v>0.55500000000000682</v>
      </c>
      <c r="I35" s="8">
        <f t="shared" si="11"/>
        <v>0.55500000000000682</v>
      </c>
      <c r="K35">
        <f t="shared" si="8"/>
        <v>0.55500000000000682</v>
      </c>
      <c r="L35">
        <f t="shared" si="9"/>
        <v>0</v>
      </c>
      <c r="M35" s="8">
        <f t="shared" si="12"/>
        <v>-20.704999999999984</v>
      </c>
      <c r="N35" s="28" t="str">
        <f>TEXT(B35/86400,CHOOSE(MATCH(B35,{0,60,3600},1),"s ""sec""","m ""min"" s ""sec""","[h] ""hrs"" m ""min"" s ""sec"""))</f>
        <v>3 min 11 sec</v>
      </c>
      <c r="O35" s="28" t="str">
        <f>TEXT(C35/86400,CHOOSE(MATCH(C35,{0,60,3600},1),"s ""sec""","m ""min"" s ""sec""","[h] ""hrs"" m ""min"" s ""sec"""))</f>
        <v>2 sec</v>
      </c>
      <c r="P35" s="28" t="str">
        <f>TEXT(D35/86400,CHOOSE(MATCH(D35,{0,60,3600},1),"s ""sec""","m ""min"" s ""sec""","[h] ""hrs"" m ""min"" s ""sec"""))</f>
        <v>3 min 13 sec</v>
      </c>
    </row>
    <row r="36" spans="1:16" x14ac:dyDescent="0.2">
      <c r="A36" s="1" t="s">
        <v>12</v>
      </c>
      <c r="B36" s="2">
        <v>192.16900000000001</v>
      </c>
      <c r="C36" s="2">
        <f t="shared" si="0"/>
        <v>13.412000000000006</v>
      </c>
      <c r="D36" s="1">
        <v>205.58100000000002</v>
      </c>
      <c r="E36">
        <f t="shared" si="1"/>
        <v>-13.412000000000006</v>
      </c>
      <c r="F36">
        <f t="shared" si="2"/>
        <v>-1</v>
      </c>
      <c r="G36">
        <f t="shared" si="5"/>
        <v>0</v>
      </c>
      <c r="H36" s="8">
        <f t="shared" si="6"/>
        <v>-0.82299999999997908</v>
      </c>
      <c r="I36" s="8">
        <f t="shared" si="11"/>
        <v>-0.82299999999997908</v>
      </c>
      <c r="K36">
        <f t="shared" si="8"/>
        <v>0</v>
      </c>
      <c r="L36">
        <f t="shared" si="9"/>
        <v>-0.82299999999997908</v>
      </c>
      <c r="M36" s="8">
        <f t="shared" si="12"/>
        <v>-2.1770000000000209</v>
      </c>
      <c r="N36" s="28" t="str">
        <f>TEXT(B36/86400,CHOOSE(MATCH(B36,{0,60,3600},1),"s ""sec""","m ""min"" s ""sec""","[h] ""hrs"" m ""min"" s ""sec"""))</f>
        <v>3 min 12 sec</v>
      </c>
      <c r="O36" s="28" t="str">
        <f>TEXT(C36/86400,CHOOSE(MATCH(C36,{0,60,3600},1),"s ""sec""","m ""min"" s ""sec""","[h] ""hrs"" m ""min"" s ""sec"""))</f>
        <v>13 sec</v>
      </c>
      <c r="P36" s="28" t="str">
        <f>TEXT(D36/86400,CHOOSE(MATCH(D36,{0,60,3600},1),"s ""sec""","m ""min"" s ""sec""","[h] ""hrs"" m ""min"" s ""sec"""))</f>
        <v>3 min 26 sec</v>
      </c>
    </row>
    <row r="37" spans="1:16" x14ac:dyDescent="0.2">
      <c r="A37" s="1" t="s">
        <v>11</v>
      </c>
      <c r="B37" s="2">
        <v>198.94799999999901</v>
      </c>
      <c r="C37" s="2">
        <f t="shared" si="0"/>
        <v>0.59399999999999409</v>
      </c>
      <c r="D37" s="1">
        <v>199.54199999999901</v>
      </c>
      <c r="E37">
        <f t="shared" si="1"/>
        <v>0.59399999999999409</v>
      </c>
      <c r="F37">
        <f t="shared" si="2"/>
        <v>1</v>
      </c>
      <c r="G37">
        <f t="shared" si="5"/>
        <v>0</v>
      </c>
      <c r="H37" s="8">
        <f t="shared" si="6"/>
        <v>-0.59399999999999409</v>
      </c>
      <c r="I37" s="8">
        <f t="shared" si="11"/>
        <v>-6.6330000000010045</v>
      </c>
      <c r="K37">
        <f t="shared" si="8"/>
        <v>0</v>
      </c>
      <c r="L37">
        <f t="shared" si="9"/>
        <v>-0.59399999999999409</v>
      </c>
      <c r="M37" s="8">
        <f t="shared" si="12"/>
        <v>-5.9559999999990225</v>
      </c>
      <c r="N37" s="28" t="str">
        <f>TEXT(B37/86400,CHOOSE(MATCH(B37,{0,60,3600},1),"s ""sec""","m ""min"" s ""sec""","[h] ""hrs"" m ""min"" s ""sec"""))</f>
        <v>3 min 19 sec</v>
      </c>
      <c r="O37" s="28" t="str">
        <f>TEXT(C37/86400,CHOOSE(MATCH(C37,{0,60,3600},1),"s ""sec""","m ""min"" s ""sec""","[h] ""hrs"" m ""min"" s ""sec"""))</f>
        <v>1 sec</v>
      </c>
      <c r="P37" s="28" t="str">
        <f>TEXT(D37/86400,CHOOSE(MATCH(D37,{0,60,3600},1),"s ""sec""","m ""min"" s ""sec""","[h] ""hrs"" m ""min"" s ""sec"""))</f>
        <v>3 min 20 sec</v>
      </c>
    </row>
    <row r="38" spans="1:16" x14ac:dyDescent="0.2">
      <c r="A38" s="1" t="s">
        <v>12</v>
      </c>
      <c r="B38" s="2">
        <v>207.875</v>
      </c>
      <c r="C38" s="2">
        <f t="shared" si="0"/>
        <v>0.86699999999999022</v>
      </c>
      <c r="D38" s="1">
        <v>208.74199999999999</v>
      </c>
      <c r="E38">
        <f t="shared" si="1"/>
        <v>-0.86699999999999022</v>
      </c>
      <c r="F38">
        <f t="shared" si="2"/>
        <v>-1</v>
      </c>
      <c r="G38">
        <f t="shared" si="5"/>
        <v>0</v>
      </c>
      <c r="H38" s="8">
        <f t="shared" si="6"/>
        <v>8.3330000000009932</v>
      </c>
      <c r="I38" s="8">
        <f t="shared" si="11"/>
        <v>8.3330000000009932</v>
      </c>
      <c r="K38">
        <f t="shared" si="8"/>
        <v>8.3330000000009932</v>
      </c>
      <c r="L38">
        <f t="shared" si="9"/>
        <v>0</v>
      </c>
      <c r="M38" s="8">
        <f t="shared" si="12"/>
        <v>-2.2939999999999827</v>
      </c>
      <c r="N38" s="28" t="str">
        <f>TEXT(B38/86400,CHOOSE(MATCH(B38,{0,60,3600},1),"s ""sec""","m ""min"" s ""sec""","[h] ""hrs"" m ""min"" s ""sec"""))</f>
        <v>3 min 28 sec</v>
      </c>
      <c r="O38" s="28" t="str">
        <f>TEXT(C38/86400,CHOOSE(MATCH(C38,{0,60,3600},1),"s ""sec""","m ""min"" s ""sec""","[h] ""hrs"" m ""min"" s ""sec"""))</f>
        <v>1 sec</v>
      </c>
      <c r="P38" s="28" t="str">
        <f>TEXT(D38/86400,CHOOSE(MATCH(D38,{0,60,3600},1),"s ""sec""","m ""min"" s ""sec""","[h] ""hrs"" m ""min"" s ""sec"""))</f>
        <v>3 min 29 sec</v>
      </c>
    </row>
    <row r="39" spans="1:16" x14ac:dyDescent="0.2">
      <c r="A39" s="1" t="s">
        <v>12</v>
      </c>
      <c r="B39" s="2">
        <v>209.392</v>
      </c>
      <c r="C39" s="2">
        <f t="shared" si="0"/>
        <v>29.120000000000005</v>
      </c>
      <c r="D39" s="1">
        <v>238.512</v>
      </c>
      <c r="E39">
        <f t="shared" si="1"/>
        <v>-29.120000000000005</v>
      </c>
      <c r="F39">
        <f t="shared" si="2"/>
        <v>-1</v>
      </c>
      <c r="G39">
        <f t="shared" si="5"/>
        <v>-2</v>
      </c>
      <c r="H39" s="8">
        <f t="shared" si="6"/>
        <v>0.65000000000000568</v>
      </c>
      <c r="I39" s="8">
        <f t="shared" si="11"/>
        <v>0.65000000000000568</v>
      </c>
      <c r="K39">
        <f t="shared" si="8"/>
        <v>0.65000000000000568</v>
      </c>
      <c r="L39">
        <f t="shared" si="9"/>
        <v>0</v>
      </c>
      <c r="M39" s="8">
        <f t="shared" si="12"/>
        <v>-9.8500000000009891</v>
      </c>
      <c r="N39" s="28" t="str">
        <f>TEXT(B39/86400,CHOOSE(MATCH(B39,{0,60,3600},1),"s ""sec""","m ""min"" s ""sec""","[h] ""hrs"" m ""min"" s ""sec"""))</f>
        <v>3 min 29 sec</v>
      </c>
      <c r="O39" s="28" t="str">
        <f>TEXT(C39/86400,CHOOSE(MATCH(C39,{0,60,3600},1),"s ""sec""","m ""min"" s ""sec""","[h] ""hrs"" m ""min"" s ""sec"""))</f>
        <v>29 sec</v>
      </c>
      <c r="P39" s="28" t="str">
        <f>TEXT(D39/86400,CHOOSE(MATCH(D39,{0,60,3600},1),"s ""sec""","m ""min"" s ""sec""","[h] ""hrs"" m ""min"" s ""sec"""))</f>
        <v>3 min 59 sec</v>
      </c>
    </row>
    <row r="40" spans="1:16" x14ac:dyDescent="0.2">
      <c r="A40" s="1" t="s">
        <v>11</v>
      </c>
      <c r="B40" s="2">
        <v>209.976</v>
      </c>
      <c r="C40" s="2">
        <f t="shared" si="0"/>
        <v>0.47599999999999909</v>
      </c>
      <c r="D40" s="1">
        <v>210.452</v>
      </c>
      <c r="E40">
        <f t="shared" si="1"/>
        <v>0.47599999999999909</v>
      </c>
      <c r="F40">
        <f t="shared" si="2"/>
        <v>1</v>
      </c>
      <c r="G40">
        <f t="shared" si="5"/>
        <v>0</v>
      </c>
      <c r="H40" s="8">
        <f t="shared" si="6"/>
        <v>-0.47599999999999909</v>
      </c>
      <c r="I40" s="8">
        <f t="shared" si="11"/>
        <v>-28.536000000000001</v>
      </c>
      <c r="K40">
        <f t="shared" si="8"/>
        <v>0</v>
      </c>
      <c r="L40">
        <f t="shared" si="9"/>
        <v>-0.47599999999999909</v>
      </c>
      <c r="M40" s="8">
        <f t="shared" si="12"/>
        <v>-1.2340000000000089</v>
      </c>
      <c r="N40" s="28" t="str">
        <f>TEXT(B40/86400,CHOOSE(MATCH(B40,{0,60,3600},1),"s ""sec""","m ""min"" s ""sec""","[h] ""hrs"" m ""min"" s ""sec"""))</f>
        <v>3 min 30 sec</v>
      </c>
      <c r="O40" s="28" t="str">
        <f>TEXT(C40/86400,CHOOSE(MATCH(C40,{0,60,3600},1),"s ""sec""","m ""min"" s ""sec""","[h] ""hrs"" m ""min"" s ""sec"""))</f>
        <v>0 sec</v>
      </c>
      <c r="P40" s="28" t="str">
        <f>TEXT(D40/86400,CHOOSE(MATCH(D40,{0,60,3600},1),"s ""sec""","m ""min"" s ""sec""","[h] ""hrs"" m ""min"" s ""sec"""))</f>
        <v>3 min 30 sec</v>
      </c>
    </row>
    <row r="41" spans="1:16" x14ac:dyDescent="0.2">
      <c r="A41" s="1" t="s">
        <v>11</v>
      </c>
      <c r="B41" s="2">
        <v>218.85499999999999</v>
      </c>
      <c r="C41" s="2">
        <f t="shared" si="0"/>
        <v>0.76300000000000523</v>
      </c>
      <c r="D41" s="1">
        <v>219.61799999999999</v>
      </c>
      <c r="E41">
        <f t="shared" si="1"/>
        <v>0.76300000000000523</v>
      </c>
      <c r="F41">
        <f t="shared" si="2"/>
        <v>1</v>
      </c>
      <c r="G41">
        <f t="shared" si="5"/>
        <v>2</v>
      </c>
      <c r="H41" s="8">
        <f t="shared" si="6"/>
        <v>8.4029999999999916</v>
      </c>
      <c r="I41" s="8">
        <f t="shared" si="11"/>
        <v>8.4029999999999916</v>
      </c>
      <c r="K41">
        <f t="shared" si="8"/>
        <v>8.4029999999999916</v>
      </c>
      <c r="L41">
        <f t="shared" si="9"/>
        <v>0</v>
      </c>
      <c r="M41" s="8">
        <f t="shared" si="12"/>
        <v>19.657000000000011</v>
      </c>
      <c r="N41" s="28" t="str">
        <f>TEXT(B41/86400,CHOOSE(MATCH(B41,{0,60,3600},1),"s ""sec""","m ""min"" s ""sec""","[h] ""hrs"" m ""min"" s ""sec"""))</f>
        <v>3 min 39 sec</v>
      </c>
      <c r="O41" s="28" t="str">
        <f>TEXT(C41/86400,CHOOSE(MATCH(C41,{0,60,3600},1),"s ""sec""","m ""min"" s ""sec""","[h] ""hrs"" m ""min"" s ""sec"""))</f>
        <v>1 sec</v>
      </c>
      <c r="P41" s="28" t="str">
        <f>TEXT(D41/86400,CHOOSE(MATCH(D41,{0,60,3600},1),"s ""sec""","m ""min"" s ""sec""","[h] ""hrs"" m ""min"" s ""sec"""))</f>
        <v>3 min 40 sec</v>
      </c>
    </row>
    <row r="42" spans="1:16" x14ac:dyDescent="0.2">
      <c r="A42" s="1" t="s">
        <v>11</v>
      </c>
      <c r="B42" s="2">
        <v>221.07900000000001</v>
      </c>
      <c r="C42" s="2">
        <f t="shared" si="0"/>
        <v>0.9310000000000116</v>
      </c>
      <c r="D42" s="1">
        <v>222.01000000000002</v>
      </c>
      <c r="E42">
        <f t="shared" si="1"/>
        <v>0.9310000000000116</v>
      </c>
      <c r="F42">
        <f t="shared" si="2"/>
        <v>1</v>
      </c>
      <c r="G42">
        <f t="shared" si="5"/>
        <v>2</v>
      </c>
      <c r="H42" s="8">
        <f t="shared" si="6"/>
        <v>1.4610000000000127</v>
      </c>
      <c r="I42" s="8">
        <f t="shared" si="11"/>
        <v>1.4610000000000127</v>
      </c>
      <c r="K42">
        <f t="shared" si="8"/>
        <v>1.4610000000000127</v>
      </c>
      <c r="L42">
        <f t="shared" si="9"/>
        <v>0</v>
      </c>
      <c r="M42" s="8">
        <f t="shared" si="12"/>
        <v>-10.62700000000001</v>
      </c>
      <c r="N42" s="28" t="str">
        <f>TEXT(B42/86400,CHOOSE(MATCH(B42,{0,60,3600},1),"s ""sec""","m ""min"" s ""sec""","[h] ""hrs"" m ""min"" s ""sec"""))</f>
        <v>3 min 41 sec</v>
      </c>
      <c r="O42" s="28" t="str">
        <f>TEXT(C42/86400,CHOOSE(MATCH(C42,{0,60,3600},1),"s ""sec""","m ""min"" s ""sec""","[h] ""hrs"" m ""min"" s ""sec"""))</f>
        <v>1 sec</v>
      </c>
      <c r="P42" s="28" t="str">
        <f>TEXT(D42/86400,CHOOSE(MATCH(D42,{0,60,3600},1),"s ""sec""","m ""min"" s ""sec""","[h] ""hrs"" m ""min"" s ""sec"""))</f>
        <v>3 min 42 sec</v>
      </c>
    </row>
    <row r="43" spans="1:16" x14ac:dyDescent="0.2">
      <c r="A43" s="1" t="s">
        <v>11</v>
      </c>
      <c r="B43" s="2">
        <v>240.339</v>
      </c>
      <c r="C43" s="2">
        <f t="shared" si="0"/>
        <v>0.74100000000001387</v>
      </c>
      <c r="D43" s="1">
        <v>241.08</v>
      </c>
      <c r="E43">
        <f t="shared" si="1"/>
        <v>0.74100000000001387</v>
      </c>
      <c r="F43">
        <f t="shared" si="2"/>
        <v>1</v>
      </c>
      <c r="G43">
        <f t="shared" si="5"/>
        <v>2</v>
      </c>
      <c r="H43" s="8">
        <f t="shared" si="6"/>
        <v>18.328999999999979</v>
      </c>
      <c r="I43" s="8">
        <f t="shared" si="11"/>
        <v>18.328999999999979</v>
      </c>
      <c r="K43">
        <f t="shared" si="8"/>
        <v>18.328999999999979</v>
      </c>
      <c r="L43">
        <f t="shared" si="9"/>
        <v>0</v>
      </c>
      <c r="M43" s="8">
        <f t="shared" si="12"/>
        <v>-20.721000000000004</v>
      </c>
      <c r="N43" s="28" t="str">
        <f>TEXT(B43/86400,CHOOSE(MATCH(B43,{0,60,3600},1),"s ""sec""","m ""min"" s ""sec""","[h] ""hrs"" m ""min"" s ""sec"""))</f>
        <v>4 min 0 sec</v>
      </c>
      <c r="O43" s="28" t="str">
        <f>TEXT(C43/86400,CHOOSE(MATCH(C43,{0,60,3600},1),"s ""sec""","m ""min"" s ""sec""","[h] ""hrs"" m ""min"" s ""sec"""))</f>
        <v>1 sec</v>
      </c>
      <c r="P43" s="28" t="str">
        <f>TEXT(D43/86400,CHOOSE(MATCH(D43,{0,60,3600},1),"s ""sec""","m ""min"" s ""sec""","[h] ""hrs"" m ""min"" s ""sec"""))</f>
        <v>4 min 1 sec</v>
      </c>
    </row>
    <row r="44" spans="1:16" x14ac:dyDescent="0.2">
      <c r="A44" s="1" t="s">
        <v>12</v>
      </c>
      <c r="B44" s="2">
        <v>241.99299999999999</v>
      </c>
      <c r="C44" s="2">
        <f t="shared" si="0"/>
        <v>1.5190000000000055</v>
      </c>
      <c r="D44" s="1">
        <v>243.512</v>
      </c>
      <c r="E44">
        <f t="shared" si="1"/>
        <v>-1.5190000000000055</v>
      </c>
      <c r="F44">
        <f t="shared" si="2"/>
        <v>-1</v>
      </c>
      <c r="G44">
        <f t="shared" si="5"/>
        <v>0</v>
      </c>
      <c r="H44" s="8">
        <f t="shared" si="6"/>
        <v>0.91299999999998249</v>
      </c>
      <c r="I44" s="8">
        <f t="shared" si="11"/>
        <v>0.91299999999998249</v>
      </c>
      <c r="K44">
        <f t="shared" si="8"/>
        <v>0.91299999999998249</v>
      </c>
      <c r="L44">
        <f t="shared" si="9"/>
        <v>0</v>
      </c>
      <c r="M44" s="8">
        <f t="shared" si="12"/>
        <v>-19.982999999999976</v>
      </c>
      <c r="N44" s="28" t="str">
        <f>TEXT(B44/86400,CHOOSE(MATCH(B44,{0,60,3600},1),"s ""sec""","m ""min"" s ""sec""","[h] ""hrs"" m ""min"" s ""sec"""))</f>
        <v>4 min 2 sec</v>
      </c>
      <c r="O44" s="28" t="str">
        <f>TEXT(C44/86400,CHOOSE(MATCH(C44,{0,60,3600},1),"s ""sec""","m ""min"" s ""sec""","[h] ""hrs"" m ""min"" s ""sec"""))</f>
        <v>2 sec</v>
      </c>
      <c r="P44" s="28" t="str">
        <f>TEXT(D44/86400,CHOOSE(MATCH(D44,{0,60,3600},1),"s ""sec""","m ""min"" s ""sec""","[h] ""hrs"" m ""min"" s ""sec"""))</f>
        <v>4 min 4 sec</v>
      </c>
    </row>
    <row r="45" spans="1:16" x14ac:dyDescent="0.2">
      <c r="A45" s="1" t="s">
        <v>12</v>
      </c>
      <c r="B45" s="2">
        <v>246.36799999999999</v>
      </c>
      <c r="C45" s="2">
        <f t="shared" si="0"/>
        <v>4.6419999999999959</v>
      </c>
      <c r="D45" s="1">
        <v>251.01</v>
      </c>
      <c r="E45">
        <f t="shared" si="1"/>
        <v>-4.6419999999999959</v>
      </c>
      <c r="F45">
        <f t="shared" si="2"/>
        <v>-1</v>
      </c>
      <c r="G45">
        <f t="shared" si="5"/>
        <v>-2</v>
      </c>
      <c r="H45" s="8">
        <f t="shared" si="6"/>
        <v>2.8559999999999945</v>
      </c>
      <c r="I45" s="8">
        <f t="shared" si="11"/>
        <v>2.8559999999999945</v>
      </c>
      <c r="K45">
        <f t="shared" si="8"/>
        <v>2.8559999999999945</v>
      </c>
      <c r="L45">
        <f t="shared" si="9"/>
        <v>0</v>
      </c>
      <c r="M45" s="8">
        <f t="shared" si="12"/>
        <v>-5.2879999999999825</v>
      </c>
      <c r="N45" s="28" t="str">
        <f>TEXT(B45/86400,CHOOSE(MATCH(B45,{0,60,3600},1),"s ""sec""","m ""min"" s ""sec""","[h] ""hrs"" m ""min"" s ""sec"""))</f>
        <v>4 min 6 sec</v>
      </c>
      <c r="O45" s="28" t="str">
        <f>TEXT(C45/86400,CHOOSE(MATCH(C45,{0,60,3600},1),"s ""sec""","m ""min"" s ""sec""","[h] ""hrs"" m ""min"" s ""sec"""))</f>
        <v>5 sec</v>
      </c>
      <c r="P45" s="28" t="str">
        <f>TEXT(D45/86400,CHOOSE(MATCH(D45,{0,60,3600},1),"s ""sec""","m ""min"" s ""sec""","[h] ""hrs"" m ""min"" s ""sec"""))</f>
        <v>4 min 11 sec</v>
      </c>
    </row>
    <row r="46" spans="1:16" x14ac:dyDescent="0.2">
      <c r="A46" s="1" t="s">
        <v>11</v>
      </c>
      <c r="B46" s="2">
        <v>251.119</v>
      </c>
      <c r="C46" s="2">
        <f t="shared" si="0"/>
        <v>0.20099999999999341</v>
      </c>
      <c r="D46" s="1">
        <v>251.32</v>
      </c>
      <c r="E46">
        <f t="shared" si="1"/>
        <v>0.20099999999999341</v>
      </c>
      <c r="F46">
        <f t="shared" si="2"/>
        <v>1</v>
      </c>
      <c r="G46">
        <f t="shared" si="5"/>
        <v>0</v>
      </c>
      <c r="H46" s="8">
        <f t="shared" si="6"/>
        <v>0.10900000000000887</v>
      </c>
      <c r="I46" s="8">
        <f t="shared" si="11"/>
        <v>0.10900000000000887</v>
      </c>
      <c r="K46">
        <f t="shared" si="8"/>
        <v>0.10900000000000887</v>
      </c>
      <c r="L46">
        <f t="shared" si="9"/>
        <v>0</v>
      </c>
      <c r="M46" s="8">
        <f t="shared" si="12"/>
        <v>-7.6069999999999993</v>
      </c>
      <c r="N46" s="28" t="str">
        <f>TEXT(B46/86400,CHOOSE(MATCH(B46,{0,60,3600},1),"s ""sec""","m ""min"" s ""sec""","[h] ""hrs"" m ""min"" s ""sec"""))</f>
        <v>4 min 11 sec</v>
      </c>
      <c r="O46" s="28" t="str">
        <f>TEXT(C46/86400,CHOOSE(MATCH(C46,{0,60,3600},1),"s ""sec""","m ""min"" s ""sec""","[h] ""hrs"" m ""min"" s ""sec"""))</f>
        <v>0 sec</v>
      </c>
      <c r="P46" s="28" t="str">
        <f>TEXT(D46/86400,CHOOSE(MATCH(D46,{0,60,3600},1),"s ""sec""","m ""min"" s ""sec""","[h] ""hrs"" m ""min"" s ""sec"""))</f>
        <v>4 min 11 sec</v>
      </c>
    </row>
    <row r="47" spans="1:16" x14ac:dyDescent="0.2">
      <c r="A47" s="1" t="s">
        <v>12</v>
      </c>
      <c r="B47" s="2">
        <v>253.16399999999999</v>
      </c>
      <c r="C47" s="2">
        <f t="shared" si="0"/>
        <v>1.5389999999999873</v>
      </c>
      <c r="D47" s="1">
        <v>254.70299999999997</v>
      </c>
      <c r="E47">
        <f t="shared" si="1"/>
        <v>-1.5389999999999873</v>
      </c>
      <c r="F47">
        <f t="shared" si="2"/>
        <v>-1</v>
      </c>
      <c r="G47">
        <f t="shared" si="5"/>
        <v>0</v>
      </c>
      <c r="H47" s="8">
        <f t="shared" si="6"/>
        <v>1.8439999999999941</v>
      </c>
      <c r="I47" s="8">
        <f t="shared" si="11"/>
        <v>1.8439999999999941</v>
      </c>
      <c r="K47">
        <f t="shared" si="8"/>
        <v>1.8439999999999941</v>
      </c>
      <c r="L47">
        <f t="shared" si="9"/>
        <v>0</v>
      </c>
      <c r="M47" s="8">
        <f t="shared" si="12"/>
        <v>-2.1539999999999964</v>
      </c>
      <c r="N47" s="28" t="str">
        <f>TEXT(B47/86400,CHOOSE(MATCH(B47,{0,60,3600},1),"s ""sec""","m ""min"" s ""sec""","[h] ""hrs"" m ""min"" s ""sec"""))</f>
        <v>4 min 13 sec</v>
      </c>
      <c r="O47" s="28" t="str">
        <f>TEXT(C47/86400,CHOOSE(MATCH(C47,{0,60,3600},1),"s ""sec""","m ""min"" s ""sec""","[h] ""hrs"" m ""min"" s ""sec"""))</f>
        <v>2 sec</v>
      </c>
      <c r="P47" s="28" t="str">
        <f>TEXT(D47/86400,CHOOSE(MATCH(D47,{0,60,3600},1),"s ""sec""","m ""min"" s ""sec""","[h] ""hrs"" m ""min"" s ""sec"""))</f>
        <v>4 min 15 sec</v>
      </c>
    </row>
    <row r="48" spans="1:16" x14ac:dyDescent="0.2">
      <c r="A48" s="1" t="s">
        <v>12</v>
      </c>
      <c r="B48" s="2">
        <v>254.21899999999999</v>
      </c>
      <c r="C48" s="2">
        <f t="shared" si="0"/>
        <v>0.10300000000000864</v>
      </c>
      <c r="D48" s="1">
        <v>254.322</v>
      </c>
      <c r="E48">
        <f t="shared" si="1"/>
        <v>-0.10300000000000864</v>
      </c>
      <c r="F48">
        <f t="shared" si="2"/>
        <v>-1</v>
      </c>
      <c r="G48">
        <f t="shared" si="5"/>
        <v>-2</v>
      </c>
      <c r="H48" s="8">
        <f t="shared" si="6"/>
        <v>-0.10300000000000864</v>
      </c>
      <c r="I48" s="8">
        <f t="shared" ref="I48" si="13">B48-D47</f>
        <v>-0.48399999999998045</v>
      </c>
      <c r="K48">
        <f t="shared" ref="K48" si="14">IF(H48&gt;0,H48,0)</f>
        <v>0</v>
      </c>
      <c r="L48">
        <f t="shared" ref="L48" si="15">IF(H48&lt;0,H48,0)</f>
        <v>-0.10300000000000864</v>
      </c>
      <c r="M48" s="8">
        <f t="shared" ref="M48" si="16">D46-B48</f>
        <v>-2.8990000000000009</v>
      </c>
      <c r="N48" s="28" t="str">
        <f>TEXT(B48/86400,CHOOSE(MATCH(B48,{0,60,3600},1),"s ""sec""","m ""min"" s ""sec""","[h] ""hrs"" m ""min"" s ""sec"""))</f>
        <v>4 min 14 sec</v>
      </c>
      <c r="O48" s="28" t="str">
        <f>TEXT(C48/86400,CHOOSE(MATCH(C48,{0,60,3600},1),"s ""sec""","m ""min"" s ""sec""","[h] ""hrs"" m ""min"" s ""sec"""))</f>
        <v>0 sec</v>
      </c>
      <c r="P48" s="28" t="str">
        <f>TEXT(D48/86400,CHOOSE(MATCH(D48,{0,60,3600},1),"s ""sec""","m ""min"" s ""sec""","[h] ""hrs"" m ""min"" s ""sec"""))</f>
        <v>4 min 14 sec</v>
      </c>
    </row>
    <row r="49" spans="1:16" x14ac:dyDescent="0.2">
      <c r="A49" s="1" t="s">
        <v>12</v>
      </c>
      <c r="B49" s="2">
        <v>255.012</v>
      </c>
      <c r="C49" s="2">
        <f t="shared" si="0"/>
        <v>0.10099999999999909</v>
      </c>
      <c r="D49" s="1">
        <v>255.113</v>
      </c>
      <c r="E49">
        <f t="shared" si="1"/>
        <v>-0.10099999999999909</v>
      </c>
      <c r="F49">
        <f t="shared" si="2"/>
        <v>-1</v>
      </c>
      <c r="G49">
        <f t="shared" si="5"/>
        <v>-2</v>
      </c>
      <c r="H49" s="8">
        <f t="shared" si="6"/>
        <v>0.68999999999999773</v>
      </c>
      <c r="I49" s="8">
        <f t="shared" ref="I49:I51" si="17">B49-D48</f>
        <v>0.68999999999999773</v>
      </c>
      <c r="K49">
        <f t="shared" ref="K49:K51" si="18">IF(H49&gt;0,H49,0)</f>
        <v>0.68999999999999773</v>
      </c>
      <c r="L49">
        <f t="shared" ref="L49:L51" si="19">IF(H49&lt;0,H49,0)</f>
        <v>0</v>
      </c>
      <c r="M49" s="8">
        <f t="shared" ref="M49:M51" si="20">D47-B49</f>
        <v>-0.30900000000002592</v>
      </c>
      <c r="N49" s="28" t="str">
        <f>TEXT(B49/86400,CHOOSE(MATCH(B49,{0,60,3600},1),"s ""sec""","m ""min"" s ""sec""","[h] ""hrs"" m ""min"" s ""sec"""))</f>
        <v>4 min 15 sec</v>
      </c>
      <c r="O49" s="28" t="str">
        <f>TEXT(C49/86400,CHOOSE(MATCH(C49,{0,60,3600},1),"s ""sec""","m ""min"" s ""sec""","[h] ""hrs"" m ""min"" s ""sec"""))</f>
        <v>0 sec</v>
      </c>
      <c r="P49" s="28" t="str">
        <f>TEXT(D49/86400,CHOOSE(MATCH(D49,{0,60,3600},1),"s ""sec""","m ""min"" s ""sec""","[h] ""hrs"" m ""min"" s ""sec"""))</f>
        <v>4 min 15 sec</v>
      </c>
    </row>
    <row r="50" spans="1:16" x14ac:dyDescent="0.2">
      <c r="A50" s="1" t="s">
        <v>12</v>
      </c>
      <c r="B50" s="2">
        <v>255.21599999999901</v>
      </c>
      <c r="C50" s="2">
        <f t="shared" si="0"/>
        <v>1.2390000000000043</v>
      </c>
      <c r="D50" s="1">
        <v>256.45499999999902</v>
      </c>
      <c r="E50">
        <f t="shared" si="1"/>
        <v>-1.2390000000000043</v>
      </c>
      <c r="F50">
        <f t="shared" si="2"/>
        <v>-1</v>
      </c>
      <c r="G50">
        <f t="shared" si="5"/>
        <v>-2</v>
      </c>
      <c r="H50" s="8">
        <f t="shared" si="6"/>
        <v>0.10299999999901388</v>
      </c>
      <c r="I50" s="8">
        <f t="shared" si="17"/>
        <v>0.10299999999901388</v>
      </c>
      <c r="K50">
        <f t="shared" si="18"/>
        <v>0.10299999999901388</v>
      </c>
      <c r="L50">
        <f t="shared" si="19"/>
        <v>0</v>
      </c>
      <c r="M50" s="8">
        <f t="shared" si="20"/>
        <v>-0.8939999999990107</v>
      </c>
      <c r="N50" s="28" t="str">
        <f>TEXT(B50/86400,CHOOSE(MATCH(B50,{0,60,3600},1),"s ""sec""","m ""min"" s ""sec""","[h] ""hrs"" m ""min"" s ""sec"""))</f>
        <v>4 min 15 sec</v>
      </c>
      <c r="O50" s="28" t="str">
        <f>TEXT(C50/86400,CHOOSE(MATCH(C50,{0,60,3600},1),"s ""sec""","m ""min"" s ""sec""","[h] ""hrs"" m ""min"" s ""sec"""))</f>
        <v>1 sec</v>
      </c>
      <c r="P50" s="28" t="str">
        <f>TEXT(D50/86400,CHOOSE(MATCH(D50,{0,60,3600},1),"s ""sec""","m ""min"" s ""sec""","[h] ""hrs"" m ""min"" s ""sec"""))</f>
        <v>4 min 16 sec</v>
      </c>
    </row>
    <row r="51" spans="1:16" x14ac:dyDescent="0.2">
      <c r="A51" s="1" t="s">
        <v>12</v>
      </c>
      <c r="B51" s="2">
        <v>256.49200000000002</v>
      </c>
      <c r="C51" s="2">
        <f t="shared" si="0"/>
        <v>2.5729999999999791</v>
      </c>
      <c r="D51" s="1">
        <v>259.065</v>
      </c>
      <c r="E51">
        <f t="shared" si="1"/>
        <v>-2.5729999999999791</v>
      </c>
      <c r="F51">
        <f t="shared" si="2"/>
        <v>-1</v>
      </c>
      <c r="G51">
        <f t="shared" si="5"/>
        <v>-2</v>
      </c>
      <c r="H51" s="8">
        <f t="shared" si="6"/>
        <v>3.7000000001000899E-2</v>
      </c>
      <c r="I51" s="8">
        <f t="shared" si="17"/>
        <v>3.7000000001000899E-2</v>
      </c>
      <c r="K51">
        <f t="shared" si="18"/>
        <v>3.7000000001000899E-2</v>
      </c>
      <c r="L51">
        <f t="shared" si="19"/>
        <v>0</v>
      </c>
      <c r="M51" s="8">
        <f t="shared" si="20"/>
        <v>-1.3790000000000191</v>
      </c>
      <c r="N51" s="28" t="str">
        <f>TEXT(B51/86400,CHOOSE(MATCH(B51,{0,60,3600},1),"s ""sec""","m ""min"" s ""sec""","[h] ""hrs"" m ""min"" s ""sec"""))</f>
        <v>4 min 16 sec</v>
      </c>
      <c r="O51" s="28" t="str">
        <f>TEXT(C51/86400,CHOOSE(MATCH(C51,{0,60,3600},1),"s ""sec""","m ""min"" s ""sec""","[h] ""hrs"" m ""min"" s ""sec"""))</f>
        <v>3 sec</v>
      </c>
      <c r="P51" s="28" t="str">
        <f>TEXT(D51/86400,CHOOSE(MATCH(D51,{0,60,3600},1),"s ""sec""","m ""min"" s ""sec""","[h] ""hrs"" m ""min"" s ""sec"""))</f>
        <v>4 min 19 sec</v>
      </c>
    </row>
    <row r="52" spans="1:16" x14ac:dyDescent="0.2">
      <c r="A52" s="1" t="s">
        <v>11</v>
      </c>
      <c r="B52" s="2">
        <v>260.12599999999998</v>
      </c>
      <c r="C52" s="2">
        <f t="shared" si="0"/>
        <v>0.86200000000002319</v>
      </c>
      <c r="D52" s="1">
        <v>260.988</v>
      </c>
      <c r="E52">
        <f t="shared" si="1"/>
        <v>0.86200000000002319</v>
      </c>
      <c r="F52">
        <f t="shared" si="2"/>
        <v>1</v>
      </c>
      <c r="G52">
        <f t="shared" si="5"/>
        <v>0</v>
      </c>
      <c r="H52" s="8">
        <f t="shared" si="6"/>
        <v>1.0609999999999786</v>
      </c>
      <c r="I52" s="8">
        <f t="shared" ref="I52:I103" si="21">B52-D51</f>
        <v>1.0609999999999786</v>
      </c>
      <c r="K52">
        <f t="shared" ref="K52:K103" si="22">IF(H52&gt;0,H52,0)</f>
        <v>1.0609999999999786</v>
      </c>
      <c r="L52">
        <f t="shared" si="9"/>
        <v>0</v>
      </c>
      <c r="M52" s="8">
        <f t="shared" ref="M52:M103" si="23">D50-B52</f>
        <v>-3.6710000000009586</v>
      </c>
      <c r="N52" s="28" t="str">
        <f>TEXT(B52/86400,CHOOSE(MATCH(B52,{0,60,3600},1),"s ""sec""","m ""min"" s ""sec""","[h] ""hrs"" m ""min"" s ""sec"""))</f>
        <v>4 min 20 sec</v>
      </c>
      <c r="O52" s="28" t="str">
        <f>TEXT(C52/86400,CHOOSE(MATCH(C52,{0,60,3600},1),"s ""sec""","m ""min"" s ""sec""","[h] ""hrs"" m ""min"" s ""sec"""))</f>
        <v>1 sec</v>
      </c>
      <c r="P52" s="28" t="str">
        <f>TEXT(D52/86400,CHOOSE(MATCH(D52,{0,60,3600},1),"s ""sec""","m ""min"" s ""sec""","[h] ""hrs"" m ""min"" s ""sec"""))</f>
        <v>4 min 21 sec</v>
      </c>
    </row>
    <row r="53" spans="1:16" x14ac:dyDescent="0.2">
      <c r="A53" s="1" t="s">
        <v>12</v>
      </c>
      <c r="B53" s="2">
        <v>262.88200000000001</v>
      </c>
      <c r="C53" s="2">
        <f t="shared" si="0"/>
        <v>17.629000000000019</v>
      </c>
      <c r="D53" s="1">
        <v>280.51100000000002</v>
      </c>
      <c r="E53">
        <f t="shared" si="1"/>
        <v>-17.629000000000019</v>
      </c>
      <c r="F53">
        <f t="shared" si="2"/>
        <v>-1</v>
      </c>
      <c r="G53">
        <f t="shared" si="5"/>
        <v>0</v>
      </c>
      <c r="H53" s="8">
        <f t="shared" si="6"/>
        <v>1.8940000000000055</v>
      </c>
      <c r="I53" s="8">
        <f t="shared" si="21"/>
        <v>1.8940000000000055</v>
      </c>
      <c r="K53">
        <f t="shared" si="22"/>
        <v>1.8940000000000055</v>
      </c>
      <c r="L53">
        <f t="shared" si="9"/>
        <v>0</v>
      </c>
      <c r="M53" s="8">
        <f t="shared" si="23"/>
        <v>-3.8170000000000073</v>
      </c>
      <c r="N53" s="28" t="str">
        <f>TEXT(B53/86400,CHOOSE(MATCH(B53,{0,60,3600},1),"s ""sec""","m ""min"" s ""sec""","[h] ""hrs"" m ""min"" s ""sec"""))</f>
        <v>4 min 23 sec</v>
      </c>
      <c r="O53" s="28" t="str">
        <f>TEXT(C53/86400,CHOOSE(MATCH(C53,{0,60,3600},1),"s ""sec""","m ""min"" s ""sec""","[h] ""hrs"" m ""min"" s ""sec"""))</f>
        <v>18 sec</v>
      </c>
      <c r="P53" s="28" t="str">
        <f>TEXT(D53/86400,CHOOSE(MATCH(D53,{0,60,3600},1),"s ""sec""","m ""min"" s ""sec""","[h] ""hrs"" m ""min"" s ""sec"""))</f>
        <v>4 min 41 sec</v>
      </c>
    </row>
    <row r="54" spans="1:16" x14ac:dyDescent="0.2">
      <c r="A54" s="1" t="s">
        <v>11</v>
      </c>
      <c r="B54" s="2">
        <v>279.72300000000001</v>
      </c>
      <c r="C54" s="2">
        <f t="shared" si="0"/>
        <v>0.77999999999997272</v>
      </c>
      <c r="D54" s="1">
        <v>280.50299999999999</v>
      </c>
      <c r="E54">
        <f t="shared" si="1"/>
        <v>0.77999999999997272</v>
      </c>
      <c r="F54">
        <f t="shared" si="2"/>
        <v>1</v>
      </c>
      <c r="G54">
        <f t="shared" si="5"/>
        <v>0</v>
      </c>
      <c r="H54" s="8">
        <f t="shared" si="6"/>
        <v>-0.77999999999997272</v>
      </c>
      <c r="I54" s="8">
        <f t="shared" si="21"/>
        <v>-0.78800000000001091</v>
      </c>
      <c r="K54">
        <f t="shared" si="22"/>
        <v>0</v>
      </c>
      <c r="L54">
        <f t="shared" si="9"/>
        <v>-0.77999999999997272</v>
      </c>
      <c r="M54" s="8">
        <f t="shared" si="23"/>
        <v>-18.735000000000014</v>
      </c>
      <c r="N54" s="28" t="str">
        <f>TEXT(B54/86400,CHOOSE(MATCH(B54,{0,60,3600},1),"s ""sec""","m ""min"" s ""sec""","[h] ""hrs"" m ""min"" s ""sec"""))</f>
        <v>4 min 40 sec</v>
      </c>
      <c r="O54" s="28" t="str">
        <f>TEXT(C54/86400,CHOOSE(MATCH(C54,{0,60,3600},1),"s ""sec""","m ""min"" s ""sec""","[h] ""hrs"" m ""min"" s ""sec"""))</f>
        <v>1 sec</v>
      </c>
      <c r="P54" s="28" t="str">
        <f>TEXT(D54/86400,CHOOSE(MATCH(D54,{0,60,3600},1),"s ""sec""","m ""min"" s ""sec""","[h] ""hrs"" m ""min"" s ""sec"""))</f>
        <v>4 min 41 sec</v>
      </c>
    </row>
    <row r="55" spans="1:16" x14ac:dyDescent="0.2">
      <c r="A55" s="1" t="s">
        <v>12</v>
      </c>
      <c r="B55" s="2">
        <v>280.96199999999999</v>
      </c>
      <c r="C55" s="2">
        <f t="shared" si="0"/>
        <v>0.52999999999997272</v>
      </c>
      <c r="D55" s="1">
        <v>281.49199999999996</v>
      </c>
      <c r="E55">
        <f t="shared" si="1"/>
        <v>-0.52999999999997272</v>
      </c>
      <c r="F55">
        <f t="shared" si="2"/>
        <v>-1</v>
      </c>
      <c r="G55">
        <f t="shared" si="5"/>
        <v>0</v>
      </c>
      <c r="H55" s="8">
        <f t="shared" si="6"/>
        <v>0.45900000000000318</v>
      </c>
      <c r="I55" s="8">
        <f t="shared" si="21"/>
        <v>0.45900000000000318</v>
      </c>
      <c r="K55">
        <f t="shared" si="22"/>
        <v>0.45900000000000318</v>
      </c>
      <c r="L55">
        <f t="shared" si="9"/>
        <v>0</v>
      </c>
      <c r="M55" s="8">
        <f t="shared" si="23"/>
        <v>-0.45099999999996498</v>
      </c>
      <c r="N55" s="28" t="str">
        <f>TEXT(B55/86400,CHOOSE(MATCH(B55,{0,60,3600},1),"s ""sec""","m ""min"" s ""sec""","[h] ""hrs"" m ""min"" s ""sec"""))</f>
        <v>4 min 41 sec</v>
      </c>
      <c r="O55" s="28" t="str">
        <f>TEXT(C55/86400,CHOOSE(MATCH(C55,{0,60,3600},1),"s ""sec""","m ""min"" s ""sec""","[h] ""hrs"" m ""min"" s ""sec"""))</f>
        <v>1 sec</v>
      </c>
      <c r="P55" s="28" t="str">
        <f>TEXT(D55/86400,CHOOSE(MATCH(D55,{0,60,3600},1),"s ""sec""","m ""min"" s ""sec""","[h] ""hrs"" m ""min"" s ""sec"""))</f>
        <v>4 min 41 sec</v>
      </c>
    </row>
    <row r="56" spans="1:16" x14ac:dyDescent="0.2">
      <c r="A56" s="1" t="s">
        <v>11</v>
      </c>
      <c r="B56" s="2">
        <v>280.99200000000002</v>
      </c>
      <c r="C56" s="2">
        <f t="shared" si="0"/>
        <v>2</v>
      </c>
      <c r="D56" s="1">
        <v>282.99200000000002</v>
      </c>
      <c r="E56">
        <f t="shared" si="1"/>
        <v>2</v>
      </c>
      <c r="F56">
        <f t="shared" si="2"/>
        <v>1</v>
      </c>
      <c r="G56">
        <f t="shared" ref="G56:G119" si="24">F55+F56</f>
        <v>0</v>
      </c>
      <c r="H56" s="8">
        <f t="shared" ref="H56:H119" si="25">IF(B56-D55&lt;-C56,-C56,(B56-D55))</f>
        <v>-0.49999999999994316</v>
      </c>
      <c r="I56" s="8">
        <f t="shared" si="21"/>
        <v>-0.49999999999994316</v>
      </c>
      <c r="K56">
        <f t="shared" si="22"/>
        <v>0</v>
      </c>
      <c r="L56">
        <f t="shared" si="9"/>
        <v>-0.49999999999994316</v>
      </c>
      <c r="M56" s="8">
        <f t="shared" si="23"/>
        <v>-0.48900000000003274</v>
      </c>
      <c r="N56" s="28" t="str">
        <f>TEXT(B56/86400,CHOOSE(MATCH(B56,{0,60,3600},1),"s ""sec""","m ""min"" s ""sec""","[h] ""hrs"" m ""min"" s ""sec"""))</f>
        <v>4 min 41 sec</v>
      </c>
      <c r="O56" s="28" t="str">
        <f>TEXT(C56/86400,CHOOSE(MATCH(C56,{0,60,3600},1),"s ""sec""","m ""min"" s ""sec""","[h] ""hrs"" m ""min"" s ""sec"""))</f>
        <v>2 sec</v>
      </c>
      <c r="P56" s="28" t="str">
        <f>TEXT(D56/86400,CHOOSE(MATCH(D56,{0,60,3600},1),"s ""sec""","m ""min"" s ""sec""","[h] ""hrs"" m ""min"" s ""sec"""))</f>
        <v>4 min 43 sec</v>
      </c>
    </row>
    <row r="57" spans="1:16" x14ac:dyDescent="0.2">
      <c r="A57" s="1" t="s">
        <v>12</v>
      </c>
      <c r="B57" s="2">
        <v>282.95499999999998</v>
      </c>
      <c r="C57" s="2">
        <f t="shared" si="0"/>
        <v>5.0559999999999832</v>
      </c>
      <c r="D57" s="1">
        <v>288.01099999999997</v>
      </c>
      <c r="E57">
        <f t="shared" si="1"/>
        <v>-5.0559999999999832</v>
      </c>
      <c r="F57">
        <f t="shared" si="2"/>
        <v>-1</v>
      </c>
      <c r="G57">
        <f t="shared" si="24"/>
        <v>0</v>
      </c>
      <c r="H57" s="8">
        <f t="shared" si="25"/>
        <v>-3.7000000000034561E-2</v>
      </c>
      <c r="I57" s="8">
        <f t="shared" si="21"/>
        <v>-3.7000000000034561E-2</v>
      </c>
      <c r="K57">
        <f t="shared" si="22"/>
        <v>0</v>
      </c>
      <c r="L57">
        <f t="shared" ref="L57:L106" si="26">IF(H57&lt;0,H57,0)</f>
        <v>-3.7000000000034561E-2</v>
      </c>
      <c r="M57" s="8">
        <f t="shared" si="23"/>
        <v>-1.4630000000000223</v>
      </c>
      <c r="N57" s="28" t="str">
        <f>TEXT(B57/86400,CHOOSE(MATCH(B57,{0,60,3600},1),"s ""sec""","m ""min"" s ""sec""","[h] ""hrs"" m ""min"" s ""sec"""))</f>
        <v>4 min 43 sec</v>
      </c>
      <c r="O57" s="28" t="str">
        <f>TEXT(C57/86400,CHOOSE(MATCH(C57,{0,60,3600},1),"s ""sec""","m ""min"" s ""sec""","[h] ""hrs"" m ""min"" s ""sec"""))</f>
        <v>5 sec</v>
      </c>
      <c r="P57" s="28" t="str">
        <f>TEXT(D57/86400,CHOOSE(MATCH(D57,{0,60,3600},1),"s ""sec""","m ""min"" s ""sec""","[h] ""hrs"" m ""min"" s ""sec"""))</f>
        <v>4 min 48 sec</v>
      </c>
    </row>
    <row r="58" spans="1:16" x14ac:dyDescent="0.2">
      <c r="A58" s="1" t="s">
        <v>12</v>
      </c>
      <c r="B58" s="2">
        <v>289.464</v>
      </c>
      <c r="C58" s="2">
        <f t="shared" si="0"/>
        <v>1.5289999999999964</v>
      </c>
      <c r="D58" s="1">
        <v>290.99299999999999</v>
      </c>
      <c r="E58">
        <f t="shared" si="1"/>
        <v>-1.5289999999999964</v>
      </c>
      <c r="F58">
        <f t="shared" si="2"/>
        <v>-1</v>
      </c>
      <c r="G58">
        <f t="shared" si="24"/>
        <v>-2</v>
      </c>
      <c r="H58" s="8">
        <f t="shared" si="25"/>
        <v>1.4530000000000314</v>
      </c>
      <c r="I58" s="8">
        <f t="shared" si="21"/>
        <v>1.4530000000000314</v>
      </c>
      <c r="K58">
        <f t="shared" si="22"/>
        <v>1.4530000000000314</v>
      </c>
      <c r="L58">
        <f t="shared" si="26"/>
        <v>0</v>
      </c>
      <c r="M58" s="8">
        <f t="shared" si="23"/>
        <v>-6.47199999999998</v>
      </c>
      <c r="N58" s="28" t="str">
        <f>TEXT(B58/86400,CHOOSE(MATCH(B58,{0,60,3600},1),"s ""sec""","m ""min"" s ""sec""","[h] ""hrs"" m ""min"" s ""sec"""))</f>
        <v>4 min 49 sec</v>
      </c>
      <c r="O58" s="28" t="str">
        <f>TEXT(C58/86400,CHOOSE(MATCH(C58,{0,60,3600},1),"s ""sec""","m ""min"" s ""sec""","[h] ""hrs"" m ""min"" s ""sec"""))</f>
        <v>2 sec</v>
      </c>
      <c r="P58" s="28" t="str">
        <f>TEXT(D58/86400,CHOOSE(MATCH(D58,{0,60,3600},1),"s ""sec""","m ""min"" s ""sec""","[h] ""hrs"" m ""min"" s ""sec"""))</f>
        <v>4 min 51 sec</v>
      </c>
    </row>
    <row r="59" spans="1:16" x14ac:dyDescent="0.2">
      <c r="A59" s="1" t="s">
        <v>11</v>
      </c>
      <c r="B59" s="2">
        <v>290.29599999999999</v>
      </c>
      <c r="C59" s="2">
        <f t="shared" si="0"/>
        <v>0.45699999999999363</v>
      </c>
      <c r="D59" s="1">
        <v>290.75299999999999</v>
      </c>
      <c r="E59">
        <f t="shared" si="1"/>
        <v>0.45699999999999363</v>
      </c>
      <c r="F59">
        <f t="shared" si="2"/>
        <v>1</v>
      </c>
      <c r="G59">
        <f t="shared" si="24"/>
        <v>0</v>
      </c>
      <c r="H59" s="8">
        <f t="shared" si="25"/>
        <v>-0.45699999999999363</v>
      </c>
      <c r="I59" s="8">
        <f t="shared" si="21"/>
        <v>-0.69700000000000273</v>
      </c>
      <c r="K59">
        <f t="shared" si="22"/>
        <v>0</v>
      </c>
      <c r="L59">
        <f t="shared" si="26"/>
        <v>-0.45699999999999363</v>
      </c>
      <c r="M59" s="8">
        <f t="shared" si="23"/>
        <v>-2.285000000000025</v>
      </c>
      <c r="N59" s="28" t="str">
        <f>TEXT(B59/86400,CHOOSE(MATCH(B59,{0,60,3600},1),"s ""sec""","m ""min"" s ""sec""","[h] ""hrs"" m ""min"" s ""sec"""))</f>
        <v>4 min 50 sec</v>
      </c>
      <c r="O59" s="28" t="str">
        <f>TEXT(C59/86400,CHOOSE(MATCH(C59,{0,60,3600},1),"s ""sec""","m ""min"" s ""sec""","[h] ""hrs"" m ""min"" s ""sec"""))</f>
        <v>0 sec</v>
      </c>
      <c r="P59" s="28" t="str">
        <f>TEXT(D59/86400,CHOOSE(MATCH(D59,{0,60,3600},1),"s ""sec""","m ""min"" s ""sec""","[h] ""hrs"" m ""min"" s ""sec"""))</f>
        <v>4 min 51 sec</v>
      </c>
    </row>
    <row r="60" spans="1:16" x14ac:dyDescent="0.2">
      <c r="A60" s="1" t="s">
        <v>11</v>
      </c>
      <c r="B60" s="2">
        <v>290.48500000000001</v>
      </c>
      <c r="C60" s="2">
        <f t="shared" si="0"/>
        <v>0.59100000000000819</v>
      </c>
      <c r="D60" s="1">
        <v>291.07600000000002</v>
      </c>
      <c r="E60">
        <f t="shared" si="1"/>
        <v>0.59100000000000819</v>
      </c>
      <c r="F60">
        <f t="shared" si="2"/>
        <v>1</v>
      </c>
      <c r="G60">
        <f t="shared" si="24"/>
        <v>2</v>
      </c>
      <c r="H60" s="8">
        <f t="shared" si="25"/>
        <v>-0.26799999999997226</v>
      </c>
      <c r="I60" s="8">
        <f t="shared" si="21"/>
        <v>-0.26799999999997226</v>
      </c>
      <c r="K60">
        <f t="shared" si="22"/>
        <v>0</v>
      </c>
      <c r="L60">
        <f t="shared" si="26"/>
        <v>-0.26799999999997226</v>
      </c>
      <c r="M60" s="8">
        <f t="shared" si="23"/>
        <v>0.50799999999998136</v>
      </c>
      <c r="N60" s="28" t="str">
        <f>TEXT(B60/86400,CHOOSE(MATCH(B60,{0,60,3600},1),"s ""sec""","m ""min"" s ""sec""","[h] ""hrs"" m ""min"" s ""sec"""))</f>
        <v>4 min 50 sec</v>
      </c>
      <c r="O60" s="28" t="str">
        <f>TEXT(C60/86400,CHOOSE(MATCH(C60,{0,60,3600},1),"s ""sec""","m ""min"" s ""sec""","[h] ""hrs"" m ""min"" s ""sec"""))</f>
        <v>1 sec</v>
      </c>
      <c r="P60" s="28" t="str">
        <f>TEXT(D60/86400,CHOOSE(MATCH(D60,{0,60,3600},1),"s ""sec""","m ""min"" s ""sec""","[h] ""hrs"" m ""min"" s ""sec"""))</f>
        <v>4 min 51 sec</v>
      </c>
    </row>
    <row r="61" spans="1:16" x14ac:dyDescent="0.2">
      <c r="A61" s="1" t="s">
        <v>12</v>
      </c>
      <c r="B61" s="2">
        <v>291.94400000000002</v>
      </c>
      <c r="C61" s="2">
        <f t="shared" si="0"/>
        <v>2.5670000000000073</v>
      </c>
      <c r="D61" s="1">
        <v>294.51100000000002</v>
      </c>
      <c r="E61">
        <f t="shared" si="1"/>
        <v>-2.5670000000000073</v>
      </c>
      <c r="F61">
        <f t="shared" si="2"/>
        <v>-1</v>
      </c>
      <c r="G61">
        <f t="shared" si="24"/>
        <v>0</v>
      </c>
      <c r="H61" s="8">
        <f t="shared" si="25"/>
        <v>0.867999999999995</v>
      </c>
      <c r="I61" s="8">
        <f t="shared" si="21"/>
        <v>0.867999999999995</v>
      </c>
      <c r="K61">
        <f t="shared" si="22"/>
        <v>0.867999999999995</v>
      </c>
      <c r="L61">
        <f t="shared" si="26"/>
        <v>0</v>
      </c>
      <c r="M61" s="8">
        <f t="shared" si="23"/>
        <v>-1.1910000000000309</v>
      </c>
      <c r="N61" s="28" t="str">
        <f>TEXT(B61/86400,CHOOSE(MATCH(B61,{0,60,3600},1),"s ""sec""","m ""min"" s ""sec""","[h] ""hrs"" m ""min"" s ""sec"""))</f>
        <v>4 min 52 sec</v>
      </c>
      <c r="O61" s="28" t="str">
        <f>TEXT(C61/86400,CHOOSE(MATCH(C61,{0,60,3600},1),"s ""sec""","m ""min"" s ""sec""","[h] ""hrs"" m ""min"" s ""sec"""))</f>
        <v>3 sec</v>
      </c>
      <c r="P61" s="28" t="str">
        <f>TEXT(D61/86400,CHOOSE(MATCH(D61,{0,60,3600},1),"s ""sec""","m ""min"" s ""sec""","[h] ""hrs"" m ""min"" s ""sec"""))</f>
        <v>4 min 55 sec</v>
      </c>
    </row>
    <row r="62" spans="1:16" x14ac:dyDescent="0.2">
      <c r="A62" s="1" t="s">
        <v>11</v>
      </c>
      <c r="B62" s="2">
        <v>292.20400000000001</v>
      </c>
      <c r="C62" s="2">
        <f t="shared" si="0"/>
        <v>0.18700000000001182</v>
      </c>
      <c r="D62" s="1">
        <v>292.39100000000002</v>
      </c>
      <c r="E62">
        <f t="shared" si="1"/>
        <v>0.18700000000001182</v>
      </c>
      <c r="F62">
        <f t="shared" si="2"/>
        <v>1</v>
      </c>
      <c r="G62">
        <f t="shared" si="24"/>
        <v>0</v>
      </c>
      <c r="H62" s="8">
        <f t="shared" si="25"/>
        <v>-0.18700000000001182</v>
      </c>
      <c r="I62" s="8">
        <f t="shared" si="21"/>
        <v>-2.3070000000000164</v>
      </c>
      <c r="K62">
        <f t="shared" si="22"/>
        <v>0</v>
      </c>
      <c r="L62">
        <f t="shared" si="26"/>
        <v>-0.18700000000001182</v>
      </c>
      <c r="M62" s="8">
        <f t="shared" si="23"/>
        <v>-1.1279999999999859</v>
      </c>
      <c r="N62" s="28" t="str">
        <f>TEXT(B62/86400,CHOOSE(MATCH(B62,{0,60,3600},1),"s ""sec""","m ""min"" s ""sec""","[h] ""hrs"" m ""min"" s ""sec"""))</f>
        <v>4 min 52 sec</v>
      </c>
      <c r="O62" s="28" t="str">
        <f>TEXT(C62/86400,CHOOSE(MATCH(C62,{0,60,3600},1),"s ""sec""","m ""min"" s ""sec""","[h] ""hrs"" m ""min"" s ""sec"""))</f>
        <v>0 sec</v>
      </c>
      <c r="P62" s="28" t="str">
        <f>TEXT(D62/86400,CHOOSE(MATCH(D62,{0,60,3600},1),"s ""sec""","m ""min"" s ""sec""","[h] ""hrs"" m ""min"" s ""sec"""))</f>
        <v>4 min 52 sec</v>
      </c>
    </row>
    <row r="63" spans="1:16" x14ac:dyDescent="0.2">
      <c r="A63" s="1" t="s">
        <v>12</v>
      </c>
      <c r="B63" s="2">
        <v>295.64299999999997</v>
      </c>
      <c r="C63" s="2">
        <f t="shared" si="0"/>
        <v>2.38900000000001</v>
      </c>
      <c r="D63" s="1">
        <v>298.03199999999998</v>
      </c>
      <c r="E63">
        <f t="shared" si="1"/>
        <v>-2.38900000000001</v>
      </c>
      <c r="F63">
        <f t="shared" ref="F63:F126" si="27">IF(A63="CHILD",1,-1)</f>
        <v>-1</v>
      </c>
      <c r="G63">
        <f t="shared" si="24"/>
        <v>0</v>
      </c>
      <c r="H63" s="8">
        <f t="shared" si="25"/>
        <v>3.2519999999999527</v>
      </c>
      <c r="I63" s="8">
        <f t="shared" si="21"/>
        <v>3.2519999999999527</v>
      </c>
      <c r="K63">
        <f t="shared" si="22"/>
        <v>3.2519999999999527</v>
      </c>
      <c r="L63">
        <f t="shared" si="26"/>
        <v>0</v>
      </c>
      <c r="M63" s="8">
        <f t="shared" si="23"/>
        <v>-1.1319999999999482</v>
      </c>
      <c r="N63" s="28" t="str">
        <f>TEXT(B63/86400,CHOOSE(MATCH(B63,{0,60,3600},1),"s ""sec""","m ""min"" s ""sec""","[h] ""hrs"" m ""min"" s ""sec"""))</f>
        <v>4 min 56 sec</v>
      </c>
      <c r="O63" s="28" t="str">
        <f>TEXT(C63/86400,CHOOSE(MATCH(C63,{0,60,3600},1),"s ""sec""","m ""min"" s ""sec""","[h] ""hrs"" m ""min"" s ""sec"""))</f>
        <v>2 sec</v>
      </c>
      <c r="P63" s="28" t="str">
        <f>TEXT(D63/86400,CHOOSE(MATCH(D63,{0,60,3600},1),"s ""sec""","m ""min"" s ""sec""","[h] ""hrs"" m ""min"" s ""sec"""))</f>
        <v>4 min 58 sec</v>
      </c>
    </row>
    <row r="64" spans="1:16" x14ac:dyDescent="0.2">
      <c r="A64" s="1" t="s">
        <v>12</v>
      </c>
      <c r="B64" s="2">
        <v>298.23</v>
      </c>
      <c r="C64" s="2">
        <f t="shared" si="0"/>
        <v>7.589999999999975</v>
      </c>
      <c r="D64" s="1">
        <v>305.82</v>
      </c>
      <c r="E64">
        <f t="shared" si="1"/>
        <v>-7.589999999999975</v>
      </c>
      <c r="F64">
        <f t="shared" si="27"/>
        <v>-1</v>
      </c>
      <c r="G64">
        <f t="shared" si="24"/>
        <v>-2</v>
      </c>
      <c r="H64" s="8">
        <f t="shared" si="25"/>
        <v>0.19800000000003593</v>
      </c>
      <c r="I64" s="8">
        <f t="shared" ref="I64:I67" si="28">B64-D63</f>
        <v>0.19800000000003593</v>
      </c>
      <c r="K64">
        <f t="shared" ref="K64:K67" si="29">IF(H64&gt;0,H64,0)</f>
        <v>0.19800000000003593</v>
      </c>
      <c r="L64">
        <f t="shared" ref="L64:L67" si="30">IF(H64&lt;0,H64,0)</f>
        <v>0</v>
      </c>
      <c r="M64" s="8">
        <f t="shared" ref="M64:M67" si="31">D62-B64</f>
        <v>-5.8389999999999986</v>
      </c>
      <c r="N64" s="28" t="str">
        <f>TEXT(B64/86400,CHOOSE(MATCH(B64,{0,60,3600},1),"s ""sec""","m ""min"" s ""sec""","[h] ""hrs"" m ""min"" s ""sec"""))</f>
        <v>4 min 58 sec</v>
      </c>
      <c r="O64" s="28" t="str">
        <f>TEXT(C64/86400,CHOOSE(MATCH(C64,{0,60,3600},1),"s ""sec""","m ""min"" s ""sec""","[h] ""hrs"" m ""min"" s ""sec"""))</f>
        <v>8 sec</v>
      </c>
      <c r="P64" s="28" t="str">
        <f>TEXT(D64/86400,CHOOSE(MATCH(D64,{0,60,3600},1),"s ""sec""","m ""min"" s ""sec""","[h] ""hrs"" m ""min"" s ""sec"""))</f>
        <v>5 min 6 sec</v>
      </c>
    </row>
    <row r="65" spans="1:16" x14ac:dyDescent="0.2">
      <c r="A65" s="1" t="s">
        <v>11</v>
      </c>
      <c r="B65" s="2">
        <v>300.18400000000003</v>
      </c>
      <c r="C65" s="2">
        <f t="shared" ref="C65:C128" si="32">D65-B65</f>
        <v>0.23300000000000409</v>
      </c>
      <c r="D65" s="1">
        <v>300.41700000000003</v>
      </c>
      <c r="E65">
        <f t="shared" ref="E65:E128" si="33">IF(A65="CHILD",C65,-C65)</f>
        <v>0.23300000000000409</v>
      </c>
      <c r="F65">
        <f t="shared" si="27"/>
        <v>1</v>
      </c>
      <c r="G65">
        <f t="shared" si="24"/>
        <v>0</v>
      </c>
      <c r="H65" s="8">
        <f t="shared" si="25"/>
        <v>-0.23300000000000409</v>
      </c>
      <c r="I65" s="8">
        <f t="shared" si="28"/>
        <v>-5.6359999999999673</v>
      </c>
      <c r="K65">
        <f t="shared" si="29"/>
        <v>0</v>
      </c>
      <c r="L65">
        <f t="shared" si="30"/>
        <v>-0.23300000000000409</v>
      </c>
      <c r="M65" s="8">
        <f t="shared" si="31"/>
        <v>-2.1520000000000437</v>
      </c>
      <c r="N65" s="28" t="str">
        <f>TEXT(B65/86400,CHOOSE(MATCH(B65,{0,60,3600},1),"s ""sec""","m ""min"" s ""sec""","[h] ""hrs"" m ""min"" s ""sec"""))</f>
        <v>5 min 0 sec</v>
      </c>
      <c r="O65" s="28" t="str">
        <f>TEXT(C65/86400,CHOOSE(MATCH(C65,{0,60,3600},1),"s ""sec""","m ""min"" s ""sec""","[h] ""hrs"" m ""min"" s ""sec"""))</f>
        <v>0 sec</v>
      </c>
      <c r="P65" s="28" t="str">
        <f>TEXT(D65/86400,CHOOSE(MATCH(D65,{0,60,3600},1),"s ""sec""","m ""min"" s ""sec""","[h] ""hrs"" m ""min"" s ""sec"""))</f>
        <v>5 min 0 sec</v>
      </c>
    </row>
    <row r="66" spans="1:16" x14ac:dyDescent="0.2">
      <c r="A66" s="1" t="s">
        <v>11</v>
      </c>
      <c r="B66" s="2">
        <v>301.10700000000003</v>
      </c>
      <c r="C66" s="2">
        <f t="shared" si="32"/>
        <v>0.40300000000002001</v>
      </c>
      <c r="D66" s="1">
        <v>301.51000000000005</v>
      </c>
      <c r="E66">
        <f t="shared" si="33"/>
        <v>0.40300000000002001</v>
      </c>
      <c r="F66">
        <f t="shared" si="27"/>
        <v>1</v>
      </c>
      <c r="G66">
        <f t="shared" si="24"/>
        <v>2</v>
      </c>
      <c r="H66" s="8">
        <f t="shared" si="25"/>
        <v>0.68999999999999773</v>
      </c>
      <c r="I66" s="8">
        <f t="shared" si="28"/>
        <v>0.68999999999999773</v>
      </c>
      <c r="K66">
        <f t="shared" si="29"/>
        <v>0.68999999999999773</v>
      </c>
      <c r="L66">
        <f t="shared" si="30"/>
        <v>0</v>
      </c>
      <c r="M66" s="8">
        <f t="shared" si="31"/>
        <v>4.7129999999999654</v>
      </c>
      <c r="N66" s="28" t="str">
        <f>TEXT(B66/86400,CHOOSE(MATCH(B66,{0,60,3600},1),"s ""sec""","m ""min"" s ""sec""","[h] ""hrs"" m ""min"" s ""sec"""))</f>
        <v>5 min 1 sec</v>
      </c>
      <c r="O66" s="28" t="str">
        <f>TEXT(C66/86400,CHOOSE(MATCH(C66,{0,60,3600},1),"s ""sec""","m ""min"" s ""sec""","[h] ""hrs"" m ""min"" s ""sec"""))</f>
        <v>0 sec</v>
      </c>
      <c r="P66" s="28" t="str">
        <f>TEXT(D66/86400,CHOOSE(MATCH(D66,{0,60,3600},1),"s ""sec""","m ""min"" s ""sec""","[h] ""hrs"" m ""min"" s ""sec"""))</f>
        <v>5 min 2 sec</v>
      </c>
    </row>
    <row r="67" spans="1:16" x14ac:dyDescent="0.2">
      <c r="A67" s="1" t="s">
        <v>12</v>
      </c>
      <c r="B67" s="2">
        <v>306.36399999999998</v>
      </c>
      <c r="C67" s="2">
        <f t="shared" si="32"/>
        <v>3.7819999999999823</v>
      </c>
      <c r="D67" s="1">
        <v>310.14599999999996</v>
      </c>
      <c r="E67">
        <f t="shared" si="33"/>
        <v>-3.7819999999999823</v>
      </c>
      <c r="F67">
        <f t="shared" si="27"/>
        <v>-1</v>
      </c>
      <c r="G67">
        <f t="shared" si="24"/>
        <v>0</v>
      </c>
      <c r="H67" s="8">
        <f t="shared" si="25"/>
        <v>4.8539999999999281</v>
      </c>
      <c r="I67" s="8">
        <f t="shared" si="28"/>
        <v>4.8539999999999281</v>
      </c>
      <c r="K67">
        <f t="shared" si="29"/>
        <v>4.8539999999999281</v>
      </c>
      <c r="L67">
        <f t="shared" si="30"/>
        <v>0</v>
      </c>
      <c r="M67" s="8">
        <f t="shared" si="31"/>
        <v>-5.9469999999999459</v>
      </c>
      <c r="N67" s="28" t="str">
        <f>TEXT(B67/86400,CHOOSE(MATCH(B67,{0,60,3600},1),"s ""sec""","m ""min"" s ""sec""","[h] ""hrs"" m ""min"" s ""sec"""))</f>
        <v>5 min 6 sec</v>
      </c>
      <c r="O67" s="28" t="str">
        <f>TEXT(C67/86400,CHOOSE(MATCH(C67,{0,60,3600},1),"s ""sec""","m ""min"" s ""sec""","[h] ""hrs"" m ""min"" s ""sec"""))</f>
        <v>4 sec</v>
      </c>
      <c r="P67" s="28" t="str">
        <f>TEXT(D67/86400,CHOOSE(MATCH(D67,{0,60,3600},1),"s ""sec""","m ""min"" s ""sec""","[h] ""hrs"" m ""min"" s ""sec"""))</f>
        <v>5 min 10 sec</v>
      </c>
    </row>
    <row r="68" spans="1:16" x14ac:dyDescent="0.2">
      <c r="A68" s="1" t="s">
        <v>12</v>
      </c>
      <c r="B68" s="2">
        <v>310.51499999999999</v>
      </c>
      <c r="C68" s="2">
        <f t="shared" si="32"/>
        <v>2.7029999999999745</v>
      </c>
      <c r="D68" s="1">
        <v>313.21799999999996</v>
      </c>
      <c r="E68">
        <f t="shared" si="33"/>
        <v>-2.7029999999999745</v>
      </c>
      <c r="F68">
        <f t="shared" si="27"/>
        <v>-1</v>
      </c>
      <c r="G68">
        <f t="shared" si="24"/>
        <v>-2</v>
      </c>
      <c r="H68" s="8">
        <f t="shared" si="25"/>
        <v>0.36900000000002819</v>
      </c>
      <c r="I68" s="8">
        <f t="shared" si="21"/>
        <v>0.36900000000002819</v>
      </c>
      <c r="K68">
        <f t="shared" si="22"/>
        <v>0.36900000000002819</v>
      </c>
      <c r="L68">
        <f t="shared" si="26"/>
        <v>0</v>
      </c>
      <c r="M68" s="8">
        <f t="shared" si="23"/>
        <v>-9.0049999999999386</v>
      </c>
      <c r="N68" s="28" t="str">
        <f>TEXT(B68/86400,CHOOSE(MATCH(B68,{0,60,3600},1),"s ""sec""","m ""min"" s ""sec""","[h] ""hrs"" m ""min"" s ""sec"""))</f>
        <v>5 min 11 sec</v>
      </c>
      <c r="O68" s="28" t="str">
        <f>TEXT(C68/86400,CHOOSE(MATCH(C68,{0,60,3600},1),"s ""sec""","m ""min"" s ""sec""","[h] ""hrs"" m ""min"" s ""sec"""))</f>
        <v>3 sec</v>
      </c>
      <c r="P68" s="28" t="str">
        <f>TEXT(D68/86400,CHOOSE(MATCH(D68,{0,60,3600},1),"s ""sec""","m ""min"" s ""sec""","[h] ""hrs"" m ""min"" s ""sec"""))</f>
        <v>5 min 13 sec</v>
      </c>
    </row>
    <row r="69" spans="1:16" x14ac:dyDescent="0.2">
      <c r="A69" s="1" t="s">
        <v>11</v>
      </c>
      <c r="B69" s="2">
        <v>310.60000000000002</v>
      </c>
      <c r="C69" s="2">
        <f t="shared" si="32"/>
        <v>0.41199999999997772</v>
      </c>
      <c r="D69" s="1">
        <v>311.012</v>
      </c>
      <c r="E69">
        <f t="shared" si="33"/>
        <v>0.41199999999997772</v>
      </c>
      <c r="F69">
        <f t="shared" si="27"/>
        <v>1</v>
      </c>
      <c r="G69">
        <f t="shared" si="24"/>
        <v>0</v>
      </c>
      <c r="H69" s="8">
        <f t="shared" si="25"/>
        <v>-0.41199999999997772</v>
      </c>
      <c r="I69" s="8">
        <f t="shared" si="21"/>
        <v>-2.6179999999999382</v>
      </c>
      <c r="K69">
        <f t="shared" si="22"/>
        <v>0</v>
      </c>
      <c r="L69">
        <f t="shared" si="26"/>
        <v>-0.41199999999997772</v>
      </c>
      <c r="M69" s="8">
        <f t="shared" si="23"/>
        <v>-0.45400000000006457</v>
      </c>
      <c r="N69" s="28" t="str">
        <f>TEXT(B69/86400,CHOOSE(MATCH(B69,{0,60,3600},1),"s ""sec""","m ""min"" s ""sec""","[h] ""hrs"" m ""min"" s ""sec"""))</f>
        <v>5 min 11 sec</v>
      </c>
      <c r="O69" s="28" t="str">
        <f>TEXT(C69/86400,CHOOSE(MATCH(C69,{0,60,3600},1),"s ""sec""","m ""min"" s ""sec""","[h] ""hrs"" m ""min"" s ""sec"""))</f>
        <v>0 sec</v>
      </c>
      <c r="P69" s="28" t="str">
        <f>TEXT(D69/86400,CHOOSE(MATCH(D69,{0,60,3600},1),"s ""sec""","m ""min"" s ""sec""","[h] ""hrs"" m ""min"" s ""sec"""))</f>
        <v>5 min 11 sec</v>
      </c>
    </row>
    <row r="70" spans="1:16" x14ac:dyDescent="0.2">
      <c r="A70" s="1" t="s">
        <v>11</v>
      </c>
      <c r="B70" s="2">
        <v>312.99200000000002</v>
      </c>
      <c r="C70" s="2">
        <f t="shared" si="32"/>
        <v>0.79000000000002046</v>
      </c>
      <c r="D70" s="1">
        <v>313.78200000000004</v>
      </c>
      <c r="E70">
        <f t="shared" si="33"/>
        <v>0.79000000000002046</v>
      </c>
      <c r="F70">
        <f t="shared" si="27"/>
        <v>1</v>
      </c>
      <c r="G70">
        <f t="shared" si="24"/>
        <v>2</v>
      </c>
      <c r="H70" s="8">
        <f t="shared" si="25"/>
        <v>1.9800000000000182</v>
      </c>
      <c r="I70" s="8">
        <f t="shared" si="21"/>
        <v>1.9800000000000182</v>
      </c>
      <c r="K70">
        <f t="shared" si="22"/>
        <v>1.9800000000000182</v>
      </c>
      <c r="L70">
        <f t="shared" si="26"/>
        <v>0</v>
      </c>
      <c r="M70" s="8">
        <f t="shared" si="23"/>
        <v>0.22599999999994225</v>
      </c>
      <c r="N70" s="28" t="str">
        <f>TEXT(B70/86400,CHOOSE(MATCH(B70,{0,60,3600},1),"s ""sec""","m ""min"" s ""sec""","[h] ""hrs"" m ""min"" s ""sec"""))</f>
        <v>5 min 13 sec</v>
      </c>
      <c r="O70" s="28" t="str">
        <f>TEXT(C70/86400,CHOOSE(MATCH(C70,{0,60,3600},1),"s ""sec""","m ""min"" s ""sec""","[h] ""hrs"" m ""min"" s ""sec"""))</f>
        <v>1 sec</v>
      </c>
      <c r="P70" s="28" t="str">
        <f>TEXT(D70/86400,CHOOSE(MATCH(D70,{0,60,3600},1),"s ""sec""","m ""min"" s ""sec""","[h] ""hrs"" m ""min"" s ""sec"""))</f>
        <v>5 min 14 sec</v>
      </c>
    </row>
    <row r="71" spans="1:16" x14ac:dyDescent="0.2">
      <c r="A71" s="1" t="s">
        <v>11</v>
      </c>
      <c r="B71" s="2">
        <v>313.12099999999998</v>
      </c>
      <c r="C71" s="2">
        <f t="shared" si="32"/>
        <v>0.68299999999999272</v>
      </c>
      <c r="D71" s="1">
        <v>313.80399999999997</v>
      </c>
      <c r="E71">
        <f t="shared" si="33"/>
        <v>0.68299999999999272</v>
      </c>
      <c r="F71">
        <f t="shared" si="27"/>
        <v>1</v>
      </c>
      <c r="G71">
        <f t="shared" si="24"/>
        <v>2</v>
      </c>
      <c r="H71" s="8">
        <f t="shared" si="25"/>
        <v>-0.66100000000005821</v>
      </c>
      <c r="I71" s="8">
        <f t="shared" si="21"/>
        <v>-0.66100000000005821</v>
      </c>
      <c r="K71">
        <f t="shared" si="22"/>
        <v>0</v>
      </c>
      <c r="L71">
        <f t="shared" si="26"/>
        <v>-0.66100000000005821</v>
      </c>
      <c r="M71" s="8">
        <f t="shared" si="23"/>
        <v>-2.1089999999999804</v>
      </c>
      <c r="N71" s="28" t="str">
        <f>TEXT(B71/86400,CHOOSE(MATCH(B71,{0,60,3600},1),"s ""sec""","m ""min"" s ""sec""","[h] ""hrs"" m ""min"" s ""sec"""))</f>
        <v>5 min 13 sec</v>
      </c>
      <c r="O71" s="28" t="str">
        <f>TEXT(C71/86400,CHOOSE(MATCH(C71,{0,60,3600},1),"s ""sec""","m ""min"" s ""sec""","[h] ""hrs"" m ""min"" s ""sec"""))</f>
        <v>1 sec</v>
      </c>
      <c r="P71" s="28" t="str">
        <f>TEXT(D71/86400,CHOOSE(MATCH(D71,{0,60,3600},1),"s ""sec""","m ""min"" s ""sec""","[h] ""hrs"" m ""min"" s ""sec"""))</f>
        <v>5 min 14 sec</v>
      </c>
    </row>
    <row r="72" spans="1:16" x14ac:dyDescent="0.2">
      <c r="A72" s="1" t="s">
        <v>12</v>
      </c>
      <c r="B72" s="2">
        <v>313.76400000000001</v>
      </c>
      <c r="C72" s="2">
        <f t="shared" si="32"/>
        <v>10.283999999999992</v>
      </c>
      <c r="D72" s="1">
        <v>324.048</v>
      </c>
      <c r="E72">
        <f t="shared" si="33"/>
        <v>-10.283999999999992</v>
      </c>
      <c r="F72">
        <f t="shared" si="27"/>
        <v>-1</v>
      </c>
      <c r="G72">
        <f t="shared" si="24"/>
        <v>0</v>
      </c>
      <c r="H72" s="8">
        <f t="shared" si="25"/>
        <v>-3.999999999996362E-2</v>
      </c>
      <c r="I72" s="8">
        <f t="shared" si="21"/>
        <v>-3.999999999996362E-2</v>
      </c>
      <c r="K72">
        <f t="shared" si="22"/>
        <v>0</v>
      </c>
      <c r="L72">
        <f t="shared" si="26"/>
        <v>-3.999999999996362E-2</v>
      </c>
      <c r="M72" s="8">
        <f t="shared" si="23"/>
        <v>1.8000000000029104E-2</v>
      </c>
      <c r="N72" s="28" t="str">
        <f>TEXT(B72/86400,CHOOSE(MATCH(B72,{0,60,3600},1),"s ""sec""","m ""min"" s ""sec""","[h] ""hrs"" m ""min"" s ""sec"""))</f>
        <v>5 min 14 sec</v>
      </c>
      <c r="O72" s="28" t="str">
        <f>TEXT(C72/86400,CHOOSE(MATCH(C72,{0,60,3600},1),"s ""sec""","m ""min"" s ""sec""","[h] ""hrs"" m ""min"" s ""sec"""))</f>
        <v>10 sec</v>
      </c>
      <c r="P72" s="28" t="str">
        <f>TEXT(D72/86400,CHOOSE(MATCH(D72,{0,60,3600},1),"s ""sec""","m ""min"" s ""sec""","[h] ""hrs"" m ""min"" s ""sec"""))</f>
        <v>5 min 24 sec</v>
      </c>
    </row>
    <row r="73" spans="1:16" x14ac:dyDescent="0.2">
      <c r="A73" s="1" t="s">
        <v>12</v>
      </c>
      <c r="B73" s="2">
        <v>325.55799999999999</v>
      </c>
      <c r="C73" s="2">
        <f t="shared" si="32"/>
        <v>8.9350000000000023</v>
      </c>
      <c r="D73" s="1">
        <v>334.49299999999999</v>
      </c>
      <c r="E73">
        <f t="shared" si="33"/>
        <v>-8.9350000000000023</v>
      </c>
      <c r="F73">
        <f t="shared" si="27"/>
        <v>-1</v>
      </c>
      <c r="G73">
        <f t="shared" si="24"/>
        <v>-2</v>
      </c>
      <c r="H73" s="8">
        <f t="shared" si="25"/>
        <v>1.5099999999999909</v>
      </c>
      <c r="I73" s="8">
        <f t="shared" si="21"/>
        <v>1.5099999999999909</v>
      </c>
      <c r="K73">
        <f t="shared" si="22"/>
        <v>1.5099999999999909</v>
      </c>
      <c r="L73">
        <f t="shared" si="26"/>
        <v>0</v>
      </c>
      <c r="M73" s="8">
        <f t="shared" si="23"/>
        <v>-11.754000000000019</v>
      </c>
      <c r="N73" s="28" t="str">
        <f>TEXT(B73/86400,CHOOSE(MATCH(B73,{0,60,3600},1),"s ""sec""","m ""min"" s ""sec""","[h] ""hrs"" m ""min"" s ""sec"""))</f>
        <v>5 min 26 sec</v>
      </c>
      <c r="O73" s="28" t="str">
        <f>TEXT(C73/86400,CHOOSE(MATCH(C73,{0,60,3600},1),"s ""sec""","m ""min"" s ""sec""","[h] ""hrs"" m ""min"" s ""sec"""))</f>
        <v>9 sec</v>
      </c>
      <c r="P73" s="28" t="str">
        <f>TEXT(D73/86400,CHOOSE(MATCH(D73,{0,60,3600},1),"s ""sec""","m ""min"" s ""sec""","[h] ""hrs"" m ""min"" s ""sec"""))</f>
        <v>5 min 34 sec</v>
      </c>
    </row>
    <row r="74" spans="1:16" x14ac:dyDescent="0.2">
      <c r="A74" s="1" t="s">
        <v>11</v>
      </c>
      <c r="B74" s="2">
        <v>330.575999999999</v>
      </c>
      <c r="C74" s="2">
        <f t="shared" si="32"/>
        <v>0.13700000000000045</v>
      </c>
      <c r="D74" s="1">
        <v>330.712999999999</v>
      </c>
      <c r="E74">
        <f t="shared" si="33"/>
        <v>0.13700000000000045</v>
      </c>
      <c r="F74">
        <f t="shared" si="27"/>
        <v>1</v>
      </c>
      <c r="G74">
        <f t="shared" si="24"/>
        <v>0</v>
      </c>
      <c r="H74" s="8">
        <f t="shared" si="25"/>
        <v>-0.13700000000000045</v>
      </c>
      <c r="I74" s="8">
        <f t="shared" si="21"/>
        <v>-3.9170000000009964</v>
      </c>
      <c r="K74">
        <f t="shared" si="22"/>
        <v>0</v>
      </c>
      <c r="L74">
        <f t="shared" si="26"/>
        <v>-0.13700000000000045</v>
      </c>
      <c r="M74" s="8">
        <f t="shared" si="23"/>
        <v>-6.5279999999989968</v>
      </c>
      <c r="N74" s="28" t="str">
        <f>TEXT(B74/86400,CHOOSE(MATCH(B74,{0,60,3600},1),"s ""sec""","m ""min"" s ""sec""","[h] ""hrs"" m ""min"" s ""sec"""))</f>
        <v>5 min 31 sec</v>
      </c>
      <c r="O74" s="28" t="str">
        <f>TEXT(C74/86400,CHOOSE(MATCH(C74,{0,60,3600},1),"s ""sec""","m ""min"" s ""sec""","[h] ""hrs"" m ""min"" s ""sec"""))</f>
        <v>0 sec</v>
      </c>
      <c r="P74" s="28" t="str">
        <f>TEXT(D74/86400,CHOOSE(MATCH(D74,{0,60,3600},1),"s ""sec""","m ""min"" s ""sec""","[h] ""hrs"" m ""min"" s ""sec"""))</f>
        <v>5 min 31 sec</v>
      </c>
    </row>
    <row r="75" spans="1:16" x14ac:dyDescent="0.2">
      <c r="A75" s="1" t="s">
        <v>11</v>
      </c>
      <c r="B75" s="2">
        <v>330.858</v>
      </c>
      <c r="C75" s="2">
        <f t="shared" si="32"/>
        <v>1.2099999999999795</v>
      </c>
      <c r="D75" s="1">
        <v>332.06799999999998</v>
      </c>
      <c r="E75">
        <f t="shared" si="33"/>
        <v>1.2099999999999795</v>
      </c>
      <c r="F75">
        <f t="shared" si="27"/>
        <v>1</v>
      </c>
      <c r="G75">
        <f t="shared" si="24"/>
        <v>2</v>
      </c>
      <c r="H75" s="8">
        <f t="shared" si="25"/>
        <v>0.14500000000100499</v>
      </c>
      <c r="I75" s="8">
        <f t="shared" si="21"/>
        <v>0.14500000000100499</v>
      </c>
      <c r="K75">
        <f t="shared" si="22"/>
        <v>0.14500000000100499</v>
      </c>
      <c r="L75">
        <f t="shared" si="26"/>
        <v>0</v>
      </c>
      <c r="M75" s="8">
        <f t="shared" si="23"/>
        <v>3.6349999999999909</v>
      </c>
      <c r="N75" s="28" t="str">
        <f>TEXT(B75/86400,CHOOSE(MATCH(B75,{0,60,3600},1),"s ""sec""","m ""min"" s ""sec""","[h] ""hrs"" m ""min"" s ""sec"""))</f>
        <v>5 min 31 sec</v>
      </c>
      <c r="O75" s="28" t="str">
        <f>TEXT(C75/86400,CHOOSE(MATCH(C75,{0,60,3600},1),"s ""sec""","m ""min"" s ""sec""","[h] ""hrs"" m ""min"" s ""sec"""))</f>
        <v>1 sec</v>
      </c>
      <c r="P75" s="28" t="str">
        <f>TEXT(D75/86400,CHOOSE(MATCH(D75,{0,60,3600},1),"s ""sec""","m ""min"" s ""sec""","[h] ""hrs"" m ""min"" s ""sec"""))</f>
        <v>5 min 32 sec</v>
      </c>
    </row>
    <row r="76" spans="1:16" x14ac:dyDescent="0.2">
      <c r="A76" s="1" t="s">
        <v>12</v>
      </c>
      <c r="B76" s="2">
        <v>335.09399999999999</v>
      </c>
      <c r="C76" s="2">
        <f t="shared" si="32"/>
        <v>5.9180000000000064</v>
      </c>
      <c r="D76" s="1">
        <v>341.012</v>
      </c>
      <c r="E76">
        <f t="shared" si="33"/>
        <v>-5.9180000000000064</v>
      </c>
      <c r="F76">
        <f t="shared" si="27"/>
        <v>-1</v>
      </c>
      <c r="G76">
        <f t="shared" si="24"/>
        <v>0</v>
      </c>
      <c r="H76" s="8">
        <f t="shared" si="25"/>
        <v>3.0260000000000105</v>
      </c>
      <c r="I76" s="8">
        <f t="shared" si="21"/>
        <v>3.0260000000000105</v>
      </c>
      <c r="K76">
        <f t="shared" si="22"/>
        <v>3.0260000000000105</v>
      </c>
      <c r="L76">
        <f t="shared" si="26"/>
        <v>0</v>
      </c>
      <c r="M76" s="8">
        <f t="shared" si="23"/>
        <v>-4.381000000000995</v>
      </c>
      <c r="N76" s="28" t="str">
        <f>TEXT(B76/86400,CHOOSE(MATCH(B76,{0,60,3600},1),"s ""sec""","m ""min"" s ""sec""","[h] ""hrs"" m ""min"" s ""sec"""))</f>
        <v>5 min 35 sec</v>
      </c>
      <c r="O76" s="28" t="str">
        <f>TEXT(C76/86400,CHOOSE(MATCH(C76,{0,60,3600},1),"s ""sec""","m ""min"" s ""sec""","[h] ""hrs"" m ""min"" s ""sec"""))</f>
        <v>6 sec</v>
      </c>
      <c r="P76" s="28" t="str">
        <f>TEXT(D76/86400,CHOOSE(MATCH(D76,{0,60,3600},1),"s ""sec""","m ""min"" s ""sec""","[h] ""hrs"" m ""min"" s ""sec"""))</f>
        <v>5 min 41 sec</v>
      </c>
    </row>
    <row r="77" spans="1:16" x14ac:dyDescent="0.2">
      <c r="A77" s="1" t="s">
        <v>12</v>
      </c>
      <c r="B77" s="2">
        <v>342.671999999999</v>
      </c>
      <c r="C77" s="2">
        <f t="shared" si="32"/>
        <v>3.339999999999975</v>
      </c>
      <c r="D77" s="1">
        <v>346.01199999999898</v>
      </c>
      <c r="E77">
        <f t="shared" si="33"/>
        <v>-3.339999999999975</v>
      </c>
      <c r="F77">
        <f t="shared" si="27"/>
        <v>-1</v>
      </c>
      <c r="G77">
        <f t="shared" si="24"/>
        <v>-2</v>
      </c>
      <c r="H77" s="8">
        <f t="shared" si="25"/>
        <v>1.6599999999990018</v>
      </c>
      <c r="I77" s="8">
        <f t="shared" si="21"/>
        <v>1.6599999999990018</v>
      </c>
      <c r="K77">
        <f t="shared" si="22"/>
        <v>1.6599999999990018</v>
      </c>
      <c r="L77">
        <f t="shared" si="26"/>
        <v>0</v>
      </c>
      <c r="M77" s="8">
        <f t="shared" si="23"/>
        <v>-10.603999999999019</v>
      </c>
      <c r="N77" s="28" t="str">
        <f>TEXT(B77/86400,CHOOSE(MATCH(B77,{0,60,3600},1),"s ""sec""","m ""min"" s ""sec""","[h] ""hrs"" m ""min"" s ""sec"""))</f>
        <v>5 min 43 sec</v>
      </c>
      <c r="O77" s="28" t="str">
        <f>TEXT(C77/86400,CHOOSE(MATCH(C77,{0,60,3600},1),"s ""sec""","m ""min"" s ""sec""","[h] ""hrs"" m ""min"" s ""sec"""))</f>
        <v>3 sec</v>
      </c>
      <c r="P77" s="28" t="str">
        <f>TEXT(D77/86400,CHOOSE(MATCH(D77,{0,60,3600},1),"s ""sec""","m ""min"" s ""sec""","[h] ""hrs"" m ""min"" s ""sec"""))</f>
        <v>5 min 46 sec</v>
      </c>
    </row>
    <row r="78" spans="1:16" x14ac:dyDescent="0.2">
      <c r="A78" s="1" t="s">
        <v>12</v>
      </c>
      <c r="B78" s="2">
        <v>348.31900000000002</v>
      </c>
      <c r="C78" s="2">
        <f t="shared" si="32"/>
        <v>7.8430000000000177</v>
      </c>
      <c r="D78" s="1">
        <v>356.16200000000003</v>
      </c>
      <c r="E78">
        <f t="shared" si="33"/>
        <v>-7.8430000000000177</v>
      </c>
      <c r="F78">
        <f t="shared" si="27"/>
        <v>-1</v>
      </c>
      <c r="G78">
        <f t="shared" si="24"/>
        <v>-2</v>
      </c>
      <c r="H78" s="8">
        <f t="shared" si="25"/>
        <v>2.3070000000010396</v>
      </c>
      <c r="I78" s="8">
        <f t="shared" si="21"/>
        <v>2.3070000000010396</v>
      </c>
      <c r="K78">
        <f t="shared" si="22"/>
        <v>2.3070000000010396</v>
      </c>
      <c r="L78">
        <f t="shared" si="26"/>
        <v>0</v>
      </c>
      <c r="M78" s="8">
        <f t="shared" si="23"/>
        <v>-7.3070000000000164</v>
      </c>
      <c r="N78" s="28" t="str">
        <f>TEXT(B78/86400,CHOOSE(MATCH(B78,{0,60,3600},1),"s ""sec""","m ""min"" s ""sec""","[h] ""hrs"" m ""min"" s ""sec"""))</f>
        <v>5 min 48 sec</v>
      </c>
      <c r="O78" s="28" t="str">
        <f>TEXT(C78/86400,CHOOSE(MATCH(C78,{0,60,3600},1),"s ""sec""","m ""min"" s ""sec""","[h] ""hrs"" m ""min"" s ""sec"""))</f>
        <v>8 sec</v>
      </c>
      <c r="P78" s="28" t="str">
        <f>TEXT(D78/86400,CHOOSE(MATCH(D78,{0,60,3600},1),"s ""sec""","m ""min"" s ""sec""","[h] ""hrs"" m ""min"" s ""sec"""))</f>
        <v>5 min 56 sec</v>
      </c>
    </row>
    <row r="79" spans="1:16" x14ac:dyDescent="0.2">
      <c r="A79" s="1" t="s">
        <v>12</v>
      </c>
      <c r="B79" s="2">
        <v>357.491999999999</v>
      </c>
      <c r="C79" s="2">
        <f t="shared" si="32"/>
        <v>15.519999999999982</v>
      </c>
      <c r="D79" s="1">
        <v>373.01199999999898</v>
      </c>
      <c r="E79">
        <f t="shared" si="33"/>
        <v>-15.519999999999982</v>
      </c>
      <c r="F79">
        <f t="shared" si="27"/>
        <v>-1</v>
      </c>
      <c r="G79">
        <f t="shared" si="24"/>
        <v>-2</v>
      </c>
      <c r="H79" s="8">
        <f t="shared" si="25"/>
        <v>1.3299999999989609</v>
      </c>
      <c r="I79" s="8">
        <f t="shared" si="21"/>
        <v>1.3299999999989609</v>
      </c>
      <c r="K79">
        <f t="shared" si="22"/>
        <v>1.3299999999989609</v>
      </c>
      <c r="L79">
        <f t="shared" si="26"/>
        <v>0</v>
      </c>
      <c r="M79" s="8">
        <f t="shared" si="23"/>
        <v>-11.480000000000018</v>
      </c>
      <c r="N79" s="28" t="str">
        <f>TEXT(B79/86400,CHOOSE(MATCH(B79,{0,60,3600},1),"s ""sec""","m ""min"" s ""sec""","[h] ""hrs"" m ""min"" s ""sec"""))</f>
        <v>5 min 57 sec</v>
      </c>
      <c r="O79" s="28" t="str">
        <f>TEXT(C79/86400,CHOOSE(MATCH(C79,{0,60,3600},1),"s ""sec""","m ""min"" s ""sec""","[h] ""hrs"" m ""min"" s ""sec"""))</f>
        <v>16 sec</v>
      </c>
      <c r="P79" s="28" t="str">
        <f>TEXT(D79/86400,CHOOSE(MATCH(D79,{0,60,3600},1),"s ""sec""","m ""min"" s ""sec""","[h] ""hrs"" m ""min"" s ""sec"""))</f>
        <v>6 min 13 sec</v>
      </c>
    </row>
    <row r="80" spans="1:16" x14ac:dyDescent="0.2">
      <c r="A80" s="1" t="s">
        <v>11</v>
      </c>
      <c r="B80" s="2">
        <v>363.73099999999999</v>
      </c>
      <c r="C80" s="2">
        <f t="shared" si="32"/>
        <v>0.26200000000000045</v>
      </c>
      <c r="D80" s="1">
        <v>363.99299999999999</v>
      </c>
      <c r="E80">
        <f t="shared" si="33"/>
        <v>0.26200000000000045</v>
      </c>
      <c r="F80">
        <f t="shared" si="27"/>
        <v>1</v>
      </c>
      <c r="G80">
        <f t="shared" si="24"/>
        <v>0</v>
      </c>
      <c r="H80" s="8">
        <f t="shared" si="25"/>
        <v>-0.26200000000000045</v>
      </c>
      <c r="I80" s="8">
        <f t="shared" si="21"/>
        <v>-9.2809999999989827</v>
      </c>
      <c r="K80">
        <f t="shared" si="22"/>
        <v>0</v>
      </c>
      <c r="L80">
        <f t="shared" si="26"/>
        <v>-0.26200000000000045</v>
      </c>
      <c r="M80" s="8">
        <f t="shared" si="23"/>
        <v>-7.56899999999996</v>
      </c>
      <c r="N80" s="28" t="str">
        <f>TEXT(B80/86400,CHOOSE(MATCH(B80,{0,60,3600},1),"s ""sec""","m ""min"" s ""sec""","[h] ""hrs"" m ""min"" s ""sec"""))</f>
        <v>6 min 4 sec</v>
      </c>
      <c r="O80" s="28" t="str">
        <f>TEXT(C80/86400,CHOOSE(MATCH(C80,{0,60,3600},1),"s ""sec""","m ""min"" s ""sec""","[h] ""hrs"" m ""min"" s ""sec"""))</f>
        <v>0 sec</v>
      </c>
      <c r="P80" s="28" t="str">
        <f>TEXT(D80/86400,CHOOSE(MATCH(D80,{0,60,3600},1),"s ""sec""","m ""min"" s ""sec""","[h] ""hrs"" m ""min"" s ""sec"""))</f>
        <v>6 min 4 sec</v>
      </c>
    </row>
    <row r="81" spans="1:16" x14ac:dyDescent="0.2">
      <c r="A81" s="1" t="s">
        <v>12</v>
      </c>
      <c r="B81" s="2">
        <v>375.356999999999</v>
      </c>
      <c r="C81" s="2">
        <f t="shared" si="32"/>
        <v>11.634999999999991</v>
      </c>
      <c r="D81" s="1">
        <v>386.991999999999</v>
      </c>
      <c r="E81">
        <f t="shared" si="33"/>
        <v>-11.634999999999991</v>
      </c>
      <c r="F81">
        <f t="shared" si="27"/>
        <v>-1</v>
      </c>
      <c r="G81">
        <f t="shared" si="24"/>
        <v>0</v>
      </c>
      <c r="H81" s="8">
        <f t="shared" si="25"/>
        <v>11.36399999999901</v>
      </c>
      <c r="I81" s="8">
        <f t="shared" si="21"/>
        <v>11.36399999999901</v>
      </c>
      <c r="K81">
        <f t="shared" si="22"/>
        <v>11.36399999999901</v>
      </c>
      <c r="L81">
        <f t="shared" si="26"/>
        <v>0</v>
      </c>
      <c r="M81" s="8">
        <f t="shared" si="23"/>
        <v>-2.3450000000000273</v>
      </c>
      <c r="N81" s="28" t="str">
        <f>TEXT(B81/86400,CHOOSE(MATCH(B81,{0,60,3600},1),"s ""sec""","m ""min"" s ""sec""","[h] ""hrs"" m ""min"" s ""sec"""))</f>
        <v>6 min 15 sec</v>
      </c>
      <c r="O81" s="28" t="str">
        <f>TEXT(C81/86400,CHOOSE(MATCH(C81,{0,60,3600},1),"s ""sec""","m ""min"" s ""sec""","[h] ""hrs"" m ""min"" s ""sec"""))</f>
        <v>12 sec</v>
      </c>
      <c r="P81" s="28" t="str">
        <f>TEXT(D81/86400,CHOOSE(MATCH(D81,{0,60,3600},1),"s ""sec""","m ""min"" s ""sec""","[h] ""hrs"" m ""min"" s ""sec"""))</f>
        <v>6 min 27 sec</v>
      </c>
    </row>
    <row r="82" spans="1:16" x14ac:dyDescent="0.2">
      <c r="A82" s="1" t="s">
        <v>12</v>
      </c>
      <c r="B82" s="2">
        <v>387.49599999999998</v>
      </c>
      <c r="C82" s="2">
        <f t="shared" si="32"/>
        <v>2.7880000000000109</v>
      </c>
      <c r="D82" s="1">
        <v>390.28399999999999</v>
      </c>
      <c r="E82">
        <f t="shared" si="33"/>
        <v>-2.7880000000000109</v>
      </c>
      <c r="F82">
        <f t="shared" si="27"/>
        <v>-1</v>
      </c>
      <c r="G82">
        <f t="shared" si="24"/>
        <v>-2</v>
      </c>
      <c r="H82" s="8">
        <f t="shared" si="25"/>
        <v>0.50400000000098544</v>
      </c>
      <c r="I82" s="8">
        <f t="shared" si="21"/>
        <v>0.50400000000098544</v>
      </c>
      <c r="K82">
        <f t="shared" si="22"/>
        <v>0.50400000000098544</v>
      </c>
      <c r="L82">
        <f t="shared" si="26"/>
        <v>0</v>
      </c>
      <c r="M82" s="8">
        <f t="shared" si="23"/>
        <v>-23.502999999999986</v>
      </c>
      <c r="N82" s="28" t="str">
        <f>TEXT(B82/86400,CHOOSE(MATCH(B82,{0,60,3600},1),"s ""sec""","m ""min"" s ""sec""","[h] ""hrs"" m ""min"" s ""sec"""))</f>
        <v>6 min 27 sec</v>
      </c>
      <c r="O82" s="28" t="str">
        <f>TEXT(C82/86400,CHOOSE(MATCH(C82,{0,60,3600},1),"s ""sec""","m ""min"" s ""sec""","[h] ""hrs"" m ""min"" s ""sec"""))</f>
        <v>3 sec</v>
      </c>
      <c r="P82" s="28" t="str">
        <f>TEXT(D82/86400,CHOOSE(MATCH(D82,{0,60,3600},1),"s ""sec""","m ""min"" s ""sec""","[h] ""hrs"" m ""min"" s ""sec"""))</f>
        <v>6 min 30 sec</v>
      </c>
    </row>
    <row r="83" spans="1:16" x14ac:dyDescent="0.2">
      <c r="A83" s="1" t="s">
        <v>12</v>
      </c>
      <c r="B83" s="2">
        <v>391.30599999999998</v>
      </c>
      <c r="C83" s="2">
        <f t="shared" si="32"/>
        <v>1.6859999999999786</v>
      </c>
      <c r="D83" s="1">
        <v>392.99199999999996</v>
      </c>
      <c r="E83">
        <f t="shared" si="33"/>
        <v>-1.6859999999999786</v>
      </c>
      <c r="F83">
        <f t="shared" si="27"/>
        <v>-1</v>
      </c>
      <c r="G83">
        <f t="shared" si="24"/>
        <v>-2</v>
      </c>
      <c r="H83" s="8">
        <f t="shared" si="25"/>
        <v>1.0219999999999914</v>
      </c>
      <c r="I83" s="8">
        <f t="shared" si="21"/>
        <v>1.0219999999999914</v>
      </c>
      <c r="K83">
        <f t="shared" si="22"/>
        <v>1.0219999999999914</v>
      </c>
      <c r="L83">
        <f t="shared" si="26"/>
        <v>0</v>
      </c>
      <c r="M83" s="8">
        <f t="shared" si="23"/>
        <v>-4.3140000000009877</v>
      </c>
      <c r="N83" s="28" t="str">
        <f>TEXT(B83/86400,CHOOSE(MATCH(B83,{0,60,3600},1),"s ""sec""","m ""min"" s ""sec""","[h] ""hrs"" m ""min"" s ""sec"""))</f>
        <v>6 min 31 sec</v>
      </c>
      <c r="O83" s="28" t="str">
        <f>TEXT(C83/86400,CHOOSE(MATCH(C83,{0,60,3600},1),"s ""sec""","m ""min"" s ""sec""","[h] ""hrs"" m ""min"" s ""sec"""))</f>
        <v>2 sec</v>
      </c>
      <c r="P83" s="28" t="str">
        <f>TEXT(D83/86400,CHOOSE(MATCH(D83,{0,60,3600},1),"s ""sec""","m ""min"" s ""sec""","[h] ""hrs"" m ""min"" s ""sec"""))</f>
        <v>6 min 33 sec</v>
      </c>
    </row>
    <row r="84" spans="1:16" x14ac:dyDescent="0.2">
      <c r="A84" s="1" t="s">
        <v>12</v>
      </c>
      <c r="B84" s="2">
        <v>395.991999999999</v>
      </c>
      <c r="C84" s="2">
        <f t="shared" si="32"/>
        <v>14.105999999999995</v>
      </c>
      <c r="D84" s="1">
        <v>410.09799999999899</v>
      </c>
      <c r="E84">
        <f t="shared" si="33"/>
        <v>-14.105999999999995</v>
      </c>
      <c r="F84">
        <f t="shared" si="27"/>
        <v>-1</v>
      </c>
      <c r="G84">
        <f t="shared" si="24"/>
        <v>-2</v>
      </c>
      <c r="H84" s="8">
        <f t="shared" si="25"/>
        <v>2.9999999999990337</v>
      </c>
      <c r="I84" s="8">
        <f t="shared" si="21"/>
        <v>2.9999999999990337</v>
      </c>
      <c r="K84">
        <f t="shared" si="22"/>
        <v>2.9999999999990337</v>
      </c>
      <c r="L84">
        <f t="shared" si="26"/>
        <v>0</v>
      </c>
      <c r="M84" s="8">
        <f t="shared" si="23"/>
        <v>-5.7079999999990036</v>
      </c>
      <c r="N84" s="28" t="str">
        <f>TEXT(B84/86400,CHOOSE(MATCH(B84,{0,60,3600},1),"s ""sec""","m ""min"" s ""sec""","[h] ""hrs"" m ""min"" s ""sec"""))</f>
        <v>6 min 36 sec</v>
      </c>
      <c r="O84" s="28" t="str">
        <f>TEXT(C84/86400,CHOOSE(MATCH(C84,{0,60,3600},1),"s ""sec""","m ""min"" s ""sec""","[h] ""hrs"" m ""min"" s ""sec"""))</f>
        <v>14 sec</v>
      </c>
      <c r="P84" s="28" t="str">
        <f>TEXT(D84/86400,CHOOSE(MATCH(D84,{0,60,3600},1),"s ""sec""","m ""min"" s ""sec""","[h] ""hrs"" m ""min"" s ""sec"""))</f>
        <v>6 min 50 sec</v>
      </c>
    </row>
    <row r="85" spans="1:16" x14ac:dyDescent="0.2">
      <c r="A85" s="1" t="s">
        <v>11</v>
      </c>
      <c r="B85" s="2">
        <v>398.99299999999999</v>
      </c>
      <c r="C85" s="2">
        <f t="shared" si="32"/>
        <v>0.54300000000000637</v>
      </c>
      <c r="D85" s="1">
        <v>399.536</v>
      </c>
      <c r="E85">
        <f t="shared" si="33"/>
        <v>0.54300000000000637</v>
      </c>
      <c r="F85">
        <f t="shared" si="27"/>
        <v>1</v>
      </c>
      <c r="G85">
        <f t="shared" si="24"/>
        <v>0</v>
      </c>
      <c r="H85" s="8">
        <f t="shared" si="25"/>
        <v>-0.54300000000000637</v>
      </c>
      <c r="I85" s="8">
        <f t="shared" si="21"/>
        <v>-11.104999999998995</v>
      </c>
      <c r="K85">
        <f t="shared" si="22"/>
        <v>0</v>
      </c>
      <c r="L85">
        <f t="shared" si="26"/>
        <v>-0.54300000000000637</v>
      </c>
      <c r="M85" s="8">
        <f t="shared" si="23"/>
        <v>-6.0010000000000332</v>
      </c>
      <c r="N85" s="28" t="str">
        <f>TEXT(B85/86400,CHOOSE(MATCH(B85,{0,60,3600},1),"s ""sec""","m ""min"" s ""sec""","[h] ""hrs"" m ""min"" s ""sec"""))</f>
        <v>6 min 39 sec</v>
      </c>
      <c r="O85" s="28" t="str">
        <f>TEXT(C85/86400,CHOOSE(MATCH(C85,{0,60,3600},1),"s ""sec""","m ""min"" s ""sec""","[h] ""hrs"" m ""min"" s ""sec"""))</f>
        <v>1 sec</v>
      </c>
      <c r="P85" s="28" t="str">
        <f>TEXT(D85/86400,CHOOSE(MATCH(D85,{0,60,3600},1),"s ""sec""","m ""min"" s ""sec""","[h] ""hrs"" m ""min"" s ""sec"""))</f>
        <v>6 min 40 sec</v>
      </c>
    </row>
    <row r="86" spans="1:16" x14ac:dyDescent="0.2">
      <c r="A86" s="1" t="s">
        <v>11</v>
      </c>
      <c r="B86" s="2">
        <v>410.46100000000001</v>
      </c>
      <c r="C86" s="2">
        <f t="shared" si="32"/>
        <v>1.2740000000000009</v>
      </c>
      <c r="D86" s="1">
        <v>411.73500000000001</v>
      </c>
      <c r="E86">
        <f t="shared" si="33"/>
        <v>1.2740000000000009</v>
      </c>
      <c r="F86">
        <f t="shared" si="27"/>
        <v>1</v>
      </c>
      <c r="G86">
        <f t="shared" si="24"/>
        <v>2</v>
      </c>
      <c r="H86" s="8">
        <f t="shared" si="25"/>
        <v>10.925000000000011</v>
      </c>
      <c r="I86" s="8">
        <f t="shared" si="21"/>
        <v>10.925000000000011</v>
      </c>
      <c r="K86">
        <f t="shared" si="22"/>
        <v>10.925000000000011</v>
      </c>
      <c r="L86">
        <f t="shared" si="26"/>
        <v>0</v>
      </c>
      <c r="M86" s="8">
        <f t="shared" si="23"/>
        <v>-0.36300000000102273</v>
      </c>
      <c r="N86" s="28" t="str">
        <f>TEXT(B86/86400,CHOOSE(MATCH(B86,{0,60,3600},1),"s ""sec""","m ""min"" s ""sec""","[h] ""hrs"" m ""min"" s ""sec"""))</f>
        <v>6 min 50 sec</v>
      </c>
      <c r="O86" s="28" t="str">
        <f>TEXT(C86/86400,CHOOSE(MATCH(C86,{0,60,3600},1),"s ""sec""","m ""min"" s ""sec""","[h] ""hrs"" m ""min"" s ""sec"""))</f>
        <v>1 sec</v>
      </c>
      <c r="P86" s="28" t="str">
        <f>TEXT(D86/86400,CHOOSE(MATCH(D86,{0,60,3600},1),"s ""sec""","m ""min"" s ""sec""","[h] ""hrs"" m ""min"" s ""sec"""))</f>
        <v>6 min 52 sec</v>
      </c>
    </row>
    <row r="87" spans="1:16" x14ac:dyDescent="0.2">
      <c r="A87" s="1" t="s">
        <v>11</v>
      </c>
      <c r="B87" s="2">
        <v>410.464</v>
      </c>
      <c r="C87" s="2">
        <f t="shared" si="32"/>
        <v>0.67799999999999727</v>
      </c>
      <c r="D87" s="1">
        <v>411.142</v>
      </c>
      <c r="E87">
        <f t="shared" si="33"/>
        <v>0.67799999999999727</v>
      </c>
      <c r="F87">
        <f t="shared" si="27"/>
        <v>1</v>
      </c>
      <c r="G87">
        <f t="shared" si="24"/>
        <v>2</v>
      </c>
      <c r="H87" s="8">
        <f t="shared" si="25"/>
        <v>-0.67799999999999727</v>
      </c>
      <c r="I87" s="8">
        <f t="shared" si="21"/>
        <v>-1.271000000000015</v>
      </c>
      <c r="K87">
        <f t="shared" si="22"/>
        <v>0</v>
      </c>
      <c r="L87">
        <f t="shared" si="26"/>
        <v>-0.67799999999999727</v>
      </c>
      <c r="M87" s="8">
        <f t="shared" si="23"/>
        <v>-10.927999999999997</v>
      </c>
      <c r="N87" s="28" t="str">
        <f>TEXT(B87/86400,CHOOSE(MATCH(B87,{0,60,3600},1),"s ""sec""","m ""min"" s ""sec""","[h] ""hrs"" m ""min"" s ""sec"""))</f>
        <v>6 min 50 sec</v>
      </c>
      <c r="O87" s="28" t="str">
        <f>TEXT(C87/86400,CHOOSE(MATCH(C87,{0,60,3600},1),"s ""sec""","m ""min"" s ""sec""","[h] ""hrs"" m ""min"" s ""sec"""))</f>
        <v>1 sec</v>
      </c>
      <c r="P87" s="28" t="str">
        <f>TEXT(D87/86400,CHOOSE(MATCH(D87,{0,60,3600},1),"s ""sec""","m ""min"" s ""sec""","[h] ""hrs"" m ""min"" s ""sec"""))</f>
        <v>6 min 51 sec</v>
      </c>
    </row>
    <row r="88" spans="1:16" x14ac:dyDescent="0.2">
      <c r="A88" s="1" t="s">
        <v>12</v>
      </c>
      <c r="B88" s="2">
        <v>411.40600000000001</v>
      </c>
      <c r="C88" s="2">
        <f t="shared" si="32"/>
        <v>0.83400000000000318</v>
      </c>
      <c r="D88" s="1">
        <v>412.24</v>
      </c>
      <c r="E88">
        <f t="shared" si="33"/>
        <v>-0.83400000000000318</v>
      </c>
      <c r="F88">
        <f t="shared" si="27"/>
        <v>-1</v>
      </c>
      <c r="G88">
        <f t="shared" si="24"/>
        <v>0</v>
      </c>
      <c r="H88" s="8">
        <f t="shared" si="25"/>
        <v>0.26400000000001</v>
      </c>
      <c r="I88" s="8">
        <f t="shared" si="21"/>
        <v>0.26400000000001</v>
      </c>
      <c r="K88">
        <f t="shared" si="22"/>
        <v>0.26400000000001</v>
      </c>
      <c r="L88">
        <f t="shared" si="26"/>
        <v>0</v>
      </c>
      <c r="M88" s="8">
        <f t="shared" si="23"/>
        <v>0.32900000000000773</v>
      </c>
      <c r="N88" s="28" t="str">
        <f>TEXT(B88/86400,CHOOSE(MATCH(B88,{0,60,3600},1),"s ""sec""","m ""min"" s ""sec""","[h] ""hrs"" m ""min"" s ""sec"""))</f>
        <v>6 min 51 sec</v>
      </c>
      <c r="O88" s="28" t="str">
        <f>TEXT(C88/86400,CHOOSE(MATCH(C88,{0,60,3600},1),"s ""sec""","m ""min"" s ""sec""","[h] ""hrs"" m ""min"" s ""sec"""))</f>
        <v>1 sec</v>
      </c>
      <c r="P88" s="28" t="str">
        <f>TEXT(D88/86400,CHOOSE(MATCH(D88,{0,60,3600},1),"s ""sec""","m ""min"" s ""sec""","[h] ""hrs"" m ""min"" s ""sec"""))</f>
        <v>6 min 52 sec</v>
      </c>
    </row>
    <row r="89" spans="1:16" x14ac:dyDescent="0.2">
      <c r="A89" s="1" t="s">
        <v>12</v>
      </c>
      <c r="B89" s="2">
        <v>411.99099999999999</v>
      </c>
      <c r="C89" s="2">
        <f t="shared" si="32"/>
        <v>0.10599999999999454</v>
      </c>
      <c r="D89" s="1">
        <v>412.09699999999998</v>
      </c>
      <c r="E89">
        <f t="shared" si="33"/>
        <v>-0.10599999999999454</v>
      </c>
      <c r="F89">
        <f t="shared" si="27"/>
        <v>-1</v>
      </c>
      <c r="G89">
        <f t="shared" si="24"/>
        <v>-2</v>
      </c>
      <c r="H89" s="8">
        <f t="shared" si="25"/>
        <v>-0.10599999999999454</v>
      </c>
      <c r="I89" s="8">
        <f t="shared" ref="I89:I92" si="34">B89-D88</f>
        <v>-0.24900000000002365</v>
      </c>
      <c r="K89">
        <f t="shared" ref="K89:K92" si="35">IF(H89&gt;0,H89,0)</f>
        <v>0</v>
      </c>
      <c r="L89">
        <f t="shared" ref="L89:L92" si="36">IF(H89&lt;0,H89,0)</f>
        <v>-0.10599999999999454</v>
      </c>
      <c r="M89" s="8">
        <f t="shared" ref="M89:M92" si="37">D87-B89</f>
        <v>-0.84899999999998954</v>
      </c>
      <c r="N89" s="28" t="str">
        <f>TEXT(B89/86400,CHOOSE(MATCH(B89,{0,60,3600},1),"s ""sec""","m ""min"" s ""sec""","[h] ""hrs"" m ""min"" s ""sec"""))</f>
        <v>6 min 52 sec</v>
      </c>
      <c r="O89" s="28" t="str">
        <f>TEXT(C89/86400,CHOOSE(MATCH(C89,{0,60,3600},1),"s ""sec""","m ""min"" s ""sec""","[h] ""hrs"" m ""min"" s ""sec"""))</f>
        <v>0 sec</v>
      </c>
      <c r="P89" s="28" t="str">
        <f>TEXT(D89/86400,CHOOSE(MATCH(D89,{0,60,3600},1),"s ""sec""","m ""min"" s ""sec""","[h] ""hrs"" m ""min"" s ""sec"""))</f>
        <v>6 min 52 sec</v>
      </c>
    </row>
    <row r="90" spans="1:16" x14ac:dyDescent="0.2">
      <c r="A90" s="1" t="s">
        <v>12</v>
      </c>
      <c r="B90" s="2">
        <v>413.36500000000001</v>
      </c>
      <c r="C90" s="2">
        <f t="shared" si="32"/>
        <v>0.21399999999999864</v>
      </c>
      <c r="D90" s="1">
        <v>413.57900000000001</v>
      </c>
      <c r="E90">
        <f t="shared" si="33"/>
        <v>-0.21399999999999864</v>
      </c>
      <c r="F90">
        <f t="shared" si="27"/>
        <v>-1</v>
      </c>
      <c r="G90">
        <f t="shared" si="24"/>
        <v>-2</v>
      </c>
      <c r="H90" s="8">
        <f t="shared" si="25"/>
        <v>1.2680000000000291</v>
      </c>
      <c r="I90" s="8">
        <f t="shared" si="34"/>
        <v>1.2680000000000291</v>
      </c>
      <c r="K90">
        <f t="shared" si="35"/>
        <v>1.2680000000000291</v>
      </c>
      <c r="L90">
        <f t="shared" si="36"/>
        <v>0</v>
      </c>
      <c r="M90" s="8">
        <f t="shared" si="37"/>
        <v>-1.125</v>
      </c>
      <c r="N90" s="28" t="str">
        <f>TEXT(B90/86400,CHOOSE(MATCH(B90,{0,60,3600},1),"s ""sec""","m ""min"" s ""sec""","[h] ""hrs"" m ""min"" s ""sec"""))</f>
        <v>6 min 53 sec</v>
      </c>
      <c r="O90" s="28" t="str">
        <f>TEXT(C90/86400,CHOOSE(MATCH(C90,{0,60,3600},1),"s ""sec""","m ""min"" s ""sec""","[h] ""hrs"" m ""min"" s ""sec"""))</f>
        <v>0 sec</v>
      </c>
      <c r="P90" s="28" t="str">
        <f>TEXT(D90/86400,CHOOSE(MATCH(D90,{0,60,3600},1),"s ""sec""","m ""min"" s ""sec""","[h] ""hrs"" m ""min"" s ""sec"""))</f>
        <v>6 min 54 sec</v>
      </c>
    </row>
    <row r="91" spans="1:16" x14ac:dyDescent="0.2">
      <c r="A91" s="1" t="s">
        <v>12</v>
      </c>
      <c r="B91" s="2">
        <v>413.71100000000001</v>
      </c>
      <c r="C91" s="2">
        <f t="shared" si="32"/>
        <v>9.2679999999999723</v>
      </c>
      <c r="D91" s="1">
        <v>422.97899999999998</v>
      </c>
      <c r="E91">
        <f t="shared" si="33"/>
        <v>-9.2679999999999723</v>
      </c>
      <c r="F91">
        <f t="shared" si="27"/>
        <v>-1</v>
      </c>
      <c r="G91">
        <f t="shared" si="24"/>
        <v>-2</v>
      </c>
      <c r="H91" s="8">
        <f t="shared" si="25"/>
        <v>0.132000000000005</v>
      </c>
      <c r="I91" s="8">
        <f t="shared" si="34"/>
        <v>0.132000000000005</v>
      </c>
      <c r="K91">
        <f t="shared" si="35"/>
        <v>0.132000000000005</v>
      </c>
      <c r="L91">
        <f t="shared" si="36"/>
        <v>0</v>
      </c>
      <c r="M91" s="8">
        <f t="shared" si="37"/>
        <v>-1.6140000000000327</v>
      </c>
      <c r="N91" s="28" t="str">
        <f>TEXT(B91/86400,CHOOSE(MATCH(B91,{0,60,3600},1),"s ""sec""","m ""min"" s ""sec""","[h] ""hrs"" m ""min"" s ""sec"""))</f>
        <v>6 min 54 sec</v>
      </c>
      <c r="O91" s="28" t="str">
        <f>TEXT(C91/86400,CHOOSE(MATCH(C91,{0,60,3600},1),"s ""sec""","m ""min"" s ""sec""","[h] ""hrs"" m ""min"" s ""sec"""))</f>
        <v>9 sec</v>
      </c>
      <c r="P91" s="28" t="str">
        <f>TEXT(D91/86400,CHOOSE(MATCH(D91,{0,60,3600},1),"s ""sec""","m ""min"" s ""sec""","[h] ""hrs"" m ""min"" s ""sec"""))</f>
        <v>7 min 3 sec</v>
      </c>
    </row>
    <row r="92" spans="1:16" x14ac:dyDescent="0.2">
      <c r="A92" s="1" t="s">
        <v>11</v>
      </c>
      <c r="B92" s="2">
        <v>418.010999999999</v>
      </c>
      <c r="C92" s="2">
        <f t="shared" si="32"/>
        <v>0.23300000000000409</v>
      </c>
      <c r="D92" s="1">
        <v>418.24399999999901</v>
      </c>
      <c r="E92">
        <f t="shared" si="33"/>
        <v>0.23300000000000409</v>
      </c>
      <c r="F92">
        <f t="shared" si="27"/>
        <v>1</v>
      </c>
      <c r="G92">
        <f t="shared" si="24"/>
        <v>0</v>
      </c>
      <c r="H92" s="8">
        <f t="shared" si="25"/>
        <v>-0.23300000000000409</v>
      </c>
      <c r="I92" s="8">
        <f t="shared" si="34"/>
        <v>-4.9680000000009841</v>
      </c>
      <c r="K92">
        <f t="shared" si="35"/>
        <v>0</v>
      </c>
      <c r="L92">
        <f t="shared" si="36"/>
        <v>-0.23300000000000409</v>
      </c>
      <c r="M92" s="8">
        <f t="shared" si="37"/>
        <v>-4.4319999999989932</v>
      </c>
      <c r="N92" s="28" t="str">
        <f>TEXT(B92/86400,CHOOSE(MATCH(B92,{0,60,3600},1),"s ""sec""","m ""min"" s ""sec""","[h] ""hrs"" m ""min"" s ""sec"""))</f>
        <v>6 min 58 sec</v>
      </c>
      <c r="O92" s="28" t="str">
        <f>TEXT(C92/86400,CHOOSE(MATCH(C92,{0,60,3600},1),"s ""sec""","m ""min"" s ""sec""","[h] ""hrs"" m ""min"" s ""sec"""))</f>
        <v>0 sec</v>
      </c>
      <c r="P92" s="28" t="str">
        <f>TEXT(D92/86400,CHOOSE(MATCH(D92,{0,60,3600},1),"s ""sec""","m ""min"" s ""sec""","[h] ""hrs"" m ""min"" s ""sec"""))</f>
        <v>6 min 58 sec</v>
      </c>
    </row>
    <row r="93" spans="1:16" x14ac:dyDescent="0.2">
      <c r="A93" s="1" t="s">
        <v>12</v>
      </c>
      <c r="B93" s="2">
        <v>423.78699999999998</v>
      </c>
      <c r="C93" s="2">
        <f t="shared" si="32"/>
        <v>2.2189999999999941</v>
      </c>
      <c r="D93" s="1">
        <v>426.00599999999997</v>
      </c>
      <c r="E93">
        <f t="shared" si="33"/>
        <v>-2.2189999999999941</v>
      </c>
      <c r="F93">
        <f t="shared" si="27"/>
        <v>-1</v>
      </c>
      <c r="G93">
        <f t="shared" si="24"/>
        <v>0</v>
      </c>
      <c r="H93" s="8">
        <f t="shared" si="25"/>
        <v>5.5430000000009727</v>
      </c>
      <c r="I93" s="8">
        <f t="shared" si="21"/>
        <v>5.5430000000009727</v>
      </c>
      <c r="K93">
        <f t="shared" si="22"/>
        <v>5.5430000000009727</v>
      </c>
      <c r="L93">
        <f t="shared" si="26"/>
        <v>0</v>
      </c>
      <c r="M93" s="8">
        <f t="shared" si="23"/>
        <v>-0.80799999999999272</v>
      </c>
      <c r="N93" s="28" t="str">
        <f>TEXT(B93/86400,CHOOSE(MATCH(B93,{0,60,3600},1),"s ""sec""","m ""min"" s ""sec""","[h] ""hrs"" m ""min"" s ""sec"""))</f>
        <v>7 min 4 sec</v>
      </c>
      <c r="O93" s="28" t="str">
        <f>TEXT(C93/86400,CHOOSE(MATCH(C93,{0,60,3600},1),"s ""sec""","m ""min"" s ""sec""","[h] ""hrs"" m ""min"" s ""sec"""))</f>
        <v>2 sec</v>
      </c>
      <c r="P93" s="28" t="str">
        <f>TEXT(D93/86400,CHOOSE(MATCH(D93,{0,60,3600},1),"s ""sec""","m ""min"" s ""sec""","[h] ""hrs"" m ""min"" s ""sec"""))</f>
        <v>7 min 6 sec</v>
      </c>
    </row>
    <row r="94" spans="1:16" x14ac:dyDescent="0.2">
      <c r="A94" s="1" t="s">
        <v>11</v>
      </c>
      <c r="B94" s="2">
        <v>426.738</v>
      </c>
      <c r="C94" s="2">
        <f t="shared" si="32"/>
        <v>1.4259999999999877</v>
      </c>
      <c r="D94" s="1">
        <v>428.16399999999999</v>
      </c>
      <c r="E94">
        <f t="shared" si="33"/>
        <v>1.4259999999999877</v>
      </c>
      <c r="F94">
        <f t="shared" si="27"/>
        <v>1</v>
      </c>
      <c r="G94">
        <f t="shared" si="24"/>
        <v>0</v>
      </c>
      <c r="H94" s="8">
        <f t="shared" si="25"/>
        <v>0.73200000000002774</v>
      </c>
      <c r="I94" s="8">
        <f t="shared" si="21"/>
        <v>0.73200000000002774</v>
      </c>
      <c r="K94">
        <f t="shared" si="22"/>
        <v>0.73200000000002774</v>
      </c>
      <c r="L94">
        <f t="shared" si="26"/>
        <v>0</v>
      </c>
      <c r="M94" s="8">
        <f t="shared" si="23"/>
        <v>-8.4940000000009945</v>
      </c>
      <c r="N94" s="28" t="str">
        <f>TEXT(B94/86400,CHOOSE(MATCH(B94,{0,60,3600},1),"s ""sec""","m ""min"" s ""sec""","[h] ""hrs"" m ""min"" s ""sec"""))</f>
        <v>7 min 7 sec</v>
      </c>
      <c r="O94" s="28" t="str">
        <f>TEXT(C94/86400,CHOOSE(MATCH(C94,{0,60,3600},1),"s ""sec""","m ""min"" s ""sec""","[h] ""hrs"" m ""min"" s ""sec"""))</f>
        <v>1 sec</v>
      </c>
      <c r="P94" s="28" t="str">
        <f>TEXT(D94/86400,CHOOSE(MATCH(D94,{0,60,3600},1),"s ""sec""","m ""min"" s ""sec""","[h] ""hrs"" m ""min"" s ""sec"""))</f>
        <v>7 min 8 sec</v>
      </c>
    </row>
    <row r="95" spans="1:16" x14ac:dyDescent="0.2">
      <c r="A95" s="1" t="s">
        <v>11</v>
      </c>
      <c r="B95" s="2">
        <v>426.78199999999998</v>
      </c>
      <c r="C95" s="2">
        <f t="shared" si="32"/>
        <v>1.3199999999999932</v>
      </c>
      <c r="D95" s="1">
        <v>428.10199999999998</v>
      </c>
      <c r="E95">
        <f t="shared" si="33"/>
        <v>1.3199999999999932</v>
      </c>
      <c r="F95">
        <f t="shared" si="27"/>
        <v>1</v>
      </c>
      <c r="G95">
        <f t="shared" si="24"/>
        <v>2</v>
      </c>
      <c r="H95" s="8">
        <f t="shared" si="25"/>
        <v>-1.3199999999999932</v>
      </c>
      <c r="I95" s="8">
        <f t="shared" si="21"/>
        <v>-1.382000000000005</v>
      </c>
      <c r="K95">
        <f t="shared" si="22"/>
        <v>0</v>
      </c>
      <c r="L95">
        <f t="shared" si="26"/>
        <v>-1.3199999999999932</v>
      </c>
      <c r="M95" s="8">
        <f t="shared" si="23"/>
        <v>-0.77600000000001046</v>
      </c>
      <c r="N95" s="28" t="str">
        <f>TEXT(B95/86400,CHOOSE(MATCH(B95,{0,60,3600},1),"s ""sec""","m ""min"" s ""sec""","[h] ""hrs"" m ""min"" s ""sec"""))</f>
        <v>7 min 7 sec</v>
      </c>
      <c r="O95" s="28" t="str">
        <f>TEXT(C95/86400,CHOOSE(MATCH(C95,{0,60,3600},1),"s ""sec""","m ""min"" s ""sec""","[h] ""hrs"" m ""min"" s ""sec"""))</f>
        <v>1 sec</v>
      </c>
      <c r="P95" s="28" t="str">
        <f>TEXT(D95/86400,CHOOSE(MATCH(D95,{0,60,3600},1),"s ""sec""","m ""min"" s ""sec""","[h] ""hrs"" m ""min"" s ""sec"""))</f>
        <v>7 min 8 sec</v>
      </c>
    </row>
    <row r="96" spans="1:16" x14ac:dyDescent="0.2">
      <c r="A96" s="1" t="s">
        <v>12</v>
      </c>
      <c r="B96" s="2">
        <v>428.140999999999</v>
      </c>
      <c r="C96" s="2">
        <f t="shared" si="32"/>
        <v>15.713999999999999</v>
      </c>
      <c r="D96" s="1">
        <v>443.854999999999</v>
      </c>
      <c r="E96">
        <f t="shared" si="33"/>
        <v>-15.713999999999999</v>
      </c>
      <c r="F96">
        <f t="shared" si="27"/>
        <v>-1</v>
      </c>
      <c r="G96">
        <f t="shared" si="24"/>
        <v>0</v>
      </c>
      <c r="H96" s="8">
        <f t="shared" si="25"/>
        <v>3.8999999999020929E-2</v>
      </c>
      <c r="I96" s="8">
        <f t="shared" si="21"/>
        <v>3.8999999999020929E-2</v>
      </c>
      <c r="K96">
        <f t="shared" si="22"/>
        <v>3.8999999999020929E-2</v>
      </c>
      <c r="L96">
        <f t="shared" si="26"/>
        <v>0</v>
      </c>
      <c r="M96" s="8">
        <f t="shared" si="23"/>
        <v>2.3000000000990894E-2</v>
      </c>
      <c r="N96" s="28" t="str">
        <f>TEXT(B96/86400,CHOOSE(MATCH(B96,{0,60,3600},1),"s ""sec""","m ""min"" s ""sec""","[h] ""hrs"" m ""min"" s ""sec"""))</f>
        <v>7 min 8 sec</v>
      </c>
      <c r="O96" s="28" t="str">
        <f>TEXT(C96/86400,CHOOSE(MATCH(C96,{0,60,3600},1),"s ""sec""","m ""min"" s ""sec""","[h] ""hrs"" m ""min"" s ""sec"""))</f>
        <v>16 sec</v>
      </c>
      <c r="P96" s="28" t="str">
        <f>TEXT(D96/86400,CHOOSE(MATCH(D96,{0,60,3600},1),"s ""sec""","m ""min"" s ""sec""","[h] ""hrs"" m ""min"" s ""sec"""))</f>
        <v>7 min 24 sec</v>
      </c>
    </row>
    <row r="97" spans="1:16" x14ac:dyDescent="0.2">
      <c r="A97" s="1" t="s">
        <v>12</v>
      </c>
      <c r="B97" s="2">
        <v>435.64299999999997</v>
      </c>
      <c r="C97" s="2">
        <f t="shared" si="32"/>
        <v>0.75900000000001455</v>
      </c>
      <c r="D97" s="1">
        <v>436.40199999999999</v>
      </c>
      <c r="E97">
        <f t="shared" si="33"/>
        <v>-0.75900000000001455</v>
      </c>
      <c r="F97">
        <f t="shared" si="27"/>
        <v>-1</v>
      </c>
      <c r="G97">
        <f t="shared" si="24"/>
        <v>-2</v>
      </c>
      <c r="H97" s="8">
        <f t="shared" si="25"/>
        <v>-0.75900000000001455</v>
      </c>
      <c r="I97" s="8">
        <f t="shared" si="21"/>
        <v>-8.2119999999990227</v>
      </c>
      <c r="K97">
        <f t="shared" si="22"/>
        <v>0</v>
      </c>
      <c r="L97">
        <f t="shared" si="26"/>
        <v>-0.75900000000001455</v>
      </c>
      <c r="M97" s="8">
        <f t="shared" si="23"/>
        <v>-7.5409999999999968</v>
      </c>
      <c r="N97" s="28" t="str">
        <f>TEXT(B97/86400,CHOOSE(MATCH(B97,{0,60,3600},1),"s ""sec""","m ""min"" s ""sec""","[h] ""hrs"" m ""min"" s ""sec"""))</f>
        <v>7 min 16 sec</v>
      </c>
      <c r="O97" s="28" t="str">
        <f>TEXT(C97/86400,CHOOSE(MATCH(C97,{0,60,3600},1),"s ""sec""","m ""min"" s ""sec""","[h] ""hrs"" m ""min"" s ""sec"""))</f>
        <v>1 sec</v>
      </c>
      <c r="P97" s="28" t="str">
        <f>TEXT(D97/86400,CHOOSE(MATCH(D97,{0,60,3600},1),"s ""sec""","m ""min"" s ""sec""","[h] ""hrs"" m ""min"" s ""sec"""))</f>
        <v>7 min 16 sec</v>
      </c>
    </row>
    <row r="98" spans="1:16" x14ac:dyDescent="0.2">
      <c r="A98" s="1" t="s">
        <v>12</v>
      </c>
      <c r="B98" s="2">
        <v>442.13900000000001</v>
      </c>
      <c r="C98" s="2">
        <f t="shared" si="32"/>
        <v>0.44700000000000273</v>
      </c>
      <c r="D98" s="1">
        <v>442.58600000000001</v>
      </c>
      <c r="E98">
        <f t="shared" si="33"/>
        <v>-0.44700000000000273</v>
      </c>
      <c r="F98">
        <f t="shared" si="27"/>
        <v>-1</v>
      </c>
      <c r="G98">
        <f t="shared" si="24"/>
        <v>-2</v>
      </c>
      <c r="H98" s="8">
        <f t="shared" si="25"/>
        <v>5.7370000000000232</v>
      </c>
      <c r="I98" s="8">
        <f t="shared" si="21"/>
        <v>5.7370000000000232</v>
      </c>
      <c r="K98">
        <f t="shared" si="22"/>
        <v>5.7370000000000232</v>
      </c>
      <c r="L98">
        <f t="shared" si="26"/>
        <v>0</v>
      </c>
      <c r="M98" s="8">
        <f t="shared" si="23"/>
        <v>1.715999999998985</v>
      </c>
      <c r="N98" s="28" t="str">
        <f>TEXT(B98/86400,CHOOSE(MATCH(B98,{0,60,3600},1),"s ""sec""","m ""min"" s ""sec""","[h] ""hrs"" m ""min"" s ""sec"""))</f>
        <v>7 min 22 sec</v>
      </c>
      <c r="O98" s="28" t="str">
        <f>TEXT(C98/86400,CHOOSE(MATCH(C98,{0,60,3600},1),"s ""sec""","m ""min"" s ""sec""","[h] ""hrs"" m ""min"" s ""sec"""))</f>
        <v>0 sec</v>
      </c>
      <c r="P98" s="28" t="str">
        <f>TEXT(D98/86400,CHOOSE(MATCH(D98,{0,60,3600},1),"s ""sec""","m ""min"" s ""sec""","[h] ""hrs"" m ""min"" s ""sec"""))</f>
        <v>7 min 23 sec</v>
      </c>
    </row>
    <row r="99" spans="1:16" x14ac:dyDescent="0.2">
      <c r="A99" s="1" t="s">
        <v>12</v>
      </c>
      <c r="B99" s="2">
        <v>445.91899999999998</v>
      </c>
      <c r="C99" s="2">
        <f t="shared" si="32"/>
        <v>3.5620000000000118</v>
      </c>
      <c r="D99" s="1">
        <v>449.48099999999999</v>
      </c>
      <c r="E99">
        <f t="shared" si="33"/>
        <v>-3.5620000000000118</v>
      </c>
      <c r="F99">
        <f t="shared" si="27"/>
        <v>-1</v>
      </c>
      <c r="G99">
        <f t="shared" si="24"/>
        <v>-2</v>
      </c>
      <c r="H99" s="8">
        <f t="shared" si="25"/>
        <v>3.33299999999997</v>
      </c>
      <c r="I99" s="8">
        <f t="shared" si="21"/>
        <v>3.33299999999997</v>
      </c>
      <c r="K99">
        <f t="shared" si="22"/>
        <v>3.33299999999997</v>
      </c>
      <c r="L99">
        <f t="shared" si="26"/>
        <v>0</v>
      </c>
      <c r="M99" s="8">
        <f t="shared" si="23"/>
        <v>-9.5169999999999959</v>
      </c>
      <c r="N99" s="28" t="str">
        <f>TEXT(B99/86400,CHOOSE(MATCH(B99,{0,60,3600},1),"s ""sec""","m ""min"" s ""sec""","[h] ""hrs"" m ""min"" s ""sec"""))</f>
        <v>7 min 26 sec</v>
      </c>
      <c r="O99" s="28" t="str">
        <f>TEXT(C99/86400,CHOOSE(MATCH(C99,{0,60,3600},1),"s ""sec""","m ""min"" s ""sec""","[h] ""hrs"" m ""min"" s ""sec"""))</f>
        <v>4 sec</v>
      </c>
      <c r="P99" s="28" t="str">
        <f>TEXT(D99/86400,CHOOSE(MATCH(D99,{0,60,3600},1),"s ""sec""","m ""min"" s ""sec""","[h] ""hrs"" m ""min"" s ""sec"""))</f>
        <v>7 min 29 sec</v>
      </c>
    </row>
    <row r="100" spans="1:16" x14ac:dyDescent="0.2">
      <c r="A100" s="1" t="s">
        <v>12</v>
      </c>
      <c r="B100" s="2">
        <v>450.505</v>
      </c>
      <c r="C100" s="2">
        <f t="shared" si="32"/>
        <v>10.454000000000008</v>
      </c>
      <c r="D100" s="1">
        <v>460.959</v>
      </c>
      <c r="E100">
        <f t="shared" si="33"/>
        <v>-10.454000000000008</v>
      </c>
      <c r="F100">
        <f t="shared" si="27"/>
        <v>-1</v>
      </c>
      <c r="G100">
        <f t="shared" si="24"/>
        <v>-2</v>
      </c>
      <c r="H100" s="8">
        <f t="shared" si="25"/>
        <v>1.0240000000000009</v>
      </c>
      <c r="I100" s="8">
        <f t="shared" si="21"/>
        <v>1.0240000000000009</v>
      </c>
      <c r="K100">
        <f t="shared" si="22"/>
        <v>1.0240000000000009</v>
      </c>
      <c r="L100">
        <f t="shared" si="26"/>
        <v>0</v>
      </c>
      <c r="M100" s="8">
        <f t="shared" si="23"/>
        <v>-7.9189999999999827</v>
      </c>
      <c r="N100" s="28" t="str">
        <f>TEXT(B100/86400,CHOOSE(MATCH(B100,{0,60,3600},1),"s ""sec""","m ""min"" s ""sec""","[h] ""hrs"" m ""min"" s ""sec"""))</f>
        <v>7 min 31 sec</v>
      </c>
      <c r="O100" s="28" t="str">
        <f>TEXT(C100/86400,CHOOSE(MATCH(C100,{0,60,3600},1),"s ""sec""","m ""min"" s ""sec""","[h] ""hrs"" m ""min"" s ""sec"""))</f>
        <v>10 sec</v>
      </c>
      <c r="P100" s="28" t="str">
        <f>TEXT(D100/86400,CHOOSE(MATCH(D100,{0,60,3600},1),"s ""sec""","m ""min"" s ""sec""","[h] ""hrs"" m ""min"" s ""sec"""))</f>
        <v>7 min 41 sec</v>
      </c>
    </row>
    <row r="101" spans="1:16" x14ac:dyDescent="0.2">
      <c r="A101" s="1" t="s">
        <v>12</v>
      </c>
      <c r="B101" s="2">
        <v>468.491999999999</v>
      </c>
      <c r="C101" s="2">
        <f t="shared" si="32"/>
        <v>14.960999999999899</v>
      </c>
      <c r="D101" s="1">
        <v>483.45299999999889</v>
      </c>
      <c r="E101">
        <f t="shared" si="33"/>
        <v>-14.960999999999899</v>
      </c>
      <c r="F101">
        <f t="shared" si="27"/>
        <v>-1</v>
      </c>
      <c r="G101">
        <f t="shared" si="24"/>
        <v>-2</v>
      </c>
      <c r="H101" s="8">
        <f t="shared" si="25"/>
        <v>7.5329999999989923</v>
      </c>
      <c r="I101" s="8">
        <f t="shared" si="21"/>
        <v>7.5329999999989923</v>
      </c>
      <c r="K101">
        <f t="shared" si="22"/>
        <v>7.5329999999989923</v>
      </c>
      <c r="L101">
        <f t="shared" si="26"/>
        <v>0</v>
      </c>
      <c r="M101" s="8">
        <f t="shared" si="23"/>
        <v>-19.010999999999001</v>
      </c>
      <c r="N101" s="28" t="str">
        <f>TEXT(B101/86400,CHOOSE(MATCH(B101,{0,60,3600},1),"s ""sec""","m ""min"" s ""sec""","[h] ""hrs"" m ""min"" s ""sec"""))</f>
        <v>7 min 48 sec</v>
      </c>
      <c r="O101" s="28" t="str">
        <f>TEXT(C101/86400,CHOOSE(MATCH(C101,{0,60,3600},1),"s ""sec""","m ""min"" s ""sec""","[h] ""hrs"" m ""min"" s ""sec"""))</f>
        <v>15 sec</v>
      </c>
      <c r="P101" s="28" t="str">
        <f>TEXT(D101/86400,CHOOSE(MATCH(D101,{0,60,3600},1),"s ""sec""","m ""min"" s ""sec""","[h] ""hrs"" m ""min"" s ""sec"""))</f>
        <v>8 min 3 sec</v>
      </c>
    </row>
    <row r="102" spans="1:16" x14ac:dyDescent="0.2">
      <c r="A102" s="1" t="s">
        <v>11</v>
      </c>
      <c r="B102" s="2">
        <v>468.87400000000002</v>
      </c>
      <c r="C102" s="2">
        <f t="shared" si="32"/>
        <v>0.117999999999995</v>
      </c>
      <c r="D102" s="1">
        <v>468.99200000000002</v>
      </c>
      <c r="E102">
        <f t="shared" si="33"/>
        <v>0.117999999999995</v>
      </c>
      <c r="F102">
        <f t="shared" si="27"/>
        <v>1</v>
      </c>
      <c r="G102">
        <f t="shared" si="24"/>
        <v>0</v>
      </c>
      <c r="H102" s="8">
        <f t="shared" si="25"/>
        <v>-0.117999999999995</v>
      </c>
      <c r="I102" s="8">
        <f t="shared" si="21"/>
        <v>-14.578999999998871</v>
      </c>
      <c r="K102">
        <f t="shared" si="22"/>
        <v>0</v>
      </c>
      <c r="L102">
        <f t="shared" si="26"/>
        <v>-0.117999999999995</v>
      </c>
      <c r="M102" s="8">
        <f t="shared" si="23"/>
        <v>-7.9150000000000205</v>
      </c>
      <c r="N102" s="28" t="str">
        <f>TEXT(B102/86400,CHOOSE(MATCH(B102,{0,60,3600},1),"s ""sec""","m ""min"" s ""sec""","[h] ""hrs"" m ""min"" s ""sec"""))</f>
        <v>7 min 49 sec</v>
      </c>
      <c r="O102" s="28" t="str">
        <f>TEXT(C102/86400,CHOOSE(MATCH(C102,{0,60,3600},1),"s ""sec""","m ""min"" s ""sec""","[h] ""hrs"" m ""min"" s ""sec"""))</f>
        <v>0 sec</v>
      </c>
      <c r="P102" s="28" t="str">
        <f>TEXT(D102/86400,CHOOSE(MATCH(D102,{0,60,3600},1),"s ""sec""","m ""min"" s ""sec""","[h] ""hrs"" m ""min"" s ""sec"""))</f>
        <v>7 min 49 sec</v>
      </c>
    </row>
    <row r="103" spans="1:16" x14ac:dyDescent="0.2">
      <c r="A103" s="1" t="s">
        <v>11</v>
      </c>
      <c r="B103" s="2">
        <v>473.84699999999998</v>
      </c>
      <c r="C103" s="2">
        <f t="shared" si="32"/>
        <v>0.42899999999997362</v>
      </c>
      <c r="D103" s="1">
        <v>474.27599999999995</v>
      </c>
      <c r="E103">
        <f t="shared" si="33"/>
        <v>0.42899999999997362</v>
      </c>
      <c r="F103">
        <f t="shared" si="27"/>
        <v>1</v>
      </c>
      <c r="G103">
        <f t="shared" si="24"/>
        <v>2</v>
      </c>
      <c r="H103" s="8">
        <f t="shared" si="25"/>
        <v>4.8549999999999613</v>
      </c>
      <c r="I103" s="8">
        <f t="shared" si="21"/>
        <v>4.8549999999999613</v>
      </c>
      <c r="K103">
        <f t="shared" si="22"/>
        <v>4.8549999999999613</v>
      </c>
      <c r="L103">
        <f t="shared" si="26"/>
        <v>0</v>
      </c>
      <c r="M103" s="8">
        <f t="shared" si="23"/>
        <v>9.6059999999989145</v>
      </c>
      <c r="N103" s="28" t="str">
        <f>TEXT(B103/86400,CHOOSE(MATCH(B103,{0,60,3600},1),"s ""sec""","m ""min"" s ""sec""","[h] ""hrs"" m ""min"" s ""sec"""))</f>
        <v>7 min 54 sec</v>
      </c>
      <c r="O103" s="28" t="str">
        <f>TEXT(C103/86400,CHOOSE(MATCH(C103,{0,60,3600},1),"s ""sec""","m ""min"" s ""sec""","[h] ""hrs"" m ""min"" s ""sec"""))</f>
        <v>0 sec</v>
      </c>
      <c r="P103" s="28" t="str">
        <f>TEXT(D103/86400,CHOOSE(MATCH(D103,{0,60,3600},1),"s ""sec""","m ""min"" s ""sec""","[h] ""hrs"" m ""min"" s ""sec"""))</f>
        <v>7 min 54 sec</v>
      </c>
    </row>
    <row r="104" spans="1:16" x14ac:dyDescent="0.2">
      <c r="A104" s="1" t="s">
        <v>12</v>
      </c>
      <c r="B104" s="2">
        <v>483.74900000000002</v>
      </c>
      <c r="C104" s="2">
        <f t="shared" si="32"/>
        <v>2.9780000000000086</v>
      </c>
      <c r="D104" s="1">
        <v>486.72700000000003</v>
      </c>
      <c r="E104">
        <f t="shared" si="33"/>
        <v>-2.9780000000000086</v>
      </c>
      <c r="F104">
        <f t="shared" si="27"/>
        <v>-1</v>
      </c>
      <c r="G104">
        <f t="shared" si="24"/>
        <v>0</v>
      </c>
      <c r="H104" s="8">
        <f t="shared" si="25"/>
        <v>9.47300000000007</v>
      </c>
      <c r="I104" s="8">
        <f t="shared" ref="I104:I105" si="38">B104-D103</f>
        <v>9.47300000000007</v>
      </c>
      <c r="K104">
        <f t="shared" ref="K104:K105" si="39">IF(H104&gt;0,H104,0)</f>
        <v>9.47300000000007</v>
      </c>
      <c r="L104">
        <f t="shared" ref="L104:L105" si="40">IF(H104&lt;0,H104,0)</f>
        <v>0</v>
      </c>
      <c r="M104" s="8">
        <f t="shared" ref="M104:M105" si="41">D102-B104</f>
        <v>-14.757000000000005</v>
      </c>
      <c r="N104" s="28" t="str">
        <f>TEXT(B104/86400,CHOOSE(MATCH(B104,{0,60,3600},1),"s ""sec""","m ""min"" s ""sec""","[h] ""hrs"" m ""min"" s ""sec"""))</f>
        <v>8 min 4 sec</v>
      </c>
      <c r="O104" s="28" t="str">
        <f>TEXT(C104/86400,CHOOSE(MATCH(C104,{0,60,3600},1),"s ""sec""","m ""min"" s ""sec""","[h] ""hrs"" m ""min"" s ""sec"""))</f>
        <v>3 sec</v>
      </c>
      <c r="P104" s="28" t="str">
        <f>TEXT(D104/86400,CHOOSE(MATCH(D104,{0,60,3600},1),"s ""sec""","m ""min"" s ""sec""","[h] ""hrs"" m ""min"" s ""sec"""))</f>
        <v>8 min 7 sec</v>
      </c>
    </row>
    <row r="105" spans="1:16" x14ac:dyDescent="0.2">
      <c r="A105" s="1" t="s">
        <v>12</v>
      </c>
      <c r="B105" s="2">
        <v>486.26499999999999</v>
      </c>
      <c r="C105" s="2">
        <f t="shared" si="32"/>
        <v>0.17200000000002547</v>
      </c>
      <c r="D105" s="1">
        <v>486.43700000000001</v>
      </c>
      <c r="E105">
        <f t="shared" si="33"/>
        <v>-0.17200000000002547</v>
      </c>
      <c r="F105">
        <f t="shared" si="27"/>
        <v>-1</v>
      </c>
      <c r="G105">
        <f t="shared" si="24"/>
        <v>-2</v>
      </c>
      <c r="H105" s="8">
        <f t="shared" si="25"/>
        <v>-0.17200000000002547</v>
      </c>
      <c r="I105" s="8">
        <f t="shared" si="38"/>
        <v>-0.46200000000004593</v>
      </c>
      <c r="K105">
        <f t="shared" si="39"/>
        <v>0</v>
      </c>
      <c r="L105">
        <f t="shared" si="40"/>
        <v>-0.17200000000002547</v>
      </c>
      <c r="M105" s="8">
        <f t="shared" si="41"/>
        <v>-11.989000000000033</v>
      </c>
      <c r="N105" s="28" t="str">
        <f>TEXT(B105/86400,CHOOSE(MATCH(B105,{0,60,3600},1),"s ""sec""","m ""min"" s ""sec""","[h] ""hrs"" m ""min"" s ""sec"""))</f>
        <v>8 min 6 sec</v>
      </c>
      <c r="O105" s="28" t="str">
        <f>TEXT(C105/86400,CHOOSE(MATCH(C105,{0,60,3600},1),"s ""sec""","m ""min"" s ""sec""","[h] ""hrs"" m ""min"" s ""sec"""))</f>
        <v>0 sec</v>
      </c>
      <c r="P105" s="28" t="str">
        <f>TEXT(D105/86400,CHOOSE(MATCH(D105,{0,60,3600},1),"s ""sec""","m ""min"" s ""sec""","[h] ""hrs"" m ""min"" s ""sec"""))</f>
        <v>8 min 6 sec</v>
      </c>
    </row>
    <row r="106" spans="1:16" x14ac:dyDescent="0.2">
      <c r="A106" s="1" t="s">
        <v>11</v>
      </c>
      <c r="B106" s="2">
        <v>487.46800000000002</v>
      </c>
      <c r="C106" s="2">
        <f t="shared" si="32"/>
        <v>0.52300000000002456</v>
      </c>
      <c r="D106" s="1">
        <v>487.99100000000004</v>
      </c>
      <c r="E106">
        <f t="shared" si="33"/>
        <v>0.52300000000002456</v>
      </c>
      <c r="F106">
        <f t="shared" si="27"/>
        <v>1</v>
      </c>
      <c r="G106">
        <f t="shared" si="24"/>
        <v>0</v>
      </c>
      <c r="H106" s="8">
        <f t="shared" si="25"/>
        <v>1.0310000000000059</v>
      </c>
      <c r="I106" s="8">
        <f t="shared" ref="I106" si="42">B106-D105</f>
        <v>1.0310000000000059</v>
      </c>
      <c r="K106">
        <f t="shared" ref="K106" si="43">IF(H106&gt;0,H106,0)</f>
        <v>1.0310000000000059</v>
      </c>
      <c r="L106">
        <f t="shared" si="26"/>
        <v>0</v>
      </c>
      <c r="M106" s="8">
        <f>D104-B106</f>
        <v>-0.74099999999998545</v>
      </c>
      <c r="N106" s="28" t="str">
        <f>TEXT(B106/86400,CHOOSE(MATCH(B106,{0,60,3600},1),"s ""sec""","m ""min"" s ""sec""","[h] ""hrs"" m ""min"" s ""sec"""))</f>
        <v>8 min 7 sec</v>
      </c>
      <c r="O106" s="28" t="str">
        <f>TEXT(C106/86400,CHOOSE(MATCH(C106,{0,60,3600},1),"s ""sec""","m ""min"" s ""sec""","[h] ""hrs"" m ""min"" s ""sec"""))</f>
        <v>1 sec</v>
      </c>
      <c r="P106" s="28" t="str">
        <f>TEXT(D106/86400,CHOOSE(MATCH(D106,{0,60,3600},1),"s ""sec""","m ""min"" s ""sec""","[h] ""hrs"" m ""min"" s ""sec"""))</f>
        <v>8 min 8 sec</v>
      </c>
    </row>
    <row r="107" spans="1:16" x14ac:dyDescent="0.2">
      <c r="A107" s="1" t="s">
        <v>12</v>
      </c>
      <c r="B107" s="1">
        <v>488.78800000000001</v>
      </c>
      <c r="C107" s="2">
        <f t="shared" si="32"/>
        <v>0.13299999999998136</v>
      </c>
      <c r="D107" s="1">
        <v>488.92099999999999</v>
      </c>
      <c r="E107">
        <f t="shared" si="33"/>
        <v>-0.13299999999998136</v>
      </c>
      <c r="F107">
        <f t="shared" si="27"/>
        <v>-1</v>
      </c>
      <c r="G107">
        <f t="shared" si="24"/>
        <v>0</v>
      </c>
      <c r="H107" s="8">
        <f t="shared" si="25"/>
        <v>0.79699999999996862</v>
      </c>
      <c r="I107" s="8">
        <f t="shared" ref="I107:I170" si="44">B107-D106</f>
        <v>0.79699999999996862</v>
      </c>
      <c r="K107">
        <f t="shared" ref="K107:K170" si="45">IF(H107&gt;0,H107,0)</f>
        <v>0.79699999999996862</v>
      </c>
      <c r="L107">
        <f t="shared" ref="L107:L170" si="46">IF(H107&lt;0,H107,0)</f>
        <v>0</v>
      </c>
      <c r="M107" s="8">
        <f t="shared" ref="M107:M170" si="47">D105-B107</f>
        <v>-2.3509999999999991</v>
      </c>
      <c r="N107" s="28" t="str">
        <f>TEXT(B107/86400,CHOOSE(MATCH(B107,{0,60,3600},1),"s ""sec""","m ""min"" s ""sec""","[h] ""hrs"" m ""min"" s ""sec"""))</f>
        <v>8 min 9 sec</v>
      </c>
      <c r="O107" s="28" t="str">
        <f>TEXT(C107/86400,CHOOSE(MATCH(C107,{0,60,3600},1),"s ""sec""","m ""min"" s ""sec""","[h] ""hrs"" m ""min"" s ""sec"""))</f>
        <v>0 sec</v>
      </c>
      <c r="P107" s="28" t="str">
        <f>TEXT(D107/86400,CHOOSE(MATCH(D107,{0,60,3600},1),"s ""sec""","m ""min"" s ""sec""","[h] ""hrs"" m ""min"" s ""sec"""))</f>
        <v>8 min 9 sec</v>
      </c>
    </row>
    <row r="108" spans="1:16" x14ac:dyDescent="0.2">
      <c r="A108" s="1" t="s">
        <v>12</v>
      </c>
      <c r="B108" s="1">
        <v>489.010999999999</v>
      </c>
      <c r="C108" s="2">
        <f t="shared" si="32"/>
        <v>0.20800000000002683</v>
      </c>
      <c r="D108" s="1">
        <v>489.21899999999903</v>
      </c>
      <c r="E108">
        <f t="shared" si="33"/>
        <v>-0.20800000000002683</v>
      </c>
      <c r="F108">
        <f t="shared" si="27"/>
        <v>-1</v>
      </c>
      <c r="G108">
        <f t="shared" si="24"/>
        <v>-2</v>
      </c>
      <c r="H108" s="8">
        <f t="shared" si="25"/>
        <v>8.9999999999008651E-2</v>
      </c>
      <c r="I108" s="8">
        <f t="shared" si="44"/>
        <v>8.9999999999008651E-2</v>
      </c>
      <c r="K108">
        <f t="shared" si="45"/>
        <v>8.9999999999008651E-2</v>
      </c>
      <c r="L108">
        <f t="shared" si="46"/>
        <v>0</v>
      </c>
      <c r="M108" s="8">
        <f t="shared" si="47"/>
        <v>-1.0199999999989586</v>
      </c>
      <c r="N108" s="28" t="str">
        <f>TEXT(B108/86400,CHOOSE(MATCH(B108,{0,60,3600},1),"s ""sec""","m ""min"" s ""sec""","[h] ""hrs"" m ""min"" s ""sec"""))</f>
        <v>8 min 9 sec</v>
      </c>
      <c r="O108" s="28" t="str">
        <f>TEXT(C108/86400,CHOOSE(MATCH(C108,{0,60,3600},1),"s ""sec""","m ""min"" s ""sec""","[h] ""hrs"" m ""min"" s ""sec"""))</f>
        <v>0 sec</v>
      </c>
      <c r="P108" s="28" t="str">
        <f>TEXT(D108/86400,CHOOSE(MATCH(D108,{0,60,3600},1),"s ""sec""","m ""min"" s ""sec""","[h] ""hrs"" m ""min"" s ""sec"""))</f>
        <v>8 min 9 sec</v>
      </c>
    </row>
    <row r="109" spans="1:16" x14ac:dyDescent="0.2">
      <c r="A109" s="1" t="s">
        <v>11</v>
      </c>
      <c r="B109" s="1">
        <v>489.15899999999999</v>
      </c>
      <c r="C109" s="2">
        <f t="shared" si="32"/>
        <v>1.3330000000000268</v>
      </c>
      <c r="D109" s="1">
        <v>490.49200000000002</v>
      </c>
      <c r="E109">
        <f t="shared" si="33"/>
        <v>1.3330000000000268</v>
      </c>
      <c r="F109">
        <f t="shared" si="27"/>
        <v>1</v>
      </c>
      <c r="G109">
        <f t="shared" si="24"/>
        <v>0</v>
      </c>
      <c r="H109" s="8">
        <f t="shared" si="25"/>
        <v>-5.9999999999035936E-2</v>
      </c>
      <c r="I109" s="8">
        <f t="shared" si="44"/>
        <v>-5.9999999999035936E-2</v>
      </c>
      <c r="K109">
        <f t="shared" si="45"/>
        <v>0</v>
      </c>
      <c r="L109">
        <f t="shared" si="46"/>
        <v>-5.9999999999035936E-2</v>
      </c>
      <c r="M109" s="8">
        <f t="shared" si="47"/>
        <v>-0.23799999999999955</v>
      </c>
      <c r="N109" s="28" t="str">
        <f>TEXT(B109/86400,CHOOSE(MATCH(B109,{0,60,3600},1),"s ""sec""","m ""min"" s ""sec""","[h] ""hrs"" m ""min"" s ""sec"""))</f>
        <v>8 min 9 sec</v>
      </c>
      <c r="O109" s="28" t="str">
        <f>TEXT(C109/86400,CHOOSE(MATCH(C109,{0,60,3600},1),"s ""sec""","m ""min"" s ""sec""","[h] ""hrs"" m ""min"" s ""sec"""))</f>
        <v>1 sec</v>
      </c>
      <c r="P109" s="28" t="str">
        <f>TEXT(D109/86400,CHOOSE(MATCH(D109,{0,60,3600},1),"s ""sec""","m ""min"" s ""sec""","[h] ""hrs"" m ""min"" s ""sec"""))</f>
        <v>8 min 10 sec</v>
      </c>
    </row>
    <row r="110" spans="1:16" x14ac:dyDescent="0.2">
      <c r="A110" s="1" t="s">
        <v>12</v>
      </c>
      <c r="B110" s="1">
        <v>491.49299999999999</v>
      </c>
      <c r="C110" s="2">
        <f t="shared" si="32"/>
        <v>2.646000000000015</v>
      </c>
      <c r="D110" s="1">
        <v>494.13900000000001</v>
      </c>
      <c r="E110">
        <f t="shared" si="33"/>
        <v>-2.646000000000015</v>
      </c>
      <c r="F110">
        <f t="shared" si="27"/>
        <v>-1</v>
      </c>
      <c r="G110">
        <f t="shared" si="24"/>
        <v>0</v>
      </c>
      <c r="H110" s="8">
        <f t="shared" si="25"/>
        <v>1.0009999999999764</v>
      </c>
      <c r="I110" s="8">
        <f t="shared" si="44"/>
        <v>1.0009999999999764</v>
      </c>
      <c r="K110">
        <f t="shared" si="45"/>
        <v>1.0009999999999764</v>
      </c>
      <c r="L110">
        <f t="shared" si="46"/>
        <v>0</v>
      </c>
      <c r="M110" s="8">
        <f t="shared" si="47"/>
        <v>-2.2740000000009672</v>
      </c>
      <c r="N110" s="28" t="str">
        <f>TEXT(B110/86400,CHOOSE(MATCH(B110,{0,60,3600},1),"s ""sec""","m ""min"" s ""sec""","[h] ""hrs"" m ""min"" s ""sec"""))</f>
        <v>8 min 11 sec</v>
      </c>
      <c r="O110" s="28" t="str">
        <f>TEXT(C110/86400,CHOOSE(MATCH(C110,{0,60,3600},1),"s ""sec""","m ""min"" s ""sec""","[h] ""hrs"" m ""min"" s ""sec"""))</f>
        <v>3 sec</v>
      </c>
      <c r="P110" s="28" t="str">
        <f>TEXT(D110/86400,CHOOSE(MATCH(D110,{0,60,3600},1),"s ""sec""","m ""min"" s ""sec""","[h] ""hrs"" m ""min"" s ""sec"""))</f>
        <v>8 min 14 sec</v>
      </c>
    </row>
    <row r="111" spans="1:16" x14ac:dyDescent="0.2">
      <c r="A111" s="1" t="s">
        <v>11</v>
      </c>
      <c r="B111" s="1">
        <v>494.491999999999</v>
      </c>
      <c r="C111" s="2">
        <f t="shared" si="32"/>
        <v>0.86099999999999</v>
      </c>
      <c r="D111" s="1">
        <v>495.35299999999899</v>
      </c>
      <c r="E111">
        <f t="shared" si="33"/>
        <v>0.86099999999999</v>
      </c>
      <c r="F111">
        <f t="shared" si="27"/>
        <v>1</v>
      </c>
      <c r="G111">
        <f t="shared" si="24"/>
        <v>0</v>
      </c>
      <c r="H111" s="8">
        <f t="shared" si="25"/>
        <v>0.35299999999898546</v>
      </c>
      <c r="I111" s="8">
        <f t="shared" si="44"/>
        <v>0.35299999999898546</v>
      </c>
      <c r="K111">
        <f t="shared" si="45"/>
        <v>0.35299999999898546</v>
      </c>
      <c r="L111">
        <f t="shared" si="46"/>
        <v>0</v>
      </c>
      <c r="M111" s="8">
        <f t="shared" si="47"/>
        <v>-3.9999999999989768</v>
      </c>
      <c r="N111" s="28" t="str">
        <f>TEXT(B111/86400,CHOOSE(MATCH(B111,{0,60,3600},1),"s ""sec""","m ""min"" s ""sec""","[h] ""hrs"" m ""min"" s ""sec"""))</f>
        <v>8 min 14 sec</v>
      </c>
      <c r="O111" s="28" t="str">
        <f>TEXT(C111/86400,CHOOSE(MATCH(C111,{0,60,3600},1),"s ""sec""","m ""min"" s ""sec""","[h] ""hrs"" m ""min"" s ""sec"""))</f>
        <v>1 sec</v>
      </c>
      <c r="P111" s="28" t="str">
        <f>TEXT(D111/86400,CHOOSE(MATCH(D111,{0,60,3600},1),"s ""sec""","m ""min"" s ""sec""","[h] ""hrs"" m ""min"" s ""sec"""))</f>
        <v>8 min 15 sec</v>
      </c>
    </row>
    <row r="112" spans="1:16" x14ac:dyDescent="0.2">
      <c r="A112" s="1" t="s">
        <v>12</v>
      </c>
      <c r="B112" s="1">
        <v>495.29300000000001</v>
      </c>
      <c r="C112" s="2">
        <f t="shared" si="32"/>
        <v>0.57400000000001228</v>
      </c>
      <c r="D112" s="1">
        <v>495.86700000000002</v>
      </c>
      <c r="E112">
        <f t="shared" si="33"/>
        <v>-0.57400000000001228</v>
      </c>
      <c r="F112">
        <f t="shared" si="27"/>
        <v>-1</v>
      </c>
      <c r="G112">
        <f t="shared" si="24"/>
        <v>0</v>
      </c>
      <c r="H112" s="8">
        <f t="shared" si="25"/>
        <v>-5.9999999998979092E-2</v>
      </c>
      <c r="I112" s="8">
        <f t="shared" si="44"/>
        <v>-5.9999999998979092E-2</v>
      </c>
      <c r="K112">
        <f t="shared" si="45"/>
        <v>0</v>
      </c>
      <c r="L112">
        <f t="shared" si="46"/>
        <v>-5.9999999998979092E-2</v>
      </c>
      <c r="M112" s="8">
        <f t="shared" si="47"/>
        <v>-1.1539999999999964</v>
      </c>
      <c r="N112" s="28" t="str">
        <f>TEXT(B112/86400,CHOOSE(MATCH(B112,{0,60,3600},1),"s ""sec""","m ""min"" s ""sec""","[h] ""hrs"" m ""min"" s ""sec"""))</f>
        <v>8 min 15 sec</v>
      </c>
      <c r="O112" s="28" t="str">
        <f>TEXT(C112/86400,CHOOSE(MATCH(C112,{0,60,3600},1),"s ""sec""","m ""min"" s ""sec""","[h] ""hrs"" m ""min"" s ""sec"""))</f>
        <v>1 sec</v>
      </c>
      <c r="P112" s="28" t="str">
        <f>TEXT(D112/86400,CHOOSE(MATCH(D112,{0,60,3600},1),"s ""sec""","m ""min"" s ""sec""","[h] ""hrs"" m ""min"" s ""sec"""))</f>
        <v>8 min 16 sec</v>
      </c>
    </row>
    <row r="113" spans="1:16" x14ac:dyDescent="0.2">
      <c r="A113" s="1" t="s">
        <v>12</v>
      </c>
      <c r="B113" s="1">
        <v>495.85</v>
      </c>
      <c r="C113" s="2">
        <f t="shared" si="32"/>
        <v>4.5600000000000023</v>
      </c>
      <c r="D113" s="1">
        <v>500.41</v>
      </c>
      <c r="E113">
        <f t="shared" si="33"/>
        <v>-4.5600000000000023</v>
      </c>
      <c r="F113">
        <f t="shared" si="27"/>
        <v>-1</v>
      </c>
      <c r="G113">
        <f t="shared" si="24"/>
        <v>-2</v>
      </c>
      <c r="H113" s="8">
        <f t="shared" si="25"/>
        <v>-1.6999999999995907E-2</v>
      </c>
      <c r="I113" s="8">
        <f t="shared" si="44"/>
        <v>-1.6999999999995907E-2</v>
      </c>
      <c r="K113">
        <f t="shared" si="45"/>
        <v>0</v>
      </c>
      <c r="L113">
        <f t="shared" si="46"/>
        <v>-1.6999999999995907E-2</v>
      </c>
      <c r="M113" s="8">
        <f t="shared" si="47"/>
        <v>-0.49700000000103728</v>
      </c>
      <c r="N113" s="28" t="str">
        <f>TEXT(B113/86400,CHOOSE(MATCH(B113,{0,60,3600},1),"s ""sec""","m ""min"" s ""sec""","[h] ""hrs"" m ""min"" s ""sec"""))</f>
        <v>8 min 16 sec</v>
      </c>
      <c r="O113" s="28" t="str">
        <f>TEXT(C113/86400,CHOOSE(MATCH(C113,{0,60,3600},1),"s ""sec""","m ""min"" s ""sec""","[h] ""hrs"" m ""min"" s ""sec"""))</f>
        <v>5 sec</v>
      </c>
      <c r="P113" s="28" t="str">
        <f>TEXT(D113/86400,CHOOSE(MATCH(D113,{0,60,3600},1),"s ""sec""","m ""min"" s ""sec""","[h] ""hrs"" m ""min"" s ""sec"""))</f>
        <v>8 min 20 sec</v>
      </c>
    </row>
    <row r="114" spans="1:16" x14ac:dyDescent="0.2">
      <c r="A114" s="1" t="s">
        <v>11</v>
      </c>
      <c r="B114" s="1">
        <v>495.945999999999</v>
      </c>
      <c r="C114" s="2">
        <f t="shared" si="32"/>
        <v>1.2470000000000141</v>
      </c>
      <c r="D114" s="1">
        <v>497.19299999999902</v>
      </c>
      <c r="E114">
        <f t="shared" si="33"/>
        <v>1.2470000000000141</v>
      </c>
      <c r="F114">
        <f t="shared" si="27"/>
        <v>1</v>
      </c>
      <c r="G114">
        <f t="shared" si="24"/>
        <v>0</v>
      </c>
      <c r="H114" s="8">
        <f t="shared" si="25"/>
        <v>-1.2470000000000141</v>
      </c>
      <c r="I114" s="8">
        <f t="shared" si="44"/>
        <v>-4.4640000000010218</v>
      </c>
      <c r="K114">
        <f t="shared" si="45"/>
        <v>0</v>
      </c>
      <c r="L114">
        <f t="shared" si="46"/>
        <v>-1.2470000000000141</v>
      </c>
      <c r="M114" s="8">
        <f t="shared" si="47"/>
        <v>-7.8999999998984549E-2</v>
      </c>
      <c r="N114" s="28" t="str">
        <f>TEXT(B114/86400,CHOOSE(MATCH(B114,{0,60,3600},1),"s ""sec""","m ""min"" s ""sec""","[h] ""hrs"" m ""min"" s ""sec"""))</f>
        <v>8 min 16 sec</v>
      </c>
      <c r="O114" s="28" t="str">
        <f>TEXT(C114/86400,CHOOSE(MATCH(C114,{0,60,3600},1),"s ""sec""","m ""min"" s ""sec""","[h] ""hrs"" m ""min"" s ""sec"""))</f>
        <v>1 sec</v>
      </c>
      <c r="P114" s="28" t="str">
        <f>TEXT(D114/86400,CHOOSE(MATCH(D114,{0,60,3600},1),"s ""sec""","m ""min"" s ""sec""","[h] ""hrs"" m ""min"" s ""sec"""))</f>
        <v>8 min 17 sec</v>
      </c>
    </row>
    <row r="115" spans="1:16" x14ac:dyDescent="0.2">
      <c r="A115" s="1" t="s">
        <v>12</v>
      </c>
      <c r="B115" s="1">
        <v>501.49099999999999</v>
      </c>
      <c r="C115" s="2">
        <f t="shared" si="32"/>
        <v>29.519000000000005</v>
      </c>
      <c r="D115" s="1">
        <v>531.01</v>
      </c>
      <c r="E115">
        <f t="shared" si="33"/>
        <v>-29.519000000000005</v>
      </c>
      <c r="F115">
        <f t="shared" si="27"/>
        <v>-1</v>
      </c>
      <c r="G115">
        <f t="shared" si="24"/>
        <v>0</v>
      </c>
      <c r="H115" s="8">
        <f t="shared" si="25"/>
        <v>4.2980000000009682</v>
      </c>
      <c r="I115" s="8">
        <f t="shared" si="44"/>
        <v>4.2980000000009682</v>
      </c>
      <c r="K115">
        <f t="shared" si="45"/>
        <v>4.2980000000009682</v>
      </c>
      <c r="L115">
        <f t="shared" si="46"/>
        <v>0</v>
      </c>
      <c r="M115" s="8">
        <f t="shared" si="47"/>
        <v>-1.0809999999999604</v>
      </c>
      <c r="N115" s="28" t="str">
        <f>TEXT(B115/86400,CHOOSE(MATCH(B115,{0,60,3600},1),"s ""sec""","m ""min"" s ""sec""","[h] ""hrs"" m ""min"" s ""sec"""))</f>
        <v>8 min 21 sec</v>
      </c>
      <c r="O115" s="28" t="str">
        <f>TEXT(C115/86400,CHOOSE(MATCH(C115,{0,60,3600},1),"s ""sec""","m ""min"" s ""sec""","[h] ""hrs"" m ""min"" s ""sec"""))</f>
        <v>30 sec</v>
      </c>
      <c r="P115" s="28" t="str">
        <f>TEXT(D115/86400,CHOOSE(MATCH(D115,{0,60,3600},1),"s ""sec""","m ""min"" s ""sec""","[h] ""hrs"" m ""min"" s ""sec"""))</f>
        <v>8 min 51 sec</v>
      </c>
    </row>
    <row r="116" spans="1:16" x14ac:dyDescent="0.2">
      <c r="A116" s="1" t="s">
        <v>11</v>
      </c>
      <c r="B116" s="1">
        <v>512.67399999999998</v>
      </c>
      <c r="C116" s="2">
        <f t="shared" si="32"/>
        <v>0.82000000000005002</v>
      </c>
      <c r="D116" s="1">
        <v>513.49400000000003</v>
      </c>
      <c r="E116">
        <f t="shared" si="33"/>
        <v>0.82000000000005002</v>
      </c>
      <c r="F116">
        <f t="shared" si="27"/>
        <v>1</v>
      </c>
      <c r="G116">
        <f t="shared" si="24"/>
        <v>0</v>
      </c>
      <c r="H116" s="8">
        <f t="shared" si="25"/>
        <v>-0.82000000000005002</v>
      </c>
      <c r="I116" s="8">
        <f t="shared" si="44"/>
        <v>-18.336000000000013</v>
      </c>
      <c r="K116">
        <f t="shared" si="45"/>
        <v>0</v>
      </c>
      <c r="L116">
        <f t="shared" si="46"/>
        <v>-0.82000000000005002</v>
      </c>
      <c r="M116" s="8">
        <f t="shared" si="47"/>
        <v>-15.481000000000961</v>
      </c>
      <c r="N116" s="28" t="str">
        <f>TEXT(B116/86400,CHOOSE(MATCH(B116,{0,60,3600},1),"s ""sec""","m ""min"" s ""sec""","[h] ""hrs"" m ""min"" s ""sec"""))</f>
        <v>8 min 33 sec</v>
      </c>
      <c r="O116" s="28" t="str">
        <f>TEXT(C116/86400,CHOOSE(MATCH(C116,{0,60,3600},1),"s ""sec""","m ""min"" s ""sec""","[h] ""hrs"" m ""min"" s ""sec"""))</f>
        <v>1 sec</v>
      </c>
      <c r="P116" s="28" t="str">
        <f>TEXT(D116/86400,CHOOSE(MATCH(D116,{0,60,3600},1),"s ""sec""","m ""min"" s ""sec""","[h] ""hrs"" m ""min"" s ""sec"""))</f>
        <v>8 min 33 sec</v>
      </c>
    </row>
    <row r="117" spans="1:16" x14ac:dyDescent="0.2">
      <c r="A117" s="1" t="s">
        <v>11</v>
      </c>
      <c r="B117" s="1">
        <v>524.202</v>
      </c>
      <c r="C117" s="2">
        <f t="shared" si="32"/>
        <v>2.8700000000000045</v>
      </c>
      <c r="D117" s="1">
        <v>527.072</v>
      </c>
      <c r="E117">
        <f t="shared" si="33"/>
        <v>2.8700000000000045</v>
      </c>
      <c r="F117">
        <f t="shared" si="27"/>
        <v>1</v>
      </c>
      <c r="G117">
        <f t="shared" si="24"/>
        <v>2</v>
      </c>
      <c r="H117" s="8">
        <f t="shared" si="25"/>
        <v>10.70799999999997</v>
      </c>
      <c r="I117" s="8">
        <f t="shared" si="44"/>
        <v>10.70799999999997</v>
      </c>
      <c r="K117">
        <f t="shared" si="45"/>
        <v>10.70799999999997</v>
      </c>
      <c r="L117">
        <f t="shared" si="46"/>
        <v>0</v>
      </c>
      <c r="M117" s="8">
        <f t="shared" si="47"/>
        <v>6.8079999999999927</v>
      </c>
      <c r="N117" s="28" t="str">
        <f>TEXT(B117/86400,CHOOSE(MATCH(B117,{0,60,3600},1),"s ""sec""","m ""min"" s ""sec""","[h] ""hrs"" m ""min"" s ""sec"""))</f>
        <v>8 min 44 sec</v>
      </c>
      <c r="O117" s="28" t="str">
        <f>TEXT(C117/86400,CHOOSE(MATCH(C117,{0,60,3600},1),"s ""sec""","m ""min"" s ""sec""","[h] ""hrs"" m ""min"" s ""sec"""))</f>
        <v>3 sec</v>
      </c>
      <c r="P117" s="28" t="str">
        <f>TEXT(D117/86400,CHOOSE(MATCH(D117,{0,60,3600},1),"s ""sec""","m ""min"" s ""sec""","[h] ""hrs"" m ""min"" s ""sec"""))</f>
        <v>8 min 47 sec</v>
      </c>
    </row>
    <row r="118" spans="1:16" x14ac:dyDescent="0.2">
      <c r="A118" s="1" t="s">
        <v>11</v>
      </c>
      <c r="B118" s="1">
        <v>527.25300000000004</v>
      </c>
      <c r="C118" s="2">
        <f t="shared" si="32"/>
        <v>0.24000000000000909</v>
      </c>
      <c r="D118" s="1">
        <v>527.49300000000005</v>
      </c>
      <c r="E118">
        <f t="shared" si="33"/>
        <v>0.24000000000000909</v>
      </c>
      <c r="F118">
        <f t="shared" si="27"/>
        <v>1</v>
      </c>
      <c r="G118">
        <f t="shared" si="24"/>
        <v>2</v>
      </c>
      <c r="H118" s="8">
        <f t="shared" si="25"/>
        <v>0.18100000000004002</v>
      </c>
      <c r="I118" s="8">
        <f t="shared" si="44"/>
        <v>0.18100000000004002</v>
      </c>
      <c r="K118">
        <f t="shared" si="45"/>
        <v>0.18100000000004002</v>
      </c>
      <c r="L118">
        <f t="shared" si="46"/>
        <v>0</v>
      </c>
      <c r="M118" s="8">
        <f t="shared" si="47"/>
        <v>-13.759000000000015</v>
      </c>
      <c r="N118" s="28" t="str">
        <f>TEXT(B118/86400,CHOOSE(MATCH(B118,{0,60,3600},1),"s ""sec""","m ""min"" s ""sec""","[h] ""hrs"" m ""min"" s ""sec"""))</f>
        <v>8 min 47 sec</v>
      </c>
      <c r="O118" s="28" t="str">
        <f>TEXT(C118/86400,CHOOSE(MATCH(C118,{0,60,3600},1),"s ""sec""","m ""min"" s ""sec""","[h] ""hrs"" m ""min"" s ""sec"""))</f>
        <v>0 sec</v>
      </c>
      <c r="P118" s="28" t="str">
        <f>TEXT(D118/86400,CHOOSE(MATCH(D118,{0,60,3600},1),"s ""sec""","m ""min"" s ""sec""","[h] ""hrs"" m ""min"" s ""sec"""))</f>
        <v>8 min 47 sec</v>
      </c>
    </row>
    <row r="119" spans="1:16" x14ac:dyDescent="0.2">
      <c r="A119" s="1" t="s">
        <v>11</v>
      </c>
      <c r="B119" s="1">
        <v>527.31299999999999</v>
      </c>
      <c r="C119" s="2">
        <f t="shared" si="32"/>
        <v>0.64499999999998181</v>
      </c>
      <c r="D119" s="1">
        <v>527.95799999999997</v>
      </c>
      <c r="E119">
        <f t="shared" si="33"/>
        <v>0.64499999999998181</v>
      </c>
      <c r="F119">
        <f t="shared" si="27"/>
        <v>1</v>
      </c>
      <c r="G119">
        <f t="shared" si="24"/>
        <v>2</v>
      </c>
      <c r="H119" s="8">
        <f t="shared" si="25"/>
        <v>-0.18000000000006366</v>
      </c>
      <c r="I119" s="8">
        <f t="shared" si="44"/>
        <v>-0.18000000000006366</v>
      </c>
      <c r="K119">
        <f t="shared" si="45"/>
        <v>0</v>
      </c>
      <c r="L119">
        <f t="shared" si="46"/>
        <v>-0.18000000000006366</v>
      </c>
      <c r="M119" s="8">
        <f t="shared" si="47"/>
        <v>-0.24099999999998545</v>
      </c>
      <c r="N119" s="28" t="str">
        <f>TEXT(B119/86400,CHOOSE(MATCH(B119,{0,60,3600},1),"s ""sec""","m ""min"" s ""sec""","[h] ""hrs"" m ""min"" s ""sec"""))</f>
        <v>8 min 47 sec</v>
      </c>
      <c r="O119" s="28" t="str">
        <f>TEXT(C119/86400,CHOOSE(MATCH(C119,{0,60,3600},1),"s ""sec""","m ""min"" s ""sec""","[h] ""hrs"" m ""min"" s ""sec"""))</f>
        <v>1 sec</v>
      </c>
      <c r="P119" s="28" t="str">
        <f>TEXT(D119/86400,CHOOSE(MATCH(D119,{0,60,3600},1),"s ""sec""","m ""min"" s ""sec""","[h] ""hrs"" m ""min"" s ""sec"""))</f>
        <v>8 min 48 sec</v>
      </c>
    </row>
    <row r="120" spans="1:16" x14ac:dyDescent="0.2">
      <c r="A120" s="1" t="s">
        <v>12</v>
      </c>
      <c r="B120" s="1">
        <v>529.63900000000001</v>
      </c>
      <c r="C120" s="2">
        <f t="shared" si="32"/>
        <v>1.1900000000000546</v>
      </c>
      <c r="D120" s="1">
        <v>530.82900000000006</v>
      </c>
      <c r="E120">
        <f t="shared" si="33"/>
        <v>-1.1900000000000546</v>
      </c>
      <c r="F120">
        <f t="shared" si="27"/>
        <v>-1</v>
      </c>
      <c r="G120">
        <f t="shared" ref="G120:G183" si="48">F119+F120</f>
        <v>0</v>
      </c>
      <c r="H120" s="8">
        <f t="shared" ref="H120:H183" si="49">IF(B120-D119&lt;-C120,-C120,(B120-D119))</f>
        <v>1.68100000000004</v>
      </c>
      <c r="I120" s="8">
        <f t="shared" si="44"/>
        <v>1.68100000000004</v>
      </c>
      <c r="K120">
        <f t="shared" si="45"/>
        <v>1.68100000000004</v>
      </c>
      <c r="L120">
        <f t="shared" si="46"/>
        <v>0</v>
      </c>
      <c r="M120" s="8">
        <f t="shared" si="47"/>
        <v>-2.1459999999999582</v>
      </c>
      <c r="N120" s="28" t="str">
        <f>TEXT(B120/86400,CHOOSE(MATCH(B120,{0,60,3600},1),"s ""sec""","m ""min"" s ""sec""","[h] ""hrs"" m ""min"" s ""sec"""))</f>
        <v>8 min 50 sec</v>
      </c>
      <c r="O120" s="28" t="str">
        <f>TEXT(C120/86400,CHOOSE(MATCH(C120,{0,60,3600},1),"s ""sec""","m ""min"" s ""sec""","[h] ""hrs"" m ""min"" s ""sec"""))</f>
        <v>1 sec</v>
      </c>
      <c r="P120" s="28" t="str">
        <f>TEXT(D120/86400,CHOOSE(MATCH(D120,{0,60,3600},1),"s ""sec""","m ""min"" s ""sec""","[h] ""hrs"" m ""min"" s ""sec"""))</f>
        <v>8 min 51 sec</v>
      </c>
    </row>
    <row r="121" spans="1:16" x14ac:dyDescent="0.2">
      <c r="A121" s="1" t="s">
        <v>12</v>
      </c>
      <c r="B121" s="1">
        <v>532.41499999999996</v>
      </c>
      <c r="C121" s="2">
        <f t="shared" si="32"/>
        <v>27.533000000000015</v>
      </c>
      <c r="D121" s="1">
        <v>559.94799999999998</v>
      </c>
      <c r="E121">
        <f t="shared" si="33"/>
        <v>-27.533000000000015</v>
      </c>
      <c r="F121">
        <f t="shared" si="27"/>
        <v>-1</v>
      </c>
      <c r="G121">
        <f t="shared" si="48"/>
        <v>-2</v>
      </c>
      <c r="H121" s="8">
        <f t="shared" si="49"/>
        <v>1.585999999999899</v>
      </c>
      <c r="I121" s="8">
        <f t="shared" si="44"/>
        <v>1.585999999999899</v>
      </c>
      <c r="K121">
        <f t="shared" si="45"/>
        <v>1.585999999999899</v>
      </c>
      <c r="L121">
        <f t="shared" si="46"/>
        <v>0</v>
      </c>
      <c r="M121" s="8">
        <f t="shared" si="47"/>
        <v>-4.4569999999999936</v>
      </c>
      <c r="N121" s="28" t="str">
        <f>TEXT(B121/86400,CHOOSE(MATCH(B121,{0,60,3600},1),"s ""sec""","m ""min"" s ""sec""","[h] ""hrs"" m ""min"" s ""sec"""))</f>
        <v>8 min 52 sec</v>
      </c>
      <c r="O121" s="28" t="str">
        <f>TEXT(C121/86400,CHOOSE(MATCH(C121,{0,60,3600},1),"s ""sec""","m ""min"" s ""sec""","[h] ""hrs"" m ""min"" s ""sec"""))</f>
        <v>28 sec</v>
      </c>
      <c r="P121" s="28" t="str">
        <f>TEXT(D121/86400,CHOOSE(MATCH(D121,{0,60,3600},1),"s ""sec""","m ""min"" s ""sec""","[h] ""hrs"" m ""min"" s ""sec"""))</f>
        <v>9 min 20 sec</v>
      </c>
    </row>
    <row r="122" spans="1:16" x14ac:dyDescent="0.2">
      <c r="A122" s="1" t="s">
        <v>11</v>
      </c>
      <c r="B122" s="1">
        <v>541.55399999999997</v>
      </c>
      <c r="C122" s="2">
        <f t="shared" si="32"/>
        <v>0.10099999999999909</v>
      </c>
      <c r="D122" s="1">
        <v>541.65499999999997</v>
      </c>
      <c r="E122">
        <f t="shared" si="33"/>
        <v>0.10099999999999909</v>
      </c>
      <c r="F122">
        <f t="shared" si="27"/>
        <v>1</v>
      </c>
      <c r="G122">
        <f t="shared" si="48"/>
        <v>0</v>
      </c>
      <c r="H122" s="8">
        <f t="shared" si="49"/>
        <v>-0.10099999999999909</v>
      </c>
      <c r="I122" s="8">
        <f t="shared" si="44"/>
        <v>-18.394000000000005</v>
      </c>
      <c r="K122">
        <f t="shared" si="45"/>
        <v>0</v>
      </c>
      <c r="L122">
        <f t="shared" si="46"/>
        <v>-0.10099999999999909</v>
      </c>
      <c r="M122" s="8">
        <f t="shared" si="47"/>
        <v>-10.724999999999909</v>
      </c>
      <c r="N122" s="28" t="str">
        <f>TEXT(B122/86400,CHOOSE(MATCH(B122,{0,60,3600},1),"s ""sec""","m ""min"" s ""sec""","[h] ""hrs"" m ""min"" s ""sec"""))</f>
        <v>9 min 2 sec</v>
      </c>
      <c r="O122" s="28" t="str">
        <f>TEXT(C122/86400,CHOOSE(MATCH(C122,{0,60,3600},1),"s ""sec""","m ""min"" s ""sec""","[h] ""hrs"" m ""min"" s ""sec"""))</f>
        <v>0 sec</v>
      </c>
      <c r="P122" s="28" t="str">
        <f>TEXT(D122/86400,CHOOSE(MATCH(D122,{0,60,3600},1),"s ""sec""","m ""min"" s ""sec""","[h] ""hrs"" m ""min"" s ""sec"""))</f>
        <v>9 min 2 sec</v>
      </c>
    </row>
    <row r="123" spans="1:16" x14ac:dyDescent="0.2">
      <c r="A123" s="1" t="s">
        <v>12</v>
      </c>
      <c r="B123" s="1">
        <v>542.71400000000006</v>
      </c>
      <c r="C123" s="2">
        <f t="shared" si="32"/>
        <v>0.19700000000000273</v>
      </c>
      <c r="D123" s="1">
        <v>542.91100000000006</v>
      </c>
      <c r="E123">
        <f t="shared" si="33"/>
        <v>-0.19700000000000273</v>
      </c>
      <c r="F123">
        <f t="shared" si="27"/>
        <v>-1</v>
      </c>
      <c r="G123">
        <f t="shared" si="48"/>
        <v>0</v>
      </c>
      <c r="H123" s="8">
        <f t="shared" si="49"/>
        <v>1.0590000000000828</v>
      </c>
      <c r="I123" s="8">
        <f t="shared" si="44"/>
        <v>1.0590000000000828</v>
      </c>
      <c r="K123">
        <f t="shared" si="45"/>
        <v>1.0590000000000828</v>
      </c>
      <c r="L123">
        <f t="shared" si="46"/>
        <v>0</v>
      </c>
      <c r="M123" s="8">
        <f t="shared" si="47"/>
        <v>17.233999999999924</v>
      </c>
      <c r="N123" s="28" t="str">
        <f>TEXT(B123/86400,CHOOSE(MATCH(B123,{0,60,3600},1),"s ""sec""","m ""min"" s ""sec""","[h] ""hrs"" m ""min"" s ""sec"""))</f>
        <v>9 min 3 sec</v>
      </c>
      <c r="O123" s="28" t="str">
        <f>TEXT(C123/86400,CHOOSE(MATCH(C123,{0,60,3600},1),"s ""sec""","m ""min"" s ""sec""","[h] ""hrs"" m ""min"" s ""sec"""))</f>
        <v>0 sec</v>
      </c>
      <c r="P123" s="28" t="str">
        <f>TEXT(D123/86400,CHOOSE(MATCH(D123,{0,60,3600},1),"s ""sec""","m ""min"" s ""sec""","[h] ""hrs"" m ""min"" s ""sec"""))</f>
        <v>9 min 3 sec</v>
      </c>
    </row>
    <row r="124" spans="1:16" x14ac:dyDescent="0.2">
      <c r="A124" s="1" t="s">
        <v>12</v>
      </c>
      <c r="B124" s="1">
        <v>564.66499999999996</v>
      </c>
      <c r="C124" s="2">
        <f t="shared" si="32"/>
        <v>0.27300000000002456</v>
      </c>
      <c r="D124" s="1">
        <v>564.93799999999999</v>
      </c>
      <c r="E124">
        <f t="shared" si="33"/>
        <v>-0.27300000000002456</v>
      </c>
      <c r="F124">
        <f t="shared" si="27"/>
        <v>-1</v>
      </c>
      <c r="G124">
        <f t="shared" si="48"/>
        <v>-2</v>
      </c>
      <c r="H124" s="8">
        <f t="shared" si="49"/>
        <v>21.753999999999905</v>
      </c>
      <c r="I124" s="8">
        <f t="shared" si="44"/>
        <v>21.753999999999905</v>
      </c>
      <c r="K124">
        <f t="shared" si="45"/>
        <v>21.753999999999905</v>
      </c>
      <c r="L124">
        <f t="shared" si="46"/>
        <v>0</v>
      </c>
      <c r="M124" s="8">
        <f t="shared" si="47"/>
        <v>-23.009999999999991</v>
      </c>
      <c r="N124" s="28" t="str">
        <f>TEXT(B124/86400,CHOOSE(MATCH(B124,{0,60,3600},1),"s ""sec""","m ""min"" s ""sec""","[h] ""hrs"" m ""min"" s ""sec"""))</f>
        <v>9 min 25 sec</v>
      </c>
      <c r="O124" s="28" t="str">
        <f>TEXT(C124/86400,CHOOSE(MATCH(C124,{0,60,3600},1),"s ""sec""","m ""min"" s ""sec""","[h] ""hrs"" m ""min"" s ""sec"""))</f>
        <v>0 sec</v>
      </c>
      <c r="P124" s="28" t="str">
        <f>TEXT(D124/86400,CHOOSE(MATCH(D124,{0,60,3600},1),"s ""sec""","m ""min"" s ""sec""","[h] ""hrs"" m ""min"" s ""sec"""))</f>
        <v>9 min 25 sec</v>
      </c>
    </row>
    <row r="125" spans="1:16" x14ac:dyDescent="0.2">
      <c r="A125" s="1" t="s">
        <v>11</v>
      </c>
      <c r="B125" s="1">
        <v>565.01199999999994</v>
      </c>
      <c r="C125" s="2">
        <f t="shared" si="32"/>
        <v>0.73400000000003729</v>
      </c>
      <c r="D125" s="1">
        <v>565.74599999999998</v>
      </c>
      <c r="E125">
        <f t="shared" si="33"/>
        <v>0.73400000000003729</v>
      </c>
      <c r="F125">
        <f t="shared" si="27"/>
        <v>1</v>
      </c>
      <c r="G125">
        <f t="shared" si="48"/>
        <v>0</v>
      </c>
      <c r="H125" s="8">
        <f t="shared" si="49"/>
        <v>7.3999999999955435E-2</v>
      </c>
      <c r="I125" s="8">
        <f t="shared" si="44"/>
        <v>7.3999999999955435E-2</v>
      </c>
      <c r="K125">
        <f t="shared" si="45"/>
        <v>7.3999999999955435E-2</v>
      </c>
      <c r="L125">
        <f t="shared" si="46"/>
        <v>0</v>
      </c>
      <c r="M125" s="8">
        <f t="shared" si="47"/>
        <v>-22.100999999999885</v>
      </c>
      <c r="N125" s="28" t="str">
        <f>TEXT(B125/86400,CHOOSE(MATCH(B125,{0,60,3600},1),"s ""sec""","m ""min"" s ""sec""","[h] ""hrs"" m ""min"" s ""sec"""))</f>
        <v>9 min 25 sec</v>
      </c>
      <c r="O125" s="28" t="str">
        <f>TEXT(C125/86400,CHOOSE(MATCH(C125,{0,60,3600},1),"s ""sec""","m ""min"" s ""sec""","[h] ""hrs"" m ""min"" s ""sec"""))</f>
        <v>1 sec</v>
      </c>
      <c r="P125" s="28" t="str">
        <f>TEXT(D125/86400,CHOOSE(MATCH(D125,{0,60,3600},1),"s ""sec""","m ""min"" s ""sec""","[h] ""hrs"" m ""min"" s ""sec"""))</f>
        <v>9 min 26 sec</v>
      </c>
    </row>
    <row r="126" spans="1:16" x14ac:dyDescent="0.2">
      <c r="A126" s="1" t="s">
        <v>11</v>
      </c>
      <c r="B126" s="1">
        <v>566.33299999999997</v>
      </c>
      <c r="C126" s="2">
        <f t="shared" si="32"/>
        <v>0.46400000000005548</v>
      </c>
      <c r="D126" s="1">
        <v>566.79700000000003</v>
      </c>
      <c r="E126">
        <f t="shared" si="33"/>
        <v>0.46400000000005548</v>
      </c>
      <c r="F126">
        <f t="shared" si="27"/>
        <v>1</v>
      </c>
      <c r="G126">
        <f t="shared" si="48"/>
        <v>2</v>
      </c>
      <c r="H126" s="8">
        <f t="shared" si="49"/>
        <v>0.58699999999998909</v>
      </c>
      <c r="I126" s="8">
        <f t="shared" si="44"/>
        <v>0.58699999999998909</v>
      </c>
      <c r="K126">
        <f t="shared" si="45"/>
        <v>0.58699999999998909</v>
      </c>
      <c r="L126">
        <f t="shared" si="46"/>
        <v>0</v>
      </c>
      <c r="M126" s="8">
        <f t="shared" si="47"/>
        <v>-1.3949999999999818</v>
      </c>
      <c r="N126" s="28" t="str">
        <f>TEXT(B126/86400,CHOOSE(MATCH(B126,{0,60,3600},1),"s ""sec""","m ""min"" s ""sec""","[h] ""hrs"" m ""min"" s ""sec"""))</f>
        <v>9 min 26 sec</v>
      </c>
      <c r="O126" s="28" t="str">
        <f>TEXT(C126/86400,CHOOSE(MATCH(C126,{0,60,3600},1),"s ""sec""","m ""min"" s ""sec""","[h] ""hrs"" m ""min"" s ""sec"""))</f>
        <v>0 sec</v>
      </c>
      <c r="P126" s="28" t="str">
        <f>TEXT(D126/86400,CHOOSE(MATCH(D126,{0,60,3600},1),"s ""sec""","m ""min"" s ""sec""","[h] ""hrs"" m ""min"" s ""sec"""))</f>
        <v>9 min 27 sec</v>
      </c>
    </row>
    <row r="127" spans="1:16" x14ac:dyDescent="0.2">
      <c r="A127" s="1" t="s">
        <v>11</v>
      </c>
      <c r="B127" s="1">
        <v>567.36500000000001</v>
      </c>
      <c r="C127" s="2">
        <f t="shared" si="32"/>
        <v>0.62400000000002365</v>
      </c>
      <c r="D127" s="1">
        <v>567.98900000000003</v>
      </c>
      <c r="E127">
        <f t="shared" si="33"/>
        <v>0.62400000000002365</v>
      </c>
      <c r="F127">
        <f t="shared" ref="F127:F190" si="50">IF(A127="CHILD",1,-1)</f>
        <v>1</v>
      </c>
      <c r="G127">
        <f t="shared" si="48"/>
        <v>2</v>
      </c>
      <c r="H127" s="8">
        <f t="shared" si="49"/>
        <v>0.56799999999998363</v>
      </c>
      <c r="I127" s="8">
        <f t="shared" si="44"/>
        <v>0.56799999999998363</v>
      </c>
      <c r="K127">
        <f t="shared" si="45"/>
        <v>0.56799999999998363</v>
      </c>
      <c r="L127">
        <f t="shared" si="46"/>
        <v>0</v>
      </c>
      <c r="M127" s="8">
        <f t="shared" si="47"/>
        <v>-1.6190000000000282</v>
      </c>
      <c r="N127" s="28" t="str">
        <f>TEXT(B127/86400,CHOOSE(MATCH(B127,{0,60,3600},1),"s ""sec""","m ""min"" s ""sec""","[h] ""hrs"" m ""min"" s ""sec"""))</f>
        <v>9 min 27 sec</v>
      </c>
      <c r="O127" s="28" t="str">
        <f>TEXT(C127/86400,CHOOSE(MATCH(C127,{0,60,3600},1),"s ""sec""","m ""min"" s ""sec""","[h] ""hrs"" m ""min"" s ""sec"""))</f>
        <v>1 sec</v>
      </c>
      <c r="P127" s="28" t="str">
        <f>TEXT(D127/86400,CHOOSE(MATCH(D127,{0,60,3600},1),"s ""sec""","m ""min"" s ""sec""","[h] ""hrs"" m ""min"" s ""sec"""))</f>
        <v>9 min 28 sec</v>
      </c>
    </row>
    <row r="128" spans="1:16" x14ac:dyDescent="0.2">
      <c r="A128" s="1" t="s">
        <v>12</v>
      </c>
      <c r="B128" s="1">
        <v>569.11599999999999</v>
      </c>
      <c r="C128" s="2">
        <f t="shared" si="32"/>
        <v>22.682000000000016</v>
      </c>
      <c r="D128" s="1">
        <v>591.798</v>
      </c>
      <c r="E128">
        <f t="shared" si="33"/>
        <v>-22.682000000000016</v>
      </c>
      <c r="F128">
        <f t="shared" si="50"/>
        <v>-1</v>
      </c>
      <c r="G128">
        <f t="shared" si="48"/>
        <v>0</v>
      </c>
      <c r="H128" s="8">
        <f t="shared" si="49"/>
        <v>1.1269999999999527</v>
      </c>
      <c r="I128" s="8">
        <f t="shared" si="44"/>
        <v>1.1269999999999527</v>
      </c>
      <c r="K128">
        <f t="shared" si="45"/>
        <v>1.1269999999999527</v>
      </c>
      <c r="L128">
        <f t="shared" si="46"/>
        <v>0</v>
      </c>
      <c r="M128" s="8">
        <f t="shared" si="47"/>
        <v>-2.31899999999996</v>
      </c>
      <c r="N128" s="28" t="str">
        <f>TEXT(B128/86400,CHOOSE(MATCH(B128,{0,60,3600},1),"s ""sec""","m ""min"" s ""sec""","[h] ""hrs"" m ""min"" s ""sec"""))</f>
        <v>9 min 29 sec</v>
      </c>
      <c r="O128" s="28" t="str">
        <f>TEXT(C128/86400,CHOOSE(MATCH(C128,{0,60,3600},1),"s ""sec""","m ""min"" s ""sec""","[h] ""hrs"" m ""min"" s ""sec"""))</f>
        <v>23 sec</v>
      </c>
      <c r="P128" s="28" t="str">
        <f>TEXT(D128/86400,CHOOSE(MATCH(D128,{0,60,3600},1),"s ""sec""","m ""min"" s ""sec""","[h] ""hrs"" m ""min"" s ""sec"""))</f>
        <v>9 min 52 sec</v>
      </c>
    </row>
    <row r="129" spans="1:16" x14ac:dyDescent="0.2">
      <c r="A129" s="1" t="s">
        <v>11</v>
      </c>
      <c r="B129" s="1">
        <v>570.51199999999994</v>
      </c>
      <c r="C129" s="2">
        <f t="shared" ref="C129:C192" si="51">D129-B129</f>
        <v>0.99900000000002365</v>
      </c>
      <c r="D129" s="1">
        <v>571.51099999999997</v>
      </c>
      <c r="E129">
        <f t="shared" ref="E129:E192" si="52">IF(A129="CHILD",C129,-C129)</f>
        <v>0.99900000000002365</v>
      </c>
      <c r="F129">
        <f t="shared" si="50"/>
        <v>1</v>
      </c>
      <c r="G129">
        <f t="shared" si="48"/>
        <v>0</v>
      </c>
      <c r="H129" s="8">
        <f t="shared" si="49"/>
        <v>-0.99900000000002365</v>
      </c>
      <c r="I129" s="8">
        <f t="shared" si="44"/>
        <v>-21.286000000000058</v>
      </c>
      <c r="K129">
        <f t="shared" si="45"/>
        <v>0</v>
      </c>
      <c r="L129">
        <f t="shared" si="46"/>
        <v>-0.99900000000002365</v>
      </c>
      <c r="M129" s="8">
        <f t="shared" si="47"/>
        <v>-2.5229999999999109</v>
      </c>
      <c r="N129" s="28" t="str">
        <f>TEXT(B129/86400,CHOOSE(MATCH(B129,{0,60,3600},1),"s ""sec""","m ""min"" s ""sec""","[h] ""hrs"" m ""min"" s ""sec"""))</f>
        <v>9 min 31 sec</v>
      </c>
      <c r="O129" s="28" t="str">
        <f>TEXT(C129/86400,CHOOSE(MATCH(C129,{0,60,3600},1),"s ""sec""","m ""min"" s ""sec""","[h] ""hrs"" m ""min"" s ""sec"""))</f>
        <v>1 sec</v>
      </c>
      <c r="P129" s="28" t="str">
        <f>TEXT(D129/86400,CHOOSE(MATCH(D129,{0,60,3600},1),"s ""sec""","m ""min"" s ""sec""","[h] ""hrs"" m ""min"" s ""sec"""))</f>
        <v>9 min 32 sec</v>
      </c>
    </row>
    <row r="130" spans="1:16" x14ac:dyDescent="0.2">
      <c r="A130" s="1" t="s">
        <v>11</v>
      </c>
      <c r="B130" s="1">
        <v>591.73</v>
      </c>
      <c r="C130" s="2">
        <f t="shared" si="51"/>
        <v>0.50999999999999091</v>
      </c>
      <c r="D130" s="1">
        <v>592.24</v>
      </c>
      <c r="E130">
        <f t="shared" si="52"/>
        <v>0.50999999999999091</v>
      </c>
      <c r="F130">
        <f t="shared" si="50"/>
        <v>1</v>
      </c>
      <c r="G130">
        <f t="shared" si="48"/>
        <v>2</v>
      </c>
      <c r="H130" s="8">
        <f t="shared" si="49"/>
        <v>20.219000000000051</v>
      </c>
      <c r="I130" s="8">
        <f t="shared" si="44"/>
        <v>20.219000000000051</v>
      </c>
      <c r="K130">
        <f t="shared" si="45"/>
        <v>20.219000000000051</v>
      </c>
      <c r="L130">
        <f t="shared" si="46"/>
        <v>0</v>
      </c>
      <c r="M130" s="8">
        <f t="shared" si="47"/>
        <v>6.7999999999983629E-2</v>
      </c>
      <c r="N130" s="28" t="str">
        <f>TEXT(B130/86400,CHOOSE(MATCH(B130,{0,60,3600},1),"s ""sec""","m ""min"" s ""sec""","[h] ""hrs"" m ""min"" s ""sec"""))</f>
        <v>9 min 52 sec</v>
      </c>
      <c r="O130" s="28" t="str">
        <f>TEXT(C130/86400,CHOOSE(MATCH(C130,{0,60,3600},1),"s ""sec""","m ""min"" s ""sec""","[h] ""hrs"" m ""min"" s ""sec"""))</f>
        <v>1 sec</v>
      </c>
      <c r="P130" s="28" t="str">
        <f>TEXT(D130/86400,CHOOSE(MATCH(D130,{0,60,3600},1),"s ""sec""","m ""min"" s ""sec""","[h] ""hrs"" m ""min"" s ""sec"""))</f>
        <v>9 min 52 sec</v>
      </c>
    </row>
    <row r="131" spans="1:16" x14ac:dyDescent="0.2">
      <c r="A131" s="1" t="s">
        <v>12</v>
      </c>
      <c r="B131" s="1">
        <v>592.476</v>
      </c>
      <c r="C131" s="2">
        <f t="shared" si="51"/>
        <v>1.2350000000000136</v>
      </c>
      <c r="D131" s="1">
        <v>593.71100000000001</v>
      </c>
      <c r="E131">
        <f t="shared" si="52"/>
        <v>-1.2350000000000136</v>
      </c>
      <c r="F131">
        <f t="shared" si="50"/>
        <v>-1</v>
      </c>
      <c r="G131">
        <f t="shared" si="48"/>
        <v>0</v>
      </c>
      <c r="H131" s="8">
        <f t="shared" si="49"/>
        <v>0.23599999999999</v>
      </c>
      <c r="I131" s="8">
        <f t="shared" si="44"/>
        <v>0.23599999999999</v>
      </c>
      <c r="K131">
        <f t="shared" si="45"/>
        <v>0.23599999999999</v>
      </c>
      <c r="L131">
        <f t="shared" si="46"/>
        <v>0</v>
      </c>
      <c r="M131" s="8">
        <f t="shared" si="47"/>
        <v>-20.965000000000032</v>
      </c>
      <c r="N131" s="28" t="str">
        <f>TEXT(B131/86400,CHOOSE(MATCH(B131,{0,60,3600},1),"s ""sec""","m ""min"" s ""sec""","[h] ""hrs"" m ""min"" s ""sec"""))</f>
        <v>9 min 52 sec</v>
      </c>
      <c r="O131" s="28" t="str">
        <f>TEXT(C131/86400,CHOOSE(MATCH(C131,{0,60,3600},1),"s ""sec""","m ""min"" s ""sec""","[h] ""hrs"" m ""min"" s ""sec"""))</f>
        <v>1 sec</v>
      </c>
      <c r="P131" s="28" t="str">
        <f>TEXT(D131/86400,CHOOSE(MATCH(D131,{0,60,3600},1),"s ""sec""","m ""min"" s ""sec""","[h] ""hrs"" m ""min"" s ""sec"""))</f>
        <v>9 min 54 sec</v>
      </c>
    </row>
    <row r="132" spans="1:16" x14ac:dyDescent="0.2">
      <c r="A132" s="1" t="s">
        <v>12</v>
      </c>
      <c r="B132" s="1">
        <v>593.93799999999999</v>
      </c>
      <c r="C132" s="2">
        <f t="shared" si="51"/>
        <v>5.3849999999999909</v>
      </c>
      <c r="D132" s="1">
        <v>599.32299999999998</v>
      </c>
      <c r="E132">
        <f t="shared" si="52"/>
        <v>-5.3849999999999909</v>
      </c>
      <c r="F132">
        <f t="shared" si="50"/>
        <v>-1</v>
      </c>
      <c r="G132">
        <f t="shared" si="48"/>
        <v>-2</v>
      </c>
      <c r="H132" s="8">
        <f t="shared" si="49"/>
        <v>0.22699999999997544</v>
      </c>
      <c r="I132" s="8">
        <f t="shared" si="44"/>
        <v>0.22699999999997544</v>
      </c>
      <c r="K132">
        <f t="shared" si="45"/>
        <v>0.22699999999997544</v>
      </c>
      <c r="L132">
        <f t="shared" si="46"/>
        <v>0</v>
      </c>
      <c r="M132" s="8">
        <f t="shared" si="47"/>
        <v>-1.6979999999999791</v>
      </c>
      <c r="N132" s="28" t="str">
        <f>TEXT(B132/86400,CHOOSE(MATCH(B132,{0,60,3600},1),"s ""sec""","m ""min"" s ""sec""","[h] ""hrs"" m ""min"" s ""sec"""))</f>
        <v>9 min 54 sec</v>
      </c>
      <c r="O132" s="28" t="str">
        <f>TEXT(C132/86400,CHOOSE(MATCH(C132,{0,60,3600},1),"s ""sec""","m ""min"" s ""sec""","[h] ""hrs"" m ""min"" s ""sec"""))</f>
        <v>5 sec</v>
      </c>
      <c r="P132" s="28" t="str">
        <f>TEXT(D132/86400,CHOOSE(MATCH(D132,{0,60,3600},1),"s ""sec""","m ""min"" s ""sec""","[h] ""hrs"" m ""min"" s ""sec"""))</f>
        <v>9 min 59 sec</v>
      </c>
    </row>
    <row r="133" spans="1:16" x14ac:dyDescent="0.2">
      <c r="A133" s="1" t="s">
        <v>11</v>
      </c>
      <c r="B133" s="1">
        <v>596.01199999999994</v>
      </c>
      <c r="C133" s="2">
        <f t="shared" si="51"/>
        <v>0.74800000000004729</v>
      </c>
      <c r="D133" s="1">
        <v>596.76</v>
      </c>
      <c r="E133">
        <f t="shared" si="52"/>
        <v>0.74800000000004729</v>
      </c>
      <c r="F133">
        <f t="shared" si="50"/>
        <v>1</v>
      </c>
      <c r="G133">
        <f t="shared" si="48"/>
        <v>0</v>
      </c>
      <c r="H133" s="8">
        <f t="shared" si="49"/>
        <v>-0.74800000000004729</v>
      </c>
      <c r="I133" s="8">
        <f t="shared" si="44"/>
        <v>-3.3110000000000355</v>
      </c>
      <c r="K133">
        <f t="shared" si="45"/>
        <v>0</v>
      </c>
      <c r="L133">
        <f t="shared" si="46"/>
        <v>-0.74800000000004729</v>
      </c>
      <c r="M133" s="8">
        <f t="shared" si="47"/>
        <v>-2.3009999999999309</v>
      </c>
      <c r="N133" s="28" t="str">
        <f>TEXT(B133/86400,CHOOSE(MATCH(B133,{0,60,3600},1),"s ""sec""","m ""min"" s ""sec""","[h] ""hrs"" m ""min"" s ""sec"""))</f>
        <v>9 min 56 sec</v>
      </c>
      <c r="O133" s="28" t="str">
        <f>TEXT(C133/86400,CHOOSE(MATCH(C133,{0,60,3600},1),"s ""sec""","m ""min"" s ""sec""","[h] ""hrs"" m ""min"" s ""sec"""))</f>
        <v>1 sec</v>
      </c>
      <c r="P133" s="28" t="str">
        <f>TEXT(D133/86400,CHOOSE(MATCH(D133,{0,60,3600},1),"s ""sec""","m ""min"" s ""sec""","[h] ""hrs"" m ""min"" s ""sec"""))</f>
        <v>9 min 57 sec</v>
      </c>
    </row>
    <row r="134" spans="1:16" x14ac:dyDescent="0.2">
      <c r="A134" s="1" t="s">
        <v>11</v>
      </c>
      <c r="B134" s="1">
        <v>598.06200000000001</v>
      </c>
      <c r="C134" s="2">
        <f t="shared" si="51"/>
        <v>1.3669999999999618</v>
      </c>
      <c r="D134" s="1">
        <v>599.42899999999997</v>
      </c>
      <c r="E134">
        <f t="shared" si="52"/>
        <v>1.3669999999999618</v>
      </c>
      <c r="F134">
        <f t="shared" si="50"/>
        <v>1</v>
      </c>
      <c r="G134">
        <f t="shared" si="48"/>
        <v>2</v>
      </c>
      <c r="H134" s="8">
        <f t="shared" si="49"/>
        <v>1.3020000000000209</v>
      </c>
      <c r="I134" s="8">
        <f t="shared" si="44"/>
        <v>1.3020000000000209</v>
      </c>
      <c r="K134">
        <f t="shared" si="45"/>
        <v>1.3020000000000209</v>
      </c>
      <c r="L134">
        <f t="shared" si="46"/>
        <v>0</v>
      </c>
      <c r="M134" s="8">
        <f t="shared" si="47"/>
        <v>1.2609999999999673</v>
      </c>
      <c r="N134" s="28" t="str">
        <f>TEXT(B134/86400,CHOOSE(MATCH(B134,{0,60,3600},1),"s ""sec""","m ""min"" s ""sec""","[h] ""hrs"" m ""min"" s ""sec"""))</f>
        <v>9 min 58 sec</v>
      </c>
      <c r="O134" s="28" t="str">
        <f>TEXT(C134/86400,CHOOSE(MATCH(C134,{0,60,3600},1),"s ""sec""","m ""min"" s ""sec""","[h] ""hrs"" m ""min"" s ""sec"""))</f>
        <v>1 sec</v>
      </c>
      <c r="P134" s="28" t="str">
        <f>TEXT(D134/86400,CHOOSE(MATCH(D134,{0,60,3600},1),"s ""sec""","m ""min"" s ""sec""","[h] ""hrs"" m ""min"" s ""sec"""))</f>
        <v>9 min 59 sec</v>
      </c>
    </row>
    <row r="135" spans="1:16" x14ac:dyDescent="0.2">
      <c r="A135" s="1" t="s">
        <v>12</v>
      </c>
      <c r="B135" s="1">
        <v>599.89099999999996</v>
      </c>
      <c r="C135" s="2">
        <f t="shared" si="51"/>
        <v>0.71600000000000819</v>
      </c>
      <c r="D135" s="1">
        <v>600.60699999999997</v>
      </c>
      <c r="E135">
        <f t="shared" si="52"/>
        <v>-0.71600000000000819</v>
      </c>
      <c r="F135">
        <f t="shared" si="50"/>
        <v>-1</v>
      </c>
      <c r="G135">
        <f t="shared" si="48"/>
        <v>0</v>
      </c>
      <c r="H135" s="8">
        <f t="shared" si="49"/>
        <v>0.46199999999998909</v>
      </c>
      <c r="I135" s="8">
        <f t="shared" si="44"/>
        <v>0.46199999999998909</v>
      </c>
      <c r="K135">
        <f t="shared" si="45"/>
        <v>0.46199999999998909</v>
      </c>
      <c r="L135">
        <f t="shared" si="46"/>
        <v>0</v>
      </c>
      <c r="M135" s="8">
        <f t="shared" si="47"/>
        <v>-3.1309999999999718</v>
      </c>
      <c r="N135" s="28" t="str">
        <f>TEXT(B135/86400,CHOOSE(MATCH(B135,{0,60,3600},1),"s ""sec""","m ""min"" s ""sec""","[h] ""hrs"" m ""min"" s ""sec"""))</f>
        <v>10 min 0 sec</v>
      </c>
      <c r="O135" s="28" t="str">
        <f>TEXT(C135/86400,CHOOSE(MATCH(C135,{0,60,3600},1),"s ""sec""","m ""min"" s ""sec""","[h] ""hrs"" m ""min"" s ""sec"""))</f>
        <v>1 sec</v>
      </c>
      <c r="P135" s="28" t="str">
        <f>TEXT(D135/86400,CHOOSE(MATCH(D135,{0,60,3600},1),"s ""sec""","m ""min"" s ""sec""","[h] ""hrs"" m ""min"" s ""sec"""))</f>
        <v>10 min 1 sec</v>
      </c>
    </row>
    <row r="136" spans="1:16" x14ac:dyDescent="0.2">
      <c r="A136" s="1" t="s">
        <v>11</v>
      </c>
      <c r="B136" s="1">
        <v>600.51400000000001</v>
      </c>
      <c r="C136" s="2">
        <f t="shared" si="51"/>
        <v>0.60599999999999454</v>
      </c>
      <c r="D136" s="1">
        <v>601.12</v>
      </c>
      <c r="E136">
        <f t="shared" si="52"/>
        <v>0.60599999999999454</v>
      </c>
      <c r="F136">
        <f t="shared" si="50"/>
        <v>1</v>
      </c>
      <c r="G136">
        <f t="shared" si="48"/>
        <v>0</v>
      </c>
      <c r="H136" s="8">
        <f t="shared" si="49"/>
        <v>-9.2999999999960892E-2</v>
      </c>
      <c r="I136" s="8">
        <f t="shared" si="44"/>
        <v>-9.2999999999960892E-2</v>
      </c>
      <c r="K136">
        <f t="shared" si="45"/>
        <v>0</v>
      </c>
      <c r="L136">
        <f t="shared" si="46"/>
        <v>-9.2999999999960892E-2</v>
      </c>
      <c r="M136" s="8">
        <f t="shared" si="47"/>
        <v>-1.0850000000000364</v>
      </c>
      <c r="N136" s="28" t="str">
        <f>TEXT(B136/86400,CHOOSE(MATCH(B136,{0,60,3600},1),"s ""sec""","m ""min"" s ""sec""","[h] ""hrs"" m ""min"" s ""sec"""))</f>
        <v>10 min 1 sec</v>
      </c>
      <c r="O136" s="28" t="str">
        <f>TEXT(C136/86400,CHOOSE(MATCH(C136,{0,60,3600},1),"s ""sec""","m ""min"" s ""sec""","[h] ""hrs"" m ""min"" s ""sec"""))</f>
        <v>1 sec</v>
      </c>
      <c r="P136" s="28" t="str">
        <f>TEXT(D136/86400,CHOOSE(MATCH(D136,{0,60,3600},1),"s ""sec""","m ""min"" s ""sec""","[h] ""hrs"" m ""min"" s ""sec"""))</f>
        <v>10 min 1 sec</v>
      </c>
    </row>
    <row r="137" spans="1:16" x14ac:dyDescent="0.2">
      <c r="A137" s="1" t="s">
        <v>12</v>
      </c>
      <c r="B137" s="1">
        <v>601.00300000000004</v>
      </c>
      <c r="C137" s="2">
        <f t="shared" si="51"/>
        <v>16.008000000000038</v>
      </c>
      <c r="D137" s="1">
        <v>617.01100000000008</v>
      </c>
      <c r="E137">
        <f t="shared" si="52"/>
        <v>-16.008000000000038</v>
      </c>
      <c r="F137">
        <f t="shared" si="50"/>
        <v>-1</v>
      </c>
      <c r="G137">
        <f t="shared" si="48"/>
        <v>0</v>
      </c>
      <c r="H137" s="8">
        <f t="shared" si="49"/>
        <v>-0.1169999999999618</v>
      </c>
      <c r="I137" s="8">
        <f t="shared" si="44"/>
        <v>-0.1169999999999618</v>
      </c>
      <c r="K137">
        <f t="shared" si="45"/>
        <v>0</v>
      </c>
      <c r="L137">
        <f t="shared" si="46"/>
        <v>-0.1169999999999618</v>
      </c>
      <c r="M137" s="8">
        <f t="shared" si="47"/>
        <v>-0.39600000000007185</v>
      </c>
      <c r="N137" s="28" t="str">
        <f>TEXT(B137/86400,CHOOSE(MATCH(B137,{0,60,3600},1),"s ""sec""","m ""min"" s ""sec""","[h] ""hrs"" m ""min"" s ""sec"""))</f>
        <v>10 min 1 sec</v>
      </c>
      <c r="O137" s="28" t="str">
        <f>TEXT(C137/86400,CHOOSE(MATCH(C137,{0,60,3600},1),"s ""sec""","m ""min"" s ""sec""","[h] ""hrs"" m ""min"" s ""sec"""))</f>
        <v>16 sec</v>
      </c>
      <c r="P137" s="28" t="str">
        <f>TEXT(D137/86400,CHOOSE(MATCH(D137,{0,60,3600},1),"s ""sec""","m ""min"" s ""sec""","[h] ""hrs"" m ""min"" s ""sec"""))</f>
        <v>10 min 17 sec</v>
      </c>
    </row>
    <row r="138" spans="1:16" x14ac:dyDescent="0.2">
      <c r="A138" s="1" t="s">
        <v>12</v>
      </c>
      <c r="B138" s="1">
        <v>618.01099999999997</v>
      </c>
      <c r="C138" s="2">
        <f t="shared" si="51"/>
        <v>31.980000000000018</v>
      </c>
      <c r="D138" s="1">
        <v>649.99099999999999</v>
      </c>
      <c r="E138">
        <f t="shared" si="52"/>
        <v>-31.980000000000018</v>
      </c>
      <c r="F138">
        <f t="shared" si="50"/>
        <v>-1</v>
      </c>
      <c r="G138">
        <f t="shared" si="48"/>
        <v>-2</v>
      </c>
      <c r="H138" s="8">
        <f t="shared" si="49"/>
        <v>0.99999999999988631</v>
      </c>
      <c r="I138" s="8">
        <f t="shared" si="44"/>
        <v>0.99999999999988631</v>
      </c>
      <c r="K138">
        <f t="shared" si="45"/>
        <v>0.99999999999988631</v>
      </c>
      <c r="L138">
        <f t="shared" si="46"/>
        <v>0</v>
      </c>
      <c r="M138" s="8">
        <f t="shared" si="47"/>
        <v>-16.890999999999963</v>
      </c>
      <c r="N138" s="28" t="str">
        <f>TEXT(B138/86400,CHOOSE(MATCH(B138,{0,60,3600},1),"s ""sec""","m ""min"" s ""sec""","[h] ""hrs"" m ""min"" s ""sec"""))</f>
        <v>10 min 18 sec</v>
      </c>
      <c r="O138" s="28" t="str">
        <f>TEXT(C138/86400,CHOOSE(MATCH(C138,{0,60,3600},1),"s ""sec""","m ""min"" s ""sec""","[h] ""hrs"" m ""min"" s ""sec"""))</f>
        <v>32 sec</v>
      </c>
      <c r="P138" s="28" t="str">
        <f>TEXT(D138/86400,CHOOSE(MATCH(D138,{0,60,3600},1),"s ""sec""","m ""min"" s ""sec""","[h] ""hrs"" m ""min"" s ""sec"""))</f>
        <v>10 min 50 sec</v>
      </c>
    </row>
    <row r="139" spans="1:16" x14ac:dyDescent="0.2">
      <c r="A139" s="1" t="s">
        <v>12</v>
      </c>
      <c r="B139" s="1">
        <v>642.63199999999995</v>
      </c>
      <c r="C139" s="2">
        <f t="shared" si="51"/>
        <v>0.81700000000000728</v>
      </c>
      <c r="D139" s="1">
        <v>643.44899999999996</v>
      </c>
      <c r="E139">
        <f t="shared" si="52"/>
        <v>-0.81700000000000728</v>
      </c>
      <c r="F139">
        <f t="shared" si="50"/>
        <v>-1</v>
      </c>
      <c r="G139">
        <f t="shared" si="48"/>
        <v>-2</v>
      </c>
      <c r="H139" s="8">
        <f t="shared" si="49"/>
        <v>-0.81700000000000728</v>
      </c>
      <c r="I139" s="8">
        <f t="shared" si="44"/>
        <v>-7.3590000000000373</v>
      </c>
      <c r="K139">
        <f t="shared" si="45"/>
        <v>0</v>
      </c>
      <c r="L139">
        <f t="shared" si="46"/>
        <v>-0.81700000000000728</v>
      </c>
      <c r="M139" s="8">
        <f t="shared" si="47"/>
        <v>-25.620999999999867</v>
      </c>
      <c r="N139" s="28" t="str">
        <f>TEXT(B139/86400,CHOOSE(MATCH(B139,{0,60,3600},1),"s ""sec""","m ""min"" s ""sec""","[h] ""hrs"" m ""min"" s ""sec"""))</f>
        <v>10 min 43 sec</v>
      </c>
      <c r="O139" s="28" t="str">
        <f>TEXT(C139/86400,CHOOSE(MATCH(C139,{0,60,3600},1),"s ""sec""","m ""min"" s ""sec""","[h] ""hrs"" m ""min"" s ""sec"""))</f>
        <v>1 sec</v>
      </c>
      <c r="P139" s="28" t="str">
        <f>TEXT(D139/86400,CHOOSE(MATCH(D139,{0,60,3600},1),"s ""sec""","m ""min"" s ""sec""","[h] ""hrs"" m ""min"" s ""sec"""))</f>
        <v>10 min 43 sec</v>
      </c>
    </row>
    <row r="140" spans="1:16" x14ac:dyDescent="0.2">
      <c r="A140" s="1" t="s">
        <v>12</v>
      </c>
      <c r="B140" s="1">
        <v>652.51099999999997</v>
      </c>
      <c r="C140" s="2">
        <f t="shared" si="51"/>
        <v>0.22400000000004638</v>
      </c>
      <c r="D140" s="1">
        <v>652.73500000000001</v>
      </c>
      <c r="E140">
        <f t="shared" si="52"/>
        <v>-0.22400000000004638</v>
      </c>
      <c r="F140">
        <f t="shared" si="50"/>
        <v>-1</v>
      </c>
      <c r="G140">
        <f t="shared" si="48"/>
        <v>-2</v>
      </c>
      <c r="H140" s="8">
        <f t="shared" si="49"/>
        <v>9.0620000000000118</v>
      </c>
      <c r="I140" s="8">
        <f t="shared" si="44"/>
        <v>9.0620000000000118</v>
      </c>
      <c r="K140">
        <f t="shared" si="45"/>
        <v>9.0620000000000118</v>
      </c>
      <c r="L140">
        <f t="shared" si="46"/>
        <v>0</v>
      </c>
      <c r="M140" s="8">
        <f t="shared" si="47"/>
        <v>-2.5199999999999818</v>
      </c>
      <c r="N140" s="28" t="str">
        <f>TEXT(B140/86400,CHOOSE(MATCH(B140,{0,60,3600},1),"s ""sec""","m ""min"" s ""sec""","[h] ""hrs"" m ""min"" s ""sec"""))</f>
        <v>10 min 53 sec</v>
      </c>
      <c r="O140" s="28" t="str">
        <f>TEXT(C140/86400,CHOOSE(MATCH(C140,{0,60,3600},1),"s ""sec""","m ""min"" s ""sec""","[h] ""hrs"" m ""min"" s ""sec"""))</f>
        <v>0 sec</v>
      </c>
      <c r="P140" s="28" t="str">
        <f>TEXT(D140/86400,CHOOSE(MATCH(D140,{0,60,3600},1),"s ""sec""","m ""min"" s ""sec""","[h] ""hrs"" m ""min"" s ""sec"""))</f>
        <v>10 min 53 sec</v>
      </c>
    </row>
    <row r="141" spans="1:16" x14ac:dyDescent="0.2">
      <c r="A141" s="1" t="s">
        <v>12</v>
      </c>
      <c r="B141" s="1">
        <v>657.01099999999997</v>
      </c>
      <c r="C141" s="2">
        <f t="shared" si="51"/>
        <v>4.4800000000000182</v>
      </c>
      <c r="D141" s="1">
        <v>661.49099999999999</v>
      </c>
      <c r="E141">
        <f t="shared" si="52"/>
        <v>-4.4800000000000182</v>
      </c>
      <c r="F141">
        <f t="shared" si="50"/>
        <v>-1</v>
      </c>
      <c r="G141">
        <f t="shared" si="48"/>
        <v>-2</v>
      </c>
      <c r="H141" s="8">
        <f t="shared" si="49"/>
        <v>4.2759999999999536</v>
      </c>
      <c r="I141" s="8">
        <f t="shared" si="44"/>
        <v>4.2759999999999536</v>
      </c>
      <c r="K141">
        <f t="shared" si="45"/>
        <v>4.2759999999999536</v>
      </c>
      <c r="L141">
        <f t="shared" si="46"/>
        <v>0</v>
      </c>
      <c r="M141" s="8">
        <f t="shared" si="47"/>
        <v>-13.562000000000012</v>
      </c>
      <c r="N141" s="28" t="str">
        <f>TEXT(B141/86400,CHOOSE(MATCH(B141,{0,60,3600},1),"s ""sec""","m ""min"" s ""sec""","[h] ""hrs"" m ""min"" s ""sec"""))</f>
        <v>10 min 57 sec</v>
      </c>
      <c r="O141" s="28" t="str">
        <f>TEXT(C141/86400,CHOOSE(MATCH(C141,{0,60,3600},1),"s ""sec""","m ""min"" s ""sec""","[h] ""hrs"" m ""min"" s ""sec"""))</f>
        <v>4 sec</v>
      </c>
      <c r="P141" s="28" t="str">
        <f>TEXT(D141/86400,CHOOSE(MATCH(D141,{0,60,3600},1),"s ""sec""","m ""min"" s ""sec""","[h] ""hrs"" m ""min"" s ""sec"""))</f>
        <v>11 min 1 sec</v>
      </c>
    </row>
    <row r="142" spans="1:16" x14ac:dyDescent="0.2">
      <c r="A142" s="1" t="s">
        <v>12</v>
      </c>
      <c r="B142" s="1">
        <v>664.49199999999996</v>
      </c>
      <c r="C142" s="2">
        <f t="shared" si="51"/>
        <v>1.4850000000000136</v>
      </c>
      <c r="D142" s="1">
        <v>665.97699999999998</v>
      </c>
      <c r="E142">
        <f t="shared" si="52"/>
        <v>-1.4850000000000136</v>
      </c>
      <c r="F142">
        <f t="shared" si="50"/>
        <v>-1</v>
      </c>
      <c r="G142">
        <f t="shared" si="48"/>
        <v>-2</v>
      </c>
      <c r="H142" s="8">
        <f t="shared" si="49"/>
        <v>3.0009999999999764</v>
      </c>
      <c r="I142" s="8">
        <f t="shared" si="44"/>
        <v>3.0009999999999764</v>
      </c>
      <c r="K142">
        <f t="shared" si="45"/>
        <v>3.0009999999999764</v>
      </c>
      <c r="L142">
        <f t="shared" si="46"/>
        <v>0</v>
      </c>
      <c r="M142" s="8">
        <f t="shared" si="47"/>
        <v>-11.756999999999948</v>
      </c>
      <c r="N142" s="28" t="str">
        <f>TEXT(B142/86400,CHOOSE(MATCH(B142,{0,60,3600},1),"s ""sec""","m ""min"" s ""sec""","[h] ""hrs"" m ""min"" s ""sec"""))</f>
        <v>11 min 4 sec</v>
      </c>
      <c r="O142" s="28" t="str">
        <f>TEXT(C142/86400,CHOOSE(MATCH(C142,{0,60,3600},1),"s ""sec""","m ""min"" s ""sec""","[h] ""hrs"" m ""min"" s ""sec"""))</f>
        <v>1 sec</v>
      </c>
      <c r="P142" s="28" t="str">
        <f>TEXT(D142/86400,CHOOSE(MATCH(D142,{0,60,3600},1),"s ""sec""","m ""min"" s ""sec""","[h] ""hrs"" m ""min"" s ""sec"""))</f>
        <v>11 min 6 sec</v>
      </c>
    </row>
    <row r="143" spans="1:16" x14ac:dyDescent="0.2">
      <c r="A143" s="1" t="s">
        <v>12</v>
      </c>
      <c r="B143" s="1">
        <v>666.49199999999996</v>
      </c>
      <c r="C143" s="2">
        <f t="shared" si="51"/>
        <v>1.2129999999999654</v>
      </c>
      <c r="D143" s="1">
        <v>667.70499999999993</v>
      </c>
      <c r="E143">
        <f t="shared" si="52"/>
        <v>-1.2129999999999654</v>
      </c>
      <c r="F143">
        <f t="shared" si="50"/>
        <v>-1</v>
      </c>
      <c r="G143">
        <f t="shared" si="48"/>
        <v>-2</v>
      </c>
      <c r="H143" s="8">
        <f t="shared" si="49"/>
        <v>0.51499999999998636</v>
      </c>
      <c r="I143" s="8">
        <f t="shared" si="44"/>
        <v>0.51499999999998636</v>
      </c>
      <c r="K143">
        <f t="shared" si="45"/>
        <v>0.51499999999998636</v>
      </c>
      <c r="L143">
        <f t="shared" si="46"/>
        <v>0</v>
      </c>
      <c r="M143" s="8">
        <f t="shared" si="47"/>
        <v>-5.0009999999999764</v>
      </c>
      <c r="N143" s="28" t="str">
        <f>TEXT(B143/86400,CHOOSE(MATCH(B143,{0,60,3600},1),"s ""sec""","m ""min"" s ""sec""","[h] ""hrs"" m ""min"" s ""sec"""))</f>
        <v>11 min 6 sec</v>
      </c>
      <c r="O143" s="28" t="str">
        <f>TEXT(C143/86400,CHOOSE(MATCH(C143,{0,60,3600},1),"s ""sec""","m ""min"" s ""sec""","[h] ""hrs"" m ""min"" s ""sec"""))</f>
        <v>1 sec</v>
      </c>
      <c r="P143" s="28" t="str">
        <f>TEXT(D143/86400,CHOOSE(MATCH(D143,{0,60,3600},1),"s ""sec""","m ""min"" s ""sec""","[h] ""hrs"" m ""min"" s ""sec"""))</f>
        <v>11 min 8 sec</v>
      </c>
    </row>
    <row r="144" spans="1:16" x14ac:dyDescent="0.2">
      <c r="A144" s="1" t="s">
        <v>11</v>
      </c>
      <c r="B144" s="1">
        <v>672.49199999999996</v>
      </c>
      <c r="C144" s="2">
        <f t="shared" si="51"/>
        <v>1.3940000000000055</v>
      </c>
      <c r="D144" s="1">
        <v>673.88599999999997</v>
      </c>
      <c r="E144">
        <f t="shared" si="52"/>
        <v>1.3940000000000055</v>
      </c>
      <c r="F144">
        <f t="shared" si="50"/>
        <v>1</v>
      </c>
      <c r="G144">
        <f t="shared" si="48"/>
        <v>0</v>
      </c>
      <c r="H144" s="8">
        <f t="shared" si="49"/>
        <v>4.7870000000000346</v>
      </c>
      <c r="I144" s="8">
        <f t="shared" si="44"/>
        <v>4.7870000000000346</v>
      </c>
      <c r="K144">
        <f t="shared" si="45"/>
        <v>4.7870000000000346</v>
      </c>
      <c r="L144">
        <f t="shared" si="46"/>
        <v>0</v>
      </c>
      <c r="M144" s="8">
        <f t="shared" si="47"/>
        <v>-6.5149999999999864</v>
      </c>
      <c r="N144" s="28" t="str">
        <f>TEXT(B144/86400,CHOOSE(MATCH(B144,{0,60,3600},1),"s ""sec""","m ""min"" s ""sec""","[h] ""hrs"" m ""min"" s ""sec"""))</f>
        <v>11 min 12 sec</v>
      </c>
      <c r="O144" s="28" t="str">
        <f>TEXT(C144/86400,CHOOSE(MATCH(C144,{0,60,3600},1),"s ""sec""","m ""min"" s ""sec""","[h] ""hrs"" m ""min"" s ""sec"""))</f>
        <v>1 sec</v>
      </c>
      <c r="P144" s="28" t="str">
        <f>TEXT(D144/86400,CHOOSE(MATCH(D144,{0,60,3600},1),"s ""sec""","m ""min"" s ""sec""","[h] ""hrs"" m ""min"" s ""sec"""))</f>
        <v>11 min 14 sec</v>
      </c>
    </row>
    <row r="145" spans="1:16" x14ac:dyDescent="0.2">
      <c r="A145" s="1" t="s">
        <v>12</v>
      </c>
      <c r="B145" s="1">
        <v>674.01099999999997</v>
      </c>
      <c r="C145" s="2">
        <f t="shared" si="51"/>
        <v>2.5900000000000318</v>
      </c>
      <c r="D145" s="1">
        <v>676.601</v>
      </c>
      <c r="E145">
        <f t="shared" si="52"/>
        <v>-2.5900000000000318</v>
      </c>
      <c r="F145">
        <f t="shared" si="50"/>
        <v>-1</v>
      </c>
      <c r="G145">
        <f t="shared" si="48"/>
        <v>0</v>
      </c>
      <c r="H145" s="8">
        <f t="shared" si="49"/>
        <v>0.125</v>
      </c>
      <c r="I145" s="8">
        <f t="shared" si="44"/>
        <v>0.125</v>
      </c>
      <c r="K145">
        <f t="shared" si="45"/>
        <v>0.125</v>
      </c>
      <c r="L145">
        <f t="shared" si="46"/>
        <v>0</v>
      </c>
      <c r="M145" s="8">
        <f t="shared" si="47"/>
        <v>-6.30600000000004</v>
      </c>
      <c r="N145" s="28" t="str">
        <f>TEXT(B145/86400,CHOOSE(MATCH(B145,{0,60,3600},1),"s ""sec""","m ""min"" s ""sec""","[h] ""hrs"" m ""min"" s ""sec"""))</f>
        <v>11 min 14 sec</v>
      </c>
      <c r="O145" s="28" t="str">
        <f>TEXT(C145/86400,CHOOSE(MATCH(C145,{0,60,3600},1),"s ""sec""","m ""min"" s ""sec""","[h] ""hrs"" m ""min"" s ""sec"""))</f>
        <v>3 sec</v>
      </c>
      <c r="P145" s="28" t="str">
        <f>TEXT(D145/86400,CHOOSE(MATCH(D145,{0,60,3600},1),"s ""sec""","m ""min"" s ""sec""","[h] ""hrs"" m ""min"" s ""sec"""))</f>
        <v>11 min 17 sec</v>
      </c>
    </row>
    <row r="146" spans="1:16" x14ac:dyDescent="0.2">
      <c r="A146" s="1" t="s">
        <v>12</v>
      </c>
      <c r="B146" s="1">
        <v>686.69100000000003</v>
      </c>
      <c r="C146" s="2">
        <f t="shared" si="51"/>
        <v>1.7970000000000255</v>
      </c>
      <c r="D146" s="1">
        <v>688.48800000000006</v>
      </c>
      <c r="E146">
        <f t="shared" si="52"/>
        <v>-1.7970000000000255</v>
      </c>
      <c r="F146">
        <f t="shared" si="50"/>
        <v>-1</v>
      </c>
      <c r="G146">
        <f t="shared" si="48"/>
        <v>-2</v>
      </c>
      <c r="H146" s="8">
        <f t="shared" si="49"/>
        <v>10.090000000000032</v>
      </c>
      <c r="I146" s="8">
        <f t="shared" si="44"/>
        <v>10.090000000000032</v>
      </c>
      <c r="K146">
        <f t="shared" si="45"/>
        <v>10.090000000000032</v>
      </c>
      <c r="L146">
        <f t="shared" si="46"/>
        <v>0</v>
      </c>
      <c r="M146" s="8">
        <f t="shared" si="47"/>
        <v>-12.805000000000064</v>
      </c>
      <c r="N146" s="28" t="str">
        <f>TEXT(B146/86400,CHOOSE(MATCH(B146,{0,60,3600},1),"s ""sec""","m ""min"" s ""sec""","[h] ""hrs"" m ""min"" s ""sec"""))</f>
        <v>11 min 27 sec</v>
      </c>
      <c r="O146" s="28" t="str">
        <f>TEXT(C146/86400,CHOOSE(MATCH(C146,{0,60,3600},1),"s ""sec""","m ""min"" s ""sec""","[h] ""hrs"" m ""min"" s ""sec"""))</f>
        <v>2 sec</v>
      </c>
      <c r="P146" s="28" t="str">
        <f>TEXT(D146/86400,CHOOSE(MATCH(D146,{0,60,3600},1),"s ""sec""","m ""min"" s ""sec""","[h] ""hrs"" m ""min"" s ""sec"""))</f>
        <v>11 min 28 sec</v>
      </c>
    </row>
    <row r="147" spans="1:16" x14ac:dyDescent="0.2">
      <c r="A147" s="1" t="s">
        <v>12</v>
      </c>
      <c r="B147" s="1">
        <v>692.75099999999998</v>
      </c>
      <c r="C147" s="2">
        <f t="shared" si="51"/>
        <v>13.529999999999973</v>
      </c>
      <c r="D147" s="1">
        <v>706.28099999999995</v>
      </c>
      <c r="E147">
        <f t="shared" si="52"/>
        <v>-13.529999999999973</v>
      </c>
      <c r="F147">
        <f t="shared" si="50"/>
        <v>-1</v>
      </c>
      <c r="G147">
        <f t="shared" si="48"/>
        <v>-2</v>
      </c>
      <c r="H147" s="8">
        <f t="shared" si="49"/>
        <v>4.26299999999992</v>
      </c>
      <c r="I147" s="8">
        <f t="shared" si="44"/>
        <v>4.26299999999992</v>
      </c>
      <c r="K147">
        <f t="shared" si="45"/>
        <v>4.26299999999992</v>
      </c>
      <c r="L147">
        <f t="shared" si="46"/>
        <v>0</v>
      </c>
      <c r="M147" s="8">
        <f t="shared" si="47"/>
        <v>-16.149999999999977</v>
      </c>
      <c r="N147" s="28" t="str">
        <f>TEXT(B147/86400,CHOOSE(MATCH(B147,{0,60,3600},1),"s ""sec""","m ""min"" s ""sec""","[h] ""hrs"" m ""min"" s ""sec"""))</f>
        <v>11 min 33 sec</v>
      </c>
      <c r="O147" s="28" t="str">
        <f>TEXT(C147/86400,CHOOSE(MATCH(C147,{0,60,3600},1),"s ""sec""","m ""min"" s ""sec""","[h] ""hrs"" m ""min"" s ""sec"""))</f>
        <v>14 sec</v>
      </c>
      <c r="P147" s="28" t="str">
        <f>TEXT(D147/86400,CHOOSE(MATCH(D147,{0,60,3600},1),"s ""sec""","m ""min"" s ""sec""","[h] ""hrs"" m ""min"" s ""sec"""))</f>
        <v>11 min 46 sec</v>
      </c>
    </row>
    <row r="148" spans="1:16" x14ac:dyDescent="0.2">
      <c r="A148" s="1" t="s">
        <v>11</v>
      </c>
      <c r="B148" s="1">
        <v>694</v>
      </c>
      <c r="C148" s="2">
        <f t="shared" si="51"/>
        <v>0.51099999999996726</v>
      </c>
      <c r="D148" s="1">
        <v>694.51099999999997</v>
      </c>
      <c r="E148">
        <f t="shared" si="52"/>
        <v>0.51099999999996726</v>
      </c>
      <c r="F148">
        <f t="shared" si="50"/>
        <v>1</v>
      </c>
      <c r="G148">
        <f t="shared" si="48"/>
        <v>0</v>
      </c>
      <c r="H148" s="8">
        <f t="shared" si="49"/>
        <v>-0.51099999999996726</v>
      </c>
      <c r="I148" s="8">
        <f t="shared" si="44"/>
        <v>-12.280999999999949</v>
      </c>
      <c r="K148">
        <f t="shared" si="45"/>
        <v>0</v>
      </c>
      <c r="L148">
        <f t="shared" si="46"/>
        <v>-0.51099999999996726</v>
      </c>
      <c r="M148" s="8">
        <f t="shared" si="47"/>
        <v>-5.5119999999999436</v>
      </c>
      <c r="N148" s="28" t="str">
        <f>TEXT(B148/86400,CHOOSE(MATCH(B148,{0,60,3600},1),"s ""sec""","m ""min"" s ""sec""","[h] ""hrs"" m ""min"" s ""sec"""))</f>
        <v>11 min 34 sec</v>
      </c>
      <c r="O148" s="28" t="str">
        <f>TEXT(C148/86400,CHOOSE(MATCH(C148,{0,60,3600},1),"s ""sec""","m ""min"" s ""sec""","[h] ""hrs"" m ""min"" s ""sec"""))</f>
        <v>1 sec</v>
      </c>
      <c r="P148" s="28" t="str">
        <f>TEXT(D148/86400,CHOOSE(MATCH(D148,{0,60,3600},1),"s ""sec""","m ""min"" s ""sec""","[h] ""hrs"" m ""min"" s ""sec"""))</f>
        <v>11 min 35 sec</v>
      </c>
    </row>
    <row r="149" spans="1:16" x14ac:dyDescent="0.2">
      <c r="A149" s="1" t="s">
        <v>11</v>
      </c>
      <c r="B149" s="1">
        <v>701.10599999999999</v>
      </c>
      <c r="C149" s="2">
        <f t="shared" si="51"/>
        <v>0.38599999999996726</v>
      </c>
      <c r="D149" s="1">
        <v>701.49199999999996</v>
      </c>
      <c r="E149">
        <f t="shared" si="52"/>
        <v>0.38599999999996726</v>
      </c>
      <c r="F149">
        <f t="shared" si="50"/>
        <v>1</v>
      </c>
      <c r="G149">
        <f t="shared" si="48"/>
        <v>2</v>
      </c>
      <c r="H149" s="8">
        <f t="shared" si="49"/>
        <v>6.5950000000000273</v>
      </c>
      <c r="I149" s="8">
        <f t="shared" si="44"/>
        <v>6.5950000000000273</v>
      </c>
      <c r="K149">
        <f t="shared" si="45"/>
        <v>6.5950000000000273</v>
      </c>
      <c r="L149">
        <f t="shared" si="46"/>
        <v>0</v>
      </c>
      <c r="M149" s="8">
        <f t="shared" si="47"/>
        <v>5.1749999999999545</v>
      </c>
      <c r="N149" s="28" t="str">
        <f>TEXT(B149/86400,CHOOSE(MATCH(B149,{0,60,3600},1),"s ""sec""","m ""min"" s ""sec""","[h] ""hrs"" m ""min"" s ""sec"""))</f>
        <v>11 min 41 sec</v>
      </c>
      <c r="O149" s="28" t="str">
        <f>TEXT(C149/86400,CHOOSE(MATCH(C149,{0,60,3600},1),"s ""sec""","m ""min"" s ""sec""","[h] ""hrs"" m ""min"" s ""sec"""))</f>
        <v>0 sec</v>
      </c>
      <c r="P149" s="28" t="str">
        <f>TEXT(D149/86400,CHOOSE(MATCH(D149,{0,60,3600},1),"s ""sec""","m ""min"" s ""sec""","[h] ""hrs"" m ""min"" s ""sec"""))</f>
        <v>11 min 41 sec</v>
      </c>
    </row>
    <row r="150" spans="1:16" x14ac:dyDescent="0.2">
      <c r="A150" s="1" t="s">
        <v>12</v>
      </c>
      <c r="B150" s="1">
        <v>706.49</v>
      </c>
      <c r="C150" s="2">
        <f t="shared" si="51"/>
        <v>2.6330000000000382</v>
      </c>
      <c r="D150" s="1">
        <v>709.12300000000005</v>
      </c>
      <c r="E150">
        <f t="shared" si="52"/>
        <v>-2.6330000000000382</v>
      </c>
      <c r="F150">
        <f t="shared" si="50"/>
        <v>-1</v>
      </c>
      <c r="G150">
        <f t="shared" si="48"/>
        <v>0</v>
      </c>
      <c r="H150" s="8">
        <f t="shared" si="49"/>
        <v>4.9980000000000473</v>
      </c>
      <c r="I150" s="8">
        <f t="shared" si="44"/>
        <v>4.9980000000000473</v>
      </c>
      <c r="K150">
        <f t="shared" si="45"/>
        <v>4.9980000000000473</v>
      </c>
      <c r="L150">
        <f t="shared" si="46"/>
        <v>0</v>
      </c>
      <c r="M150" s="8">
        <f t="shared" si="47"/>
        <v>-11.979000000000042</v>
      </c>
      <c r="N150" s="28" t="str">
        <f>TEXT(B150/86400,CHOOSE(MATCH(B150,{0,60,3600},1),"s ""sec""","m ""min"" s ""sec""","[h] ""hrs"" m ""min"" s ""sec"""))</f>
        <v>11 min 46 sec</v>
      </c>
      <c r="O150" s="28" t="str">
        <f>TEXT(C150/86400,CHOOSE(MATCH(C150,{0,60,3600},1),"s ""sec""","m ""min"" s ""sec""","[h] ""hrs"" m ""min"" s ""sec"""))</f>
        <v>3 sec</v>
      </c>
      <c r="P150" s="28" t="str">
        <f>TEXT(D150/86400,CHOOSE(MATCH(D150,{0,60,3600},1),"s ""sec""","m ""min"" s ""sec""","[h] ""hrs"" m ""min"" s ""sec"""))</f>
        <v>11 min 49 sec</v>
      </c>
    </row>
    <row r="151" spans="1:16" x14ac:dyDescent="0.2">
      <c r="A151" s="1" t="s">
        <v>12</v>
      </c>
      <c r="B151" s="1">
        <v>710.40699999999902</v>
      </c>
      <c r="C151" s="2">
        <f t="shared" si="51"/>
        <v>12.019999999999982</v>
      </c>
      <c r="D151" s="1">
        <v>722.426999999999</v>
      </c>
      <c r="E151">
        <f t="shared" si="52"/>
        <v>-12.019999999999982</v>
      </c>
      <c r="F151">
        <f t="shared" si="50"/>
        <v>-1</v>
      </c>
      <c r="G151">
        <f t="shared" si="48"/>
        <v>-2</v>
      </c>
      <c r="H151" s="8">
        <f t="shared" si="49"/>
        <v>1.2839999999989686</v>
      </c>
      <c r="I151" s="8">
        <f t="shared" si="44"/>
        <v>1.2839999999989686</v>
      </c>
      <c r="K151">
        <f t="shared" si="45"/>
        <v>1.2839999999989686</v>
      </c>
      <c r="L151">
        <f t="shared" si="46"/>
        <v>0</v>
      </c>
      <c r="M151" s="8">
        <f t="shared" si="47"/>
        <v>-8.9149999999990541</v>
      </c>
      <c r="N151" s="28" t="str">
        <f>TEXT(B151/86400,CHOOSE(MATCH(B151,{0,60,3600},1),"s ""sec""","m ""min"" s ""sec""","[h] ""hrs"" m ""min"" s ""sec"""))</f>
        <v>11 min 50 sec</v>
      </c>
      <c r="O151" s="28" t="str">
        <f>TEXT(C151/86400,CHOOSE(MATCH(C151,{0,60,3600},1),"s ""sec""","m ""min"" s ""sec""","[h] ""hrs"" m ""min"" s ""sec"""))</f>
        <v>12 sec</v>
      </c>
      <c r="P151" s="28" t="str">
        <f>TEXT(D151/86400,CHOOSE(MATCH(D151,{0,60,3600},1),"s ""sec""","m ""min"" s ""sec""","[h] ""hrs"" m ""min"" s ""sec"""))</f>
        <v>12 min 2 sec</v>
      </c>
    </row>
    <row r="152" spans="1:16" x14ac:dyDescent="0.2">
      <c r="A152" s="1" t="s">
        <v>11</v>
      </c>
      <c r="B152" s="1">
        <v>722.49099999999999</v>
      </c>
      <c r="C152" s="2">
        <f t="shared" si="51"/>
        <v>0.51999999999998181</v>
      </c>
      <c r="D152" s="1">
        <v>723.01099999999997</v>
      </c>
      <c r="E152">
        <f t="shared" si="52"/>
        <v>0.51999999999998181</v>
      </c>
      <c r="F152">
        <f t="shared" si="50"/>
        <v>1</v>
      </c>
      <c r="G152">
        <f t="shared" si="48"/>
        <v>0</v>
      </c>
      <c r="H152" s="8">
        <f t="shared" si="49"/>
        <v>6.4000000000987711E-2</v>
      </c>
      <c r="I152" s="8">
        <f t="shared" si="44"/>
        <v>6.4000000000987711E-2</v>
      </c>
      <c r="K152">
        <f t="shared" si="45"/>
        <v>6.4000000000987711E-2</v>
      </c>
      <c r="L152">
        <f t="shared" si="46"/>
        <v>0</v>
      </c>
      <c r="M152" s="8">
        <f t="shared" si="47"/>
        <v>-13.367999999999938</v>
      </c>
      <c r="N152" s="28" t="str">
        <f>TEXT(B152/86400,CHOOSE(MATCH(B152,{0,60,3600},1),"s ""sec""","m ""min"" s ""sec""","[h] ""hrs"" m ""min"" s ""sec"""))</f>
        <v>12 min 2 sec</v>
      </c>
      <c r="O152" s="28" t="str">
        <f>TEXT(C152/86400,CHOOSE(MATCH(C152,{0,60,3600},1),"s ""sec""","m ""min"" s ""sec""","[h] ""hrs"" m ""min"" s ""sec"""))</f>
        <v>1 sec</v>
      </c>
      <c r="P152" s="28" t="str">
        <f>TEXT(D152/86400,CHOOSE(MATCH(D152,{0,60,3600},1),"s ""sec""","m ""min"" s ""sec""","[h] ""hrs"" m ""min"" s ""sec"""))</f>
        <v>12 min 3 sec</v>
      </c>
    </row>
    <row r="153" spans="1:16" x14ac:dyDescent="0.2">
      <c r="A153" s="1" t="s">
        <v>12</v>
      </c>
      <c r="B153" s="1">
        <v>722.97899999999902</v>
      </c>
      <c r="C153" s="2">
        <f t="shared" si="51"/>
        <v>2.6090000000000373</v>
      </c>
      <c r="D153" s="1">
        <v>725.58799999999906</v>
      </c>
      <c r="E153">
        <f t="shared" si="52"/>
        <v>-2.6090000000000373</v>
      </c>
      <c r="F153">
        <f t="shared" si="50"/>
        <v>-1</v>
      </c>
      <c r="G153">
        <f t="shared" si="48"/>
        <v>0</v>
      </c>
      <c r="H153" s="8">
        <f t="shared" si="49"/>
        <v>-3.2000000000948603E-2</v>
      </c>
      <c r="I153" s="8">
        <f t="shared" si="44"/>
        <v>-3.2000000000948603E-2</v>
      </c>
      <c r="K153">
        <f t="shared" si="45"/>
        <v>0</v>
      </c>
      <c r="L153">
        <f t="shared" si="46"/>
        <v>-3.2000000000948603E-2</v>
      </c>
      <c r="M153" s="8">
        <f t="shared" si="47"/>
        <v>-0.55200000000002092</v>
      </c>
      <c r="N153" s="28" t="str">
        <f>TEXT(B153/86400,CHOOSE(MATCH(B153,{0,60,3600},1),"s ""sec""","m ""min"" s ""sec""","[h] ""hrs"" m ""min"" s ""sec"""))</f>
        <v>12 min 3 sec</v>
      </c>
      <c r="O153" s="28" t="str">
        <f>TEXT(C153/86400,CHOOSE(MATCH(C153,{0,60,3600},1),"s ""sec""","m ""min"" s ""sec""","[h] ""hrs"" m ""min"" s ""sec"""))</f>
        <v>3 sec</v>
      </c>
      <c r="P153" s="28" t="str">
        <f>TEXT(D153/86400,CHOOSE(MATCH(D153,{0,60,3600},1),"s ""sec""","m ""min"" s ""sec""","[h] ""hrs"" m ""min"" s ""sec"""))</f>
        <v>12 min 6 sec</v>
      </c>
    </row>
    <row r="154" spans="1:16" x14ac:dyDescent="0.2">
      <c r="A154" s="1" t="s">
        <v>12</v>
      </c>
      <c r="B154" s="1">
        <v>726.14099999999996</v>
      </c>
      <c r="C154" s="2">
        <f t="shared" si="51"/>
        <v>29.423000000000002</v>
      </c>
      <c r="D154" s="1">
        <v>755.56399999999996</v>
      </c>
      <c r="E154">
        <f t="shared" si="52"/>
        <v>-29.423000000000002</v>
      </c>
      <c r="F154">
        <f t="shared" si="50"/>
        <v>-1</v>
      </c>
      <c r="G154">
        <f t="shared" si="48"/>
        <v>-2</v>
      </c>
      <c r="H154" s="8">
        <f t="shared" si="49"/>
        <v>0.55300000000090677</v>
      </c>
      <c r="I154" s="8">
        <f t="shared" si="44"/>
        <v>0.55300000000090677</v>
      </c>
      <c r="K154">
        <f t="shared" si="45"/>
        <v>0.55300000000090677</v>
      </c>
      <c r="L154">
        <f t="shared" si="46"/>
        <v>0</v>
      </c>
      <c r="M154" s="8">
        <f t="shared" si="47"/>
        <v>-3.1299999999999955</v>
      </c>
      <c r="N154" s="28" t="str">
        <f>TEXT(B154/86400,CHOOSE(MATCH(B154,{0,60,3600},1),"s ""sec""","m ""min"" s ""sec""","[h] ""hrs"" m ""min"" s ""sec"""))</f>
        <v>12 min 6 sec</v>
      </c>
      <c r="O154" s="28" t="str">
        <f>TEXT(C154/86400,CHOOSE(MATCH(C154,{0,60,3600},1),"s ""sec""","m ""min"" s ""sec""","[h] ""hrs"" m ""min"" s ""sec"""))</f>
        <v>29 sec</v>
      </c>
      <c r="P154" s="28" t="str">
        <f>TEXT(D154/86400,CHOOSE(MATCH(D154,{0,60,3600},1),"s ""sec""","m ""min"" s ""sec""","[h] ""hrs"" m ""min"" s ""sec"""))</f>
        <v>12 min 36 sec</v>
      </c>
    </row>
    <row r="155" spans="1:16" x14ac:dyDescent="0.2">
      <c r="A155" s="1" t="s">
        <v>12</v>
      </c>
      <c r="B155" s="1">
        <v>734.68700000000001</v>
      </c>
      <c r="C155" s="2">
        <f t="shared" si="51"/>
        <v>0.82000000000005002</v>
      </c>
      <c r="D155" s="1">
        <v>735.50700000000006</v>
      </c>
      <c r="E155">
        <f t="shared" si="52"/>
        <v>-0.82000000000005002</v>
      </c>
      <c r="F155">
        <f t="shared" si="50"/>
        <v>-1</v>
      </c>
      <c r="G155">
        <f t="shared" si="48"/>
        <v>-2</v>
      </c>
      <c r="H155" s="8">
        <f t="shared" si="49"/>
        <v>-0.82000000000005002</v>
      </c>
      <c r="I155" s="8">
        <f t="shared" si="44"/>
        <v>-20.876999999999953</v>
      </c>
      <c r="K155">
        <f t="shared" si="45"/>
        <v>0</v>
      </c>
      <c r="L155">
        <f t="shared" si="46"/>
        <v>-0.82000000000005002</v>
      </c>
      <c r="M155" s="8">
        <f t="shared" si="47"/>
        <v>-9.0990000000009559</v>
      </c>
      <c r="N155" s="28" t="str">
        <f>TEXT(B155/86400,CHOOSE(MATCH(B155,{0,60,3600},1),"s ""sec""","m ""min"" s ""sec""","[h] ""hrs"" m ""min"" s ""sec"""))</f>
        <v>12 min 15 sec</v>
      </c>
      <c r="O155" s="28" t="str">
        <f>TEXT(C155/86400,CHOOSE(MATCH(C155,{0,60,3600},1),"s ""sec""","m ""min"" s ""sec""","[h] ""hrs"" m ""min"" s ""sec"""))</f>
        <v>1 sec</v>
      </c>
      <c r="P155" s="28" t="str">
        <f>TEXT(D155/86400,CHOOSE(MATCH(D155,{0,60,3600},1),"s ""sec""","m ""min"" s ""sec""","[h] ""hrs"" m ""min"" s ""sec"""))</f>
        <v>12 min 16 sec</v>
      </c>
    </row>
    <row r="156" spans="1:16" x14ac:dyDescent="0.2">
      <c r="A156" s="1" t="s">
        <v>12</v>
      </c>
      <c r="B156" s="1">
        <v>755.72500000000002</v>
      </c>
      <c r="C156" s="2">
        <f t="shared" si="51"/>
        <v>24.171999999999912</v>
      </c>
      <c r="D156" s="1">
        <v>779.89699999999993</v>
      </c>
      <c r="E156">
        <f t="shared" si="52"/>
        <v>-24.171999999999912</v>
      </c>
      <c r="F156">
        <f t="shared" si="50"/>
        <v>-1</v>
      </c>
      <c r="G156">
        <f t="shared" si="48"/>
        <v>-2</v>
      </c>
      <c r="H156" s="8">
        <f t="shared" si="49"/>
        <v>20.217999999999961</v>
      </c>
      <c r="I156" s="8">
        <f t="shared" si="44"/>
        <v>20.217999999999961</v>
      </c>
      <c r="K156">
        <f t="shared" si="45"/>
        <v>20.217999999999961</v>
      </c>
      <c r="L156">
        <f t="shared" si="46"/>
        <v>0</v>
      </c>
      <c r="M156" s="8">
        <f t="shared" si="47"/>
        <v>-0.16100000000005821</v>
      </c>
      <c r="N156" s="28" t="str">
        <f>TEXT(B156/86400,CHOOSE(MATCH(B156,{0,60,3600},1),"s ""sec""","m ""min"" s ""sec""","[h] ""hrs"" m ""min"" s ""sec"""))</f>
        <v>12 min 36 sec</v>
      </c>
      <c r="O156" s="28" t="str">
        <f>TEXT(C156/86400,CHOOSE(MATCH(C156,{0,60,3600},1),"s ""sec""","m ""min"" s ""sec""","[h] ""hrs"" m ""min"" s ""sec"""))</f>
        <v>24 sec</v>
      </c>
      <c r="P156" s="28" t="str">
        <f>TEXT(D156/86400,CHOOSE(MATCH(D156,{0,60,3600},1),"s ""sec""","m ""min"" s ""sec""","[h] ""hrs"" m ""min"" s ""sec"""))</f>
        <v>13 min 0 sec</v>
      </c>
    </row>
    <row r="157" spans="1:16" x14ac:dyDescent="0.2">
      <c r="A157" s="1" t="s">
        <v>11</v>
      </c>
      <c r="B157" s="1">
        <v>755.73500000000001</v>
      </c>
      <c r="C157" s="2">
        <f t="shared" si="51"/>
        <v>0.78800000000001091</v>
      </c>
      <c r="D157" s="1">
        <v>756.52300000000002</v>
      </c>
      <c r="E157">
        <f t="shared" si="52"/>
        <v>0.78800000000001091</v>
      </c>
      <c r="F157">
        <f t="shared" si="50"/>
        <v>1</v>
      </c>
      <c r="G157">
        <f t="shared" si="48"/>
        <v>0</v>
      </c>
      <c r="H157" s="8">
        <f t="shared" si="49"/>
        <v>-0.78800000000001091</v>
      </c>
      <c r="I157" s="8">
        <f t="shared" si="44"/>
        <v>-24.161999999999921</v>
      </c>
      <c r="K157">
        <f t="shared" si="45"/>
        <v>0</v>
      </c>
      <c r="L157">
        <f t="shared" si="46"/>
        <v>-0.78800000000001091</v>
      </c>
      <c r="M157" s="8">
        <f t="shared" si="47"/>
        <v>-20.227999999999952</v>
      </c>
      <c r="N157" s="28" t="str">
        <f>TEXT(B157/86400,CHOOSE(MATCH(B157,{0,60,3600},1),"s ""sec""","m ""min"" s ""sec""","[h] ""hrs"" m ""min"" s ""sec"""))</f>
        <v>12 min 36 sec</v>
      </c>
      <c r="O157" s="28" t="str">
        <f>TEXT(C157/86400,CHOOSE(MATCH(C157,{0,60,3600},1),"s ""sec""","m ""min"" s ""sec""","[h] ""hrs"" m ""min"" s ""sec"""))</f>
        <v>1 sec</v>
      </c>
      <c r="P157" s="28" t="str">
        <f>TEXT(D157/86400,CHOOSE(MATCH(D157,{0,60,3600},1),"s ""sec""","m ""min"" s ""sec""","[h] ""hrs"" m ""min"" s ""sec"""))</f>
        <v>12 min 37 sec</v>
      </c>
    </row>
    <row r="158" spans="1:16" x14ac:dyDescent="0.2">
      <c r="A158" s="1" t="s">
        <v>11</v>
      </c>
      <c r="B158" s="1">
        <v>767.39899999999898</v>
      </c>
      <c r="C158" s="2">
        <f t="shared" si="51"/>
        <v>0.11099999999999</v>
      </c>
      <c r="D158" s="1">
        <v>767.50999999999897</v>
      </c>
      <c r="E158">
        <f t="shared" si="52"/>
        <v>0.11099999999999</v>
      </c>
      <c r="F158">
        <f t="shared" si="50"/>
        <v>1</v>
      </c>
      <c r="G158">
        <f t="shared" si="48"/>
        <v>2</v>
      </c>
      <c r="H158" s="8">
        <f t="shared" si="49"/>
        <v>10.875999999998953</v>
      </c>
      <c r="I158" s="8">
        <f t="shared" si="44"/>
        <v>10.875999999998953</v>
      </c>
      <c r="K158">
        <f t="shared" si="45"/>
        <v>10.875999999998953</v>
      </c>
      <c r="L158">
        <f t="shared" si="46"/>
        <v>0</v>
      </c>
      <c r="M158" s="8">
        <f t="shared" si="47"/>
        <v>12.498000000000957</v>
      </c>
      <c r="N158" s="28" t="str">
        <f>TEXT(B158/86400,CHOOSE(MATCH(B158,{0,60,3600},1),"s ""sec""","m ""min"" s ""sec""","[h] ""hrs"" m ""min"" s ""sec"""))</f>
        <v>12 min 47 sec</v>
      </c>
      <c r="O158" s="28" t="str">
        <f>TEXT(C158/86400,CHOOSE(MATCH(C158,{0,60,3600},1),"s ""sec""","m ""min"" s ""sec""","[h] ""hrs"" m ""min"" s ""sec"""))</f>
        <v>0 sec</v>
      </c>
      <c r="P158" s="28" t="str">
        <f>TEXT(D158/86400,CHOOSE(MATCH(D158,{0,60,3600},1),"s ""sec""","m ""min"" s ""sec""","[h] ""hrs"" m ""min"" s ""sec"""))</f>
        <v>12 min 48 sec</v>
      </c>
    </row>
    <row r="159" spans="1:16" x14ac:dyDescent="0.2">
      <c r="A159" s="1" t="s">
        <v>12</v>
      </c>
      <c r="B159" s="1">
        <v>780.28300000000002</v>
      </c>
      <c r="C159" s="2">
        <f t="shared" si="51"/>
        <v>1.3650000000000091</v>
      </c>
      <c r="D159" s="1">
        <v>781.64800000000002</v>
      </c>
      <c r="E159">
        <f t="shared" si="52"/>
        <v>-1.3650000000000091</v>
      </c>
      <c r="F159">
        <f t="shared" si="50"/>
        <v>-1</v>
      </c>
      <c r="G159">
        <f t="shared" si="48"/>
        <v>0</v>
      </c>
      <c r="H159" s="8">
        <f t="shared" si="49"/>
        <v>12.773000000001048</v>
      </c>
      <c r="I159" s="8">
        <f t="shared" si="44"/>
        <v>12.773000000001048</v>
      </c>
      <c r="K159">
        <f t="shared" si="45"/>
        <v>12.773000000001048</v>
      </c>
      <c r="L159">
        <f t="shared" si="46"/>
        <v>0</v>
      </c>
      <c r="M159" s="8">
        <f t="shared" si="47"/>
        <v>-23.759999999999991</v>
      </c>
      <c r="N159" s="28" t="str">
        <f>TEXT(B159/86400,CHOOSE(MATCH(B159,{0,60,3600},1),"s ""sec""","m ""min"" s ""sec""","[h] ""hrs"" m ""min"" s ""sec"""))</f>
        <v>13 min 0 sec</v>
      </c>
      <c r="O159" s="28" t="str">
        <f>TEXT(C159/86400,CHOOSE(MATCH(C159,{0,60,3600},1),"s ""sec""","m ""min"" s ""sec""","[h] ""hrs"" m ""min"" s ""sec"""))</f>
        <v>1 sec</v>
      </c>
      <c r="P159" s="28" t="str">
        <f>TEXT(D159/86400,CHOOSE(MATCH(D159,{0,60,3600},1),"s ""sec""","m ""min"" s ""sec""","[h] ""hrs"" m ""min"" s ""sec"""))</f>
        <v>13 min 2 sec</v>
      </c>
    </row>
    <row r="160" spans="1:16" x14ac:dyDescent="0.2">
      <c r="A160" s="1" t="s">
        <v>12</v>
      </c>
      <c r="B160" s="1">
        <v>781.01</v>
      </c>
      <c r="C160" s="2">
        <f t="shared" si="51"/>
        <v>1.0950000000000273</v>
      </c>
      <c r="D160" s="1">
        <v>782.10500000000002</v>
      </c>
      <c r="E160">
        <f t="shared" si="52"/>
        <v>-1.0950000000000273</v>
      </c>
      <c r="F160">
        <f t="shared" si="50"/>
        <v>-1</v>
      </c>
      <c r="G160">
        <f t="shared" si="48"/>
        <v>-2</v>
      </c>
      <c r="H160" s="8">
        <f t="shared" si="49"/>
        <v>-0.63800000000003365</v>
      </c>
      <c r="I160" s="8">
        <f t="shared" si="44"/>
        <v>-0.63800000000003365</v>
      </c>
      <c r="K160">
        <f t="shared" si="45"/>
        <v>0</v>
      </c>
      <c r="L160">
        <f t="shared" si="46"/>
        <v>-0.63800000000003365</v>
      </c>
      <c r="M160" s="8">
        <f t="shared" si="47"/>
        <v>-13.500000000001023</v>
      </c>
      <c r="N160" s="28" t="str">
        <f>TEXT(B160/86400,CHOOSE(MATCH(B160,{0,60,3600},1),"s ""sec""","m ""min"" s ""sec""","[h] ""hrs"" m ""min"" s ""sec"""))</f>
        <v>13 min 1 sec</v>
      </c>
      <c r="O160" s="28" t="str">
        <f>TEXT(C160/86400,CHOOSE(MATCH(C160,{0,60,3600},1),"s ""sec""","m ""min"" s ""sec""","[h] ""hrs"" m ""min"" s ""sec"""))</f>
        <v>1 sec</v>
      </c>
      <c r="P160" s="28" t="str">
        <f>TEXT(D160/86400,CHOOSE(MATCH(D160,{0,60,3600},1),"s ""sec""","m ""min"" s ""sec""","[h] ""hrs"" m ""min"" s ""sec"""))</f>
        <v>13 min 2 sec</v>
      </c>
    </row>
    <row r="161" spans="1:16" x14ac:dyDescent="0.2">
      <c r="A161" s="1" t="s">
        <v>12</v>
      </c>
      <c r="B161" s="1">
        <v>782.99199999999996</v>
      </c>
      <c r="C161" s="2">
        <f t="shared" si="51"/>
        <v>16.519000000000005</v>
      </c>
      <c r="D161" s="1">
        <v>799.51099999999997</v>
      </c>
      <c r="E161">
        <f t="shared" si="52"/>
        <v>-16.519000000000005</v>
      </c>
      <c r="F161">
        <f t="shared" si="50"/>
        <v>-1</v>
      </c>
      <c r="G161">
        <f t="shared" si="48"/>
        <v>-2</v>
      </c>
      <c r="H161" s="8">
        <f t="shared" si="49"/>
        <v>0.88699999999994361</v>
      </c>
      <c r="I161" s="8">
        <f t="shared" si="44"/>
        <v>0.88699999999994361</v>
      </c>
      <c r="K161">
        <f t="shared" si="45"/>
        <v>0.88699999999994361</v>
      </c>
      <c r="L161">
        <f t="shared" si="46"/>
        <v>0</v>
      </c>
      <c r="M161" s="8">
        <f t="shared" si="47"/>
        <v>-1.3439999999999372</v>
      </c>
      <c r="N161" s="28" t="str">
        <f>TEXT(B161/86400,CHOOSE(MATCH(B161,{0,60,3600},1),"s ""sec""","m ""min"" s ""sec""","[h] ""hrs"" m ""min"" s ""sec"""))</f>
        <v>13 min 3 sec</v>
      </c>
      <c r="O161" s="28" t="str">
        <f>TEXT(C161/86400,CHOOSE(MATCH(C161,{0,60,3600},1),"s ""sec""","m ""min"" s ""sec""","[h] ""hrs"" m ""min"" s ""sec"""))</f>
        <v>17 sec</v>
      </c>
      <c r="P161" s="28" t="str">
        <f>TEXT(D161/86400,CHOOSE(MATCH(D161,{0,60,3600},1),"s ""sec""","m ""min"" s ""sec""","[h] ""hrs"" m ""min"" s ""sec"""))</f>
        <v>13 min 20 sec</v>
      </c>
    </row>
    <row r="162" spans="1:16" x14ac:dyDescent="0.2">
      <c r="A162" s="1" t="s">
        <v>11</v>
      </c>
      <c r="B162" s="1">
        <v>799.51099999999997</v>
      </c>
      <c r="C162" s="2">
        <f t="shared" si="51"/>
        <v>1.9139999999999873</v>
      </c>
      <c r="D162" s="1">
        <v>801.42499999999995</v>
      </c>
      <c r="E162">
        <f t="shared" si="52"/>
        <v>1.9139999999999873</v>
      </c>
      <c r="F162">
        <f t="shared" si="50"/>
        <v>1</v>
      </c>
      <c r="G162">
        <f t="shared" si="48"/>
        <v>0</v>
      </c>
      <c r="H162" s="8">
        <f t="shared" si="49"/>
        <v>0</v>
      </c>
      <c r="I162" s="8">
        <f t="shared" si="44"/>
        <v>0</v>
      </c>
      <c r="K162">
        <f t="shared" si="45"/>
        <v>0</v>
      </c>
      <c r="L162">
        <f t="shared" si="46"/>
        <v>0</v>
      </c>
      <c r="M162" s="8">
        <f t="shared" si="47"/>
        <v>-17.405999999999949</v>
      </c>
      <c r="N162" s="28" t="str">
        <f>TEXT(B162/86400,CHOOSE(MATCH(B162,{0,60,3600},1),"s ""sec""","m ""min"" s ""sec""","[h] ""hrs"" m ""min"" s ""sec"""))</f>
        <v>13 min 20 sec</v>
      </c>
      <c r="O162" s="28" t="str">
        <f>TEXT(C162/86400,CHOOSE(MATCH(C162,{0,60,3600},1),"s ""sec""","m ""min"" s ""sec""","[h] ""hrs"" m ""min"" s ""sec"""))</f>
        <v>2 sec</v>
      </c>
      <c r="P162" s="28" t="str">
        <f>TEXT(D162/86400,CHOOSE(MATCH(D162,{0,60,3600},1),"s ""sec""","m ""min"" s ""sec""","[h] ""hrs"" m ""min"" s ""sec"""))</f>
        <v>13 min 21 sec</v>
      </c>
    </row>
    <row r="163" spans="1:16" x14ac:dyDescent="0.2">
      <c r="A163" s="1" t="s">
        <v>11</v>
      </c>
      <c r="B163" s="1">
        <v>799.54899999999998</v>
      </c>
      <c r="C163" s="2">
        <f t="shared" si="51"/>
        <v>0.46900000000005093</v>
      </c>
      <c r="D163" s="1">
        <v>800.01800000000003</v>
      </c>
      <c r="E163">
        <f t="shared" si="52"/>
        <v>0.46900000000005093</v>
      </c>
      <c r="F163">
        <f t="shared" si="50"/>
        <v>1</v>
      </c>
      <c r="G163">
        <f t="shared" si="48"/>
        <v>2</v>
      </c>
      <c r="H163" s="8">
        <f t="shared" si="49"/>
        <v>-0.46900000000005093</v>
      </c>
      <c r="I163" s="8">
        <f t="shared" si="44"/>
        <v>-1.8759999999999764</v>
      </c>
      <c r="K163">
        <f t="shared" si="45"/>
        <v>0</v>
      </c>
      <c r="L163">
        <f t="shared" si="46"/>
        <v>-0.46900000000005093</v>
      </c>
      <c r="M163" s="8">
        <f t="shared" si="47"/>
        <v>-3.8000000000010914E-2</v>
      </c>
      <c r="N163" s="28" t="str">
        <f>TEXT(B163/86400,CHOOSE(MATCH(B163,{0,60,3600},1),"s ""sec""","m ""min"" s ""sec""","[h] ""hrs"" m ""min"" s ""sec"""))</f>
        <v>13 min 20 sec</v>
      </c>
      <c r="O163" s="28" t="str">
        <f>TEXT(C163/86400,CHOOSE(MATCH(C163,{0,60,3600},1),"s ""sec""","m ""min"" s ""sec""","[h] ""hrs"" m ""min"" s ""sec"""))</f>
        <v>0 sec</v>
      </c>
      <c r="P163" s="28" t="str">
        <f>TEXT(D163/86400,CHOOSE(MATCH(D163,{0,60,3600},1),"s ""sec""","m ""min"" s ""sec""","[h] ""hrs"" m ""min"" s ""sec"""))</f>
        <v>13 min 20 sec</v>
      </c>
    </row>
    <row r="164" spans="1:16" x14ac:dyDescent="0.2">
      <c r="A164" s="1" t="s">
        <v>12</v>
      </c>
      <c r="B164" s="1">
        <v>800.87199999999996</v>
      </c>
      <c r="C164" s="2">
        <f t="shared" si="51"/>
        <v>10.67999999999995</v>
      </c>
      <c r="D164" s="1">
        <v>811.55199999999991</v>
      </c>
      <c r="E164">
        <f t="shared" si="52"/>
        <v>-10.67999999999995</v>
      </c>
      <c r="F164">
        <f t="shared" si="50"/>
        <v>-1</v>
      </c>
      <c r="G164">
        <f t="shared" si="48"/>
        <v>0</v>
      </c>
      <c r="H164" s="8">
        <f t="shared" si="49"/>
        <v>0.85399999999992815</v>
      </c>
      <c r="I164" s="8">
        <f t="shared" si="44"/>
        <v>0.85399999999992815</v>
      </c>
      <c r="K164">
        <f t="shared" si="45"/>
        <v>0.85399999999992815</v>
      </c>
      <c r="L164">
        <f t="shared" si="46"/>
        <v>0</v>
      </c>
      <c r="M164" s="8">
        <f t="shared" si="47"/>
        <v>0.55299999999999727</v>
      </c>
      <c r="N164" s="28" t="str">
        <f>TEXT(B164/86400,CHOOSE(MATCH(B164,{0,60,3600},1),"s ""sec""","m ""min"" s ""sec""","[h] ""hrs"" m ""min"" s ""sec"""))</f>
        <v>13 min 21 sec</v>
      </c>
      <c r="O164" s="28" t="str">
        <f>TEXT(C164/86400,CHOOSE(MATCH(C164,{0,60,3600},1),"s ""sec""","m ""min"" s ""sec""","[h] ""hrs"" m ""min"" s ""sec"""))</f>
        <v>11 sec</v>
      </c>
      <c r="P164" s="28" t="str">
        <f>TEXT(D164/86400,CHOOSE(MATCH(D164,{0,60,3600},1),"s ""sec""","m ""min"" s ""sec""","[h] ""hrs"" m ""min"" s ""sec"""))</f>
        <v>13 min 32 sec</v>
      </c>
    </row>
    <row r="165" spans="1:16" x14ac:dyDescent="0.2">
      <c r="A165" s="1" t="s">
        <v>11</v>
      </c>
      <c r="B165" s="1">
        <v>801.01099999999997</v>
      </c>
      <c r="C165" s="2">
        <f t="shared" si="51"/>
        <v>0.36800000000005184</v>
      </c>
      <c r="D165" s="1">
        <v>801.37900000000002</v>
      </c>
      <c r="E165">
        <f t="shared" si="52"/>
        <v>0.36800000000005184</v>
      </c>
      <c r="F165">
        <f t="shared" si="50"/>
        <v>1</v>
      </c>
      <c r="G165">
        <f t="shared" si="48"/>
        <v>0</v>
      </c>
      <c r="H165" s="8">
        <f t="shared" si="49"/>
        <v>-0.36800000000005184</v>
      </c>
      <c r="I165" s="8">
        <f t="shared" si="44"/>
        <v>-10.54099999999994</v>
      </c>
      <c r="K165">
        <f t="shared" si="45"/>
        <v>0</v>
      </c>
      <c r="L165">
        <f t="shared" si="46"/>
        <v>-0.36800000000005184</v>
      </c>
      <c r="M165" s="8">
        <f t="shared" si="47"/>
        <v>-0.99299999999993815</v>
      </c>
      <c r="N165" s="28" t="str">
        <f>TEXT(B165/86400,CHOOSE(MATCH(B165,{0,60,3600},1),"s ""sec""","m ""min"" s ""sec""","[h] ""hrs"" m ""min"" s ""sec"""))</f>
        <v>13 min 21 sec</v>
      </c>
      <c r="O165" s="28" t="str">
        <f>TEXT(C165/86400,CHOOSE(MATCH(C165,{0,60,3600},1),"s ""sec""","m ""min"" s ""sec""","[h] ""hrs"" m ""min"" s ""sec"""))</f>
        <v>0 sec</v>
      </c>
      <c r="P165" s="28" t="str">
        <f>TEXT(D165/86400,CHOOSE(MATCH(D165,{0,60,3600},1),"s ""sec""","m ""min"" s ""sec""","[h] ""hrs"" m ""min"" s ""sec"""))</f>
        <v>13 min 21 sec</v>
      </c>
    </row>
    <row r="166" spans="1:16" x14ac:dyDescent="0.2">
      <c r="A166" s="1" t="s">
        <v>11</v>
      </c>
      <c r="B166" s="1">
        <v>811.69100000000003</v>
      </c>
      <c r="C166" s="2">
        <f t="shared" si="51"/>
        <v>1.32000000000005</v>
      </c>
      <c r="D166" s="1">
        <v>813.01100000000008</v>
      </c>
      <c r="E166">
        <f t="shared" si="52"/>
        <v>1.32000000000005</v>
      </c>
      <c r="F166">
        <f t="shared" si="50"/>
        <v>1</v>
      </c>
      <c r="G166">
        <f t="shared" si="48"/>
        <v>2</v>
      </c>
      <c r="H166" s="8">
        <f t="shared" si="49"/>
        <v>10.312000000000012</v>
      </c>
      <c r="I166" s="8">
        <f t="shared" si="44"/>
        <v>10.312000000000012</v>
      </c>
      <c r="K166">
        <f t="shared" si="45"/>
        <v>10.312000000000012</v>
      </c>
      <c r="L166">
        <f t="shared" si="46"/>
        <v>0</v>
      </c>
      <c r="M166" s="8">
        <f t="shared" si="47"/>
        <v>-0.13900000000012369</v>
      </c>
      <c r="N166" s="28" t="str">
        <f>TEXT(B166/86400,CHOOSE(MATCH(B166,{0,60,3600},1),"s ""sec""","m ""min"" s ""sec""","[h] ""hrs"" m ""min"" s ""sec"""))</f>
        <v>13 min 32 sec</v>
      </c>
      <c r="O166" s="28" t="str">
        <f>TEXT(C166/86400,CHOOSE(MATCH(C166,{0,60,3600},1),"s ""sec""","m ""min"" s ""sec""","[h] ""hrs"" m ""min"" s ""sec"""))</f>
        <v>1 sec</v>
      </c>
      <c r="P166" s="28" t="str">
        <f>TEXT(D166/86400,CHOOSE(MATCH(D166,{0,60,3600},1),"s ""sec""","m ""min"" s ""sec""","[h] ""hrs"" m ""min"" s ""sec"""))</f>
        <v>13 min 33 sec</v>
      </c>
    </row>
    <row r="167" spans="1:16" x14ac:dyDescent="0.2">
      <c r="A167" s="1" t="s">
        <v>11</v>
      </c>
      <c r="B167" s="1">
        <v>811.79899999999998</v>
      </c>
      <c r="C167" s="2">
        <f t="shared" si="51"/>
        <v>0.69399999999995998</v>
      </c>
      <c r="D167" s="1">
        <v>812.49299999999994</v>
      </c>
      <c r="E167">
        <f t="shared" si="52"/>
        <v>0.69399999999995998</v>
      </c>
      <c r="F167">
        <f t="shared" si="50"/>
        <v>1</v>
      </c>
      <c r="G167">
        <f t="shared" si="48"/>
        <v>2</v>
      </c>
      <c r="H167" s="8">
        <f t="shared" si="49"/>
        <v>-0.69399999999995998</v>
      </c>
      <c r="I167" s="8">
        <f t="shared" si="44"/>
        <v>-1.2120000000001028</v>
      </c>
      <c r="K167">
        <f t="shared" si="45"/>
        <v>0</v>
      </c>
      <c r="L167">
        <f t="shared" si="46"/>
        <v>-0.69399999999995998</v>
      </c>
      <c r="M167" s="8">
        <f t="shared" si="47"/>
        <v>-10.419999999999959</v>
      </c>
      <c r="N167" s="28" t="str">
        <f>TEXT(B167/86400,CHOOSE(MATCH(B167,{0,60,3600},1),"s ""sec""","m ""min"" s ""sec""","[h] ""hrs"" m ""min"" s ""sec"""))</f>
        <v>13 min 32 sec</v>
      </c>
      <c r="O167" s="28" t="str">
        <f>TEXT(C167/86400,CHOOSE(MATCH(C167,{0,60,3600},1),"s ""sec""","m ""min"" s ""sec""","[h] ""hrs"" m ""min"" s ""sec"""))</f>
        <v>1 sec</v>
      </c>
      <c r="P167" s="28" t="str">
        <f>TEXT(D167/86400,CHOOSE(MATCH(D167,{0,60,3600},1),"s ""sec""","m ""min"" s ""sec""","[h] ""hrs"" m ""min"" s ""sec"""))</f>
        <v>13 min 32 sec</v>
      </c>
    </row>
    <row r="168" spans="1:16" x14ac:dyDescent="0.2">
      <c r="A168" s="1" t="s">
        <v>12</v>
      </c>
      <c r="B168" s="1">
        <v>813.24800000000005</v>
      </c>
      <c r="C168" s="2">
        <f t="shared" si="51"/>
        <v>0.37300000000004729</v>
      </c>
      <c r="D168" s="1">
        <v>813.62100000000009</v>
      </c>
      <c r="E168">
        <f t="shared" si="52"/>
        <v>-0.37300000000004729</v>
      </c>
      <c r="F168">
        <f t="shared" si="50"/>
        <v>-1</v>
      </c>
      <c r="G168">
        <f t="shared" si="48"/>
        <v>0</v>
      </c>
      <c r="H168" s="8">
        <f t="shared" si="49"/>
        <v>0.75500000000010914</v>
      </c>
      <c r="I168" s="8">
        <f t="shared" si="44"/>
        <v>0.75500000000010914</v>
      </c>
      <c r="K168">
        <f t="shared" si="45"/>
        <v>0.75500000000010914</v>
      </c>
      <c r="L168">
        <f t="shared" si="46"/>
        <v>0</v>
      </c>
      <c r="M168" s="8">
        <f t="shared" si="47"/>
        <v>-0.23699999999996635</v>
      </c>
      <c r="N168" s="28" t="str">
        <f>TEXT(B168/86400,CHOOSE(MATCH(B168,{0,60,3600},1),"s ""sec""","m ""min"" s ""sec""","[h] ""hrs"" m ""min"" s ""sec"""))</f>
        <v>13 min 33 sec</v>
      </c>
      <c r="O168" s="28" t="str">
        <f>TEXT(C168/86400,CHOOSE(MATCH(C168,{0,60,3600},1),"s ""sec""","m ""min"" s ""sec""","[h] ""hrs"" m ""min"" s ""sec"""))</f>
        <v>0 sec</v>
      </c>
      <c r="P168" s="28" t="str">
        <f>TEXT(D168/86400,CHOOSE(MATCH(D168,{0,60,3600},1),"s ""sec""","m ""min"" s ""sec""","[h] ""hrs"" m ""min"" s ""sec"""))</f>
        <v>13 min 34 sec</v>
      </c>
    </row>
    <row r="169" spans="1:16" x14ac:dyDescent="0.2">
      <c r="A169" s="1" t="s">
        <v>11</v>
      </c>
      <c r="B169" s="1">
        <v>813.35</v>
      </c>
      <c r="C169" s="2">
        <f t="shared" si="51"/>
        <v>0.14200000000005275</v>
      </c>
      <c r="D169" s="1">
        <v>813.49200000000008</v>
      </c>
      <c r="E169">
        <f t="shared" si="52"/>
        <v>0.14200000000005275</v>
      </c>
      <c r="F169">
        <f t="shared" si="50"/>
        <v>1</v>
      </c>
      <c r="G169">
        <f t="shared" si="48"/>
        <v>0</v>
      </c>
      <c r="H169" s="8">
        <f t="shared" si="49"/>
        <v>-0.14200000000005275</v>
      </c>
      <c r="I169" s="8">
        <f t="shared" si="44"/>
        <v>-0.27100000000007185</v>
      </c>
      <c r="K169">
        <f t="shared" si="45"/>
        <v>0</v>
      </c>
      <c r="L169">
        <f t="shared" si="46"/>
        <v>-0.14200000000005275</v>
      </c>
      <c r="M169" s="8">
        <f t="shared" si="47"/>
        <v>-0.85700000000008458</v>
      </c>
      <c r="N169" s="28" t="str">
        <f>TEXT(B169/86400,CHOOSE(MATCH(B169,{0,60,3600},1),"s ""sec""","m ""min"" s ""sec""","[h] ""hrs"" m ""min"" s ""sec"""))</f>
        <v>13 min 33 sec</v>
      </c>
      <c r="O169" s="28" t="str">
        <f>TEXT(C169/86400,CHOOSE(MATCH(C169,{0,60,3600},1),"s ""sec""","m ""min"" s ""sec""","[h] ""hrs"" m ""min"" s ""sec"""))</f>
        <v>0 sec</v>
      </c>
      <c r="P169" s="28" t="str">
        <f>TEXT(D169/86400,CHOOSE(MATCH(D169,{0,60,3600},1),"s ""sec""","m ""min"" s ""sec""","[h] ""hrs"" m ""min"" s ""sec"""))</f>
        <v>13 min 33 sec</v>
      </c>
    </row>
    <row r="170" spans="1:16" x14ac:dyDescent="0.2">
      <c r="A170" s="1" t="s">
        <v>12</v>
      </c>
      <c r="B170" s="1">
        <v>815.01</v>
      </c>
      <c r="C170" s="2">
        <f t="shared" si="51"/>
        <v>16.980999999999881</v>
      </c>
      <c r="D170" s="1">
        <v>831.99099999999987</v>
      </c>
      <c r="E170">
        <f t="shared" si="52"/>
        <v>-16.980999999999881</v>
      </c>
      <c r="F170">
        <f t="shared" si="50"/>
        <v>-1</v>
      </c>
      <c r="G170">
        <f t="shared" si="48"/>
        <v>0</v>
      </c>
      <c r="H170" s="8">
        <f t="shared" si="49"/>
        <v>1.5179999999999154</v>
      </c>
      <c r="I170" s="8">
        <f t="shared" si="44"/>
        <v>1.5179999999999154</v>
      </c>
      <c r="K170">
        <f t="shared" si="45"/>
        <v>1.5179999999999154</v>
      </c>
      <c r="L170">
        <f t="shared" si="46"/>
        <v>0</v>
      </c>
      <c r="M170" s="8">
        <f t="shared" si="47"/>
        <v>-1.3889999999998963</v>
      </c>
      <c r="N170" s="28" t="str">
        <f>TEXT(B170/86400,CHOOSE(MATCH(B170,{0,60,3600},1),"s ""sec""","m ""min"" s ""sec""","[h] ""hrs"" m ""min"" s ""sec"""))</f>
        <v>13 min 35 sec</v>
      </c>
      <c r="O170" s="28" t="str">
        <f>TEXT(C170/86400,CHOOSE(MATCH(C170,{0,60,3600},1),"s ""sec""","m ""min"" s ""sec""","[h] ""hrs"" m ""min"" s ""sec"""))</f>
        <v>17 sec</v>
      </c>
      <c r="P170" s="28" t="str">
        <f>TEXT(D170/86400,CHOOSE(MATCH(D170,{0,60,3600},1),"s ""sec""","m ""min"" s ""sec""","[h] ""hrs"" m ""min"" s ""sec"""))</f>
        <v>13 min 52 sec</v>
      </c>
    </row>
    <row r="171" spans="1:16" x14ac:dyDescent="0.2">
      <c r="A171" s="1" t="s">
        <v>11</v>
      </c>
      <c r="B171" s="1">
        <v>831.49199999999996</v>
      </c>
      <c r="C171" s="2">
        <f t="shared" si="51"/>
        <v>4.2509999999999764</v>
      </c>
      <c r="D171" s="1">
        <v>835.74299999999994</v>
      </c>
      <c r="E171">
        <f t="shared" si="52"/>
        <v>4.2509999999999764</v>
      </c>
      <c r="F171">
        <f t="shared" si="50"/>
        <v>1</v>
      </c>
      <c r="G171">
        <f t="shared" si="48"/>
        <v>0</v>
      </c>
      <c r="H171" s="8">
        <f t="shared" si="49"/>
        <v>-0.49899999999990996</v>
      </c>
      <c r="I171" s="8">
        <f t="shared" ref="I171:I234" si="53">B171-D170</f>
        <v>-0.49899999999990996</v>
      </c>
      <c r="K171">
        <f t="shared" ref="K171:K234" si="54">IF(H171&gt;0,H171,0)</f>
        <v>0</v>
      </c>
      <c r="L171">
        <f t="shared" ref="L171:L234" si="55">IF(H171&lt;0,H171,0)</f>
        <v>-0.49899999999990996</v>
      </c>
      <c r="M171" s="8">
        <f t="shared" ref="M171:M234" si="56">D169-B171</f>
        <v>-17.999999999999886</v>
      </c>
      <c r="N171" s="28" t="str">
        <f>TEXT(B171/86400,CHOOSE(MATCH(B171,{0,60,3600},1),"s ""sec""","m ""min"" s ""sec""","[h] ""hrs"" m ""min"" s ""sec"""))</f>
        <v>13 min 51 sec</v>
      </c>
      <c r="O171" s="28" t="str">
        <f>TEXT(C171/86400,CHOOSE(MATCH(C171,{0,60,3600},1),"s ""sec""","m ""min"" s ""sec""","[h] ""hrs"" m ""min"" s ""sec"""))</f>
        <v>4 sec</v>
      </c>
      <c r="P171" s="28" t="str">
        <f>TEXT(D171/86400,CHOOSE(MATCH(D171,{0,60,3600},1),"s ""sec""","m ""min"" s ""sec""","[h] ""hrs"" m ""min"" s ""sec"""))</f>
        <v>13 min 56 sec</v>
      </c>
    </row>
    <row r="172" spans="1:16" x14ac:dyDescent="0.2">
      <c r="A172" s="1" t="s">
        <v>11</v>
      </c>
      <c r="B172" s="1">
        <v>831.51099999999997</v>
      </c>
      <c r="C172" s="2">
        <f t="shared" si="51"/>
        <v>2.0059999999999718</v>
      </c>
      <c r="D172" s="1">
        <v>833.51699999999994</v>
      </c>
      <c r="E172">
        <f t="shared" si="52"/>
        <v>2.0059999999999718</v>
      </c>
      <c r="F172">
        <f t="shared" si="50"/>
        <v>1</v>
      </c>
      <c r="G172">
        <f t="shared" si="48"/>
        <v>2</v>
      </c>
      <c r="H172" s="8">
        <f t="shared" si="49"/>
        <v>-2.0059999999999718</v>
      </c>
      <c r="I172" s="8">
        <f t="shared" si="53"/>
        <v>-4.2319999999999709</v>
      </c>
      <c r="K172">
        <f t="shared" si="54"/>
        <v>0</v>
      </c>
      <c r="L172">
        <f t="shared" si="55"/>
        <v>-2.0059999999999718</v>
      </c>
      <c r="M172" s="8">
        <f t="shared" si="56"/>
        <v>0.4799999999999045</v>
      </c>
      <c r="N172" s="28" t="str">
        <f>TEXT(B172/86400,CHOOSE(MATCH(B172,{0,60,3600},1),"s ""sec""","m ""min"" s ""sec""","[h] ""hrs"" m ""min"" s ""sec"""))</f>
        <v>13 min 52 sec</v>
      </c>
      <c r="O172" s="28" t="str">
        <f>TEXT(C172/86400,CHOOSE(MATCH(C172,{0,60,3600},1),"s ""sec""","m ""min"" s ""sec""","[h] ""hrs"" m ""min"" s ""sec"""))</f>
        <v>2 sec</v>
      </c>
      <c r="P172" s="28" t="str">
        <f>TEXT(D172/86400,CHOOSE(MATCH(D172,{0,60,3600},1),"s ""sec""","m ""min"" s ""sec""","[h] ""hrs"" m ""min"" s ""sec"""))</f>
        <v>13 min 54 sec</v>
      </c>
    </row>
    <row r="173" spans="1:16" x14ac:dyDescent="0.2">
      <c r="A173" s="1" t="s">
        <v>12</v>
      </c>
      <c r="B173" s="1">
        <v>835.51199999999994</v>
      </c>
      <c r="C173" s="2">
        <f t="shared" si="51"/>
        <v>10.480999999999995</v>
      </c>
      <c r="D173" s="1">
        <v>845.99299999999994</v>
      </c>
      <c r="E173">
        <f t="shared" si="52"/>
        <v>-10.480999999999995</v>
      </c>
      <c r="F173">
        <f t="shared" si="50"/>
        <v>-1</v>
      </c>
      <c r="G173">
        <f t="shared" si="48"/>
        <v>0</v>
      </c>
      <c r="H173" s="8">
        <f t="shared" si="49"/>
        <v>1.9950000000000045</v>
      </c>
      <c r="I173" s="8">
        <f t="shared" si="53"/>
        <v>1.9950000000000045</v>
      </c>
      <c r="K173">
        <f t="shared" si="54"/>
        <v>1.9950000000000045</v>
      </c>
      <c r="L173">
        <f t="shared" si="55"/>
        <v>0</v>
      </c>
      <c r="M173" s="8">
        <f t="shared" si="56"/>
        <v>0.23099999999999454</v>
      </c>
      <c r="N173" s="28" t="str">
        <f>TEXT(B173/86400,CHOOSE(MATCH(B173,{0,60,3600},1),"s ""sec""","m ""min"" s ""sec""","[h] ""hrs"" m ""min"" s ""sec"""))</f>
        <v>13 min 56 sec</v>
      </c>
      <c r="O173" s="28" t="str">
        <f>TEXT(C173/86400,CHOOSE(MATCH(C173,{0,60,3600},1),"s ""sec""","m ""min"" s ""sec""","[h] ""hrs"" m ""min"" s ""sec"""))</f>
        <v>10 sec</v>
      </c>
      <c r="P173" s="28" t="str">
        <f>TEXT(D173/86400,CHOOSE(MATCH(D173,{0,60,3600},1),"s ""sec""","m ""min"" s ""sec""","[h] ""hrs"" m ""min"" s ""sec"""))</f>
        <v>14 min 6 sec</v>
      </c>
    </row>
    <row r="174" spans="1:16" x14ac:dyDescent="0.2">
      <c r="A174" s="1" t="s">
        <v>11</v>
      </c>
      <c r="B174" s="1">
        <v>836.85699999999997</v>
      </c>
      <c r="C174" s="2">
        <f t="shared" si="51"/>
        <v>0.60599999999999454</v>
      </c>
      <c r="D174" s="1">
        <v>837.46299999999997</v>
      </c>
      <c r="E174">
        <f t="shared" si="52"/>
        <v>0.60599999999999454</v>
      </c>
      <c r="F174">
        <f t="shared" si="50"/>
        <v>1</v>
      </c>
      <c r="G174">
        <f t="shared" si="48"/>
        <v>0</v>
      </c>
      <c r="H174" s="8">
        <f t="shared" si="49"/>
        <v>-0.60599999999999454</v>
      </c>
      <c r="I174" s="8">
        <f t="shared" si="53"/>
        <v>-9.1359999999999673</v>
      </c>
      <c r="K174">
        <f t="shared" si="54"/>
        <v>0</v>
      </c>
      <c r="L174">
        <f t="shared" si="55"/>
        <v>-0.60599999999999454</v>
      </c>
      <c r="M174" s="8">
        <f t="shared" si="56"/>
        <v>-3.3400000000000318</v>
      </c>
      <c r="N174" s="28" t="str">
        <f>TEXT(B174/86400,CHOOSE(MATCH(B174,{0,60,3600},1),"s ""sec""","m ""min"" s ""sec""","[h] ""hrs"" m ""min"" s ""sec"""))</f>
        <v>13 min 57 sec</v>
      </c>
      <c r="O174" s="28" t="str">
        <f>TEXT(C174/86400,CHOOSE(MATCH(C174,{0,60,3600},1),"s ""sec""","m ""min"" s ""sec""","[h] ""hrs"" m ""min"" s ""sec"""))</f>
        <v>1 sec</v>
      </c>
      <c r="P174" s="28" t="str">
        <f>TEXT(D174/86400,CHOOSE(MATCH(D174,{0,60,3600},1),"s ""sec""","m ""min"" s ""sec""","[h] ""hrs"" m ""min"" s ""sec"""))</f>
        <v>13 min 57 sec</v>
      </c>
    </row>
    <row r="175" spans="1:16" x14ac:dyDescent="0.2">
      <c r="A175" s="1" t="s">
        <v>11</v>
      </c>
      <c r="B175" s="1">
        <v>845.32799999999997</v>
      </c>
      <c r="C175" s="2">
        <f t="shared" si="51"/>
        <v>3.0639999999999645</v>
      </c>
      <c r="D175" s="1">
        <v>848.39199999999994</v>
      </c>
      <c r="E175">
        <f t="shared" si="52"/>
        <v>3.0639999999999645</v>
      </c>
      <c r="F175">
        <f t="shared" si="50"/>
        <v>1</v>
      </c>
      <c r="G175">
        <f t="shared" si="48"/>
        <v>2</v>
      </c>
      <c r="H175" s="8">
        <f t="shared" si="49"/>
        <v>7.8650000000000091</v>
      </c>
      <c r="I175" s="8">
        <f t="shared" si="53"/>
        <v>7.8650000000000091</v>
      </c>
      <c r="K175">
        <f t="shared" si="54"/>
        <v>7.8650000000000091</v>
      </c>
      <c r="L175">
        <f t="shared" si="55"/>
        <v>0</v>
      </c>
      <c r="M175" s="8">
        <f t="shared" si="56"/>
        <v>0.66499999999996362</v>
      </c>
      <c r="N175" s="28" t="str">
        <f>TEXT(B175/86400,CHOOSE(MATCH(B175,{0,60,3600},1),"s ""sec""","m ""min"" s ""sec""","[h] ""hrs"" m ""min"" s ""sec"""))</f>
        <v>14 min 5 sec</v>
      </c>
      <c r="O175" s="28" t="str">
        <f>TEXT(C175/86400,CHOOSE(MATCH(C175,{0,60,3600},1),"s ""sec""","m ""min"" s ""sec""","[h] ""hrs"" m ""min"" s ""sec"""))</f>
        <v>3 sec</v>
      </c>
      <c r="P175" s="28" t="str">
        <f>TEXT(D175/86400,CHOOSE(MATCH(D175,{0,60,3600},1),"s ""sec""","m ""min"" s ""sec""","[h] ""hrs"" m ""min"" s ""sec"""))</f>
        <v>14 min 8 sec</v>
      </c>
    </row>
    <row r="176" spans="1:16" x14ac:dyDescent="0.2">
      <c r="A176" s="1" t="s">
        <v>12</v>
      </c>
      <c r="B176" s="1">
        <v>849.096</v>
      </c>
      <c r="C176" s="2">
        <f t="shared" si="51"/>
        <v>20.923000000000002</v>
      </c>
      <c r="D176" s="1">
        <v>870.01900000000001</v>
      </c>
      <c r="E176">
        <f t="shared" si="52"/>
        <v>-20.923000000000002</v>
      </c>
      <c r="F176">
        <f t="shared" si="50"/>
        <v>-1</v>
      </c>
      <c r="G176">
        <f t="shared" si="48"/>
        <v>0</v>
      </c>
      <c r="H176" s="8">
        <f t="shared" si="49"/>
        <v>0.70400000000006457</v>
      </c>
      <c r="I176" s="8">
        <f t="shared" si="53"/>
        <v>0.70400000000006457</v>
      </c>
      <c r="K176">
        <f t="shared" si="54"/>
        <v>0.70400000000006457</v>
      </c>
      <c r="L176">
        <f t="shared" si="55"/>
        <v>0</v>
      </c>
      <c r="M176" s="8">
        <f t="shared" si="56"/>
        <v>-11.633000000000038</v>
      </c>
      <c r="N176" s="28" t="str">
        <f>TEXT(B176/86400,CHOOSE(MATCH(B176,{0,60,3600},1),"s ""sec""","m ""min"" s ""sec""","[h] ""hrs"" m ""min"" s ""sec"""))</f>
        <v>14 min 9 sec</v>
      </c>
      <c r="O176" s="28" t="str">
        <f>TEXT(C176/86400,CHOOSE(MATCH(C176,{0,60,3600},1),"s ""sec""","m ""min"" s ""sec""","[h] ""hrs"" m ""min"" s ""sec"""))</f>
        <v>21 sec</v>
      </c>
      <c r="P176" s="28" t="str">
        <f>TEXT(D176/86400,CHOOSE(MATCH(D176,{0,60,3600},1),"s ""sec""","m ""min"" s ""sec""","[h] ""hrs"" m ""min"" s ""sec"""))</f>
        <v>14 min 30 sec</v>
      </c>
    </row>
    <row r="177" spans="1:16" x14ac:dyDescent="0.2">
      <c r="A177" s="1" t="s">
        <v>12</v>
      </c>
      <c r="B177" s="1">
        <v>878.51099999999997</v>
      </c>
      <c r="C177" s="2">
        <f t="shared" si="51"/>
        <v>14.66599999999994</v>
      </c>
      <c r="D177" s="1">
        <v>893.17699999999991</v>
      </c>
      <c r="E177">
        <f t="shared" si="52"/>
        <v>-14.66599999999994</v>
      </c>
      <c r="F177">
        <f t="shared" si="50"/>
        <v>-1</v>
      </c>
      <c r="G177">
        <f t="shared" si="48"/>
        <v>-2</v>
      </c>
      <c r="H177" s="8">
        <f t="shared" si="49"/>
        <v>8.4919999999999618</v>
      </c>
      <c r="I177" s="8">
        <f t="shared" si="53"/>
        <v>8.4919999999999618</v>
      </c>
      <c r="K177">
        <f t="shared" si="54"/>
        <v>8.4919999999999618</v>
      </c>
      <c r="L177">
        <f t="shared" si="55"/>
        <v>0</v>
      </c>
      <c r="M177" s="8">
        <f t="shared" si="56"/>
        <v>-30.119000000000028</v>
      </c>
      <c r="N177" s="28" t="str">
        <f>TEXT(B177/86400,CHOOSE(MATCH(B177,{0,60,3600},1),"s ""sec""","m ""min"" s ""sec""","[h] ""hrs"" m ""min"" s ""sec"""))</f>
        <v>14 min 39 sec</v>
      </c>
      <c r="O177" s="28" t="str">
        <f>TEXT(C177/86400,CHOOSE(MATCH(C177,{0,60,3600},1),"s ""sec""","m ""min"" s ""sec""","[h] ""hrs"" m ""min"" s ""sec"""))</f>
        <v>15 sec</v>
      </c>
      <c r="P177" s="28" t="str">
        <f>TEXT(D177/86400,CHOOSE(MATCH(D177,{0,60,3600},1),"s ""sec""","m ""min"" s ""sec""","[h] ""hrs"" m ""min"" s ""sec"""))</f>
        <v>14 min 53 sec</v>
      </c>
    </row>
    <row r="178" spans="1:16" x14ac:dyDescent="0.2">
      <c r="A178" s="1" t="s">
        <v>12</v>
      </c>
      <c r="B178" s="1">
        <v>899.22699999999998</v>
      </c>
      <c r="C178" s="2">
        <f t="shared" si="51"/>
        <v>3.8930000000000291</v>
      </c>
      <c r="D178" s="1">
        <v>903.12</v>
      </c>
      <c r="E178">
        <f t="shared" si="52"/>
        <v>-3.8930000000000291</v>
      </c>
      <c r="F178">
        <f t="shared" si="50"/>
        <v>-1</v>
      </c>
      <c r="G178">
        <f t="shared" si="48"/>
        <v>-2</v>
      </c>
      <c r="H178" s="8">
        <f t="shared" si="49"/>
        <v>6.0500000000000682</v>
      </c>
      <c r="I178" s="8">
        <f t="shared" si="53"/>
        <v>6.0500000000000682</v>
      </c>
      <c r="K178">
        <f t="shared" si="54"/>
        <v>6.0500000000000682</v>
      </c>
      <c r="L178">
        <f t="shared" si="55"/>
        <v>0</v>
      </c>
      <c r="M178" s="8">
        <f t="shared" si="56"/>
        <v>-29.20799999999997</v>
      </c>
      <c r="N178" s="28" t="str">
        <f>TEXT(B178/86400,CHOOSE(MATCH(B178,{0,60,3600},1),"s ""sec""","m ""min"" s ""sec""","[h] ""hrs"" m ""min"" s ""sec"""))</f>
        <v>14 min 59 sec</v>
      </c>
      <c r="O178" s="28" t="str">
        <f>TEXT(C178/86400,CHOOSE(MATCH(C178,{0,60,3600},1),"s ""sec""","m ""min"" s ""sec""","[h] ""hrs"" m ""min"" s ""sec"""))</f>
        <v>4 sec</v>
      </c>
      <c r="P178" s="28" t="str">
        <f>TEXT(D178/86400,CHOOSE(MATCH(D178,{0,60,3600},1),"s ""sec""","m ""min"" s ""sec""","[h] ""hrs"" m ""min"" s ""sec"""))</f>
        <v>15 min 3 sec</v>
      </c>
    </row>
    <row r="179" spans="1:16" x14ac:dyDescent="0.2">
      <c r="A179" s="1" t="s">
        <v>12</v>
      </c>
      <c r="B179" s="1">
        <v>902.01099999999997</v>
      </c>
      <c r="C179" s="2">
        <f t="shared" si="51"/>
        <v>2</v>
      </c>
      <c r="D179" s="1">
        <v>904.01099999999997</v>
      </c>
      <c r="E179">
        <f t="shared" si="52"/>
        <v>-2</v>
      </c>
      <c r="F179">
        <f t="shared" si="50"/>
        <v>-1</v>
      </c>
      <c r="G179">
        <f t="shared" si="48"/>
        <v>-2</v>
      </c>
      <c r="H179" s="8">
        <f t="shared" si="49"/>
        <v>-1.1090000000000373</v>
      </c>
      <c r="I179" s="8">
        <f t="shared" si="53"/>
        <v>-1.1090000000000373</v>
      </c>
      <c r="K179">
        <f t="shared" si="54"/>
        <v>0</v>
      </c>
      <c r="L179">
        <f t="shared" si="55"/>
        <v>-1.1090000000000373</v>
      </c>
      <c r="M179" s="8">
        <f t="shared" si="56"/>
        <v>-8.83400000000006</v>
      </c>
      <c r="N179" s="28" t="str">
        <f>TEXT(B179/86400,CHOOSE(MATCH(B179,{0,60,3600},1),"s ""sec""","m ""min"" s ""sec""","[h] ""hrs"" m ""min"" s ""sec"""))</f>
        <v>15 min 2 sec</v>
      </c>
      <c r="O179" s="28" t="str">
        <f>TEXT(C179/86400,CHOOSE(MATCH(C179,{0,60,3600},1),"s ""sec""","m ""min"" s ""sec""","[h] ""hrs"" m ""min"" s ""sec"""))</f>
        <v>2 sec</v>
      </c>
      <c r="P179" s="28" t="str">
        <f>TEXT(D179/86400,CHOOSE(MATCH(D179,{0,60,3600},1),"s ""sec""","m ""min"" s ""sec""","[h] ""hrs"" m ""min"" s ""sec"""))</f>
        <v>15 min 4 sec</v>
      </c>
    </row>
    <row r="180" spans="1:16" x14ac:dyDescent="0.2">
      <c r="A180" s="1" t="s">
        <v>12</v>
      </c>
      <c r="B180" s="1">
        <v>904.30100000000004</v>
      </c>
      <c r="C180" s="2">
        <f t="shared" si="51"/>
        <v>1.5309999999999491</v>
      </c>
      <c r="D180" s="1">
        <v>905.83199999999999</v>
      </c>
      <c r="E180">
        <f t="shared" si="52"/>
        <v>-1.5309999999999491</v>
      </c>
      <c r="F180">
        <f t="shared" si="50"/>
        <v>-1</v>
      </c>
      <c r="G180">
        <f t="shared" si="48"/>
        <v>-2</v>
      </c>
      <c r="H180" s="8">
        <f t="shared" si="49"/>
        <v>0.29000000000007731</v>
      </c>
      <c r="I180" s="8">
        <f t="shared" si="53"/>
        <v>0.29000000000007731</v>
      </c>
      <c r="K180">
        <f t="shared" si="54"/>
        <v>0.29000000000007731</v>
      </c>
      <c r="L180">
        <f t="shared" si="55"/>
        <v>0</v>
      </c>
      <c r="M180" s="8">
        <f t="shared" si="56"/>
        <v>-1.18100000000004</v>
      </c>
      <c r="N180" s="28" t="str">
        <f>TEXT(B180/86400,CHOOSE(MATCH(B180,{0,60,3600},1),"s ""sec""","m ""min"" s ""sec""","[h] ""hrs"" m ""min"" s ""sec"""))</f>
        <v>15 min 4 sec</v>
      </c>
      <c r="O180" s="28" t="str">
        <f>TEXT(C180/86400,CHOOSE(MATCH(C180,{0,60,3600},1),"s ""sec""","m ""min"" s ""sec""","[h] ""hrs"" m ""min"" s ""sec"""))</f>
        <v>2 sec</v>
      </c>
      <c r="P180" s="28" t="str">
        <f>TEXT(D180/86400,CHOOSE(MATCH(D180,{0,60,3600},1),"s ""sec""","m ""min"" s ""sec""","[h] ""hrs"" m ""min"" s ""sec"""))</f>
        <v>15 min 6 sec</v>
      </c>
    </row>
    <row r="181" spans="1:16" x14ac:dyDescent="0.2">
      <c r="A181" s="1" t="s">
        <v>12</v>
      </c>
      <c r="B181" s="1">
        <v>907.73199999999997</v>
      </c>
      <c r="C181" s="2">
        <f t="shared" si="51"/>
        <v>3.2789999999999964</v>
      </c>
      <c r="D181" s="1">
        <v>911.01099999999997</v>
      </c>
      <c r="E181">
        <f t="shared" si="52"/>
        <v>-3.2789999999999964</v>
      </c>
      <c r="F181">
        <f t="shared" si="50"/>
        <v>-1</v>
      </c>
      <c r="G181">
        <f t="shared" si="48"/>
        <v>-2</v>
      </c>
      <c r="H181" s="8">
        <f t="shared" si="49"/>
        <v>1.8999999999999773</v>
      </c>
      <c r="I181" s="8">
        <f t="shared" si="53"/>
        <v>1.8999999999999773</v>
      </c>
      <c r="K181">
        <f t="shared" si="54"/>
        <v>1.8999999999999773</v>
      </c>
      <c r="L181">
        <f t="shared" si="55"/>
        <v>0</v>
      </c>
      <c r="M181" s="8">
        <f t="shared" si="56"/>
        <v>-3.7210000000000036</v>
      </c>
      <c r="N181" s="28" t="str">
        <f>TEXT(B181/86400,CHOOSE(MATCH(B181,{0,60,3600},1),"s ""sec""","m ""min"" s ""sec""","[h] ""hrs"" m ""min"" s ""sec"""))</f>
        <v>15 min 8 sec</v>
      </c>
      <c r="O181" s="28" t="str">
        <f>TEXT(C181/86400,CHOOSE(MATCH(C181,{0,60,3600},1),"s ""sec""","m ""min"" s ""sec""","[h] ""hrs"" m ""min"" s ""sec"""))</f>
        <v>3 sec</v>
      </c>
      <c r="P181" s="28" t="str">
        <f>TEXT(D181/86400,CHOOSE(MATCH(D181,{0,60,3600},1),"s ""sec""","m ""min"" s ""sec""","[h] ""hrs"" m ""min"" s ""sec"""))</f>
        <v>15 min 11 sec</v>
      </c>
    </row>
    <row r="182" spans="1:16" x14ac:dyDescent="0.2">
      <c r="A182" s="1" t="s">
        <v>12</v>
      </c>
      <c r="B182" s="1">
        <v>911.35299999999995</v>
      </c>
      <c r="C182" s="2">
        <f t="shared" si="51"/>
        <v>15.644999999999982</v>
      </c>
      <c r="D182" s="1">
        <v>926.99799999999993</v>
      </c>
      <c r="E182">
        <f t="shared" si="52"/>
        <v>-15.644999999999982</v>
      </c>
      <c r="F182">
        <f t="shared" si="50"/>
        <v>-1</v>
      </c>
      <c r="G182">
        <f t="shared" si="48"/>
        <v>-2</v>
      </c>
      <c r="H182" s="8">
        <f t="shared" si="49"/>
        <v>0.34199999999998454</v>
      </c>
      <c r="I182" s="8">
        <f t="shared" si="53"/>
        <v>0.34199999999998454</v>
      </c>
      <c r="K182">
        <f t="shared" si="54"/>
        <v>0.34199999999998454</v>
      </c>
      <c r="L182">
        <f t="shared" si="55"/>
        <v>0</v>
      </c>
      <c r="M182" s="8">
        <f t="shared" si="56"/>
        <v>-5.5209999999999582</v>
      </c>
      <c r="N182" s="28" t="str">
        <f>TEXT(B182/86400,CHOOSE(MATCH(B182,{0,60,3600},1),"s ""sec""","m ""min"" s ""sec""","[h] ""hrs"" m ""min"" s ""sec"""))</f>
        <v>15 min 11 sec</v>
      </c>
      <c r="O182" s="28" t="str">
        <f>TEXT(C182/86400,CHOOSE(MATCH(C182,{0,60,3600},1),"s ""sec""","m ""min"" s ""sec""","[h] ""hrs"" m ""min"" s ""sec"""))</f>
        <v>16 sec</v>
      </c>
      <c r="P182" s="28" t="str">
        <f>TEXT(D182/86400,CHOOSE(MATCH(D182,{0,60,3600},1),"s ""sec""","m ""min"" s ""sec""","[h] ""hrs"" m ""min"" s ""sec"""))</f>
        <v>15 min 27 sec</v>
      </c>
    </row>
    <row r="183" spans="1:16" x14ac:dyDescent="0.2">
      <c r="A183" s="1" t="s">
        <v>12</v>
      </c>
      <c r="B183" s="1">
        <v>915.45</v>
      </c>
      <c r="C183" s="2">
        <f t="shared" si="51"/>
        <v>0.93299999999999272</v>
      </c>
      <c r="D183" s="1">
        <v>916.38300000000004</v>
      </c>
      <c r="E183">
        <f t="shared" si="52"/>
        <v>-0.93299999999999272</v>
      </c>
      <c r="F183">
        <f t="shared" si="50"/>
        <v>-1</v>
      </c>
      <c r="G183">
        <f t="shared" si="48"/>
        <v>-2</v>
      </c>
      <c r="H183" s="8">
        <f t="shared" si="49"/>
        <v>-0.93299999999999272</v>
      </c>
      <c r="I183" s="8">
        <f t="shared" si="53"/>
        <v>-11.547999999999888</v>
      </c>
      <c r="K183">
        <f t="shared" si="54"/>
        <v>0</v>
      </c>
      <c r="L183">
        <f t="shared" si="55"/>
        <v>-0.93299999999999272</v>
      </c>
      <c r="M183" s="8">
        <f t="shared" si="56"/>
        <v>-4.4390000000000782</v>
      </c>
      <c r="N183" s="28" t="str">
        <f>TEXT(B183/86400,CHOOSE(MATCH(B183,{0,60,3600},1),"s ""sec""","m ""min"" s ""sec""","[h] ""hrs"" m ""min"" s ""sec"""))</f>
        <v>15 min 15 sec</v>
      </c>
      <c r="O183" s="28" t="str">
        <f>TEXT(C183/86400,CHOOSE(MATCH(C183,{0,60,3600},1),"s ""sec""","m ""min"" s ""sec""","[h] ""hrs"" m ""min"" s ""sec"""))</f>
        <v>1 sec</v>
      </c>
      <c r="P183" s="28" t="str">
        <f>TEXT(D183/86400,CHOOSE(MATCH(D183,{0,60,3600},1),"s ""sec""","m ""min"" s ""sec""","[h] ""hrs"" m ""min"" s ""sec"""))</f>
        <v>15 min 16 sec</v>
      </c>
    </row>
    <row r="184" spans="1:16" x14ac:dyDescent="0.2">
      <c r="A184" s="1" t="s">
        <v>11</v>
      </c>
      <c r="B184" s="1">
        <v>928.11500000000001</v>
      </c>
      <c r="C184" s="2">
        <f t="shared" si="51"/>
        <v>0.87800000000004275</v>
      </c>
      <c r="D184" s="1">
        <v>928.99300000000005</v>
      </c>
      <c r="E184">
        <f t="shared" si="52"/>
        <v>0.87800000000004275</v>
      </c>
      <c r="F184">
        <f t="shared" si="50"/>
        <v>1</v>
      </c>
      <c r="G184">
        <f t="shared" ref="G184:G247" si="57">F183+F184</f>
        <v>0</v>
      </c>
      <c r="H184" s="8">
        <f t="shared" ref="H184:H247" si="58">IF(B184-D183&lt;-C184,-C184,(B184-D183))</f>
        <v>11.731999999999971</v>
      </c>
      <c r="I184" s="8">
        <f t="shared" si="53"/>
        <v>11.731999999999971</v>
      </c>
      <c r="K184">
        <f t="shared" si="54"/>
        <v>11.731999999999971</v>
      </c>
      <c r="L184">
        <f t="shared" si="55"/>
        <v>0</v>
      </c>
      <c r="M184" s="8">
        <f t="shared" si="56"/>
        <v>-1.1170000000000755</v>
      </c>
      <c r="N184" s="28" t="str">
        <f>TEXT(B184/86400,CHOOSE(MATCH(B184,{0,60,3600},1),"s ""sec""","m ""min"" s ""sec""","[h] ""hrs"" m ""min"" s ""sec"""))</f>
        <v>15 min 28 sec</v>
      </c>
      <c r="O184" s="28" t="str">
        <f>TEXT(C184/86400,CHOOSE(MATCH(C184,{0,60,3600},1),"s ""sec""","m ""min"" s ""sec""","[h] ""hrs"" m ""min"" s ""sec"""))</f>
        <v>1 sec</v>
      </c>
      <c r="P184" s="28" t="str">
        <f>TEXT(D184/86400,CHOOSE(MATCH(D184,{0,60,3600},1),"s ""sec""","m ""min"" s ""sec""","[h] ""hrs"" m ""min"" s ""sec"""))</f>
        <v>15 min 29 sec</v>
      </c>
    </row>
    <row r="185" spans="1:16" x14ac:dyDescent="0.2">
      <c r="A185" s="1" t="s">
        <v>12</v>
      </c>
      <c r="B185" s="1">
        <v>933.33600000000001</v>
      </c>
      <c r="C185" s="2">
        <f t="shared" si="51"/>
        <v>2.6409999999999627</v>
      </c>
      <c r="D185" s="1">
        <v>935.97699999999998</v>
      </c>
      <c r="E185">
        <f t="shared" si="52"/>
        <v>-2.6409999999999627</v>
      </c>
      <c r="F185">
        <f t="shared" si="50"/>
        <v>-1</v>
      </c>
      <c r="G185">
        <f t="shared" si="57"/>
        <v>0</v>
      </c>
      <c r="H185" s="8">
        <f t="shared" si="58"/>
        <v>4.3429999999999609</v>
      </c>
      <c r="I185" s="8">
        <f t="shared" si="53"/>
        <v>4.3429999999999609</v>
      </c>
      <c r="K185">
        <f t="shared" si="54"/>
        <v>4.3429999999999609</v>
      </c>
      <c r="L185">
        <f t="shared" si="55"/>
        <v>0</v>
      </c>
      <c r="M185" s="8">
        <f t="shared" si="56"/>
        <v>-16.952999999999975</v>
      </c>
      <c r="N185" s="28" t="str">
        <f>TEXT(B185/86400,CHOOSE(MATCH(B185,{0,60,3600},1),"s ""sec""","m ""min"" s ""sec""","[h] ""hrs"" m ""min"" s ""sec"""))</f>
        <v>15 min 33 sec</v>
      </c>
      <c r="O185" s="28" t="str">
        <f>TEXT(C185/86400,CHOOSE(MATCH(C185,{0,60,3600},1),"s ""sec""","m ""min"" s ""sec""","[h] ""hrs"" m ""min"" s ""sec"""))</f>
        <v>3 sec</v>
      </c>
      <c r="P185" s="28" t="str">
        <f>TEXT(D185/86400,CHOOSE(MATCH(D185,{0,60,3600},1),"s ""sec""","m ""min"" s ""sec""","[h] ""hrs"" m ""min"" s ""sec"""))</f>
        <v>15 min 36 sec</v>
      </c>
    </row>
    <row r="186" spans="1:16" x14ac:dyDescent="0.2">
      <c r="A186" s="1" t="s">
        <v>11</v>
      </c>
      <c r="B186" s="1">
        <v>933.51199999999994</v>
      </c>
      <c r="C186" s="2">
        <f t="shared" si="51"/>
        <v>0.99900000000002365</v>
      </c>
      <c r="D186" s="1">
        <v>934.51099999999997</v>
      </c>
      <c r="E186">
        <f t="shared" si="52"/>
        <v>0.99900000000002365</v>
      </c>
      <c r="F186">
        <f t="shared" si="50"/>
        <v>1</v>
      </c>
      <c r="G186">
        <f t="shared" si="57"/>
        <v>0</v>
      </c>
      <c r="H186" s="8">
        <f t="shared" si="58"/>
        <v>-0.99900000000002365</v>
      </c>
      <c r="I186" s="8">
        <f t="shared" si="53"/>
        <v>-2.4650000000000318</v>
      </c>
      <c r="K186">
        <f t="shared" si="54"/>
        <v>0</v>
      </c>
      <c r="L186">
        <f t="shared" si="55"/>
        <v>-0.99900000000002365</v>
      </c>
      <c r="M186" s="8">
        <f t="shared" si="56"/>
        <v>-4.5189999999998918</v>
      </c>
      <c r="N186" s="28" t="str">
        <f>TEXT(B186/86400,CHOOSE(MATCH(B186,{0,60,3600},1),"s ""sec""","m ""min"" s ""sec""","[h] ""hrs"" m ""min"" s ""sec"""))</f>
        <v>15 min 34 sec</v>
      </c>
      <c r="O186" s="28" t="str">
        <f>TEXT(C186/86400,CHOOSE(MATCH(C186,{0,60,3600},1),"s ""sec""","m ""min"" s ""sec""","[h] ""hrs"" m ""min"" s ""sec"""))</f>
        <v>1 sec</v>
      </c>
      <c r="P186" s="28" t="str">
        <f>TEXT(D186/86400,CHOOSE(MATCH(D186,{0,60,3600},1),"s ""sec""","m ""min"" s ""sec""","[h] ""hrs"" m ""min"" s ""sec"""))</f>
        <v>15 min 35 sec</v>
      </c>
    </row>
    <row r="187" spans="1:16" x14ac:dyDescent="0.2">
      <c r="A187" s="1" t="s">
        <v>12</v>
      </c>
      <c r="B187" s="1">
        <v>937.01099999999997</v>
      </c>
      <c r="C187" s="2">
        <f t="shared" si="51"/>
        <v>3.9809999999999945</v>
      </c>
      <c r="D187" s="1">
        <v>940.99199999999996</v>
      </c>
      <c r="E187">
        <f t="shared" si="52"/>
        <v>-3.9809999999999945</v>
      </c>
      <c r="F187">
        <f t="shared" si="50"/>
        <v>-1</v>
      </c>
      <c r="G187">
        <f t="shared" si="57"/>
        <v>0</v>
      </c>
      <c r="H187" s="8">
        <f t="shared" si="58"/>
        <v>2.5</v>
      </c>
      <c r="I187" s="8">
        <f t="shared" si="53"/>
        <v>2.5</v>
      </c>
      <c r="K187">
        <f t="shared" si="54"/>
        <v>2.5</v>
      </c>
      <c r="L187">
        <f t="shared" si="55"/>
        <v>0</v>
      </c>
      <c r="M187" s="8">
        <f t="shared" si="56"/>
        <v>-1.0339999999999918</v>
      </c>
      <c r="N187" s="28" t="str">
        <f>TEXT(B187/86400,CHOOSE(MATCH(B187,{0,60,3600},1),"s ""sec""","m ""min"" s ""sec""","[h] ""hrs"" m ""min"" s ""sec"""))</f>
        <v>15 min 37 sec</v>
      </c>
      <c r="O187" s="28" t="str">
        <f>TEXT(C187/86400,CHOOSE(MATCH(C187,{0,60,3600},1),"s ""sec""","m ""min"" s ""sec""","[h] ""hrs"" m ""min"" s ""sec"""))</f>
        <v>4 sec</v>
      </c>
      <c r="P187" s="28" t="str">
        <f>TEXT(D187/86400,CHOOSE(MATCH(D187,{0,60,3600},1),"s ""sec""","m ""min"" s ""sec""","[h] ""hrs"" m ""min"" s ""sec"""))</f>
        <v>15 min 41 sec</v>
      </c>
    </row>
    <row r="188" spans="1:16" x14ac:dyDescent="0.2">
      <c r="A188" s="1" t="s">
        <v>11</v>
      </c>
      <c r="B188" s="1">
        <v>940.99599999999998</v>
      </c>
      <c r="C188" s="2">
        <f t="shared" si="51"/>
        <v>0.94000000000005457</v>
      </c>
      <c r="D188" s="1">
        <v>941.93600000000004</v>
      </c>
      <c r="E188">
        <f t="shared" si="52"/>
        <v>0.94000000000005457</v>
      </c>
      <c r="F188">
        <f t="shared" si="50"/>
        <v>1</v>
      </c>
      <c r="G188">
        <f t="shared" si="57"/>
        <v>0</v>
      </c>
      <c r="H188" s="8">
        <f t="shared" si="58"/>
        <v>4.0000000000190994E-3</v>
      </c>
      <c r="I188" s="8">
        <f t="shared" si="53"/>
        <v>4.0000000000190994E-3</v>
      </c>
      <c r="K188">
        <f t="shared" si="54"/>
        <v>4.0000000000190994E-3</v>
      </c>
      <c r="L188">
        <f t="shared" si="55"/>
        <v>0</v>
      </c>
      <c r="M188" s="8">
        <f t="shared" si="56"/>
        <v>-6.4850000000000136</v>
      </c>
      <c r="N188" s="28" t="str">
        <f>TEXT(B188/86400,CHOOSE(MATCH(B188,{0,60,3600},1),"s ""sec""","m ""min"" s ""sec""","[h] ""hrs"" m ""min"" s ""sec"""))</f>
        <v>15 min 41 sec</v>
      </c>
      <c r="O188" s="28" t="str">
        <f>TEXT(C188/86400,CHOOSE(MATCH(C188,{0,60,3600},1),"s ""sec""","m ""min"" s ""sec""","[h] ""hrs"" m ""min"" s ""sec"""))</f>
        <v>1 sec</v>
      </c>
      <c r="P188" s="28" t="str">
        <f>TEXT(D188/86400,CHOOSE(MATCH(D188,{0,60,3600},1),"s ""sec""","m ""min"" s ""sec""","[h] ""hrs"" m ""min"" s ""sec"""))</f>
        <v>15 min 42 sec</v>
      </c>
    </row>
    <row r="189" spans="1:16" x14ac:dyDescent="0.2">
      <c r="A189" s="1" t="s">
        <v>12</v>
      </c>
      <c r="B189" s="1">
        <v>943.17100000000005</v>
      </c>
      <c r="C189" s="2">
        <f t="shared" si="51"/>
        <v>0.21100000000001273</v>
      </c>
      <c r="D189" s="1">
        <v>943.38200000000006</v>
      </c>
      <c r="E189">
        <f t="shared" si="52"/>
        <v>-0.21100000000001273</v>
      </c>
      <c r="F189">
        <f t="shared" si="50"/>
        <v>-1</v>
      </c>
      <c r="G189">
        <f t="shared" si="57"/>
        <v>0</v>
      </c>
      <c r="H189" s="8">
        <f t="shared" si="58"/>
        <v>1.2350000000000136</v>
      </c>
      <c r="I189" s="8">
        <f t="shared" si="53"/>
        <v>1.2350000000000136</v>
      </c>
      <c r="K189">
        <f t="shared" si="54"/>
        <v>1.2350000000000136</v>
      </c>
      <c r="L189">
        <f t="shared" si="55"/>
        <v>0</v>
      </c>
      <c r="M189" s="8">
        <f t="shared" si="56"/>
        <v>-2.1790000000000873</v>
      </c>
      <c r="N189" s="28" t="str">
        <f>TEXT(B189/86400,CHOOSE(MATCH(B189,{0,60,3600},1),"s ""sec""","m ""min"" s ""sec""","[h] ""hrs"" m ""min"" s ""sec"""))</f>
        <v>15 min 43 sec</v>
      </c>
      <c r="O189" s="28" t="str">
        <f>TEXT(C189/86400,CHOOSE(MATCH(C189,{0,60,3600},1),"s ""sec""","m ""min"" s ""sec""","[h] ""hrs"" m ""min"" s ""sec"""))</f>
        <v>0 sec</v>
      </c>
      <c r="P189" s="28" t="str">
        <f>TEXT(D189/86400,CHOOSE(MATCH(D189,{0,60,3600},1),"s ""sec""","m ""min"" s ""sec""","[h] ""hrs"" m ""min"" s ""sec"""))</f>
        <v>15 min 43 sec</v>
      </c>
    </row>
    <row r="190" spans="1:16" x14ac:dyDescent="0.2">
      <c r="A190" s="1" t="s">
        <v>11</v>
      </c>
      <c r="B190" s="1">
        <v>947.49199999999996</v>
      </c>
      <c r="C190" s="2">
        <f t="shared" si="51"/>
        <v>0.68700000000001182</v>
      </c>
      <c r="D190" s="1">
        <v>948.17899999999997</v>
      </c>
      <c r="E190">
        <f t="shared" si="52"/>
        <v>0.68700000000001182</v>
      </c>
      <c r="F190">
        <f t="shared" si="50"/>
        <v>1</v>
      </c>
      <c r="G190">
        <f t="shared" si="57"/>
        <v>0</v>
      </c>
      <c r="H190" s="8">
        <f t="shared" si="58"/>
        <v>4.1099999999999</v>
      </c>
      <c r="I190" s="8">
        <f t="shared" si="53"/>
        <v>4.1099999999999</v>
      </c>
      <c r="K190">
        <f t="shared" si="54"/>
        <v>4.1099999999999</v>
      </c>
      <c r="L190">
        <f t="shared" si="55"/>
        <v>0</v>
      </c>
      <c r="M190" s="8">
        <f t="shared" si="56"/>
        <v>-5.5559999999999263</v>
      </c>
      <c r="N190" s="28" t="str">
        <f>TEXT(B190/86400,CHOOSE(MATCH(B190,{0,60,3600},1),"s ""sec""","m ""min"" s ""sec""","[h] ""hrs"" m ""min"" s ""sec"""))</f>
        <v>15 min 47 sec</v>
      </c>
      <c r="O190" s="28" t="str">
        <f>TEXT(C190/86400,CHOOSE(MATCH(C190,{0,60,3600},1),"s ""sec""","m ""min"" s ""sec""","[h] ""hrs"" m ""min"" s ""sec"""))</f>
        <v>1 sec</v>
      </c>
      <c r="P190" s="28" t="str">
        <f>TEXT(D190/86400,CHOOSE(MATCH(D190,{0,60,3600},1),"s ""sec""","m ""min"" s ""sec""","[h] ""hrs"" m ""min"" s ""sec"""))</f>
        <v>15 min 48 sec</v>
      </c>
    </row>
    <row r="191" spans="1:16" x14ac:dyDescent="0.2">
      <c r="A191" s="1" t="s">
        <v>11</v>
      </c>
      <c r="B191" s="1">
        <v>948.62599999999998</v>
      </c>
      <c r="C191" s="2">
        <f t="shared" si="51"/>
        <v>1.1119999999999663</v>
      </c>
      <c r="D191" s="1">
        <v>949.73799999999994</v>
      </c>
      <c r="E191">
        <f t="shared" si="52"/>
        <v>1.1119999999999663</v>
      </c>
      <c r="F191">
        <f t="shared" ref="F191:F253" si="59">IF(A191="CHILD",1,-1)</f>
        <v>1</v>
      </c>
      <c r="G191">
        <f t="shared" si="57"/>
        <v>2</v>
      </c>
      <c r="H191" s="8">
        <f t="shared" si="58"/>
        <v>0.44700000000000273</v>
      </c>
      <c r="I191" s="8">
        <f t="shared" si="53"/>
        <v>0.44700000000000273</v>
      </c>
      <c r="K191">
        <f t="shared" si="54"/>
        <v>0.44700000000000273</v>
      </c>
      <c r="L191">
        <f t="shared" si="55"/>
        <v>0</v>
      </c>
      <c r="M191" s="8">
        <f t="shared" si="56"/>
        <v>-5.2439999999999145</v>
      </c>
      <c r="N191" s="28" t="str">
        <f>TEXT(B191/86400,CHOOSE(MATCH(B191,{0,60,3600},1),"s ""sec""","m ""min"" s ""sec""","[h] ""hrs"" m ""min"" s ""sec"""))</f>
        <v>15 min 49 sec</v>
      </c>
      <c r="O191" s="28" t="str">
        <f>TEXT(C191/86400,CHOOSE(MATCH(C191,{0,60,3600},1),"s ""sec""","m ""min"" s ""sec""","[h] ""hrs"" m ""min"" s ""sec"""))</f>
        <v>1 sec</v>
      </c>
      <c r="P191" s="28" t="str">
        <f>TEXT(D191/86400,CHOOSE(MATCH(D191,{0,60,3600},1),"s ""sec""","m ""min"" s ""sec""","[h] ""hrs"" m ""min"" s ""sec"""))</f>
        <v>15 min 50 sec</v>
      </c>
    </row>
    <row r="192" spans="1:16" x14ac:dyDescent="0.2">
      <c r="A192" s="1" t="s">
        <v>12</v>
      </c>
      <c r="B192" s="1">
        <v>949.99199999999996</v>
      </c>
      <c r="C192" s="2">
        <f t="shared" si="51"/>
        <v>0.14999999999997726</v>
      </c>
      <c r="D192" s="1">
        <v>950.14199999999994</v>
      </c>
      <c r="E192">
        <f t="shared" si="52"/>
        <v>-0.14999999999997726</v>
      </c>
      <c r="F192">
        <f t="shared" si="59"/>
        <v>-1</v>
      </c>
      <c r="G192">
        <f t="shared" si="57"/>
        <v>0</v>
      </c>
      <c r="H192" s="8">
        <f t="shared" si="58"/>
        <v>0.2540000000000191</v>
      </c>
      <c r="I192" s="8">
        <f t="shared" si="53"/>
        <v>0.2540000000000191</v>
      </c>
      <c r="K192">
        <f t="shared" si="54"/>
        <v>0.2540000000000191</v>
      </c>
      <c r="L192">
        <f t="shared" si="55"/>
        <v>0</v>
      </c>
      <c r="M192" s="8">
        <f t="shared" si="56"/>
        <v>-1.8129999999999882</v>
      </c>
      <c r="N192" s="28" t="str">
        <f>TEXT(B192/86400,CHOOSE(MATCH(B192,{0,60,3600},1),"s ""sec""","m ""min"" s ""sec""","[h] ""hrs"" m ""min"" s ""sec"""))</f>
        <v>15 min 50 sec</v>
      </c>
      <c r="O192" s="28" t="str">
        <f>TEXT(C192/86400,CHOOSE(MATCH(C192,{0,60,3600},1),"s ""sec""","m ""min"" s ""sec""","[h] ""hrs"" m ""min"" s ""sec"""))</f>
        <v>0 sec</v>
      </c>
      <c r="P192" s="28" t="str">
        <f>TEXT(D192/86400,CHOOSE(MATCH(D192,{0,60,3600},1),"s ""sec""","m ""min"" s ""sec""","[h] ""hrs"" m ""min"" s ""sec"""))</f>
        <v>15 min 50 sec</v>
      </c>
    </row>
    <row r="193" spans="1:16" x14ac:dyDescent="0.2">
      <c r="A193" s="1" t="s">
        <v>12</v>
      </c>
      <c r="B193" s="1">
        <v>950.34399999999903</v>
      </c>
      <c r="C193" s="2">
        <f t="shared" ref="C193:C253" si="60">D193-B193</f>
        <v>2.1480000000000246</v>
      </c>
      <c r="D193" s="1">
        <v>952.49199999999905</v>
      </c>
      <c r="E193">
        <f t="shared" ref="E193:E253" si="61">IF(A193="CHILD",C193,-C193)</f>
        <v>-2.1480000000000246</v>
      </c>
      <c r="F193">
        <f t="shared" si="59"/>
        <v>-1</v>
      </c>
      <c r="G193">
        <f t="shared" si="57"/>
        <v>-2</v>
      </c>
      <c r="H193" s="8">
        <f t="shared" si="58"/>
        <v>0.20199999999908869</v>
      </c>
      <c r="I193" s="8">
        <f t="shared" si="53"/>
        <v>0.20199999999908869</v>
      </c>
      <c r="K193">
        <f t="shared" si="54"/>
        <v>0.20199999999908869</v>
      </c>
      <c r="L193">
        <f t="shared" si="55"/>
        <v>0</v>
      </c>
      <c r="M193" s="8">
        <f t="shared" si="56"/>
        <v>-0.60599999999908505</v>
      </c>
      <c r="N193" s="28" t="str">
        <f>TEXT(B193/86400,CHOOSE(MATCH(B193,{0,60,3600},1),"s ""sec""","m ""min"" s ""sec""","[h] ""hrs"" m ""min"" s ""sec"""))</f>
        <v>15 min 50 sec</v>
      </c>
      <c r="O193" s="28" t="str">
        <f>TEXT(C193/86400,CHOOSE(MATCH(C193,{0,60,3600},1),"s ""sec""","m ""min"" s ""sec""","[h] ""hrs"" m ""min"" s ""sec"""))</f>
        <v>2 sec</v>
      </c>
      <c r="P193" s="28" t="str">
        <f>TEXT(D193/86400,CHOOSE(MATCH(D193,{0,60,3600},1),"s ""sec""","m ""min"" s ""sec""","[h] ""hrs"" m ""min"" s ""sec"""))</f>
        <v>15 min 52 sec</v>
      </c>
    </row>
    <row r="194" spans="1:16" x14ac:dyDescent="0.2">
      <c r="A194" s="1" t="s">
        <v>11</v>
      </c>
      <c r="B194" s="1">
        <v>950.51099999999997</v>
      </c>
      <c r="C194" s="2">
        <f t="shared" si="60"/>
        <v>1.5410000000000537</v>
      </c>
      <c r="D194" s="1">
        <v>952.05200000000002</v>
      </c>
      <c r="E194">
        <f t="shared" si="61"/>
        <v>1.5410000000000537</v>
      </c>
      <c r="F194">
        <f t="shared" si="59"/>
        <v>1</v>
      </c>
      <c r="G194">
        <f t="shared" si="57"/>
        <v>0</v>
      </c>
      <c r="H194" s="8">
        <f t="shared" si="58"/>
        <v>-1.5410000000000537</v>
      </c>
      <c r="I194" s="8">
        <f t="shared" si="53"/>
        <v>-1.980999999999085</v>
      </c>
      <c r="K194">
        <f t="shared" si="54"/>
        <v>0</v>
      </c>
      <c r="L194">
        <f t="shared" si="55"/>
        <v>-1.5410000000000537</v>
      </c>
      <c r="M194" s="8">
        <f t="shared" si="56"/>
        <v>-0.36900000000002819</v>
      </c>
      <c r="N194" s="28" t="str">
        <f>TEXT(B194/86400,CHOOSE(MATCH(B194,{0,60,3600},1),"s ""sec""","m ""min"" s ""sec""","[h] ""hrs"" m ""min"" s ""sec"""))</f>
        <v>15 min 51 sec</v>
      </c>
      <c r="O194" s="28" t="str">
        <f>TEXT(C194/86400,CHOOSE(MATCH(C194,{0,60,3600},1),"s ""sec""","m ""min"" s ""sec""","[h] ""hrs"" m ""min"" s ""sec"""))</f>
        <v>2 sec</v>
      </c>
      <c r="P194" s="28" t="str">
        <f>TEXT(D194/86400,CHOOSE(MATCH(D194,{0,60,3600},1),"s ""sec""","m ""min"" s ""sec""","[h] ""hrs"" m ""min"" s ""sec"""))</f>
        <v>15 min 52 sec</v>
      </c>
    </row>
    <row r="195" spans="1:16" x14ac:dyDescent="0.2">
      <c r="A195" s="1" t="s">
        <v>11</v>
      </c>
      <c r="B195" s="1">
        <v>953.51199999999994</v>
      </c>
      <c r="C195" s="2">
        <f t="shared" si="60"/>
        <v>2.1079999999999472</v>
      </c>
      <c r="D195" s="1">
        <v>955.61999999999989</v>
      </c>
      <c r="E195">
        <f t="shared" si="61"/>
        <v>2.1079999999999472</v>
      </c>
      <c r="F195">
        <f t="shared" si="59"/>
        <v>1</v>
      </c>
      <c r="G195">
        <f t="shared" si="57"/>
        <v>2</v>
      </c>
      <c r="H195" s="8">
        <f t="shared" si="58"/>
        <v>1.4599999999999227</v>
      </c>
      <c r="I195" s="8">
        <f t="shared" si="53"/>
        <v>1.4599999999999227</v>
      </c>
      <c r="K195">
        <f t="shared" si="54"/>
        <v>1.4599999999999227</v>
      </c>
      <c r="L195">
        <f t="shared" si="55"/>
        <v>0</v>
      </c>
      <c r="M195" s="8">
        <f t="shared" si="56"/>
        <v>-1.0200000000008913</v>
      </c>
      <c r="N195" s="28" t="str">
        <f>TEXT(B195/86400,CHOOSE(MATCH(B195,{0,60,3600},1),"s ""sec""","m ""min"" s ""sec""","[h] ""hrs"" m ""min"" s ""sec"""))</f>
        <v>15 min 54 sec</v>
      </c>
      <c r="O195" s="28" t="str">
        <f>TEXT(C195/86400,CHOOSE(MATCH(C195,{0,60,3600},1),"s ""sec""","m ""min"" s ""sec""","[h] ""hrs"" m ""min"" s ""sec"""))</f>
        <v>2 sec</v>
      </c>
      <c r="P195" s="28" t="str">
        <f>TEXT(D195/86400,CHOOSE(MATCH(D195,{0,60,3600},1),"s ""sec""","m ""min"" s ""sec""","[h] ""hrs"" m ""min"" s ""sec"""))</f>
        <v>15 min 56 sec</v>
      </c>
    </row>
    <row r="196" spans="1:16" x14ac:dyDescent="0.2">
      <c r="A196" s="1" t="s">
        <v>12</v>
      </c>
      <c r="B196" s="1">
        <v>960.10299999999995</v>
      </c>
      <c r="C196" s="2">
        <f t="shared" si="60"/>
        <v>0.1430000000000291</v>
      </c>
      <c r="D196" s="1">
        <v>960.24599999999998</v>
      </c>
      <c r="E196">
        <f t="shared" si="61"/>
        <v>-0.1430000000000291</v>
      </c>
      <c r="F196">
        <f t="shared" si="59"/>
        <v>-1</v>
      </c>
      <c r="G196">
        <f t="shared" si="57"/>
        <v>0</v>
      </c>
      <c r="H196" s="8">
        <f t="shared" si="58"/>
        <v>4.4830000000000609</v>
      </c>
      <c r="I196" s="8">
        <f t="shared" si="53"/>
        <v>4.4830000000000609</v>
      </c>
      <c r="K196">
        <f t="shared" si="54"/>
        <v>4.4830000000000609</v>
      </c>
      <c r="L196">
        <f t="shared" si="55"/>
        <v>0</v>
      </c>
      <c r="M196" s="8">
        <f t="shared" si="56"/>
        <v>-8.0509999999999309</v>
      </c>
      <c r="N196" s="28" t="str">
        <f>TEXT(B196/86400,CHOOSE(MATCH(B196,{0,60,3600},1),"s ""sec""","m ""min"" s ""sec""","[h] ""hrs"" m ""min"" s ""sec"""))</f>
        <v>16 min 0 sec</v>
      </c>
      <c r="O196" s="28" t="str">
        <f>TEXT(C196/86400,CHOOSE(MATCH(C196,{0,60,3600},1),"s ""sec""","m ""min"" s ""sec""","[h] ""hrs"" m ""min"" s ""sec"""))</f>
        <v>0 sec</v>
      </c>
      <c r="P196" s="28" t="str">
        <f>TEXT(D196/86400,CHOOSE(MATCH(D196,{0,60,3600},1),"s ""sec""","m ""min"" s ""sec""","[h] ""hrs"" m ""min"" s ""sec"""))</f>
        <v>16 min 0 sec</v>
      </c>
    </row>
    <row r="197" spans="1:16" x14ac:dyDescent="0.2">
      <c r="A197" s="1" t="s">
        <v>12</v>
      </c>
      <c r="B197" s="1">
        <v>964.02800000000002</v>
      </c>
      <c r="C197" s="2">
        <f t="shared" si="60"/>
        <v>0.21400000000005548</v>
      </c>
      <c r="D197" s="1">
        <v>964.24200000000008</v>
      </c>
      <c r="E197">
        <f t="shared" si="61"/>
        <v>-0.21400000000005548</v>
      </c>
      <c r="F197">
        <f t="shared" si="59"/>
        <v>-1</v>
      </c>
      <c r="G197">
        <f t="shared" si="57"/>
        <v>-2</v>
      </c>
      <c r="H197" s="8">
        <f t="shared" si="58"/>
        <v>3.7820000000000391</v>
      </c>
      <c r="I197" s="8">
        <f t="shared" si="53"/>
        <v>3.7820000000000391</v>
      </c>
      <c r="K197">
        <f t="shared" si="54"/>
        <v>3.7820000000000391</v>
      </c>
      <c r="L197">
        <f t="shared" si="55"/>
        <v>0</v>
      </c>
      <c r="M197" s="8">
        <f t="shared" si="56"/>
        <v>-8.4080000000001291</v>
      </c>
      <c r="N197" s="28" t="str">
        <f>TEXT(B197/86400,CHOOSE(MATCH(B197,{0,60,3600},1),"s ""sec""","m ""min"" s ""sec""","[h] ""hrs"" m ""min"" s ""sec"""))</f>
        <v>16 min 4 sec</v>
      </c>
      <c r="O197" s="28" t="str">
        <f>TEXT(C197/86400,CHOOSE(MATCH(C197,{0,60,3600},1),"s ""sec""","m ""min"" s ""sec""","[h] ""hrs"" m ""min"" s ""sec"""))</f>
        <v>0 sec</v>
      </c>
      <c r="P197" s="28" t="str">
        <f>TEXT(D197/86400,CHOOSE(MATCH(D197,{0,60,3600},1),"s ""sec""","m ""min"" s ""sec""","[h] ""hrs"" m ""min"" s ""sec"""))</f>
        <v>16 min 4 sec</v>
      </c>
    </row>
    <row r="198" spans="1:16" x14ac:dyDescent="0.2">
      <c r="A198" s="1" t="s">
        <v>11</v>
      </c>
      <c r="B198" s="1">
        <v>964.76399999999899</v>
      </c>
      <c r="C198" s="2">
        <f t="shared" si="60"/>
        <v>1.0059999999999718</v>
      </c>
      <c r="D198" s="1">
        <v>965.76999999999896</v>
      </c>
      <c r="E198">
        <f t="shared" si="61"/>
        <v>1.0059999999999718</v>
      </c>
      <c r="F198">
        <f t="shared" si="59"/>
        <v>1</v>
      </c>
      <c r="G198">
        <f t="shared" si="57"/>
        <v>0</v>
      </c>
      <c r="H198" s="8">
        <f t="shared" si="58"/>
        <v>0.52199999999891133</v>
      </c>
      <c r="I198" s="8">
        <f t="shared" si="53"/>
        <v>0.52199999999891133</v>
      </c>
      <c r="K198">
        <f t="shared" si="54"/>
        <v>0.52199999999891133</v>
      </c>
      <c r="L198">
        <f t="shared" si="55"/>
        <v>0</v>
      </c>
      <c r="M198" s="8">
        <f t="shared" si="56"/>
        <v>-4.5179999999990059</v>
      </c>
      <c r="N198" s="28" t="str">
        <f>TEXT(B198/86400,CHOOSE(MATCH(B198,{0,60,3600},1),"s ""sec""","m ""min"" s ""sec""","[h] ""hrs"" m ""min"" s ""sec"""))</f>
        <v>16 min 5 sec</v>
      </c>
      <c r="O198" s="28" t="str">
        <f>TEXT(C198/86400,CHOOSE(MATCH(C198,{0,60,3600},1),"s ""sec""","m ""min"" s ""sec""","[h] ""hrs"" m ""min"" s ""sec"""))</f>
        <v>1 sec</v>
      </c>
      <c r="P198" s="28" t="str">
        <f>TEXT(D198/86400,CHOOSE(MATCH(D198,{0,60,3600},1),"s ""sec""","m ""min"" s ""sec""","[h] ""hrs"" m ""min"" s ""sec"""))</f>
        <v>16 min 6 sec</v>
      </c>
    </row>
    <row r="199" spans="1:16" x14ac:dyDescent="0.2">
      <c r="A199" s="1" t="s">
        <v>11</v>
      </c>
      <c r="B199" s="1">
        <v>967.49300000000005</v>
      </c>
      <c r="C199" s="2">
        <f t="shared" si="60"/>
        <v>1.9569999999999936</v>
      </c>
      <c r="D199" s="1">
        <v>969.45</v>
      </c>
      <c r="E199">
        <f t="shared" si="61"/>
        <v>1.9569999999999936</v>
      </c>
      <c r="F199">
        <f t="shared" si="59"/>
        <v>1</v>
      </c>
      <c r="G199">
        <f t="shared" si="57"/>
        <v>2</v>
      </c>
      <c r="H199" s="8">
        <f t="shared" si="58"/>
        <v>1.7230000000010932</v>
      </c>
      <c r="I199" s="8">
        <f t="shared" si="53"/>
        <v>1.7230000000010932</v>
      </c>
      <c r="K199">
        <f t="shared" si="54"/>
        <v>1.7230000000010932</v>
      </c>
      <c r="L199">
        <f t="shared" si="55"/>
        <v>0</v>
      </c>
      <c r="M199" s="8">
        <f t="shared" si="56"/>
        <v>-3.2509999999999764</v>
      </c>
      <c r="N199" s="28" t="str">
        <f>TEXT(B199/86400,CHOOSE(MATCH(B199,{0,60,3600},1),"s ""sec""","m ""min"" s ""sec""","[h] ""hrs"" m ""min"" s ""sec"""))</f>
        <v>16 min 7 sec</v>
      </c>
      <c r="O199" s="28" t="str">
        <f>TEXT(C199/86400,CHOOSE(MATCH(C199,{0,60,3600},1),"s ""sec""","m ""min"" s ""sec""","[h] ""hrs"" m ""min"" s ""sec"""))</f>
        <v>2 sec</v>
      </c>
      <c r="P199" s="28" t="str">
        <f>TEXT(D199/86400,CHOOSE(MATCH(D199,{0,60,3600},1),"s ""sec""","m ""min"" s ""sec""","[h] ""hrs"" m ""min"" s ""sec"""))</f>
        <v>16 min 9 sec</v>
      </c>
    </row>
    <row r="200" spans="1:16" x14ac:dyDescent="0.2">
      <c r="A200" s="1" t="s">
        <v>12</v>
      </c>
      <c r="B200" s="1">
        <v>969.94500000000005</v>
      </c>
      <c r="C200" s="2">
        <f t="shared" si="60"/>
        <v>1.0670000000000073</v>
      </c>
      <c r="D200" s="1">
        <v>971.01200000000006</v>
      </c>
      <c r="E200">
        <f t="shared" si="61"/>
        <v>-1.0670000000000073</v>
      </c>
      <c r="F200">
        <f t="shared" si="59"/>
        <v>-1</v>
      </c>
      <c r="G200">
        <f t="shared" si="57"/>
        <v>0</v>
      </c>
      <c r="H200" s="8">
        <f t="shared" si="58"/>
        <v>0.49500000000000455</v>
      </c>
      <c r="I200" s="8">
        <f t="shared" si="53"/>
        <v>0.49500000000000455</v>
      </c>
      <c r="K200">
        <f t="shared" si="54"/>
        <v>0.49500000000000455</v>
      </c>
      <c r="L200">
        <f t="shared" si="55"/>
        <v>0</v>
      </c>
      <c r="M200" s="8">
        <f t="shared" si="56"/>
        <v>-4.1750000000010914</v>
      </c>
      <c r="N200" s="28" t="str">
        <f>TEXT(B200/86400,CHOOSE(MATCH(B200,{0,60,3600},1),"s ""sec""","m ""min"" s ""sec""","[h] ""hrs"" m ""min"" s ""sec"""))</f>
        <v>16 min 10 sec</v>
      </c>
      <c r="O200" s="28" t="str">
        <f>TEXT(C200/86400,CHOOSE(MATCH(C200,{0,60,3600},1),"s ""sec""","m ""min"" s ""sec""","[h] ""hrs"" m ""min"" s ""sec"""))</f>
        <v>1 sec</v>
      </c>
      <c r="P200" s="28" t="str">
        <f>TEXT(D200/86400,CHOOSE(MATCH(D200,{0,60,3600},1),"s ""sec""","m ""min"" s ""sec""","[h] ""hrs"" m ""min"" s ""sec"""))</f>
        <v>16 min 11 sec</v>
      </c>
    </row>
    <row r="201" spans="1:16" x14ac:dyDescent="0.2">
      <c r="A201" s="1" t="s">
        <v>11</v>
      </c>
      <c r="B201" s="1">
        <v>970.76099999999997</v>
      </c>
      <c r="C201" s="2">
        <f t="shared" si="60"/>
        <v>1.3179999999999836</v>
      </c>
      <c r="D201" s="1">
        <v>972.07899999999995</v>
      </c>
      <c r="E201">
        <f t="shared" si="61"/>
        <v>1.3179999999999836</v>
      </c>
      <c r="F201">
        <f t="shared" si="59"/>
        <v>1</v>
      </c>
      <c r="G201">
        <f t="shared" si="57"/>
        <v>0</v>
      </c>
      <c r="H201" s="8">
        <f t="shared" si="58"/>
        <v>-0.25100000000009004</v>
      </c>
      <c r="I201" s="8">
        <f t="shared" si="53"/>
        <v>-0.25100000000009004</v>
      </c>
      <c r="K201">
        <f t="shared" si="54"/>
        <v>0</v>
      </c>
      <c r="L201">
        <f t="shared" si="55"/>
        <v>-0.25100000000009004</v>
      </c>
      <c r="M201" s="8">
        <f t="shared" si="56"/>
        <v>-1.3109999999999218</v>
      </c>
      <c r="N201" s="28" t="str">
        <f>TEXT(B201/86400,CHOOSE(MATCH(B201,{0,60,3600},1),"s ""sec""","m ""min"" s ""sec""","[h] ""hrs"" m ""min"" s ""sec"""))</f>
        <v>16 min 11 sec</v>
      </c>
      <c r="O201" s="28" t="str">
        <f>TEXT(C201/86400,CHOOSE(MATCH(C201,{0,60,3600},1),"s ""sec""","m ""min"" s ""sec""","[h] ""hrs"" m ""min"" s ""sec"""))</f>
        <v>1 sec</v>
      </c>
      <c r="P201" s="28" t="str">
        <f>TEXT(D201/86400,CHOOSE(MATCH(D201,{0,60,3600},1),"s ""sec""","m ""min"" s ""sec""","[h] ""hrs"" m ""min"" s ""sec"""))</f>
        <v>16 min 12 sec</v>
      </c>
    </row>
    <row r="202" spans="1:16" x14ac:dyDescent="0.2">
      <c r="A202" s="1" t="s">
        <v>12</v>
      </c>
      <c r="B202" s="1">
        <v>977.06299999999999</v>
      </c>
      <c r="C202" s="2">
        <f t="shared" si="60"/>
        <v>1.19500000000005</v>
      </c>
      <c r="D202" s="1">
        <v>978.25800000000004</v>
      </c>
      <c r="E202">
        <f t="shared" si="61"/>
        <v>-1.19500000000005</v>
      </c>
      <c r="F202">
        <f t="shared" si="59"/>
        <v>-1</v>
      </c>
      <c r="G202">
        <f t="shared" si="57"/>
        <v>0</v>
      </c>
      <c r="H202" s="8">
        <f t="shared" si="58"/>
        <v>4.9840000000000373</v>
      </c>
      <c r="I202" s="8">
        <f t="shared" si="53"/>
        <v>4.9840000000000373</v>
      </c>
      <c r="K202">
        <f t="shared" si="54"/>
        <v>4.9840000000000373</v>
      </c>
      <c r="L202">
        <f t="shared" si="55"/>
        <v>0</v>
      </c>
      <c r="M202" s="8">
        <f t="shared" si="56"/>
        <v>-6.0509999999999309</v>
      </c>
      <c r="N202" s="28" t="str">
        <f>TEXT(B202/86400,CHOOSE(MATCH(B202,{0,60,3600},1),"s ""sec""","m ""min"" s ""sec""","[h] ""hrs"" m ""min"" s ""sec"""))</f>
        <v>16 min 17 sec</v>
      </c>
      <c r="O202" s="28" t="str">
        <f>TEXT(C202/86400,CHOOSE(MATCH(C202,{0,60,3600},1),"s ""sec""","m ""min"" s ""sec""","[h] ""hrs"" m ""min"" s ""sec"""))</f>
        <v>1 sec</v>
      </c>
      <c r="P202" s="28" t="str">
        <f>TEXT(D202/86400,CHOOSE(MATCH(D202,{0,60,3600},1),"s ""sec""","m ""min"" s ""sec""","[h] ""hrs"" m ""min"" s ""sec"""))</f>
        <v>16 min 18 sec</v>
      </c>
    </row>
    <row r="203" spans="1:16" x14ac:dyDescent="0.2">
      <c r="A203" s="1" t="s">
        <v>11</v>
      </c>
      <c r="B203" s="1">
        <v>983.01099999999997</v>
      </c>
      <c r="C203" s="2">
        <f t="shared" si="60"/>
        <v>0.15499999999997272</v>
      </c>
      <c r="D203" s="1">
        <v>983.16599999999994</v>
      </c>
      <c r="E203">
        <f t="shared" si="61"/>
        <v>0.15499999999997272</v>
      </c>
      <c r="F203">
        <f t="shared" si="59"/>
        <v>1</v>
      </c>
      <c r="G203">
        <f t="shared" si="57"/>
        <v>0</v>
      </c>
      <c r="H203" s="8">
        <f t="shared" si="58"/>
        <v>4.7529999999999291</v>
      </c>
      <c r="I203" s="8">
        <f t="shared" si="53"/>
        <v>4.7529999999999291</v>
      </c>
      <c r="K203">
        <f t="shared" si="54"/>
        <v>4.7529999999999291</v>
      </c>
      <c r="L203">
        <f t="shared" si="55"/>
        <v>0</v>
      </c>
      <c r="M203" s="8">
        <f t="shared" si="56"/>
        <v>-10.932000000000016</v>
      </c>
      <c r="N203" s="28" t="str">
        <f>TEXT(B203/86400,CHOOSE(MATCH(B203,{0,60,3600},1),"s ""sec""","m ""min"" s ""sec""","[h] ""hrs"" m ""min"" s ""sec"""))</f>
        <v>16 min 23 sec</v>
      </c>
      <c r="O203" s="28" t="str">
        <f>TEXT(C203/86400,CHOOSE(MATCH(C203,{0,60,3600},1),"s ""sec""","m ""min"" s ""sec""","[h] ""hrs"" m ""min"" s ""sec"""))</f>
        <v>0 sec</v>
      </c>
      <c r="P203" s="28" t="str">
        <f>TEXT(D203/86400,CHOOSE(MATCH(D203,{0,60,3600},1),"s ""sec""","m ""min"" s ""sec""","[h] ""hrs"" m ""min"" s ""sec"""))</f>
        <v>16 min 23 sec</v>
      </c>
    </row>
    <row r="204" spans="1:16" x14ac:dyDescent="0.2">
      <c r="A204" s="1" t="s">
        <v>11</v>
      </c>
      <c r="B204" s="1">
        <v>983.60299999999995</v>
      </c>
      <c r="C204" s="2">
        <f t="shared" si="60"/>
        <v>0.125</v>
      </c>
      <c r="D204" s="1">
        <v>983.72799999999995</v>
      </c>
      <c r="E204">
        <f t="shared" si="61"/>
        <v>0.125</v>
      </c>
      <c r="F204">
        <f t="shared" si="59"/>
        <v>1</v>
      </c>
      <c r="G204">
        <f t="shared" si="57"/>
        <v>2</v>
      </c>
      <c r="H204" s="8">
        <f t="shared" si="58"/>
        <v>0.43700000000001182</v>
      </c>
      <c r="I204" s="8">
        <f t="shared" si="53"/>
        <v>0.43700000000001182</v>
      </c>
      <c r="K204">
        <f t="shared" si="54"/>
        <v>0.43700000000001182</v>
      </c>
      <c r="L204">
        <f t="shared" si="55"/>
        <v>0</v>
      </c>
      <c r="M204" s="8">
        <f t="shared" si="56"/>
        <v>-5.3449999999999136</v>
      </c>
      <c r="N204" s="28" t="str">
        <f>TEXT(B204/86400,CHOOSE(MATCH(B204,{0,60,3600},1),"s ""sec""","m ""min"" s ""sec""","[h] ""hrs"" m ""min"" s ""sec"""))</f>
        <v>16 min 24 sec</v>
      </c>
      <c r="O204" s="28" t="str">
        <f>TEXT(C204/86400,CHOOSE(MATCH(C204,{0,60,3600},1),"s ""sec""","m ""min"" s ""sec""","[h] ""hrs"" m ""min"" s ""sec"""))</f>
        <v>0 sec</v>
      </c>
      <c r="P204" s="28" t="str">
        <f>TEXT(D204/86400,CHOOSE(MATCH(D204,{0,60,3600},1),"s ""sec""","m ""min"" s ""sec""","[h] ""hrs"" m ""min"" s ""sec"""))</f>
        <v>16 min 24 sec</v>
      </c>
    </row>
    <row r="205" spans="1:16" x14ac:dyDescent="0.2">
      <c r="A205" s="1" t="s">
        <v>11</v>
      </c>
      <c r="B205" s="1">
        <v>983.86500000000001</v>
      </c>
      <c r="C205" s="2">
        <f t="shared" si="60"/>
        <v>4.0370000000000346</v>
      </c>
      <c r="D205" s="1">
        <v>987.90200000000004</v>
      </c>
      <c r="E205">
        <f t="shared" si="61"/>
        <v>4.0370000000000346</v>
      </c>
      <c r="F205">
        <f t="shared" si="59"/>
        <v>1</v>
      </c>
      <c r="G205">
        <f t="shared" si="57"/>
        <v>2</v>
      </c>
      <c r="H205" s="8">
        <f t="shared" si="58"/>
        <v>0.1370000000000573</v>
      </c>
      <c r="I205" s="8">
        <f t="shared" si="53"/>
        <v>0.1370000000000573</v>
      </c>
      <c r="K205">
        <f t="shared" si="54"/>
        <v>0.1370000000000573</v>
      </c>
      <c r="L205">
        <f t="shared" si="55"/>
        <v>0</v>
      </c>
      <c r="M205" s="8">
        <f t="shared" si="56"/>
        <v>-0.69900000000006912</v>
      </c>
      <c r="N205" s="28" t="str">
        <f>TEXT(B205/86400,CHOOSE(MATCH(B205,{0,60,3600},1),"s ""sec""","m ""min"" s ""sec""","[h] ""hrs"" m ""min"" s ""sec"""))</f>
        <v>16 min 24 sec</v>
      </c>
      <c r="O205" s="28" t="str">
        <f>TEXT(C205/86400,CHOOSE(MATCH(C205,{0,60,3600},1),"s ""sec""","m ""min"" s ""sec""","[h] ""hrs"" m ""min"" s ""sec"""))</f>
        <v>4 sec</v>
      </c>
      <c r="P205" s="28" t="str">
        <f>TEXT(D205/86400,CHOOSE(MATCH(D205,{0,60,3600},1),"s ""sec""","m ""min"" s ""sec""","[h] ""hrs"" m ""min"" s ""sec"""))</f>
        <v>16 min 28 sec</v>
      </c>
    </row>
    <row r="206" spans="1:16" x14ac:dyDescent="0.2">
      <c r="A206" s="1" t="s">
        <v>12</v>
      </c>
      <c r="B206" s="1">
        <v>984.64599999999996</v>
      </c>
      <c r="C206" s="2">
        <f t="shared" si="60"/>
        <v>0.91600000000005366</v>
      </c>
      <c r="D206" s="1">
        <v>985.56200000000001</v>
      </c>
      <c r="E206">
        <f t="shared" si="61"/>
        <v>-0.91600000000005366</v>
      </c>
      <c r="F206">
        <f t="shared" si="59"/>
        <v>-1</v>
      </c>
      <c r="G206">
        <f t="shared" si="57"/>
        <v>0</v>
      </c>
      <c r="H206" s="8">
        <f t="shared" si="58"/>
        <v>-0.91600000000005366</v>
      </c>
      <c r="I206" s="8">
        <f t="shared" si="53"/>
        <v>-3.2560000000000855</v>
      </c>
      <c r="K206">
        <f t="shared" si="54"/>
        <v>0</v>
      </c>
      <c r="L206">
        <f t="shared" si="55"/>
        <v>-0.91600000000005366</v>
      </c>
      <c r="M206" s="8">
        <f t="shared" si="56"/>
        <v>-0.91800000000000637</v>
      </c>
      <c r="N206" s="28" t="str">
        <f>TEXT(B206/86400,CHOOSE(MATCH(B206,{0,60,3600},1),"s ""sec""","m ""min"" s ""sec""","[h] ""hrs"" m ""min"" s ""sec"""))</f>
        <v>16 min 25 sec</v>
      </c>
      <c r="O206" s="28" t="str">
        <f>TEXT(C206/86400,CHOOSE(MATCH(C206,{0,60,3600},1),"s ""sec""","m ""min"" s ""sec""","[h] ""hrs"" m ""min"" s ""sec"""))</f>
        <v>1 sec</v>
      </c>
      <c r="P206" s="28" t="str">
        <f>TEXT(D206/86400,CHOOSE(MATCH(D206,{0,60,3600},1),"s ""sec""","m ""min"" s ""sec""","[h] ""hrs"" m ""min"" s ""sec"""))</f>
        <v>16 min 26 sec</v>
      </c>
    </row>
    <row r="207" spans="1:16" x14ac:dyDescent="0.2">
      <c r="A207" s="1" t="s">
        <v>12</v>
      </c>
      <c r="B207" s="1">
        <v>989.01199999999994</v>
      </c>
      <c r="C207" s="2">
        <f t="shared" si="60"/>
        <v>0.15700000000003911</v>
      </c>
      <c r="D207" s="1">
        <v>989.16899999999998</v>
      </c>
      <c r="E207">
        <f t="shared" si="61"/>
        <v>-0.15700000000003911</v>
      </c>
      <c r="F207">
        <f t="shared" si="59"/>
        <v>-1</v>
      </c>
      <c r="G207">
        <f t="shared" si="57"/>
        <v>-2</v>
      </c>
      <c r="H207" s="8">
        <f t="shared" si="58"/>
        <v>3.4499999999999318</v>
      </c>
      <c r="I207" s="8">
        <f t="shared" si="53"/>
        <v>3.4499999999999318</v>
      </c>
      <c r="K207">
        <f t="shared" si="54"/>
        <v>3.4499999999999318</v>
      </c>
      <c r="L207">
        <f t="shared" si="55"/>
        <v>0</v>
      </c>
      <c r="M207" s="8">
        <f t="shared" si="56"/>
        <v>-1.1099999999999</v>
      </c>
      <c r="N207" s="28" t="str">
        <f>TEXT(B207/86400,CHOOSE(MATCH(B207,{0,60,3600},1),"s ""sec""","m ""min"" s ""sec""","[h] ""hrs"" m ""min"" s ""sec"""))</f>
        <v>16 min 29 sec</v>
      </c>
      <c r="O207" s="28" t="str">
        <f>TEXT(C207/86400,CHOOSE(MATCH(C207,{0,60,3600},1),"s ""sec""","m ""min"" s ""sec""","[h] ""hrs"" m ""min"" s ""sec"""))</f>
        <v>0 sec</v>
      </c>
      <c r="P207" s="28" t="str">
        <f>TEXT(D207/86400,CHOOSE(MATCH(D207,{0,60,3600},1),"s ""sec""","m ""min"" s ""sec""","[h] ""hrs"" m ""min"" s ""sec"""))</f>
        <v>16 min 29 sec</v>
      </c>
    </row>
    <row r="208" spans="1:16" x14ac:dyDescent="0.2">
      <c r="A208" s="1" t="s">
        <v>12</v>
      </c>
      <c r="B208" s="1">
        <v>991.27099999999996</v>
      </c>
      <c r="C208" s="2">
        <f t="shared" si="60"/>
        <v>1.7210000000000036</v>
      </c>
      <c r="D208" s="1">
        <v>992.99199999999996</v>
      </c>
      <c r="E208">
        <f t="shared" si="61"/>
        <v>-1.7210000000000036</v>
      </c>
      <c r="F208">
        <f t="shared" si="59"/>
        <v>-1</v>
      </c>
      <c r="G208">
        <f t="shared" si="57"/>
        <v>-2</v>
      </c>
      <c r="H208" s="8">
        <f t="shared" si="58"/>
        <v>2.1019999999999754</v>
      </c>
      <c r="I208" s="8">
        <f t="shared" si="53"/>
        <v>2.1019999999999754</v>
      </c>
      <c r="K208">
        <f t="shared" si="54"/>
        <v>2.1019999999999754</v>
      </c>
      <c r="L208">
        <f t="shared" si="55"/>
        <v>0</v>
      </c>
      <c r="M208" s="8">
        <f t="shared" si="56"/>
        <v>-5.7089999999999463</v>
      </c>
      <c r="N208" s="28" t="str">
        <f>TEXT(B208/86400,CHOOSE(MATCH(B208,{0,60,3600},1),"s ""sec""","m ""min"" s ""sec""","[h] ""hrs"" m ""min"" s ""sec"""))</f>
        <v>16 min 31 sec</v>
      </c>
      <c r="O208" s="28" t="str">
        <f>TEXT(C208/86400,CHOOSE(MATCH(C208,{0,60,3600},1),"s ""sec""","m ""min"" s ""sec""","[h] ""hrs"" m ""min"" s ""sec"""))</f>
        <v>2 sec</v>
      </c>
      <c r="P208" s="28" t="str">
        <f>TEXT(D208/86400,CHOOSE(MATCH(D208,{0,60,3600},1),"s ""sec""","m ""min"" s ""sec""","[h] ""hrs"" m ""min"" s ""sec"""))</f>
        <v>16 min 33 sec</v>
      </c>
    </row>
    <row r="209" spans="1:16" x14ac:dyDescent="0.2">
      <c r="A209" s="1" t="s">
        <v>11</v>
      </c>
      <c r="B209" s="1">
        <v>991.51099999999997</v>
      </c>
      <c r="C209" s="2">
        <f t="shared" si="60"/>
        <v>1.75</v>
      </c>
      <c r="D209" s="1">
        <v>993.26099999999997</v>
      </c>
      <c r="E209">
        <f t="shared" si="61"/>
        <v>1.75</v>
      </c>
      <c r="F209">
        <f t="shared" si="59"/>
        <v>1</v>
      </c>
      <c r="G209">
        <f t="shared" si="57"/>
        <v>0</v>
      </c>
      <c r="H209" s="8">
        <f t="shared" si="58"/>
        <v>-1.4809999999999945</v>
      </c>
      <c r="I209" s="8">
        <f t="shared" si="53"/>
        <v>-1.4809999999999945</v>
      </c>
      <c r="K209">
        <f t="shared" si="54"/>
        <v>0</v>
      </c>
      <c r="L209">
        <f t="shared" si="55"/>
        <v>-1.4809999999999945</v>
      </c>
      <c r="M209" s="8">
        <f t="shared" si="56"/>
        <v>-2.3419999999999845</v>
      </c>
      <c r="N209" s="28" t="str">
        <f>TEXT(B209/86400,CHOOSE(MATCH(B209,{0,60,3600},1),"s ""sec""","m ""min"" s ""sec""","[h] ""hrs"" m ""min"" s ""sec"""))</f>
        <v>16 min 32 sec</v>
      </c>
      <c r="O209" s="28" t="str">
        <f>TEXT(C209/86400,CHOOSE(MATCH(C209,{0,60,3600},1),"s ""sec""","m ""min"" s ""sec""","[h] ""hrs"" m ""min"" s ""sec"""))</f>
        <v>2 sec</v>
      </c>
      <c r="P209" s="28" t="str">
        <f>TEXT(D209/86400,CHOOSE(MATCH(D209,{0,60,3600},1),"s ""sec""","m ""min"" s ""sec""","[h] ""hrs"" m ""min"" s ""sec"""))</f>
        <v>16 min 33 sec</v>
      </c>
    </row>
    <row r="210" spans="1:16" x14ac:dyDescent="0.2">
      <c r="A210" s="1" t="s">
        <v>11</v>
      </c>
      <c r="B210" s="1">
        <v>993.63899999999899</v>
      </c>
      <c r="C210" s="2">
        <f t="shared" si="60"/>
        <v>2.8650000000000091</v>
      </c>
      <c r="D210" s="1">
        <v>996.503999999999</v>
      </c>
      <c r="E210">
        <f t="shared" si="61"/>
        <v>2.8650000000000091</v>
      </c>
      <c r="F210">
        <f t="shared" si="59"/>
        <v>1</v>
      </c>
      <c r="G210">
        <f t="shared" si="57"/>
        <v>2</v>
      </c>
      <c r="H210" s="8">
        <f t="shared" si="58"/>
        <v>0.37799999999901956</v>
      </c>
      <c r="I210" s="8">
        <f t="shared" si="53"/>
        <v>0.37799999999901956</v>
      </c>
      <c r="K210">
        <f t="shared" si="54"/>
        <v>0.37799999999901956</v>
      </c>
      <c r="L210">
        <f t="shared" si="55"/>
        <v>0</v>
      </c>
      <c r="M210" s="8">
        <f t="shared" si="56"/>
        <v>-0.64699999999902502</v>
      </c>
      <c r="N210" s="28" t="str">
        <f>TEXT(B210/86400,CHOOSE(MATCH(B210,{0,60,3600},1),"s ""sec""","m ""min"" s ""sec""","[h] ""hrs"" m ""min"" s ""sec"""))</f>
        <v>16 min 34 sec</v>
      </c>
      <c r="O210" s="28" t="str">
        <f>TEXT(C210/86400,CHOOSE(MATCH(C210,{0,60,3600},1),"s ""sec""","m ""min"" s ""sec""","[h] ""hrs"" m ""min"" s ""sec"""))</f>
        <v>3 sec</v>
      </c>
      <c r="P210" s="28" t="str">
        <f>TEXT(D210/86400,CHOOSE(MATCH(D210,{0,60,3600},1),"s ""sec""","m ""min"" s ""sec""","[h] ""hrs"" m ""min"" s ""sec"""))</f>
        <v>16 min 37 sec</v>
      </c>
    </row>
    <row r="211" spans="1:16" x14ac:dyDescent="0.2">
      <c r="A211" s="1" t="s">
        <v>12</v>
      </c>
      <c r="B211" s="1">
        <v>993.673</v>
      </c>
      <c r="C211" s="2">
        <f t="shared" si="60"/>
        <v>0.33900000000005548</v>
      </c>
      <c r="D211" s="1">
        <v>994.01200000000006</v>
      </c>
      <c r="E211">
        <f t="shared" si="61"/>
        <v>-0.33900000000005548</v>
      </c>
      <c r="F211">
        <f t="shared" si="59"/>
        <v>-1</v>
      </c>
      <c r="G211">
        <f t="shared" si="57"/>
        <v>0</v>
      </c>
      <c r="H211" s="8">
        <f t="shared" si="58"/>
        <v>-0.33900000000005548</v>
      </c>
      <c r="I211" s="8">
        <f t="shared" si="53"/>
        <v>-2.8309999999989941</v>
      </c>
      <c r="K211">
        <f t="shared" si="54"/>
        <v>0</v>
      </c>
      <c r="L211">
        <f t="shared" si="55"/>
        <v>-0.33900000000005548</v>
      </c>
      <c r="M211" s="8">
        <f t="shared" si="56"/>
        <v>-0.41200000000003456</v>
      </c>
      <c r="N211" s="28" t="str">
        <f>TEXT(B211/86400,CHOOSE(MATCH(B211,{0,60,3600},1),"s ""sec""","m ""min"" s ""sec""","[h] ""hrs"" m ""min"" s ""sec"""))</f>
        <v>16 min 34 sec</v>
      </c>
      <c r="O211" s="28" t="str">
        <f>TEXT(C211/86400,CHOOSE(MATCH(C211,{0,60,3600},1),"s ""sec""","m ""min"" s ""sec""","[h] ""hrs"" m ""min"" s ""sec"""))</f>
        <v>0 sec</v>
      </c>
      <c r="P211" s="28" t="str">
        <f>TEXT(D211/86400,CHOOSE(MATCH(D211,{0,60,3600},1),"s ""sec""","m ""min"" s ""sec""","[h] ""hrs"" m ""min"" s ""sec"""))</f>
        <v>16 min 34 sec</v>
      </c>
    </row>
    <row r="212" spans="1:16" x14ac:dyDescent="0.2">
      <c r="A212" s="1" t="s">
        <v>11</v>
      </c>
      <c r="B212" s="1">
        <v>997.23</v>
      </c>
      <c r="C212" s="2">
        <f t="shared" si="60"/>
        <v>0.99900000000002365</v>
      </c>
      <c r="D212" s="1">
        <v>998.22900000000004</v>
      </c>
      <c r="E212">
        <f t="shared" si="61"/>
        <v>0.99900000000002365</v>
      </c>
      <c r="F212">
        <f t="shared" si="59"/>
        <v>1</v>
      </c>
      <c r="G212">
        <f t="shared" si="57"/>
        <v>0</v>
      </c>
      <c r="H212" s="8">
        <f t="shared" si="58"/>
        <v>3.2179999999999609</v>
      </c>
      <c r="I212" s="8">
        <f t="shared" si="53"/>
        <v>3.2179999999999609</v>
      </c>
      <c r="K212">
        <f t="shared" si="54"/>
        <v>3.2179999999999609</v>
      </c>
      <c r="L212">
        <f t="shared" si="55"/>
        <v>0</v>
      </c>
      <c r="M212" s="8">
        <f t="shared" si="56"/>
        <v>-0.72600000000102227</v>
      </c>
      <c r="N212" s="28" t="str">
        <f>TEXT(B212/86400,CHOOSE(MATCH(B212,{0,60,3600},1),"s ""sec""","m ""min"" s ""sec""","[h] ""hrs"" m ""min"" s ""sec"""))</f>
        <v>16 min 37 sec</v>
      </c>
      <c r="O212" s="28" t="str">
        <f>TEXT(C212/86400,CHOOSE(MATCH(C212,{0,60,3600},1),"s ""sec""","m ""min"" s ""sec""","[h] ""hrs"" m ""min"" s ""sec"""))</f>
        <v>1 sec</v>
      </c>
      <c r="P212" s="28" t="str">
        <f>TEXT(D212/86400,CHOOSE(MATCH(D212,{0,60,3600},1),"s ""sec""","m ""min"" s ""sec""","[h] ""hrs"" m ""min"" s ""sec"""))</f>
        <v>16 min 38 sec</v>
      </c>
    </row>
    <row r="213" spans="1:16" x14ac:dyDescent="0.2">
      <c r="A213" s="1" t="s">
        <v>12</v>
      </c>
      <c r="B213" s="1">
        <v>997.572</v>
      </c>
      <c r="C213" s="2">
        <f t="shared" si="60"/>
        <v>0.20799999999996999</v>
      </c>
      <c r="D213" s="1">
        <v>997.78</v>
      </c>
      <c r="E213">
        <f t="shared" si="61"/>
        <v>-0.20799999999996999</v>
      </c>
      <c r="F213">
        <f t="shared" si="59"/>
        <v>-1</v>
      </c>
      <c r="G213">
        <f t="shared" si="57"/>
        <v>0</v>
      </c>
      <c r="H213" s="8">
        <f t="shared" si="58"/>
        <v>-0.20799999999996999</v>
      </c>
      <c r="I213" s="8">
        <f t="shared" si="53"/>
        <v>-0.65700000000003911</v>
      </c>
      <c r="K213">
        <f t="shared" si="54"/>
        <v>0</v>
      </c>
      <c r="L213">
        <f t="shared" si="55"/>
        <v>-0.20799999999996999</v>
      </c>
      <c r="M213" s="8">
        <f t="shared" si="56"/>
        <v>-3.5599999999999454</v>
      </c>
      <c r="N213" s="28" t="str">
        <f>TEXT(B213/86400,CHOOSE(MATCH(B213,{0,60,3600},1),"s ""sec""","m ""min"" s ""sec""","[h] ""hrs"" m ""min"" s ""sec"""))</f>
        <v>16 min 38 sec</v>
      </c>
      <c r="O213" s="28" t="str">
        <f>TEXT(C213/86400,CHOOSE(MATCH(C213,{0,60,3600},1),"s ""sec""","m ""min"" s ""sec""","[h] ""hrs"" m ""min"" s ""sec"""))</f>
        <v>0 sec</v>
      </c>
      <c r="P213" s="28" t="str">
        <f>TEXT(D213/86400,CHOOSE(MATCH(D213,{0,60,3600},1),"s ""sec""","m ""min"" s ""sec""","[h] ""hrs"" m ""min"" s ""sec"""))</f>
        <v>16 min 38 sec</v>
      </c>
    </row>
    <row r="214" spans="1:16" x14ac:dyDescent="0.2">
      <c r="A214" s="1" t="s">
        <v>11</v>
      </c>
      <c r="B214" s="1">
        <v>997.95500000000004</v>
      </c>
      <c r="C214" s="2">
        <f t="shared" si="60"/>
        <v>0.20799999999996999</v>
      </c>
      <c r="D214" s="1">
        <v>998.16300000000001</v>
      </c>
      <c r="E214">
        <f t="shared" si="61"/>
        <v>0.20799999999996999</v>
      </c>
      <c r="F214">
        <f t="shared" si="59"/>
        <v>1</v>
      </c>
      <c r="G214">
        <f t="shared" si="57"/>
        <v>0</v>
      </c>
      <c r="H214" s="8">
        <f t="shared" si="58"/>
        <v>0.17500000000006821</v>
      </c>
      <c r="I214" s="8">
        <f t="shared" si="53"/>
        <v>0.17500000000006821</v>
      </c>
      <c r="K214">
        <f t="shared" si="54"/>
        <v>0.17500000000006821</v>
      </c>
      <c r="L214">
        <f t="shared" si="55"/>
        <v>0</v>
      </c>
      <c r="M214" s="8">
        <f t="shared" si="56"/>
        <v>0.27400000000000091</v>
      </c>
      <c r="N214" s="28" t="str">
        <f>TEXT(B214/86400,CHOOSE(MATCH(B214,{0,60,3600},1),"s ""sec""","m ""min"" s ""sec""","[h] ""hrs"" m ""min"" s ""sec"""))</f>
        <v>16 min 38 sec</v>
      </c>
      <c r="O214" s="28" t="str">
        <f>TEXT(C214/86400,CHOOSE(MATCH(C214,{0,60,3600},1),"s ""sec""","m ""min"" s ""sec""","[h] ""hrs"" m ""min"" s ""sec"""))</f>
        <v>0 sec</v>
      </c>
      <c r="P214" s="28" t="str">
        <f>TEXT(D214/86400,CHOOSE(MATCH(D214,{0,60,3600},1),"s ""sec""","m ""min"" s ""sec""","[h] ""hrs"" m ""min"" s ""sec"""))</f>
        <v>16 min 38 sec</v>
      </c>
    </row>
    <row r="215" spans="1:16" x14ac:dyDescent="0.2">
      <c r="A215" s="1" t="s">
        <v>12</v>
      </c>
      <c r="B215" s="1">
        <v>997.99300000000005</v>
      </c>
      <c r="C215" s="2">
        <f t="shared" si="60"/>
        <v>1.4429999999999836</v>
      </c>
      <c r="D215" s="1">
        <v>999.43600000000004</v>
      </c>
      <c r="E215">
        <f t="shared" si="61"/>
        <v>-1.4429999999999836</v>
      </c>
      <c r="F215">
        <f t="shared" si="59"/>
        <v>-1</v>
      </c>
      <c r="G215">
        <f t="shared" si="57"/>
        <v>0</v>
      </c>
      <c r="H215" s="8">
        <f t="shared" si="58"/>
        <v>-0.16999999999995907</v>
      </c>
      <c r="I215" s="8">
        <f t="shared" si="53"/>
        <v>-0.16999999999995907</v>
      </c>
      <c r="K215">
        <f t="shared" si="54"/>
        <v>0</v>
      </c>
      <c r="L215">
        <f t="shared" si="55"/>
        <v>-0.16999999999995907</v>
      </c>
      <c r="M215" s="8">
        <f t="shared" si="56"/>
        <v>-0.21300000000007913</v>
      </c>
      <c r="N215" s="28" t="str">
        <f>TEXT(B215/86400,CHOOSE(MATCH(B215,{0,60,3600},1),"s ""sec""","m ""min"" s ""sec""","[h] ""hrs"" m ""min"" s ""sec"""))</f>
        <v>16 min 38 sec</v>
      </c>
      <c r="O215" s="28" t="str">
        <f>TEXT(C215/86400,CHOOSE(MATCH(C215,{0,60,3600},1),"s ""sec""","m ""min"" s ""sec""","[h] ""hrs"" m ""min"" s ""sec"""))</f>
        <v>1 sec</v>
      </c>
      <c r="P215" s="28" t="str">
        <f>TEXT(D215/86400,CHOOSE(MATCH(D215,{0,60,3600},1),"s ""sec""","m ""min"" s ""sec""","[h] ""hrs"" m ""min"" s ""sec"""))</f>
        <v>16 min 39 sec</v>
      </c>
    </row>
    <row r="216" spans="1:16" x14ac:dyDescent="0.2">
      <c r="A216" s="1" t="s">
        <v>11</v>
      </c>
      <c r="B216" s="1">
        <v>999.93499999999995</v>
      </c>
      <c r="C216" s="2">
        <f t="shared" si="60"/>
        <v>3.0579999999999927</v>
      </c>
      <c r="D216" s="1">
        <v>1002.9929999999999</v>
      </c>
      <c r="E216">
        <f t="shared" si="61"/>
        <v>3.0579999999999927</v>
      </c>
      <c r="F216">
        <f t="shared" si="59"/>
        <v>1</v>
      </c>
      <c r="G216">
        <f t="shared" si="57"/>
        <v>0</v>
      </c>
      <c r="H216" s="8">
        <f t="shared" si="58"/>
        <v>0.49899999999990996</v>
      </c>
      <c r="I216" s="8">
        <f t="shared" si="53"/>
        <v>0.49899999999990996</v>
      </c>
      <c r="K216">
        <f t="shared" si="54"/>
        <v>0.49899999999990996</v>
      </c>
      <c r="L216">
        <f t="shared" si="55"/>
        <v>0</v>
      </c>
      <c r="M216" s="8">
        <f t="shared" si="56"/>
        <v>-1.7719999999999345</v>
      </c>
      <c r="N216" s="28" t="str">
        <f>TEXT(B216/86400,CHOOSE(MATCH(B216,{0,60,3600},1),"s ""sec""","m ""min"" s ""sec""","[h] ""hrs"" m ""min"" s ""sec"""))</f>
        <v>16 min 40 sec</v>
      </c>
      <c r="O216" s="28" t="str">
        <f>TEXT(C216/86400,CHOOSE(MATCH(C216,{0,60,3600},1),"s ""sec""","m ""min"" s ""sec""","[h] ""hrs"" m ""min"" s ""sec"""))</f>
        <v>3 sec</v>
      </c>
      <c r="P216" s="28" t="str">
        <f>TEXT(D216/86400,CHOOSE(MATCH(D216,{0,60,3600},1),"s ""sec""","m ""min"" s ""sec""","[h] ""hrs"" m ""min"" s ""sec"""))</f>
        <v>16 min 43 sec</v>
      </c>
    </row>
    <row r="217" spans="1:16" x14ac:dyDescent="0.2">
      <c r="A217" s="1" t="s">
        <v>12</v>
      </c>
      <c r="B217" s="1">
        <v>1002.9930000000001</v>
      </c>
      <c r="C217" s="2">
        <f t="shared" si="60"/>
        <v>2.4990000000000236</v>
      </c>
      <c r="D217" s="1">
        <v>1005.4920000000001</v>
      </c>
      <c r="E217">
        <f t="shared" si="61"/>
        <v>-2.4990000000000236</v>
      </c>
      <c r="F217">
        <f t="shared" si="59"/>
        <v>-1</v>
      </c>
      <c r="G217">
        <f t="shared" si="57"/>
        <v>0</v>
      </c>
      <c r="H217" s="8">
        <f t="shared" si="58"/>
        <v>1.1368683772161603E-13</v>
      </c>
      <c r="I217" s="8">
        <f t="shared" si="53"/>
        <v>0</v>
      </c>
      <c r="K217">
        <f t="shared" si="54"/>
        <v>1.1368683772161603E-13</v>
      </c>
      <c r="L217">
        <f t="shared" si="55"/>
        <v>0</v>
      </c>
      <c r="M217" s="8">
        <f t="shared" si="56"/>
        <v>-3.5570000000000164</v>
      </c>
      <c r="N217" s="28" t="str">
        <f>TEXT(B217/86400,CHOOSE(MATCH(B217,{0,60,3600},1),"s ""sec""","m ""min"" s ""sec""","[h] ""hrs"" m ""min"" s ""sec"""))</f>
        <v>16 min 43 sec</v>
      </c>
      <c r="O217" s="28" t="str">
        <f>TEXT(C217/86400,CHOOSE(MATCH(C217,{0,60,3600},1),"s ""sec""","m ""min"" s ""sec""","[h] ""hrs"" m ""min"" s ""sec"""))</f>
        <v>2 sec</v>
      </c>
      <c r="P217" s="28" t="str">
        <f>TEXT(D217/86400,CHOOSE(MATCH(D217,{0,60,3600},1),"s ""sec""","m ""min"" s ""sec""","[h] ""hrs"" m ""min"" s ""sec"""))</f>
        <v>16 min 45 sec</v>
      </c>
    </row>
    <row r="218" spans="1:16" x14ac:dyDescent="0.2">
      <c r="A218" s="1" t="s">
        <v>11</v>
      </c>
      <c r="B218" s="1">
        <v>1003.801</v>
      </c>
      <c r="C218" s="2">
        <f t="shared" si="60"/>
        <v>0.25</v>
      </c>
      <c r="D218" s="1">
        <v>1004.051</v>
      </c>
      <c r="E218">
        <f t="shared" si="61"/>
        <v>0.25</v>
      </c>
      <c r="F218">
        <f t="shared" si="59"/>
        <v>1</v>
      </c>
      <c r="G218">
        <f t="shared" si="57"/>
        <v>0</v>
      </c>
      <c r="H218" s="8">
        <f t="shared" si="58"/>
        <v>-0.25</v>
      </c>
      <c r="I218" s="8">
        <f t="shared" si="53"/>
        <v>-1.6910000000000309</v>
      </c>
      <c r="K218">
        <f t="shared" si="54"/>
        <v>0</v>
      </c>
      <c r="L218">
        <f t="shared" si="55"/>
        <v>-0.25</v>
      </c>
      <c r="M218" s="8">
        <f t="shared" si="56"/>
        <v>-0.80800000000010641</v>
      </c>
      <c r="N218" s="28" t="str">
        <f>TEXT(B218/86400,CHOOSE(MATCH(B218,{0,60,3600},1),"s ""sec""","m ""min"" s ""sec""","[h] ""hrs"" m ""min"" s ""sec"""))</f>
        <v>16 min 44 sec</v>
      </c>
      <c r="O218" s="28" t="str">
        <f>TEXT(C218/86400,CHOOSE(MATCH(C218,{0,60,3600},1),"s ""sec""","m ""min"" s ""sec""","[h] ""hrs"" m ""min"" s ""sec"""))</f>
        <v>0 sec</v>
      </c>
      <c r="P218" s="28" t="str">
        <f>TEXT(D218/86400,CHOOSE(MATCH(D218,{0,60,3600},1),"s ""sec""","m ""min"" s ""sec""","[h] ""hrs"" m ""min"" s ""sec"""))</f>
        <v>16 min 44 sec</v>
      </c>
    </row>
    <row r="219" spans="1:16" x14ac:dyDescent="0.2">
      <c r="A219" s="1" t="s">
        <v>11</v>
      </c>
      <c r="B219" s="1">
        <v>1005.51</v>
      </c>
      <c r="C219" s="2">
        <f t="shared" si="60"/>
        <v>2.6269999999999527</v>
      </c>
      <c r="D219" s="1">
        <v>1008.1369999999999</v>
      </c>
      <c r="E219">
        <f t="shared" si="61"/>
        <v>2.6269999999999527</v>
      </c>
      <c r="F219">
        <f t="shared" si="59"/>
        <v>1</v>
      </c>
      <c r="G219">
        <f t="shared" si="57"/>
        <v>2</v>
      </c>
      <c r="H219" s="8">
        <f t="shared" si="58"/>
        <v>1.4589999999999463</v>
      </c>
      <c r="I219" s="8">
        <f t="shared" si="53"/>
        <v>1.4589999999999463</v>
      </c>
      <c r="K219">
        <f t="shared" si="54"/>
        <v>1.4589999999999463</v>
      </c>
      <c r="L219">
        <f t="shared" si="55"/>
        <v>0</v>
      </c>
      <c r="M219" s="8">
        <f t="shared" si="56"/>
        <v>-1.7999999999915417E-2</v>
      </c>
      <c r="N219" s="28" t="str">
        <f>TEXT(B219/86400,CHOOSE(MATCH(B219,{0,60,3600},1),"s ""sec""","m ""min"" s ""sec""","[h] ""hrs"" m ""min"" s ""sec"""))</f>
        <v>16 min 46 sec</v>
      </c>
      <c r="O219" s="28" t="str">
        <f>TEXT(C219/86400,CHOOSE(MATCH(C219,{0,60,3600},1),"s ""sec""","m ""min"" s ""sec""","[h] ""hrs"" m ""min"" s ""sec"""))</f>
        <v>3 sec</v>
      </c>
      <c r="P219" s="28" t="str">
        <f>TEXT(D219/86400,CHOOSE(MATCH(D219,{0,60,3600},1),"s ""sec""","m ""min"" s ""sec""","[h] ""hrs"" m ""min"" s ""sec"""))</f>
        <v>16 min 48 sec</v>
      </c>
    </row>
    <row r="220" spans="1:16" x14ac:dyDescent="0.2">
      <c r="A220" s="1" t="s">
        <v>12</v>
      </c>
      <c r="B220" s="1">
        <v>1007.441</v>
      </c>
      <c r="C220" s="2">
        <f t="shared" si="60"/>
        <v>0.53800000000001091</v>
      </c>
      <c r="D220" s="1">
        <v>1007.979</v>
      </c>
      <c r="E220">
        <f t="shared" si="61"/>
        <v>-0.53800000000001091</v>
      </c>
      <c r="F220">
        <f t="shared" si="59"/>
        <v>-1</v>
      </c>
      <c r="G220">
        <f t="shared" si="57"/>
        <v>0</v>
      </c>
      <c r="H220" s="8">
        <f t="shared" si="58"/>
        <v>-0.53800000000001091</v>
      </c>
      <c r="I220" s="8">
        <f t="shared" si="53"/>
        <v>-0.69599999999991269</v>
      </c>
      <c r="K220">
        <f t="shared" si="54"/>
        <v>0</v>
      </c>
      <c r="L220">
        <f t="shared" si="55"/>
        <v>-0.53800000000001091</v>
      </c>
      <c r="M220" s="8">
        <f t="shared" si="56"/>
        <v>-3.3899999999999864</v>
      </c>
      <c r="N220" s="28" t="str">
        <f>TEXT(B220/86400,CHOOSE(MATCH(B220,{0,60,3600},1),"s ""sec""","m ""min"" s ""sec""","[h] ""hrs"" m ""min"" s ""sec"""))</f>
        <v>16 min 47 sec</v>
      </c>
      <c r="O220" s="28" t="str">
        <f>TEXT(C220/86400,CHOOSE(MATCH(C220,{0,60,3600},1),"s ""sec""","m ""min"" s ""sec""","[h] ""hrs"" m ""min"" s ""sec"""))</f>
        <v>1 sec</v>
      </c>
      <c r="P220" s="28" t="str">
        <f>TEXT(D220/86400,CHOOSE(MATCH(D220,{0,60,3600},1),"s ""sec""","m ""min"" s ""sec""","[h] ""hrs"" m ""min"" s ""sec"""))</f>
        <v>16 min 48 sec</v>
      </c>
    </row>
    <row r="221" spans="1:16" x14ac:dyDescent="0.2">
      <c r="A221" s="1" t="s">
        <v>11</v>
      </c>
      <c r="B221" s="1">
        <v>1008.526</v>
      </c>
      <c r="C221" s="2">
        <f t="shared" si="60"/>
        <v>4.0919999999999845</v>
      </c>
      <c r="D221" s="1">
        <v>1012.6179999999999</v>
      </c>
      <c r="E221">
        <f t="shared" si="61"/>
        <v>4.0919999999999845</v>
      </c>
      <c r="F221">
        <f t="shared" si="59"/>
        <v>1</v>
      </c>
      <c r="G221">
        <f t="shared" si="57"/>
        <v>0</v>
      </c>
      <c r="H221" s="8">
        <f t="shared" si="58"/>
        <v>0.54699999999991178</v>
      </c>
      <c r="I221" s="8">
        <f t="shared" si="53"/>
        <v>0.54699999999991178</v>
      </c>
      <c r="K221">
        <f t="shared" si="54"/>
        <v>0.54699999999991178</v>
      </c>
      <c r="L221">
        <f t="shared" si="55"/>
        <v>0</v>
      </c>
      <c r="M221" s="8">
        <f t="shared" si="56"/>
        <v>-0.38900000000001</v>
      </c>
      <c r="N221" s="28" t="str">
        <f>TEXT(B221/86400,CHOOSE(MATCH(B221,{0,60,3600},1),"s ""sec""","m ""min"" s ""sec""","[h] ""hrs"" m ""min"" s ""sec"""))</f>
        <v>16 min 49 sec</v>
      </c>
      <c r="O221" s="28" t="str">
        <f>TEXT(C221/86400,CHOOSE(MATCH(C221,{0,60,3600},1),"s ""sec""","m ""min"" s ""sec""","[h] ""hrs"" m ""min"" s ""sec"""))</f>
        <v>4 sec</v>
      </c>
      <c r="P221" s="28" t="str">
        <f>TEXT(D221/86400,CHOOSE(MATCH(D221,{0,60,3600},1),"s ""sec""","m ""min"" s ""sec""","[h] ""hrs"" m ""min"" s ""sec"""))</f>
        <v>16 min 53 sec</v>
      </c>
    </row>
    <row r="222" spans="1:16" x14ac:dyDescent="0.2">
      <c r="A222" s="1" t="s">
        <v>11</v>
      </c>
      <c r="B222" s="1">
        <v>1011.992</v>
      </c>
      <c r="C222" s="2">
        <f t="shared" si="60"/>
        <v>0.61400000000003274</v>
      </c>
      <c r="D222" s="1">
        <v>1012.606</v>
      </c>
      <c r="E222">
        <f t="shared" si="61"/>
        <v>0.61400000000003274</v>
      </c>
      <c r="F222">
        <f t="shared" si="59"/>
        <v>1</v>
      </c>
      <c r="G222">
        <f t="shared" si="57"/>
        <v>2</v>
      </c>
      <c r="H222" s="8">
        <f t="shared" si="58"/>
        <v>-0.61400000000003274</v>
      </c>
      <c r="I222" s="8">
        <f t="shared" si="53"/>
        <v>-0.62599999999997635</v>
      </c>
      <c r="K222">
        <f t="shared" si="54"/>
        <v>0</v>
      </c>
      <c r="L222">
        <f t="shared" si="55"/>
        <v>-0.61400000000003274</v>
      </c>
      <c r="M222" s="8">
        <f t="shared" si="56"/>
        <v>-4.01299999999992</v>
      </c>
      <c r="N222" s="28" t="str">
        <f>TEXT(B222/86400,CHOOSE(MATCH(B222,{0,60,3600},1),"s ""sec""","m ""min"" s ""sec""","[h] ""hrs"" m ""min"" s ""sec"""))</f>
        <v>16 min 52 sec</v>
      </c>
      <c r="O222" s="28" t="str">
        <f>TEXT(C222/86400,CHOOSE(MATCH(C222,{0,60,3600},1),"s ""sec""","m ""min"" s ""sec""","[h] ""hrs"" m ""min"" s ""sec"""))</f>
        <v>1 sec</v>
      </c>
      <c r="P222" s="28" t="str">
        <f>TEXT(D222/86400,CHOOSE(MATCH(D222,{0,60,3600},1),"s ""sec""","m ""min"" s ""sec""","[h] ""hrs"" m ""min"" s ""sec"""))</f>
        <v>16 min 53 sec</v>
      </c>
    </row>
    <row r="223" spans="1:16" x14ac:dyDescent="0.2">
      <c r="A223" s="1" t="s">
        <v>11</v>
      </c>
      <c r="B223" s="1">
        <v>1013.511</v>
      </c>
      <c r="C223" s="2">
        <f t="shared" si="60"/>
        <v>2.3840000000000146</v>
      </c>
      <c r="D223" s="1">
        <v>1015.895</v>
      </c>
      <c r="E223">
        <f t="shared" si="61"/>
        <v>2.3840000000000146</v>
      </c>
      <c r="F223">
        <f t="shared" si="59"/>
        <v>1</v>
      </c>
      <c r="G223">
        <f t="shared" si="57"/>
        <v>2</v>
      </c>
      <c r="H223" s="8">
        <f t="shared" si="58"/>
        <v>0.90499999999997272</v>
      </c>
      <c r="I223" s="8">
        <f t="shared" si="53"/>
        <v>0.90499999999997272</v>
      </c>
      <c r="K223">
        <f t="shared" si="54"/>
        <v>0.90499999999997272</v>
      </c>
      <c r="L223">
        <f t="shared" si="55"/>
        <v>0</v>
      </c>
      <c r="M223" s="8">
        <f t="shared" si="56"/>
        <v>-0.8930000000000291</v>
      </c>
      <c r="N223" s="28" t="str">
        <f>TEXT(B223/86400,CHOOSE(MATCH(B223,{0,60,3600},1),"s ""sec""","m ""min"" s ""sec""","[h] ""hrs"" m ""min"" s ""sec"""))</f>
        <v>16 min 54 sec</v>
      </c>
      <c r="O223" s="28" t="str">
        <f>TEXT(C223/86400,CHOOSE(MATCH(C223,{0,60,3600},1),"s ""sec""","m ""min"" s ""sec""","[h] ""hrs"" m ""min"" s ""sec"""))</f>
        <v>2 sec</v>
      </c>
      <c r="P223" s="28" t="str">
        <f>TEXT(D223/86400,CHOOSE(MATCH(D223,{0,60,3600},1),"s ""sec""","m ""min"" s ""sec""","[h] ""hrs"" m ""min"" s ""sec"""))</f>
        <v>16 min 56 sec</v>
      </c>
    </row>
    <row r="224" spans="1:16" x14ac:dyDescent="0.2">
      <c r="A224" s="1" t="s">
        <v>12</v>
      </c>
      <c r="B224" s="1">
        <v>1016.72399999999</v>
      </c>
      <c r="C224" s="2">
        <f t="shared" si="60"/>
        <v>1.1119999999999663</v>
      </c>
      <c r="D224" s="1">
        <v>1017.83599999999</v>
      </c>
      <c r="E224">
        <f t="shared" si="61"/>
        <v>-1.1119999999999663</v>
      </c>
      <c r="F224">
        <f t="shared" si="59"/>
        <v>-1</v>
      </c>
      <c r="G224">
        <f t="shared" si="57"/>
        <v>0</v>
      </c>
      <c r="H224" s="8">
        <f t="shared" si="58"/>
        <v>0.82899999999006013</v>
      </c>
      <c r="I224" s="8">
        <f t="shared" si="53"/>
        <v>0.82899999999006013</v>
      </c>
      <c r="K224">
        <f t="shared" si="54"/>
        <v>0.82899999999006013</v>
      </c>
      <c r="L224">
        <f t="shared" si="55"/>
        <v>0</v>
      </c>
      <c r="M224" s="8">
        <f t="shared" si="56"/>
        <v>-4.1179999999900474</v>
      </c>
      <c r="N224" s="28" t="str">
        <f>TEXT(B224/86400,CHOOSE(MATCH(B224,{0,60,3600},1),"s ""sec""","m ""min"" s ""sec""","[h] ""hrs"" m ""min"" s ""sec"""))</f>
        <v>16 min 57 sec</v>
      </c>
      <c r="O224" s="28" t="str">
        <f>TEXT(C224/86400,CHOOSE(MATCH(C224,{0,60,3600},1),"s ""sec""","m ""min"" s ""sec""","[h] ""hrs"" m ""min"" s ""sec"""))</f>
        <v>1 sec</v>
      </c>
      <c r="P224" s="28" t="str">
        <f>TEXT(D224/86400,CHOOSE(MATCH(D224,{0,60,3600},1),"s ""sec""","m ""min"" s ""sec""","[h] ""hrs"" m ""min"" s ""sec"""))</f>
        <v>16 min 58 sec</v>
      </c>
    </row>
    <row r="225" spans="1:16" x14ac:dyDescent="0.2">
      <c r="A225" s="1" t="s">
        <v>11</v>
      </c>
      <c r="B225" s="1">
        <v>1018.273</v>
      </c>
      <c r="C225" s="2">
        <f t="shared" si="60"/>
        <v>7.2189999999999372</v>
      </c>
      <c r="D225" s="1">
        <v>1025.492</v>
      </c>
      <c r="E225">
        <f t="shared" si="61"/>
        <v>7.2189999999999372</v>
      </c>
      <c r="F225">
        <f t="shared" si="59"/>
        <v>1</v>
      </c>
      <c r="G225">
        <f t="shared" si="57"/>
        <v>0</v>
      </c>
      <c r="H225" s="8">
        <f t="shared" si="58"/>
        <v>0.43700000001001627</v>
      </c>
      <c r="I225" s="8">
        <f t="shared" si="53"/>
        <v>0.43700000001001627</v>
      </c>
      <c r="K225">
        <f t="shared" si="54"/>
        <v>0.43700000001001627</v>
      </c>
      <c r="L225">
        <f t="shared" si="55"/>
        <v>0</v>
      </c>
      <c r="M225" s="8">
        <f t="shared" si="56"/>
        <v>-2.3780000000000427</v>
      </c>
      <c r="N225" s="28" t="str">
        <f>TEXT(B225/86400,CHOOSE(MATCH(B225,{0,60,3600},1),"s ""sec""","m ""min"" s ""sec""","[h] ""hrs"" m ""min"" s ""sec"""))</f>
        <v>16 min 58 sec</v>
      </c>
      <c r="O225" s="28" t="str">
        <f>TEXT(C225/86400,CHOOSE(MATCH(C225,{0,60,3600},1),"s ""sec""","m ""min"" s ""sec""","[h] ""hrs"" m ""min"" s ""sec"""))</f>
        <v>7 sec</v>
      </c>
      <c r="P225" s="28" t="str">
        <f>TEXT(D225/86400,CHOOSE(MATCH(D225,{0,60,3600},1),"s ""sec""","m ""min"" s ""sec""","[h] ""hrs"" m ""min"" s ""sec"""))</f>
        <v>17 min 5 sec</v>
      </c>
    </row>
    <row r="226" spans="1:16" x14ac:dyDescent="0.2">
      <c r="A226" s="1" t="s">
        <v>11</v>
      </c>
      <c r="B226" s="1">
        <v>1029.491</v>
      </c>
      <c r="C226" s="2">
        <f t="shared" si="60"/>
        <v>0.27999999999997272</v>
      </c>
      <c r="D226" s="1">
        <v>1029.771</v>
      </c>
      <c r="E226">
        <f t="shared" si="61"/>
        <v>0.27999999999997272</v>
      </c>
      <c r="F226">
        <f t="shared" si="59"/>
        <v>1</v>
      </c>
      <c r="G226">
        <f t="shared" si="57"/>
        <v>2</v>
      </c>
      <c r="H226" s="8">
        <f t="shared" si="58"/>
        <v>3.9990000000000236</v>
      </c>
      <c r="I226" s="8">
        <f t="shared" si="53"/>
        <v>3.9990000000000236</v>
      </c>
      <c r="K226">
        <f t="shared" si="54"/>
        <v>3.9990000000000236</v>
      </c>
      <c r="L226">
        <f t="shared" si="55"/>
        <v>0</v>
      </c>
      <c r="M226" s="8">
        <f t="shared" si="56"/>
        <v>-11.655000000009977</v>
      </c>
      <c r="N226" s="28" t="str">
        <f>TEXT(B226/86400,CHOOSE(MATCH(B226,{0,60,3600},1),"s ""sec""","m ""min"" s ""sec""","[h] ""hrs"" m ""min"" s ""sec"""))</f>
        <v>17 min 9 sec</v>
      </c>
      <c r="O226" s="28" t="str">
        <f>TEXT(C226/86400,CHOOSE(MATCH(C226,{0,60,3600},1),"s ""sec""","m ""min"" s ""sec""","[h] ""hrs"" m ""min"" s ""sec"""))</f>
        <v>0 sec</v>
      </c>
      <c r="P226" s="28" t="str">
        <f>TEXT(D226/86400,CHOOSE(MATCH(D226,{0,60,3600},1),"s ""sec""","m ""min"" s ""sec""","[h] ""hrs"" m ""min"" s ""sec"""))</f>
        <v>17 min 10 sec</v>
      </c>
    </row>
    <row r="227" spans="1:16" x14ac:dyDescent="0.2">
      <c r="A227" s="1" t="s">
        <v>11</v>
      </c>
      <c r="B227" s="1">
        <v>1030.011</v>
      </c>
      <c r="C227" s="2">
        <f t="shared" si="60"/>
        <v>4.3859999999999673</v>
      </c>
      <c r="D227" s="1">
        <v>1034.3969999999999</v>
      </c>
      <c r="E227">
        <f t="shared" si="61"/>
        <v>4.3859999999999673</v>
      </c>
      <c r="F227">
        <f t="shared" si="59"/>
        <v>1</v>
      </c>
      <c r="G227">
        <f t="shared" si="57"/>
        <v>2</v>
      </c>
      <c r="H227" s="8">
        <f t="shared" si="58"/>
        <v>0.24000000000000909</v>
      </c>
      <c r="I227" s="8">
        <f t="shared" si="53"/>
        <v>0.24000000000000909</v>
      </c>
      <c r="K227">
        <f t="shared" si="54"/>
        <v>0.24000000000000909</v>
      </c>
      <c r="L227">
        <f t="shared" si="55"/>
        <v>0</v>
      </c>
      <c r="M227" s="8">
        <f t="shared" si="56"/>
        <v>-4.5190000000000055</v>
      </c>
      <c r="N227" s="28" t="str">
        <f>TEXT(B227/86400,CHOOSE(MATCH(B227,{0,60,3600},1),"s ""sec""","m ""min"" s ""sec""","[h] ""hrs"" m ""min"" s ""sec"""))</f>
        <v>17 min 10 sec</v>
      </c>
      <c r="O227" s="28" t="str">
        <f>TEXT(C227/86400,CHOOSE(MATCH(C227,{0,60,3600},1),"s ""sec""","m ""min"" s ""sec""","[h] ""hrs"" m ""min"" s ""sec"""))</f>
        <v>4 sec</v>
      </c>
      <c r="P227" s="28" t="str">
        <f>TEXT(D227/86400,CHOOSE(MATCH(D227,{0,60,3600},1),"s ""sec""","m ""min"" s ""sec""","[h] ""hrs"" m ""min"" s ""sec"""))</f>
        <v>17 min 14 sec</v>
      </c>
    </row>
    <row r="228" spans="1:16" x14ac:dyDescent="0.2">
      <c r="A228" s="1" t="s">
        <v>11</v>
      </c>
      <c r="B228" s="1">
        <v>1034.9289999999901</v>
      </c>
      <c r="C228" s="2">
        <f t="shared" si="60"/>
        <v>4.7119999999999891</v>
      </c>
      <c r="D228" s="1">
        <v>1039.6409999999901</v>
      </c>
      <c r="E228">
        <f t="shared" si="61"/>
        <v>4.7119999999999891</v>
      </c>
      <c r="F228">
        <f t="shared" si="59"/>
        <v>1</v>
      </c>
      <c r="G228">
        <f t="shared" si="57"/>
        <v>2</v>
      </c>
      <c r="H228" s="8">
        <f t="shared" si="58"/>
        <v>0.53199999999014835</v>
      </c>
      <c r="I228" s="8">
        <f t="shared" si="53"/>
        <v>0.53199999999014835</v>
      </c>
      <c r="K228">
        <f t="shared" si="54"/>
        <v>0.53199999999014835</v>
      </c>
      <c r="L228">
        <f t="shared" si="55"/>
        <v>0</v>
      </c>
      <c r="M228" s="8">
        <f t="shared" si="56"/>
        <v>-5.1579999999901247</v>
      </c>
      <c r="N228" s="28" t="str">
        <f>TEXT(B228/86400,CHOOSE(MATCH(B228,{0,60,3600},1),"s ""sec""","m ""min"" s ""sec""","[h] ""hrs"" m ""min"" s ""sec"""))</f>
        <v>17 min 15 sec</v>
      </c>
      <c r="O228" s="28" t="str">
        <f>TEXT(C228/86400,CHOOSE(MATCH(C228,{0,60,3600},1),"s ""sec""","m ""min"" s ""sec""","[h] ""hrs"" m ""min"" s ""sec"""))</f>
        <v>5 sec</v>
      </c>
      <c r="P228" s="28" t="str">
        <f>TEXT(D228/86400,CHOOSE(MATCH(D228,{0,60,3600},1),"s ""sec""","m ""min"" s ""sec""","[h] ""hrs"" m ""min"" s ""sec"""))</f>
        <v>17 min 20 sec</v>
      </c>
    </row>
    <row r="229" spans="1:16" x14ac:dyDescent="0.2">
      <c r="A229" s="1" t="s">
        <v>12</v>
      </c>
      <c r="B229" s="1">
        <v>1039.1320000000001</v>
      </c>
      <c r="C229" s="2">
        <f t="shared" si="60"/>
        <v>2.2439999999999145</v>
      </c>
      <c r="D229" s="1">
        <v>1041.376</v>
      </c>
      <c r="E229">
        <f t="shared" si="61"/>
        <v>-2.2439999999999145</v>
      </c>
      <c r="F229">
        <f t="shared" si="59"/>
        <v>-1</v>
      </c>
      <c r="G229">
        <f t="shared" si="57"/>
        <v>0</v>
      </c>
      <c r="H229" s="8">
        <f t="shared" si="58"/>
        <v>-0.50899999999001011</v>
      </c>
      <c r="I229" s="8">
        <f t="shared" si="53"/>
        <v>-0.50899999999001011</v>
      </c>
      <c r="K229">
        <f t="shared" si="54"/>
        <v>0</v>
      </c>
      <c r="L229">
        <f t="shared" si="55"/>
        <v>-0.50899999999001011</v>
      </c>
      <c r="M229" s="8">
        <f t="shared" si="56"/>
        <v>-4.7350000000001273</v>
      </c>
      <c r="N229" s="28" t="str">
        <f>TEXT(B229/86400,CHOOSE(MATCH(B229,{0,60,3600},1),"s ""sec""","m ""min"" s ""sec""","[h] ""hrs"" m ""min"" s ""sec"""))</f>
        <v>17 min 19 sec</v>
      </c>
      <c r="O229" s="28" t="str">
        <f>TEXT(C229/86400,CHOOSE(MATCH(C229,{0,60,3600},1),"s ""sec""","m ""min"" s ""sec""","[h] ""hrs"" m ""min"" s ""sec"""))</f>
        <v>2 sec</v>
      </c>
      <c r="P229" s="28" t="str">
        <f>TEXT(D229/86400,CHOOSE(MATCH(D229,{0,60,3600},1),"s ""sec""","m ""min"" s ""sec""","[h] ""hrs"" m ""min"" s ""sec"""))</f>
        <v>17 min 21 sec</v>
      </c>
    </row>
    <row r="230" spans="1:16" x14ac:dyDescent="0.2">
      <c r="A230" s="1" t="s">
        <v>11</v>
      </c>
      <c r="B230" s="1">
        <v>1041.211</v>
      </c>
      <c r="C230" s="2">
        <f t="shared" si="60"/>
        <v>0.41900000000009641</v>
      </c>
      <c r="D230" s="1">
        <v>1041.6300000000001</v>
      </c>
      <c r="E230">
        <f t="shared" si="61"/>
        <v>0.41900000000009641</v>
      </c>
      <c r="F230">
        <f t="shared" si="59"/>
        <v>1</v>
      </c>
      <c r="G230">
        <f t="shared" si="57"/>
        <v>0</v>
      </c>
      <c r="H230" s="8">
        <f t="shared" si="58"/>
        <v>-0.16499999999996362</v>
      </c>
      <c r="I230" s="8">
        <f t="shared" si="53"/>
        <v>-0.16499999999996362</v>
      </c>
      <c r="K230">
        <f t="shared" si="54"/>
        <v>0</v>
      </c>
      <c r="L230">
        <f t="shared" si="55"/>
        <v>-0.16499999999996362</v>
      </c>
      <c r="M230" s="8">
        <f t="shared" si="56"/>
        <v>-1.5700000000099408</v>
      </c>
      <c r="N230" s="28" t="str">
        <f>TEXT(B230/86400,CHOOSE(MATCH(B230,{0,60,3600},1),"s ""sec""","m ""min"" s ""sec""","[h] ""hrs"" m ""min"" s ""sec"""))</f>
        <v>17 min 21 sec</v>
      </c>
      <c r="O230" s="28" t="str">
        <f>TEXT(C230/86400,CHOOSE(MATCH(C230,{0,60,3600},1),"s ""sec""","m ""min"" s ""sec""","[h] ""hrs"" m ""min"" s ""sec"""))</f>
        <v>0 sec</v>
      </c>
      <c r="P230" s="28" t="str">
        <f>TEXT(D230/86400,CHOOSE(MATCH(D230,{0,60,3600},1),"s ""sec""","m ""min"" s ""sec""","[h] ""hrs"" m ""min"" s ""sec"""))</f>
        <v>17 min 22 sec</v>
      </c>
    </row>
    <row r="231" spans="1:16" x14ac:dyDescent="0.2">
      <c r="A231" s="1" t="s">
        <v>11</v>
      </c>
      <c r="B231" s="1">
        <v>1041.758</v>
      </c>
      <c r="C231" s="2">
        <f t="shared" si="60"/>
        <v>1.9900000000000091</v>
      </c>
      <c r="D231" s="1">
        <v>1043.748</v>
      </c>
      <c r="E231">
        <f t="shared" si="61"/>
        <v>1.9900000000000091</v>
      </c>
      <c r="F231">
        <f t="shared" si="59"/>
        <v>1</v>
      </c>
      <c r="G231">
        <f t="shared" si="57"/>
        <v>2</v>
      </c>
      <c r="H231" s="8">
        <f t="shared" si="58"/>
        <v>0.12799999999992906</v>
      </c>
      <c r="I231" s="8">
        <f t="shared" si="53"/>
        <v>0.12799999999992906</v>
      </c>
      <c r="K231">
        <f t="shared" si="54"/>
        <v>0.12799999999992906</v>
      </c>
      <c r="L231">
        <f t="shared" si="55"/>
        <v>0</v>
      </c>
      <c r="M231" s="8">
        <f t="shared" si="56"/>
        <v>-0.38200000000006185</v>
      </c>
      <c r="N231" s="28" t="str">
        <f>TEXT(B231/86400,CHOOSE(MATCH(B231,{0,60,3600},1),"s ""sec""","m ""min"" s ""sec""","[h] ""hrs"" m ""min"" s ""sec"""))</f>
        <v>17 min 22 sec</v>
      </c>
      <c r="O231" s="28" t="str">
        <f>TEXT(C231/86400,CHOOSE(MATCH(C231,{0,60,3600},1),"s ""sec""","m ""min"" s ""sec""","[h] ""hrs"" m ""min"" s ""sec"""))</f>
        <v>2 sec</v>
      </c>
      <c r="P231" s="28" t="str">
        <f>TEXT(D231/86400,CHOOSE(MATCH(D231,{0,60,3600},1),"s ""sec""","m ""min"" s ""sec""","[h] ""hrs"" m ""min"" s ""sec"""))</f>
        <v>17 min 24 sec</v>
      </c>
    </row>
    <row r="232" spans="1:16" x14ac:dyDescent="0.2">
      <c r="A232" s="1" t="s">
        <v>12</v>
      </c>
      <c r="B232" s="1">
        <v>1045.0050000000001</v>
      </c>
      <c r="C232" s="2">
        <f t="shared" si="60"/>
        <v>15.598999999999933</v>
      </c>
      <c r="D232" s="1">
        <v>1060.604</v>
      </c>
      <c r="E232">
        <f t="shared" si="61"/>
        <v>-15.598999999999933</v>
      </c>
      <c r="F232">
        <f t="shared" si="59"/>
        <v>-1</v>
      </c>
      <c r="G232">
        <f t="shared" si="57"/>
        <v>0</v>
      </c>
      <c r="H232" s="8">
        <f t="shared" si="58"/>
        <v>1.2570000000000618</v>
      </c>
      <c r="I232" s="8">
        <f t="shared" si="53"/>
        <v>1.2570000000000618</v>
      </c>
      <c r="K232">
        <f t="shared" si="54"/>
        <v>1.2570000000000618</v>
      </c>
      <c r="L232">
        <f t="shared" si="55"/>
        <v>0</v>
      </c>
      <c r="M232" s="8">
        <f t="shared" si="56"/>
        <v>-3.375</v>
      </c>
      <c r="N232" s="28" t="str">
        <f>TEXT(B232/86400,CHOOSE(MATCH(B232,{0,60,3600},1),"s ""sec""","m ""min"" s ""sec""","[h] ""hrs"" m ""min"" s ""sec"""))</f>
        <v>17 min 25 sec</v>
      </c>
      <c r="O232" s="28" t="str">
        <f>TEXT(C232/86400,CHOOSE(MATCH(C232,{0,60,3600},1),"s ""sec""","m ""min"" s ""sec""","[h] ""hrs"" m ""min"" s ""sec"""))</f>
        <v>16 sec</v>
      </c>
      <c r="P232" s="28" t="str">
        <f>TEXT(D232/86400,CHOOSE(MATCH(D232,{0,60,3600},1),"s ""sec""","m ""min"" s ""sec""","[h] ""hrs"" m ""min"" s ""sec"""))</f>
        <v>17 min 41 sec</v>
      </c>
    </row>
    <row r="233" spans="1:16" x14ac:dyDescent="0.2">
      <c r="A233" s="1" t="s">
        <v>12</v>
      </c>
      <c r="B233" s="1">
        <v>1061.5439999999901</v>
      </c>
      <c r="C233" s="2">
        <f t="shared" si="60"/>
        <v>1.6199999999998909</v>
      </c>
      <c r="D233" s="1">
        <v>1063.16399999999</v>
      </c>
      <c r="E233">
        <f t="shared" si="61"/>
        <v>-1.6199999999998909</v>
      </c>
      <c r="F233">
        <f t="shared" si="59"/>
        <v>-1</v>
      </c>
      <c r="G233">
        <f t="shared" si="57"/>
        <v>-2</v>
      </c>
      <c r="H233" s="8">
        <f t="shared" si="58"/>
        <v>0.93999999999005013</v>
      </c>
      <c r="I233" s="8">
        <f t="shared" si="53"/>
        <v>0.93999999999005013</v>
      </c>
      <c r="K233">
        <f t="shared" si="54"/>
        <v>0.93999999999005013</v>
      </c>
      <c r="L233">
        <f t="shared" si="55"/>
        <v>0</v>
      </c>
      <c r="M233" s="8">
        <f t="shared" si="56"/>
        <v>-17.795999999990045</v>
      </c>
      <c r="N233" s="28" t="str">
        <f>TEXT(B233/86400,CHOOSE(MATCH(B233,{0,60,3600},1),"s ""sec""","m ""min"" s ""sec""","[h] ""hrs"" m ""min"" s ""sec"""))</f>
        <v>17 min 42 sec</v>
      </c>
      <c r="O233" s="28" t="str">
        <f>TEXT(C233/86400,CHOOSE(MATCH(C233,{0,60,3600},1),"s ""sec""","m ""min"" s ""sec""","[h] ""hrs"" m ""min"" s ""sec"""))</f>
        <v>2 sec</v>
      </c>
      <c r="P233" s="28" t="str">
        <f>TEXT(D233/86400,CHOOSE(MATCH(D233,{0,60,3600},1),"s ""sec""","m ""min"" s ""sec""","[h] ""hrs"" m ""min"" s ""sec"""))</f>
        <v>17 min 43 sec</v>
      </c>
    </row>
    <row r="234" spans="1:16" x14ac:dyDescent="0.2">
      <c r="A234" s="1" t="s">
        <v>12</v>
      </c>
      <c r="B234" s="1">
        <v>1061.7190000000001</v>
      </c>
      <c r="C234" s="2">
        <f t="shared" si="60"/>
        <v>1.3279999999999745</v>
      </c>
      <c r="D234" s="1">
        <v>1063.047</v>
      </c>
      <c r="E234">
        <f t="shared" si="61"/>
        <v>-1.3279999999999745</v>
      </c>
      <c r="F234">
        <f t="shared" si="59"/>
        <v>-1</v>
      </c>
      <c r="G234">
        <f t="shared" si="57"/>
        <v>-2</v>
      </c>
      <c r="H234" s="8">
        <f t="shared" si="58"/>
        <v>-1.3279999999999745</v>
      </c>
      <c r="I234" s="8">
        <f t="shared" si="53"/>
        <v>-1.4449999999899319</v>
      </c>
      <c r="K234">
        <f t="shared" si="54"/>
        <v>0</v>
      </c>
      <c r="L234">
        <f t="shared" si="55"/>
        <v>-1.3279999999999745</v>
      </c>
      <c r="M234" s="8">
        <f t="shared" si="56"/>
        <v>-1.1150000000000091</v>
      </c>
      <c r="N234" s="28" t="str">
        <f>TEXT(B234/86400,CHOOSE(MATCH(B234,{0,60,3600},1),"s ""sec""","m ""min"" s ""sec""","[h] ""hrs"" m ""min"" s ""sec"""))</f>
        <v>17 min 42 sec</v>
      </c>
      <c r="O234" s="28" t="str">
        <f>TEXT(C234/86400,CHOOSE(MATCH(C234,{0,60,3600},1),"s ""sec""","m ""min"" s ""sec""","[h] ""hrs"" m ""min"" s ""sec"""))</f>
        <v>1 sec</v>
      </c>
      <c r="P234" s="28" t="str">
        <f>TEXT(D234/86400,CHOOSE(MATCH(D234,{0,60,3600},1),"s ""sec""","m ""min"" s ""sec""","[h] ""hrs"" m ""min"" s ""sec"""))</f>
        <v>17 min 43 sec</v>
      </c>
    </row>
    <row r="235" spans="1:16" x14ac:dyDescent="0.2">
      <c r="A235" s="1" t="s">
        <v>12</v>
      </c>
      <c r="B235" s="1">
        <v>1063.348</v>
      </c>
      <c r="C235" s="2">
        <f t="shared" si="60"/>
        <v>0.1430000000000291</v>
      </c>
      <c r="D235" s="1">
        <v>1063.491</v>
      </c>
      <c r="E235">
        <f t="shared" si="61"/>
        <v>-0.1430000000000291</v>
      </c>
      <c r="F235">
        <f t="shared" si="59"/>
        <v>-1</v>
      </c>
      <c r="G235">
        <f t="shared" si="57"/>
        <v>-2</v>
      </c>
      <c r="H235" s="8">
        <f t="shared" si="58"/>
        <v>0.30099999999993088</v>
      </c>
      <c r="I235" s="8">
        <f t="shared" ref="I235:I253" si="62">B235-D234</f>
        <v>0.30099999999993088</v>
      </c>
      <c r="K235">
        <f t="shared" ref="K235:K253" si="63">IF(H235&gt;0,H235,0)</f>
        <v>0.30099999999993088</v>
      </c>
      <c r="L235">
        <f t="shared" ref="L235:L253" si="64">IF(H235&lt;0,H235,0)</f>
        <v>0</v>
      </c>
      <c r="M235" s="8">
        <f t="shared" ref="M235:M253" si="65">D233-B235</f>
        <v>-0.18400000000997352</v>
      </c>
      <c r="N235" s="28" t="str">
        <f>TEXT(B235/86400,CHOOSE(MATCH(B235,{0,60,3600},1),"s ""sec""","m ""min"" s ""sec""","[h] ""hrs"" m ""min"" s ""sec"""))</f>
        <v>17 min 43 sec</v>
      </c>
      <c r="O235" s="28" t="str">
        <f>TEXT(C235/86400,CHOOSE(MATCH(C235,{0,60,3600},1),"s ""sec""","m ""min"" s ""sec""","[h] ""hrs"" m ""min"" s ""sec"""))</f>
        <v>0 sec</v>
      </c>
      <c r="P235" s="28" t="str">
        <f>TEXT(D235/86400,CHOOSE(MATCH(D235,{0,60,3600},1),"s ""sec""","m ""min"" s ""sec""","[h] ""hrs"" m ""min"" s ""sec"""))</f>
        <v>17 min 43 sec</v>
      </c>
    </row>
    <row r="236" spans="1:16" x14ac:dyDescent="0.2">
      <c r="A236" s="1" t="s">
        <v>12</v>
      </c>
      <c r="B236" s="1">
        <v>1064.423</v>
      </c>
      <c r="C236" s="2">
        <f t="shared" si="60"/>
        <v>2.1920000000000073</v>
      </c>
      <c r="D236" s="1">
        <v>1066.615</v>
      </c>
      <c r="E236">
        <f t="shared" si="61"/>
        <v>-2.1920000000000073</v>
      </c>
      <c r="F236">
        <f t="shared" si="59"/>
        <v>-1</v>
      </c>
      <c r="G236">
        <f t="shared" si="57"/>
        <v>-2</v>
      </c>
      <c r="H236" s="8">
        <f t="shared" si="58"/>
        <v>0.93200000000001637</v>
      </c>
      <c r="I236" s="8">
        <f t="shared" si="62"/>
        <v>0.93200000000001637</v>
      </c>
      <c r="K236">
        <f t="shared" si="63"/>
        <v>0.93200000000001637</v>
      </c>
      <c r="L236">
        <f t="shared" si="64"/>
        <v>0</v>
      </c>
      <c r="M236" s="8">
        <f t="shared" si="65"/>
        <v>-1.3759999999999764</v>
      </c>
      <c r="N236" s="28" t="str">
        <f>TEXT(B236/86400,CHOOSE(MATCH(B236,{0,60,3600},1),"s ""sec""","m ""min"" s ""sec""","[h] ""hrs"" m ""min"" s ""sec"""))</f>
        <v>17 min 44 sec</v>
      </c>
      <c r="O236" s="28" t="str">
        <f>TEXT(C236/86400,CHOOSE(MATCH(C236,{0,60,3600},1),"s ""sec""","m ""min"" s ""sec""","[h] ""hrs"" m ""min"" s ""sec"""))</f>
        <v>2 sec</v>
      </c>
      <c r="P236" s="28" t="str">
        <f>TEXT(D236/86400,CHOOSE(MATCH(D236,{0,60,3600},1),"s ""sec""","m ""min"" s ""sec""","[h] ""hrs"" m ""min"" s ""sec"""))</f>
        <v>17 min 47 sec</v>
      </c>
    </row>
    <row r="237" spans="1:16" x14ac:dyDescent="0.2">
      <c r="A237" s="1" t="s">
        <v>12</v>
      </c>
      <c r="B237" s="1">
        <v>1068.7239999999999</v>
      </c>
      <c r="C237" s="2">
        <f t="shared" si="60"/>
        <v>5.2680000000000291</v>
      </c>
      <c r="D237" s="1">
        <v>1073.992</v>
      </c>
      <c r="E237">
        <f t="shared" si="61"/>
        <v>-5.2680000000000291</v>
      </c>
      <c r="F237">
        <f t="shared" si="59"/>
        <v>-1</v>
      </c>
      <c r="G237">
        <f t="shared" si="57"/>
        <v>-2</v>
      </c>
      <c r="H237" s="8">
        <f t="shared" si="58"/>
        <v>2.1089999999999236</v>
      </c>
      <c r="I237" s="8">
        <f t="shared" si="62"/>
        <v>2.1089999999999236</v>
      </c>
      <c r="K237">
        <f t="shared" si="63"/>
        <v>2.1089999999999236</v>
      </c>
      <c r="L237">
        <f t="shared" si="64"/>
        <v>0</v>
      </c>
      <c r="M237" s="8">
        <f t="shared" si="65"/>
        <v>-5.2329999999999472</v>
      </c>
      <c r="N237" s="28" t="str">
        <f>TEXT(B237/86400,CHOOSE(MATCH(B237,{0,60,3600},1),"s ""sec""","m ""min"" s ""sec""","[h] ""hrs"" m ""min"" s ""sec"""))</f>
        <v>17 min 49 sec</v>
      </c>
      <c r="O237" s="28" t="str">
        <f>TEXT(C237/86400,CHOOSE(MATCH(C237,{0,60,3600},1),"s ""sec""","m ""min"" s ""sec""","[h] ""hrs"" m ""min"" s ""sec"""))</f>
        <v>5 sec</v>
      </c>
      <c r="P237" s="28" t="str">
        <f>TEXT(D237/86400,CHOOSE(MATCH(D237,{0,60,3600},1),"s ""sec""","m ""min"" s ""sec""","[h] ""hrs"" m ""min"" s ""sec"""))</f>
        <v>17 min 54 sec</v>
      </c>
    </row>
    <row r="238" spans="1:16" x14ac:dyDescent="0.2">
      <c r="A238" s="1" t="s">
        <v>11</v>
      </c>
      <c r="B238" s="1">
        <v>1075.8339999999901</v>
      </c>
      <c r="C238" s="2">
        <f t="shared" si="60"/>
        <v>0.46399999999994179</v>
      </c>
      <c r="D238" s="1">
        <v>1076.29799999999</v>
      </c>
      <c r="E238">
        <f t="shared" si="61"/>
        <v>0.46399999999994179</v>
      </c>
      <c r="F238">
        <f t="shared" si="59"/>
        <v>1</v>
      </c>
      <c r="G238">
        <f t="shared" si="57"/>
        <v>0</v>
      </c>
      <c r="H238" s="8">
        <f t="shared" si="58"/>
        <v>1.8419999999900938</v>
      </c>
      <c r="I238" s="8">
        <f t="shared" si="62"/>
        <v>1.8419999999900938</v>
      </c>
      <c r="K238">
        <f t="shared" si="63"/>
        <v>1.8419999999900938</v>
      </c>
      <c r="L238">
        <f t="shared" si="64"/>
        <v>0</v>
      </c>
      <c r="M238" s="8">
        <f t="shared" si="65"/>
        <v>-9.2189999999900465</v>
      </c>
      <c r="N238" s="28" t="str">
        <f>TEXT(B238/86400,CHOOSE(MATCH(B238,{0,60,3600},1),"s ""sec""","m ""min"" s ""sec""","[h] ""hrs"" m ""min"" s ""sec"""))</f>
        <v>17 min 56 sec</v>
      </c>
      <c r="O238" s="28" t="str">
        <f>TEXT(C238/86400,CHOOSE(MATCH(C238,{0,60,3600},1),"s ""sec""","m ""min"" s ""sec""","[h] ""hrs"" m ""min"" s ""sec"""))</f>
        <v>0 sec</v>
      </c>
      <c r="P238" s="28" t="str">
        <f>TEXT(D238/86400,CHOOSE(MATCH(D238,{0,60,3600},1),"s ""sec""","m ""min"" s ""sec""","[h] ""hrs"" m ""min"" s ""sec"""))</f>
        <v>17 min 56 sec</v>
      </c>
    </row>
    <row r="239" spans="1:16" x14ac:dyDescent="0.2">
      <c r="A239" s="1" t="s">
        <v>11</v>
      </c>
      <c r="B239" s="1">
        <v>1075.9580000000001</v>
      </c>
      <c r="C239" s="2">
        <f t="shared" si="60"/>
        <v>0.30700000000001637</v>
      </c>
      <c r="D239" s="1">
        <v>1076.2650000000001</v>
      </c>
      <c r="E239">
        <f t="shared" si="61"/>
        <v>0.30700000000001637</v>
      </c>
      <c r="F239">
        <f t="shared" si="59"/>
        <v>1</v>
      </c>
      <c r="G239">
        <f t="shared" si="57"/>
        <v>2</v>
      </c>
      <c r="H239" s="8">
        <f t="shared" si="58"/>
        <v>-0.30700000000001637</v>
      </c>
      <c r="I239" s="8">
        <f t="shared" si="62"/>
        <v>-0.3399999999899137</v>
      </c>
      <c r="K239">
        <f t="shared" si="63"/>
        <v>0</v>
      </c>
      <c r="L239">
        <f t="shared" si="64"/>
        <v>-0.30700000000001637</v>
      </c>
      <c r="M239" s="8">
        <f t="shared" si="65"/>
        <v>-1.9660000000001219</v>
      </c>
      <c r="N239" s="28" t="str">
        <f>TEXT(B239/86400,CHOOSE(MATCH(B239,{0,60,3600},1),"s ""sec""","m ""min"" s ""sec""","[h] ""hrs"" m ""min"" s ""sec"""))</f>
        <v>17 min 56 sec</v>
      </c>
      <c r="O239" s="28" t="str">
        <f>TEXT(C239/86400,CHOOSE(MATCH(C239,{0,60,3600},1),"s ""sec""","m ""min"" s ""sec""","[h] ""hrs"" m ""min"" s ""sec"""))</f>
        <v>0 sec</v>
      </c>
      <c r="P239" s="28" t="str">
        <f>TEXT(D239/86400,CHOOSE(MATCH(D239,{0,60,3600},1),"s ""sec""","m ""min"" s ""sec""","[h] ""hrs"" m ""min"" s ""sec"""))</f>
        <v>17 min 56 sec</v>
      </c>
    </row>
    <row r="240" spans="1:16" x14ac:dyDescent="0.2">
      <c r="A240" s="1" t="s">
        <v>12</v>
      </c>
      <c r="B240" s="1">
        <v>1076.0609999999999</v>
      </c>
      <c r="C240" s="2">
        <f t="shared" si="60"/>
        <v>5.4490000000000691</v>
      </c>
      <c r="D240" s="1">
        <v>1081.51</v>
      </c>
      <c r="E240">
        <f t="shared" si="61"/>
        <v>-5.4490000000000691</v>
      </c>
      <c r="F240">
        <f t="shared" si="59"/>
        <v>-1</v>
      </c>
      <c r="G240">
        <f t="shared" si="57"/>
        <v>0</v>
      </c>
      <c r="H240" s="8">
        <f t="shared" si="58"/>
        <v>-0.20400000000017826</v>
      </c>
      <c r="I240" s="8">
        <f t="shared" si="62"/>
        <v>-0.20400000000017826</v>
      </c>
      <c r="K240">
        <f t="shared" si="63"/>
        <v>0</v>
      </c>
      <c r="L240">
        <f t="shared" si="64"/>
        <v>-0.20400000000017826</v>
      </c>
      <c r="M240" s="8">
        <f t="shared" si="65"/>
        <v>0.23699999999007559</v>
      </c>
      <c r="N240" s="28" t="str">
        <f>TEXT(B240/86400,CHOOSE(MATCH(B240,{0,60,3600},1),"s ""sec""","m ""min"" s ""sec""","[h] ""hrs"" m ""min"" s ""sec"""))</f>
        <v>17 min 56 sec</v>
      </c>
      <c r="O240" s="28" t="str">
        <f>TEXT(C240/86400,CHOOSE(MATCH(C240,{0,60,3600},1),"s ""sec""","m ""min"" s ""sec""","[h] ""hrs"" m ""min"" s ""sec"""))</f>
        <v>5 sec</v>
      </c>
      <c r="P240" s="28" t="str">
        <f>TEXT(D240/86400,CHOOSE(MATCH(D240,{0,60,3600},1),"s ""sec""","m ""min"" s ""sec""","[h] ""hrs"" m ""min"" s ""sec"""))</f>
        <v>18 min 2 sec</v>
      </c>
    </row>
    <row r="241" spans="1:16" x14ac:dyDescent="0.2">
      <c r="A241" s="1" t="s">
        <v>12</v>
      </c>
      <c r="B241" s="1">
        <v>1083.896</v>
      </c>
      <c r="C241" s="2">
        <f t="shared" si="60"/>
        <v>9.9459999999999127</v>
      </c>
      <c r="D241" s="1">
        <v>1093.8419999999999</v>
      </c>
      <c r="E241">
        <f t="shared" si="61"/>
        <v>-9.9459999999999127</v>
      </c>
      <c r="F241">
        <f t="shared" si="59"/>
        <v>-1</v>
      </c>
      <c r="G241">
        <f t="shared" si="57"/>
        <v>-2</v>
      </c>
      <c r="H241" s="8">
        <f t="shared" si="58"/>
        <v>2.3859999999999673</v>
      </c>
      <c r="I241" s="8">
        <f t="shared" si="62"/>
        <v>2.3859999999999673</v>
      </c>
      <c r="K241">
        <f t="shared" si="63"/>
        <v>2.3859999999999673</v>
      </c>
      <c r="L241">
        <f t="shared" si="64"/>
        <v>0</v>
      </c>
      <c r="M241" s="8">
        <f t="shared" si="65"/>
        <v>-7.6309999999998581</v>
      </c>
      <c r="N241" s="28" t="str">
        <f>TEXT(B241/86400,CHOOSE(MATCH(B241,{0,60,3600},1),"s ""sec""","m ""min"" s ""sec""","[h] ""hrs"" m ""min"" s ""sec"""))</f>
        <v>18 min 4 sec</v>
      </c>
      <c r="O241" s="28" t="str">
        <f>TEXT(C241/86400,CHOOSE(MATCH(C241,{0,60,3600},1),"s ""sec""","m ""min"" s ""sec""","[h] ""hrs"" m ""min"" s ""sec"""))</f>
        <v>10 sec</v>
      </c>
      <c r="P241" s="28" t="str">
        <f>TEXT(D241/86400,CHOOSE(MATCH(D241,{0,60,3600},1),"s ""sec""","m ""min"" s ""sec""","[h] ""hrs"" m ""min"" s ""sec"""))</f>
        <v>18 min 14 sec</v>
      </c>
    </row>
    <row r="242" spans="1:16" x14ac:dyDescent="0.2">
      <c r="A242" s="1" t="s">
        <v>11</v>
      </c>
      <c r="B242" s="1">
        <v>1087.616</v>
      </c>
      <c r="C242" s="2">
        <f t="shared" si="60"/>
        <v>0.54999999999995453</v>
      </c>
      <c r="D242" s="1">
        <v>1088.1659999999999</v>
      </c>
      <c r="E242">
        <f t="shared" si="61"/>
        <v>0.54999999999995453</v>
      </c>
      <c r="F242">
        <f t="shared" si="59"/>
        <v>1</v>
      </c>
      <c r="G242">
        <f t="shared" si="57"/>
        <v>0</v>
      </c>
      <c r="H242" s="8">
        <f t="shared" si="58"/>
        <v>-0.54999999999995453</v>
      </c>
      <c r="I242" s="8">
        <f t="shared" si="62"/>
        <v>-6.2259999999998854</v>
      </c>
      <c r="K242">
        <f t="shared" si="63"/>
        <v>0</v>
      </c>
      <c r="L242">
        <f t="shared" si="64"/>
        <v>-0.54999999999995453</v>
      </c>
      <c r="M242" s="8">
        <f t="shared" si="65"/>
        <v>-6.1059999999999945</v>
      </c>
      <c r="N242" s="28" t="str">
        <f>TEXT(B242/86400,CHOOSE(MATCH(B242,{0,60,3600},1),"s ""sec""","m ""min"" s ""sec""","[h] ""hrs"" m ""min"" s ""sec"""))</f>
        <v>18 min 8 sec</v>
      </c>
      <c r="O242" s="28" t="str">
        <f>TEXT(C242/86400,CHOOSE(MATCH(C242,{0,60,3600},1),"s ""sec""","m ""min"" s ""sec""","[h] ""hrs"" m ""min"" s ""sec"""))</f>
        <v>1 sec</v>
      </c>
      <c r="P242" s="28" t="str">
        <f>TEXT(D242/86400,CHOOSE(MATCH(D242,{0,60,3600},1),"s ""sec""","m ""min"" s ""sec""","[h] ""hrs"" m ""min"" s ""sec"""))</f>
        <v>18 min 8 sec</v>
      </c>
    </row>
    <row r="243" spans="1:16" x14ac:dyDescent="0.2">
      <c r="A243" s="1" t="s">
        <v>12</v>
      </c>
      <c r="B243" s="1">
        <v>1095.056</v>
      </c>
      <c r="C243" s="2">
        <f t="shared" si="60"/>
        <v>1.7889999999999873</v>
      </c>
      <c r="D243" s="1">
        <v>1096.845</v>
      </c>
      <c r="E243">
        <f t="shared" si="61"/>
        <v>-1.7889999999999873</v>
      </c>
      <c r="F243">
        <f t="shared" si="59"/>
        <v>-1</v>
      </c>
      <c r="G243">
        <f t="shared" si="57"/>
        <v>0</v>
      </c>
      <c r="H243" s="8">
        <f t="shared" si="58"/>
        <v>6.8900000000001</v>
      </c>
      <c r="I243" s="8">
        <f t="shared" si="62"/>
        <v>6.8900000000001</v>
      </c>
      <c r="K243">
        <f t="shared" si="63"/>
        <v>6.8900000000001</v>
      </c>
      <c r="L243">
        <f t="shared" si="64"/>
        <v>0</v>
      </c>
      <c r="M243" s="8">
        <f t="shared" si="65"/>
        <v>-1.2140000000001692</v>
      </c>
      <c r="N243" s="28" t="str">
        <f>TEXT(B243/86400,CHOOSE(MATCH(B243,{0,60,3600},1),"s ""sec""","m ""min"" s ""sec""","[h] ""hrs"" m ""min"" s ""sec"""))</f>
        <v>18 min 15 sec</v>
      </c>
      <c r="O243" s="28" t="str">
        <f>TEXT(C243/86400,CHOOSE(MATCH(C243,{0,60,3600},1),"s ""sec""","m ""min"" s ""sec""","[h] ""hrs"" m ""min"" s ""sec"""))</f>
        <v>2 sec</v>
      </c>
      <c r="P243" s="28" t="str">
        <f>TEXT(D243/86400,CHOOSE(MATCH(D243,{0,60,3600},1),"s ""sec""","m ""min"" s ""sec""","[h] ""hrs"" m ""min"" s ""sec"""))</f>
        <v>18 min 17 sec</v>
      </c>
    </row>
    <row r="244" spans="1:16" x14ac:dyDescent="0.2">
      <c r="A244" s="1" t="s">
        <v>12</v>
      </c>
      <c r="B244" s="1">
        <v>1097.7439999999999</v>
      </c>
      <c r="C244" s="2">
        <f t="shared" si="60"/>
        <v>6.9200000000000728</v>
      </c>
      <c r="D244" s="1">
        <v>1104.664</v>
      </c>
      <c r="E244">
        <f t="shared" si="61"/>
        <v>-6.9200000000000728</v>
      </c>
      <c r="F244">
        <f t="shared" si="59"/>
        <v>-1</v>
      </c>
      <c r="G244">
        <f t="shared" si="57"/>
        <v>-2</v>
      </c>
      <c r="H244" s="8">
        <f t="shared" si="58"/>
        <v>0.89899999999988722</v>
      </c>
      <c r="I244" s="8">
        <f t="shared" si="62"/>
        <v>0.89899999999988722</v>
      </c>
      <c r="K244">
        <f t="shared" si="63"/>
        <v>0.89899999999988722</v>
      </c>
      <c r="L244">
        <f t="shared" si="64"/>
        <v>0</v>
      </c>
      <c r="M244" s="8">
        <f t="shared" si="65"/>
        <v>-9.5779999999999745</v>
      </c>
      <c r="N244" s="28" t="str">
        <f>TEXT(B244/86400,CHOOSE(MATCH(B244,{0,60,3600},1),"s ""sec""","m ""min"" s ""sec""","[h] ""hrs"" m ""min"" s ""sec"""))</f>
        <v>18 min 18 sec</v>
      </c>
      <c r="O244" s="28" t="str">
        <f>TEXT(C244/86400,CHOOSE(MATCH(C244,{0,60,3600},1),"s ""sec""","m ""min"" s ""sec""","[h] ""hrs"" m ""min"" s ""sec"""))</f>
        <v>7 sec</v>
      </c>
      <c r="P244" s="28" t="str">
        <f>TEXT(D244/86400,CHOOSE(MATCH(D244,{0,60,3600},1),"s ""sec""","m ""min"" s ""sec""","[h] ""hrs"" m ""min"" s ""sec"""))</f>
        <v>18 min 25 sec</v>
      </c>
    </row>
    <row r="245" spans="1:16" x14ac:dyDescent="0.2">
      <c r="A245" s="1" t="s">
        <v>12</v>
      </c>
      <c r="B245" s="1">
        <v>1104.759</v>
      </c>
      <c r="C245" s="2">
        <f t="shared" si="60"/>
        <v>1.9639999999999418</v>
      </c>
      <c r="D245" s="1">
        <v>1106.723</v>
      </c>
      <c r="E245">
        <f t="shared" si="61"/>
        <v>-1.9639999999999418</v>
      </c>
      <c r="F245">
        <f t="shared" si="59"/>
        <v>-1</v>
      </c>
      <c r="G245">
        <f t="shared" si="57"/>
        <v>-2</v>
      </c>
      <c r="H245" s="8">
        <f t="shared" si="58"/>
        <v>9.5000000000027285E-2</v>
      </c>
      <c r="I245" s="8">
        <f t="shared" si="62"/>
        <v>9.5000000000027285E-2</v>
      </c>
      <c r="K245">
        <f t="shared" si="63"/>
        <v>9.5000000000027285E-2</v>
      </c>
      <c r="L245">
        <f t="shared" si="64"/>
        <v>0</v>
      </c>
      <c r="M245" s="8">
        <f t="shared" si="65"/>
        <v>-7.9139999999999873</v>
      </c>
      <c r="N245" s="28" t="str">
        <f>TEXT(B245/86400,CHOOSE(MATCH(B245,{0,60,3600},1),"s ""sec""","m ""min"" s ""sec""","[h] ""hrs"" m ""min"" s ""sec"""))</f>
        <v>18 min 25 sec</v>
      </c>
      <c r="O245" s="28" t="str">
        <f>TEXT(C245/86400,CHOOSE(MATCH(C245,{0,60,3600},1),"s ""sec""","m ""min"" s ""sec""","[h] ""hrs"" m ""min"" s ""sec"""))</f>
        <v>2 sec</v>
      </c>
      <c r="P245" s="28" t="str">
        <f>TEXT(D245/86400,CHOOSE(MATCH(D245,{0,60,3600},1),"s ""sec""","m ""min"" s ""sec""","[h] ""hrs"" m ""min"" s ""sec"""))</f>
        <v>18 min 27 sec</v>
      </c>
    </row>
    <row r="246" spans="1:16" x14ac:dyDescent="0.2">
      <c r="A246" s="1" t="s">
        <v>12</v>
      </c>
      <c r="B246" s="1">
        <v>1104.8589999999999</v>
      </c>
      <c r="C246" s="2">
        <f t="shared" si="60"/>
        <v>0.39799999999991087</v>
      </c>
      <c r="D246" s="1">
        <v>1105.2569999999998</v>
      </c>
      <c r="E246">
        <f t="shared" si="61"/>
        <v>-0.39799999999991087</v>
      </c>
      <c r="F246">
        <f t="shared" si="59"/>
        <v>-1</v>
      </c>
      <c r="G246">
        <f t="shared" si="57"/>
        <v>-2</v>
      </c>
      <c r="H246" s="8">
        <f t="shared" si="58"/>
        <v>-0.39799999999991087</v>
      </c>
      <c r="I246" s="8">
        <f t="shared" si="62"/>
        <v>-1.8640000000000327</v>
      </c>
      <c r="K246">
        <f t="shared" si="63"/>
        <v>0</v>
      </c>
      <c r="L246">
        <f t="shared" si="64"/>
        <v>-0.39799999999991087</v>
      </c>
      <c r="M246" s="8">
        <f t="shared" si="65"/>
        <v>-0.19499999999993634</v>
      </c>
      <c r="N246" s="28" t="str">
        <f>TEXT(B246/86400,CHOOSE(MATCH(B246,{0,60,3600},1),"s ""sec""","m ""min"" s ""sec""","[h] ""hrs"" m ""min"" s ""sec"""))</f>
        <v>18 min 25 sec</v>
      </c>
      <c r="O246" s="28" t="str">
        <f>TEXT(C246/86400,CHOOSE(MATCH(C246,{0,60,3600},1),"s ""sec""","m ""min"" s ""sec""","[h] ""hrs"" m ""min"" s ""sec"""))</f>
        <v>0 sec</v>
      </c>
      <c r="P246" s="28" t="str">
        <f>TEXT(D246/86400,CHOOSE(MATCH(D246,{0,60,3600},1),"s ""sec""","m ""min"" s ""sec""","[h] ""hrs"" m ""min"" s ""sec"""))</f>
        <v>18 min 25 sec</v>
      </c>
    </row>
    <row r="247" spans="1:16" x14ac:dyDescent="0.2">
      <c r="A247" s="1" t="s">
        <v>12</v>
      </c>
      <c r="B247" s="1">
        <v>1105.886</v>
      </c>
      <c r="C247" s="2">
        <f t="shared" si="60"/>
        <v>0.10599999999999454</v>
      </c>
      <c r="D247" s="1">
        <v>1105.992</v>
      </c>
      <c r="E247">
        <f t="shared" si="61"/>
        <v>-0.10599999999999454</v>
      </c>
      <c r="F247">
        <f t="shared" si="59"/>
        <v>-1</v>
      </c>
      <c r="G247">
        <f t="shared" si="57"/>
        <v>-2</v>
      </c>
      <c r="H247" s="8">
        <f t="shared" si="58"/>
        <v>0.62900000000013279</v>
      </c>
      <c r="I247" s="8">
        <f t="shared" si="62"/>
        <v>0.62900000000013279</v>
      </c>
      <c r="K247">
        <f t="shared" si="63"/>
        <v>0.62900000000013279</v>
      </c>
      <c r="L247">
        <f t="shared" si="64"/>
        <v>0</v>
      </c>
      <c r="M247" s="8">
        <f t="shared" si="65"/>
        <v>0.83699999999998909</v>
      </c>
      <c r="N247" s="28" t="str">
        <f>TEXT(B247/86400,CHOOSE(MATCH(B247,{0,60,3600},1),"s ""sec""","m ""min"" s ""sec""","[h] ""hrs"" m ""min"" s ""sec"""))</f>
        <v>18 min 26 sec</v>
      </c>
      <c r="O247" s="28" t="str">
        <f>TEXT(C247/86400,CHOOSE(MATCH(C247,{0,60,3600},1),"s ""sec""","m ""min"" s ""sec""","[h] ""hrs"" m ""min"" s ""sec"""))</f>
        <v>0 sec</v>
      </c>
      <c r="P247" s="28" t="str">
        <f>TEXT(D247/86400,CHOOSE(MATCH(D247,{0,60,3600},1),"s ""sec""","m ""min"" s ""sec""","[h] ""hrs"" m ""min"" s ""sec"""))</f>
        <v>18 min 26 sec</v>
      </c>
    </row>
    <row r="248" spans="1:16" x14ac:dyDescent="0.2">
      <c r="A248" s="1" t="s">
        <v>12</v>
      </c>
      <c r="B248" s="1">
        <v>1106.1110000000001</v>
      </c>
      <c r="C248" s="2">
        <f t="shared" si="60"/>
        <v>0.53800000000001091</v>
      </c>
      <c r="D248" s="1">
        <v>1106.6490000000001</v>
      </c>
      <c r="E248">
        <f t="shared" si="61"/>
        <v>-0.53800000000001091</v>
      </c>
      <c r="F248">
        <f t="shared" si="59"/>
        <v>-1</v>
      </c>
      <c r="G248">
        <f t="shared" ref="G248:G253" si="66">F247+F248</f>
        <v>-2</v>
      </c>
      <c r="H248" s="8">
        <f t="shared" ref="H248:H253" si="67">IF(B248-D247&lt;-C248,-C248,(B248-D247))</f>
        <v>0.11900000000014188</v>
      </c>
      <c r="I248" s="8">
        <f t="shared" si="62"/>
        <v>0.11900000000014188</v>
      </c>
      <c r="K248">
        <f t="shared" si="63"/>
        <v>0.11900000000014188</v>
      </c>
      <c r="L248">
        <f t="shared" si="64"/>
        <v>0</v>
      </c>
      <c r="M248" s="8">
        <f t="shared" si="65"/>
        <v>-0.85400000000026921</v>
      </c>
      <c r="N248" s="28" t="str">
        <f>TEXT(B248/86400,CHOOSE(MATCH(B248,{0,60,3600},1),"s ""sec""","m ""min"" s ""sec""","[h] ""hrs"" m ""min"" s ""sec"""))</f>
        <v>18 min 26 sec</v>
      </c>
      <c r="O248" s="28" t="str">
        <f>TEXT(C248/86400,CHOOSE(MATCH(C248,{0,60,3600},1),"s ""sec""","m ""min"" s ""sec""","[h] ""hrs"" m ""min"" s ""sec"""))</f>
        <v>1 sec</v>
      </c>
      <c r="P248" s="28" t="str">
        <f>TEXT(D248/86400,CHOOSE(MATCH(D248,{0,60,3600},1),"s ""sec""","m ""min"" s ""sec""","[h] ""hrs"" m ""min"" s ""sec"""))</f>
        <v>18 min 27 sec</v>
      </c>
    </row>
    <row r="249" spans="1:16" x14ac:dyDescent="0.2">
      <c r="A249" s="1" t="s">
        <v>12</v>
      </c>
      <c r="B249" s="1">
        <v>1113.492</v>
      </c>
      <c r="C249" s="2">
        <f t="shared" si="60"/>
        <v>78.563000000000102</v>
      </c>
      <c r="D249" s="1">
        <v>1192.0550000000001</v>
      </c>
      <c r="E249">
        <f t="shared" si="61"/>
        <v>-78.563000000000102</v>
      </c>
      <c r="F249">
        <f t="shared" si="59"/>
        <v>-1</v>
      </c>
      <c r="G249">
        <f t="shared" si="66"/>
        <v>-2</v>
      </c>
      <c r="H249" s="8">
        <f t="shared" si="67"/>
        <v>6.8429999999998472</v>
      </c>
      <c r="I249" s="8">
        <f t="shared" si="62"/>
        <v>6.8429999999998472</v>
      </c>
      <c r="K249">
        <f t="shared" si="63"/>
        <v>6.8429999999998472</v>
      </c>
      <c r="L249">
        <f t="shared" si="64"/>
        <v>0</v>
      </c>
      <c r="M249" s="8">
        <f t="shared" si="65"/>
        <v>-7.5</v>
      </c>
      <c r="N249" s="28" t="str">
        <f>TEXT(B249/86400,CHOOSE(MATCH(B249,{0,60,3600},1),"s ""sec""","m ""min"" s ""sec""","[h] ""hrs"" m ""min"" s ""sec"""))</f>
        <v>18 min 33 sec</v>
      </c>
      <c r="O249" s="28" t="str">
        <f>TEXT(C249/86400,CHOOSE(MATCH(C249,{0,60,3600},1),"s ""sec""","m ""min"" s ""sec""","[h] ""hrs"" m ""min"" s ""sec"""))</f>
        <v>1 min 19 sec</v>
      </c>
      <c r="P249" s="28" t="str">
        <f>TEXT(D249/86400,CHOOSE(MATCH(D249,{0,60,3600},1),"s ""sec""","m ""min"" s ""sec""","[h] ""hrs"" m ""min"" s ""sec"""))</f>
        <v>19 min 52 sec</v>
      </c>
    </row>
    <row r="250" spans="1:16" x14ac:dyDescent="0.2">
      <c r="A250" s="1" t="s">
        <v>11</v>
      </c>
      <c r="B250" s="1">
        <v>1134.182</v>
      </c>
      <c r="C250" s="2">
        <f t="shared" si="60"/>
        <v>0.27500000000009095</v>
      </c>
      <c r="D250" s="1">
        <v>1134.4570000000001</v>
      </c>
      <c r="E250">
        <f t="shared" si="61"/>
        <v>0.27500000000009095</v>
      </c>
      <c r="F250">
        <f t="shared" si="59"/>
        <v>1</v>
      </c>
      <c r="G250">
        <f t="shared" si="66"/>
        <v>0</v>
      </c>
      <c r="H250" s="8">
        <f t="shared" si="67"/>
        <v>-0.27500000000009095</v>
      </c>
      <c r="I250" s="8">
        <f t="shared" si="62"/>
        <v>-57.873000000000047</v>
      </c>
      <c r="K250">
        <f t="shared" si="63"/>
        <v>0</v>
      </c>
      <c r="L250">
        <f t="shared" si="64"/>
        <v>-0.27500000000009095</v>
      </c>
      <c r="M250" s="8">
        <f t="shared" si="65"/>
        <v>-27.532999999999902</v>
      </c>
      <c r="N250" s="28" t="str">
        <f>TEXT(B250/86400,CHOOSE(MATCH(B250,{0,60,3600},1),"s ""sec""","m ""min"" s ""sec""","[h] ""hrs"" m ""min"" s ""sec"""))</f>
        <v>18 min 54 sec</v>
      </c>
      <c r="O250" s="28" t="str">
        <f>TEXT(C250/86400,CHOOSE(MATCH(C250,{0,60,3600},1),"s ""sec""","m ""min"" s ""sec""","[h] ""hrs"" m ""min"" s ""sec"""))</f>
        <v>0 sec</v>
      </c>
      <c r="P250" s="28" t="str">
        <f>TEXT(D250/86400,CHOOSE(MATCH(D250,{0,60,3600},1),"s ""sec""","m ""min"" s ""sec""","[h] ""hrs"" m ""min"" s ""sec"""))</f>
        <v>18 min 54 sec</v>
      </c>
    </row>
    <row r="251" spans="1:16" x14ac:dyDescent="0.2">
      <c r="A251" s="1" t="s">
        <v>12</v>
      </c>
      <c r="B251" s="1">
        <v>1136.7539999999999</v>
      </c>
      <c r="C251" s="2">
        <f t="shared" si="60"/>
        <v>0.5989999999999327</v>
      </c>
      <c r="D251" s="1">
        <v>1137.3529999999998</v>
      </c>
      <c r="E251">
        <f t="shared" si="61"/>
        <v>-0.5989999999999327</v>
      </c>
      <c r="F251">
        <f t="shared" si="59"/>
        <v>-1</v>
      </c>
      <c r="G251">
        <f t="shared" si="66"/>
        <v>0</v>
      </c>
      <c r="H251" s="8">
        <f t="shared" si="67"/>
        <v>2.2969999999997981</v>
      </c>
      <c r="I251" s="8">
        <f t="shared" si="62"/>
        <v>2.2969999999997981</v>
      </c>
      <c r="K251">
        <f t="shared" si="63"/>
        <v>2.2969999999997981</v>
      </c>
      <c r="L251">
        <f t="shared" si="64"/>
        <v>0</v>
      </c>
      <c r="M251" s="8">
        <f t="shared" si="65"/>
        <v>55.301000000000158</v>
      </c>
      <c r="N251" s="28" t="str">
        <f>TEXT(B251/86400,CHOOSE(MATCH(B251,{0,60,3600},1),"s ""sec""","m ""min"" s ""sec""","[h] ""hrs"" m ""min"" s ""sec"""))</f>
        <v>18 min 57 sec</v>
      </c>
      <c r="O251" s="28" t="str">
        <f>TEXT(C251/86400,CHOOSE(MATCH(C251,{0,60,3600},1),"s ""sec""","m ""min"" s ""sec""","[h] ""hrs"" m ""min"" s ""sec"""))</f>
        <v>1 sec</v>
      </c>
      <c r="P251" s="28" t="str">
        <f>TEXT(D251/86400,CHOOSE(MATCH(D251,{0,60,3600},1),"s ""sec""","m ""min"" s ""sec""","[h] ""hrs"" m ""min"" s ""sec"""))</f>
        <v>18 min 57 sec</v>
      </c>
    </row>
    <row r="252" spans="1:16" x14ac:dyDescent="0.2">
      <c r="A252" s="1" t="s">
        <v>11</v>
      </c>
      <c r="B252" s="1">
        <v>1139.4389999999901</v>
      </c>
      <c r="C252" s="2">
        <f t="shared" si="60"/>
        <v>0.31199999999989814</v>
      </c>
      <c r="D252" s="1">
        <v>1139.75099999999</v>
      </c>
      <c r="E252">
        <f t="shared" si="61"/>
        <v>0.31199999999989814</v>
      </c>
      <c r="F252">
        <f t="shared" si="59"/>
        <v>1</v>
      </c>
      <c r="G252">
        <f t="shared" si="66"/>
        <v>0</v>
      </c>
      <c r="H252" s="8">
        <f t="shared" si="67"/>
        <v>2.0859999999902357</v>
      </c>
      <c r="I252" s="8">
        <f t="shared" si="62"/>
        <v>2.0859999999902357</v>
      </c>
      <c r="K252">
        <f t="shared" si="63"/>
        <v>2.0859999999902357</v>
      </c>
      <c r="L252">
        <f t="shared" si="64"/>
        <v>0</v>
      </c>
      <c r="M252" s="8">
        <f t="shared" si="65"/>
        <v>-4.9819999999899665</v>
      </c>
      <c r="N252" s="28" t="str">
        <f>TEXT(B252/86400,CHOOSE(MATCH(B252,{0,60,3600},1),"s ""sec""","m ""min"" s ""sec""","[h] ""hrs"" m ""min"" s ""sec"""))</f>
        <v>18 min 59 sec</v>
      </c>
      <c r="O252" s="28" t="str">
        <f>TEXT(C252/86400,CHOOSE(MATCH(C252,{0,60,3600},1),"s ""sec""","m ""min"" s ""sec""","[h] ""hrs"" m ""min"" s ""sec"""))</f>
        <v>0 sec</v>
      </c>
      <c r="P252" s="28" t="str">
        <f>TEXT(D252/86400,CHOOSE(MATCH(D252,{0,60,3600},1),"s ""sec""","m ""min"" s ""sec""","[h] ""hrs"" m ""min"" s ""sec"""))</f>
        <v>19 min 0 sec</v>
      </c>
    </row>
    <row r="253" spans="1:16" x14ac:dyDescent="0.2">
      <c r="A253" s="1" t="s">
        <v>12</v>
      </c>
      <c r="B253" s="1">
        <v>1182.421</v>
      </c>
      <c r="C253" s="2">
        <f t="shared" si="60"/>
        <v>83.158999999990101</v>
      </c>
      <c r="D253" s="1">
        <v>1265.5799999999902</v>
      </c>
      <c r="E253">
        <f t="shared" si="61"/>
        <v>-83.158999999990101</v>
      </c>
      <c r="F253">
        <f t="shared" si="59"/>
        <v>-1</v>
      </c>
      <c r="G253">
        <f t="shared" si="66"/>
        <v>0</v>
      </c>
      <c r="H253" s="8">
        <f t="shared" si="67"/>
        <v>42.670000000010077</v>
      </c>
      <c r="I253" s="8">
        <f t="shared" si="62"/>
        <v>42.670000000010077</v>
      </c>
      <c r="K253">
        <f t="shared" si="63"/>
        <v>42.670000000010077</v>
      </c>
      <c r="L253">
        <f t="shared" si="64"/>
        <v>0</v>
      </c>
      <c r="M253" s="8">
        <f t="shared" si="65"/>
        <v>-45.068000000000211</v>
      </c>
      <c r="N253" s="28" t="str">
        <f>TEXT(B253/86400,CHOOSE(MATCH(B253,{0,60,3600},1),"s ""sec""","m ""min"" s ""sec""","[h] ""hrs"" m ""min"" s ""sec"""))</f>
        <v>19 min 42 sec</v>
      </c>
      <c r="O253" s="28" t="str">
        <f>TEXT(C253/86400,CHOOSE(MATCH(C253,{0,60,3600},1),"s ""sec""","m ""min"" s ""sec""","[h] ""hrs"" m ""min"" s ""sec"""))</f>
        <v>1 min 23 sec</v>
      </c>
      <c r="P253" s="28" t="str">
        <f>TEXT(D253/86400,CHOOSE(MATCH(D253,{0,60,3600},1),"s ""sec""","m ""min"" s ""sec""","[h] ""hrs"" m ""min"" s ""sec"""))</f>
        <v>21 min 6 sec</v>
      </c>
    </row>
  </sheetData>
  <conditionalFormatting sqref="M1:M1048576">
    <cfRule type="cellIs" dxfId="3" priority="3" operator="greaterThan">
      <formula>0</formula>
    </cfRule>
  </conditionalFormatting>
  <conditionalFormatting sqref="H3:H253">
    <cfRule type="cellIs" dxfId="2" priority="2" operator="between">
      <formula>0</formula>
      <formula>0.1</formula>
    </cfRule>
  </conditionalFormatting>
  <conditionalFormatting sqref="G1:G1048576">
    <cfRule type="cellIs" dxfId="1" priority="1" operator="not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11797-E815-1642-B83A-8BAD9C109213}">
  <sheetPr>
    <pageSetUpPr fitToPage="1"/>
  </sheetPr>
  <dimension ref="A1:O33"/>
  <sheetViews>
    <sheetView tabSelected="1" zoomScale="120" zoomScaleNormal="120" workbookViewId="0">
      <selection activeCell="E6" sqref="E6"/>
    </sheetView>
  </sheetViews>
  <sheetFormatPr baseColWidth="10" defaultRowHeight="15" x14ac:dyDescent="0.2"/>
  <cols>
    <col min="1" max="1" width="3.5" bestFit="1" customWidth="1"/>
    <col min="2" max="2" width="10.83203125" style="9"/>
    <col min="3" max="3" width="17.33203125" style="9" bestFit="1" customWidth="1"/>
    <col min="4" max="10" width="10.83203125" style="10" customWidth="1"/>
    <col min="11" max="11" width="32.5" style="103" customWidth="1"/>
    <col min="12" max="12" width="12.6640625" style="10" bestFit="1" customWidth="1"/>
    <col min="13" max="15" width="10.83203125" style="9"/>
  </cols>
  <sheetData>
    <row r="1" spans="1:15" s="18" customFormat="1" ht="26" x14ac:dyDescent="0.2">
      <c r="A1" s="39"/>
      <c r="B1" s="40" t="s">
        <v>46</v>
      </c>
      <c r="C1" s="69" t="s">
        <v>47</v>
      </c>
      <c r="D1" s="41" t="s">
        <v>48</v>
      </c>
      <c r="E1" s="41" t="s">
        <v>48</v>
      </c>
      <c r="F1" s="41" t="s">
        <v>51</v>
      </c>
      <c r="G1" s="41" t="s">
        <v>56</v>
      </c>
      <c r="H1" s="60" t="s">
        <v>42</v>
      </c>
      <c r="I1" s="41" t="s">
        <v>43</v>
      </c>
      <c r="J1" s="42" t="s">
        <v>57</v>
      </c>
      <c r="K1" s="42" t="s">
        <v>75</v>
      </c>
      <c r="L1" s="17" t="s">
        <v>69</v>
      </c>
      <c r="M1" s="16"/>
      <c r="N1" s="16"/>
      <c r="O1" s="16"/>
    </row>
    <row r="2" spans="1:15" s="15" customFormat="1" x14ac:dyDescent="0.2">
      <c r="A2" s="43"/>
      <c r="B2" s="44"/>
      <c r="C2" s="70"/>
      <c r="D2" s="45" t="s">
        <v>49</v>
      </c>
      <c r="E2" s="45" t="s">
        <v>50</v>
      </c>
      <c r="F2" s="45" t="s">
        <v>49</v>
      </c>
      <c r="G2" s="45" t="s">
        <v>53</v>
      </c>
      <c r="H2" s="61" t="s">
        <v>29</v>
      </c>
      <c r="I2" s="45" t="s">
        <v>52</v>
      </c>
      <c r="J2" s="62" t="s">
        <v>53</v>
      </c>
      <c r="K2" s="97"/>
      <c r="L2" s="14"/>
      <c r="M2" s="13"/>
      <c r="N2" s="13"/>
      <c r="O2" s="13"/>
    </row>
    <row r="3" spans="1:15" s="19" customFormat="1" ht="24" customHeight="1" x14ac:dyDescent="0.2">
      <c r="A3" s="25"/>
      <c r="B3" s="26" t="s">
        <v>59</v>
      </c>
      <c r="C3" s="71" t="s">
        <v>36</v>
      </c>
      <c r="D3" s="76">
        <f>MAX(Speaker!D:D)-MIN(Speaker!B:B)</f>
        <v>1265.5389999999902</v>
      </c>
      <c r="E3" s="84" t="str">
        <f>TEXT(D3/86400,CHOOSE(MATCH(D3,{0,60,3600},1),"s ""sec""","m ""min"" s ""sec""","[h] ""hrs"" m ""min"" s ""sec"""))</f>
        <v>21 min 6 sec</v>
      </c>
      <c r="F3" s="28" t="s">
        <v>38</v>
      </c>
      <c r="G3" s="29" t="s">
        <v>38</v>
      </c>
      <c r="H3" s="80" t="s">
        <v>38</v>
      </c>
      <c r="I3" s="29" t="s">
        <v>38</v>
      </c>
      <c r="J3" s="63" t="s">
        <v>38</v>
      </c>
      <c r="K3" s="98" t="s">
        <v>38</v>
      </c>
      <c r="L3" s="21"/>
      <c r="M3" s="20"/>
      <c r="N3" s="20"/>
      <c r="O3" s="20"/>
    </row>
    <row r="4" spans="1:15" s="19" customFormat="1" ht="24" customHeight="1" x14ac:dyDescent="0.2">
      <c r="A4" s="46"/>
      <c r="B4" s="47" t="s">
        <v>44</v>
      </c>
      <c r="C4" s="72" t="s">
        <v>36</v>
      </c>
      <c r="D4" s="77">
        <f>D5+D6</f>
        <v>1091.5110000000002</v>
      </c>
      <c r="E4" s="49" t="str">
        <f>TEXT(D4/86400,CHOOSE(MATCH(D4,{0,60,3600},1),"s ""sec""","m ""min"" s ""sec""","[h] ""hrs"" m ""min"" s ""sec"""))</f>
        <v>18 min 12 sec</v>
      </c>
      <c r="F4" s="49" t="s">
        <v>38</v>
      </c>
      <c r="G4" s="50">
        <f>D4/D4</f>
        <v>1</v>
      </c>
      <c r="H4" s="81" t="s">
        <v>38</v>
      </c>
      <c r="I4" s="50" t="s">
        <v>38</v>
      </c>
      <c r="J4" s="64" t="s">
        <v>38</v>
      </c>
      <c r="K4" s="99"/>
      <c r="L4" s="24" t="s">
        <v>70</v>
      </c>
      <c r="M4" s="20"/>
      <c r="N4" s="20"/>
      <c r="O4" s="20"/>
    </row>
    <row r="5" spans="1:15" s="19" customFormat="1" ht="24" customHeight="1" x14ac:dyDescent="0.2">
      <c r="A5" s="25"/>
      <c r="B5" s="26"/>
      <c r="C5" s="71" t="s">
        <v>12</v>
      </c>
      <c r="D5" s="76">
        <f>SUMIF(Speaker!A:A,C5,Speaker!C:C)</f>
        <v>955.19900000000018</v>
      </c>
      <c r="E5" s="28" t="str">
        <f>TEXT(D5/86400,CHOOSE(MATCH(D5,{0,60,3600},1),"s ""sec""","m ""min"" s ""sec""","[h] ""hrs"" m ""min"" s ""sec"""))</f>
        <v>15 min 55 sec</v>
      </c>
      <c r="F5" s="28" t="s">
        <v>38</v>
      </c>
      <c r="G5" s="85">
        <f>D5/D4</f>
        <v>0.87511623794904492</v>
      </c>
      <c r="H5" s="80" t="s">
        <v>38</v>
      </c>
      <c r="I5" s="30" t="s">
        <v>38</v>
      </c>
      <c r="J5" s="63" t="s">
        <v>38</v>
      </c>
      <c r="K5" s="92" t="s">
        <v>80</v>
      </c>
      <c r="L5" s="24"/>
      <c r="M5" s="23">
        <f>G5*5</f>
        <v>4.3755811897452244</v>
      </c>
      <c r="N5" s="20">
        <f>G5*2</f>
        <v>1.7502324758980898</v>
      </c>
      <c r="O5" s="20"/>
    </row>
    <row r="6" spans="1:15" s="19" customFormat="1" ht="24" customHeight="1" x14ac:dyDescent="0.2">
      <c r="A6" s="25"/>
      <c r="B6" s="26"/>
      <c r="C6" s="71" t="s">
        <v>11</v>
      </c>
      <c r="D6" s="76">
        <f>SUMIF(Speaker!A:A,C6,Speaker!C:C)</f>
        <v>136.31199999999998</v>
      </c>
      <c r="E6" s="28" t="str">
        <f>TEXT(D6/86400,CHOOSE(MATCH(D6,{0,60,3600},1),"s ""sec""","m ""min"" s ""sec""","[h] ""hrs"" m ""min"" s ""sec"""))</f>
        <v>2 min 16 sec</v>
      </c>
      <c r="F6" s="28" t="s">
        <v>38</v>
      </c>
      <c r="G6" s="85">
        <f>D6/D4</f>
        <v>0.12488376205095501</v>
      </c>
      <c r="H6" s="80" t="s">
        <v>38</v>
      </c>
      <c r="I6" s="30" t="s">
        <v>38</v>
      </c>
      <c r="J6" s="63" t="s">
        <v>38</v>
      </c>
      <c r="K6" s="92"/>
      <c r="L6" s="24"/>
      <c r="M6" s="23">
        <f>G6*5</f>
        <v>0.62441881025477508</v>
      </c>
      <c r="N6" s="20">
        <f>G6*2</f>
        <v>0.24976752410191003</v>
      </c>
      <c r="O6" s="20"/>
    </row>
    <row r="7" spans="1:15" s="19" customFormat="1" ht="24" customHeight="1" x14ac:dyDescent="0.2">
      <c r="A7" s="51"/>
      <c r="B7" s="35"/>
      <c r="C7" s="73" t="s">
        <v>45</v>
      </c>
      <c r="D7" s="78">
        <f>D5/D6</f>
        <v>7.0074461529432499</v>
      </c>
      <c r="E7" s="86" t="str">
        <f>TEXT(D7/86400,CHOOSE(MATCH(D7,{0,60,3600},1),"s ""sec""","m ""min"" s ""sec""","[h] ""hrs"" m ""min"" s ""sec"""))</f>
        <v>7 sec</v>
      </c>
      <c r="F7" s="37" t="s">
        <v>38</v>
      </c>
      <c r="G7" s="52" t="s">
        <v>38</v>
      </c>
      <c r="H7" s="82" t="s">
        <v>38</v>
      </c>
      <c r="I7" s="38" t="s">
        <v>38</v>
      </c>
      <c r="J7" s="65" t="s">
        <v>38</v>
      </c>
      <c r="K7" s="100"/>
      <c r="L7" s="21"/>
      <c r="M7" s="20"/>
      <c r="N7" s="20"/>
      <c r="O7" s="20"/>
    </row>
    <row r="8" spans="1:15" s="19" customFormat="1" ht="24" customHeight="1" x14ac:dyDescent="0.2">
      <c r="A8" s="25"/>
      <c r="B8" s="26" t="s">
        <v>61</v>
      </c>
      <c r="C8" s="71" t="s">
        <v>36</v>
      </c>
      <c r="D8" s="79" t="s">
        <v>38</v>
      </c>
      <c r="E8" s="29" t="s">
        <v>38</v>
      </c>
      <c r="F8" s="27">
        <f>D$4/H8</f>
        <v>3.9836167883211684</v>
      </c>
      <c r="G8" s="31" t="s">
        <v>38</v>
      </c>
      <c r="H8" s="83">
        <f>H9+H10</f>
        <v>274</v>
      </c>
      <c r="I8" s="32">
        <f>H8/$D$3*60</f>
        <v>12.990512342962269</v>
      </c>
      <c r="J8" s="66">
        <f>H8/H8</f>
        <v>1</v>
      </c>
      <c r="K8" s="98"/>
      <c r="L8" s="21"/>
      <c r="M8" s="20"/>
      <c r="N8" s="20"/>
      <c r="O8" s="20"/>
    </row>
    <row r="9" spans="1:15" s="19" customFormat="1" ht="24" customHeight="1" x14ac:dyDescent="0.2">
      <c r="A9" s="25"/>
      <c r="B9" s="26"/>
      <c r="C9" s="71" t="s">
        <v>12</v>
      </c>
      <c r="D9" s="79" t="s">
        <v>38</v>
      </c>
      <c r="E9" s="29" t="s">
        <v>38</v>
      </c>
      <c r="F9" s="27">
        <f>D$5/H9</f>
        <v>6.5424589041095906</v>
      </c>
      <c r="G9" s="31" t="s">
        <v>38</v>
      </c>
      <c r="H9" s="80">
        <f>COUNTIF(Speaker!$A:$A,Calcs!$C9)</f>
        <v>146</v>
      </c>
      <c r="I9" s="32">
        <f t="shared" ref="I9:I10" si="0">H9/$D$3*60</f>
        <v>6.9219518323813549</v>
      </c>
      <c r="J9" s="66">
        <f>H9/H8</f>
        <v>0.53284671532846717</v>
      </c>
      <c r="K9" s="98"/>
      <c r="L9" s="21"/>
      <c r="M9" s="20"/>
      <c r="N9" s="20"/>
      <c r="O9" s="20"/>
    </row>
    <row r="10" spans="1:15" s="19" customFormat="1" ht="24" customHeight="1" x14ac:dyDescent="0.2">
      <c r="A10" s="25"/>
      <c r="B10" s="26"/>
      <c r="C10" s="71" t="s">
        <v>11</v>
      </c>
      <c r="D10" s="79" t="s">
        <v>38</v>
      </c>
      <c r="E10" s="29" t="s">
        <v>38</v>
      </c>
      <c r="F10" s="27">
        <f>D$6/H10</f>
        <v>1.0649374999999999</v>
      </c>
      <c r="G10" s="31" t="s">
        <v>38</v>
      </c>
      <c r="H10" s="80">
        <f>COUNTIF(Speaker!$A:$A,Calcs!$C10)</f>
        <v>128</v>
      </c>
      <c r="I10" s="32">
        <f t="shared" si="0"/>
        <v>6.0685605105809142</v>
      </c>
      <c r="J10" s="66">
        <f>H10/H8</f>
        <v>0.46715328467153283</v>
      </c>
      <c r="K10" s="98"/>
      <c r="L10" s="21"/>
      <c r="M10" s="20"/>
      <c r="N10" s="20"/>
      <c r="O10" s="20"/>
    </row>
    <row r="11" spans="1:15" s="19" customFormat="1" ht="24" customHeight="1" x14ac:dyDescent="0.2">
      <c r="A11" s="25"/>
      <c r="B11" s="26"/>
      <c r="C11" s="71" t="s">
        <v>45</v>
      </c>
      <c r="D11" s="79" t="s">
        <v>38</v>
      </c>
      <c r="E11" s="29" t="s">
        <v>38</v>
      </c>
      <c r="F11" s="28" t="s">
        <v>38</v>
      </c>
      <c r="G11" s="31" t="s">
        <v>38</v>
      </c>
      <c r="H11" s="80" t="s">
        <v>38</v>
      </c>
      <c r="I11" s="30" t="s">
        <v>38</v>
      </c>
      <c r="J11" s="67" t="s">
        <v>38</v>
      </c>
      <c r="K11" s="98"/>
      <c r="L11" s="21"/>
      <c r="M11" s="20"/>
      <c r="N11" s="20"/>
      <c r="O11" s="20"/>
    </row>
    <row r="12" spans="1:15" s="19" customFormat="1" ht="24" customHeight="1" x14ac:dyDescent="0.2">
      <c r="A12" s="46"/>
      <c r="B12" s="47" t="s">
        <v>63</v>
      </c>
      <c r="C12" s="72" t="s">
        <v>36</v>
      </c>
      <c r="D12" s="77">
        <f>D13+D14</f>
        <v>1126.2669999999903</v>
      </c>
      <c r="E12" s="49" t="str">
        <f>TEXT(D12/86400,CHOOSE(MATCH(D12,{0,60,3600},1),"s ""sec""","m ""min"" s ""sec""","[h] ""hrs"" m ""min"" s ""sec"""))</f>
        <v>18 min 46 sec</v>
      </c>
      <c r="F12" s="48">
        <f>D$4/H12</f>
        <v>4.3313928571428582</v>
      </c>
      <c r="G12" s="50">
        <f>D12/D12</f>
        <v>1</v>
      </c>
      <c r="H12" s="83">
        <f>H13+H14</f>
        <v>252</v>
      </c>
      <c r="I12" s="53">
        <f>H12/$D$3*60</f>
        <v>11.947478505206174</v>
      </c>
      <c r="J12" s="68">
        <f>H12/H12</f>
        <v>1</v>
      </c>
      <c r="K12" s="99"/>
      <c r="L12" s="21" t="s">
        <v>76</v>
      </c>
      <c r="M12" s="20"/>
      <c r="N12" s="20"/>
      <c r="O12" s="20"/>
    </row>
    <row r="13" spans="1:15" s="19" customFormat="1" ht="24" customHeight="1" x14ac:dyDescent="0.2">
      <c r="A13" s="25"/>
      <c r="B13" s="26"/>
      <c r="C13" s="71" t="s">
        <v>12</v>
      </c>
      <c r="D13" s="76">
        <f>SUMIF('Speaker (Turns)'!A:A,Calcs!C13,'Speaker (Turns)'!C:C)</f>
        <v>964.92499999999006</v>
      </c>
      <c r="E13" s="28" t="str">
        <f>TEXT(D13/86400,CHOOSE(MATCH(D13,{0,60,3600},1),"s ""sec""","m ""min"" s ""sec""","[h] ""hrs"" m ""min"" s ""sec"""))</f>
        <v>16 min 5 sec</v>
      </c>
      <c r="F13" s="87">
        <f>D$5/H13</f>
        <v>6.972255474452556</v>
      </c>
      <c r="G13" s="88">
        <f>D13/D12</f>
        <v>0.85674622447430171</v>
      </c>
      <c r="H13" s="80">
        <f>COUNTIF('Speaker (Turns)'!A:A,Calcs!C13)</f>
        <v>137</v>
      </c>
      <c r="I13" s="32">
        <f t="shared" ref="I13:I14" si="1">H13/$D$3*60</f>
        <v>6.4952561714811345</v>
      </c>
      <c r="J13" s="66">
        <f>H13/H12</f>
        <v>0.54365079365079361</v>
      </c>
      <c r="K13" s="92" t="s">
        <v>81</v>
      </c>
      <c r="L13" s="21"/>
      <c r="M13" s="23">
        <v>4</v>
      </c>
      <c r="N13" s="23">
        <v>1.25</v>
      </c>
      <c r="O13" s="20"/>
    </row>
    <row r="14" spans="1:15" s="19" customFormat="1" ht="24" customHeight="1" x14ac:dyDescent="0.2">
      <c r="A14" s="25"/>
      <c r="B14" s="26"/>
      <c r="C14" s="71" t="s">
        <v>11</v>
      </c>
      <c r="D14" s="76">
        <f>SUMIF('Speaker (Turns)'!A:A,Calcs!C14,'Speaker (Turns)'!C:C)</f>
        <v>161.3420000000001</v>
      </c>
      <c r="E14" s="28" t="str">
        <f>TEXT(D14/86400,CHOOSE(MATCH(D14,{0,60,3600},1),"s ""sec""","m ""min"" s ""sec""","[h] ""hrs"" m ""min"" s ""sec"""))</f>
        <v>2 min 41 sec</v>
      </c>
      <c r="F14" s="87">
        <f>D$6/H14</f>
        <v>1.1853217391304347</v>
      </c>
      <c r="G14" s="88">
        <f>D14/D12</f>
        <v>0.14325377552569815</v>
      </c>
      <c r="H14" s="80">
        <f>COUNTIF('Speaker (Turns)'!A:A,Calcs!C14)</f>
        <v>115</v>
      </c>
      <c r="I14" s="32">
        <f t="shared" si="1"/>
        <v>5.4522223337250395</v>
      </c>
      <c r="J14" s="66">
        <f>H14/H12</f>
        <v>0.45634920634920634</v>
      </c>
      <c r="K14" s="92"/>
      <c r="L14" s="21"/>
      <c r="M14" s="23">
        <f>($F14/$F13)*$M13</f>
        <v>0.68002197766484063</v>
      </c>
      <c r="N14" s="23">
        <f>($F14/$F13)*N13</f>
        <v>0.2125068680202627</v>
      </c>
      <c r="O14" s="20"/>
    </row>
    <row r="15" spans="1:15" s="19" customFormat="1" ht="24" customHeight="1" x14ac:dyDescent="0.2">
      <c r="A15" s="51"/>
      <c r="B15" s="35"/>
      <c r="C15" s="73" t="s">
        <v>45</v>
      </c>
      <c r="D15" s="78">
        <f>D13/D14</f>
        <v>5.9806188097332962</v>
      </c>
      <c r="E15" s="86" t="str">
        <f>TEXT(D15/86400,CHOOSE(MATCH(D15,{0,60,3600},1),"s ""sec""","m ""min"" s ""sec""","[h] ""hrs"" m ""min"" s ""sec"""))</f>
        <v>6 sec</v>
      </c>
      <c r="F15" s="37" t="s">
        <v>38</v>
      </c>
      <c r="G15" s="52" t="s">
        <v>38</v>
      </c>
      <c r="H15" s="82" t="s">
        <v>38</v>
      </c>
      <c r="I15" s="38" t="s">
        <v>38</v>
      </c>
      <c r="J15" s="65" t="s">
        <v>38</v>
      </c>
      <c r="K15" s="100" t="s">
        <v>85</v>
      </c>
      <c r="L15" s="21"/>
      <c r="M15" s="20"/>
      <c r="N15" s="20"/>
      <c r="O15" s="20"/>
    </row>
    <row r="16" spans="1:15" s="19" customFormat="1" ht="24" customHeight="1" x14ac:dyDescent="0.2">
      <c r="A16" s="54" t="s">
        <v>54</v>
      </c>
      <c r="B16" s="26" t="s">
        <v>24</v>
      </c>
      <c r="C16" s="71" t="s">
        <v>36</v>
      </c>
      <c r="D16" s="104">
        <f>60/I16</f>
        <v>9.5874166666665914</v>
      </c>
      <c r="E16" s="90" t="str">
        <f>TEXT(D16/86400,CHOOSE(MATCH(D16,{0,60,3600},1),"s ""sec""","m ""min"" s ""sec""","[h] ""hrs"" m ""min"" s ""sec"""))</f>
        <v>10 sec</v>
      </c>
      <c r="F16" s="28" t="s">
        <v>38</v>
      </c>
      <c r="G16" s="30" t="s">
        <v>38</v>
      </c>
      <c r="H16" s="80">
        <f>COUNTIF(Speaker!$G:$G,0)</f>
        <v>132</v>
      </c>
      <c r="I16" s="89">
        <f>H16/($D$3/60)</f>
        <v>6.2582030265365685</v>
      </c>
      <c r="J16" s="66">
        <f>H16/H16</f>
        <v>1</v>
      </c>
      <c r="K16" s="91" t="s">
        <v>82</v>
      </c>
      <c r="L16" s="21" t="s">
        <v>77</v>
      </c>
      <c r="M16" s="20"/>
      <c r="N16" s="20"/>
      <c r="O16" s="20"/>
    </row>
    <row r="17" spans="1:15" s="19" customFormat="1" ht="24" customHeight="1" x14ac:dyDescent="0.2">
      <c r="A17" s="55"/>
      <c r="B17" s="57" t="s">
        <v>41</v>
      </c>
      <c r="C17" s="72" t="s">
        <v>36</v>
      </c>
      <c r="D17" s="77">
        <f>SUMIF('Speaker (Turns)'!I:I,"&gt;0",'Speaker (Turns)'!I:I)</f>
        <v>571.52699999996787</v>
      </c>
      <c r="E17" s="49" t="str">
        <f>TEXT(D17/86400,CHOOSE(MATCH(D17,{0,60,3600},1),"s ""sec""","m ""min"" s ""sec""","[h] ""hrs"" m ""min"" s ""sec"""))</f>
        <v>9 min 32 sec</v>
      </c>
      <c r="F17" s="48">
        <f>D17/H17</f>
        <v>7.4224285714281546</v>
      </c>
      <c r="G17" s="50">
        <f>D17/D17</f>
        <v>1</v>
      </c>
      <c r="H17" s="81">
        <f>COUNTIFS(Speaker!G:G,0,Speaker!H:H,"&gt;0")</f>
        <v>77</v>
      </c>
      <c r="I17" s="53">
        <f>H17/($D$3/60)</f>
        <v>3.6506184321463313</v>
      </c>
      <c r="J17" s="68">
        <f>H17/H17</f>
        <v>1</v>
      </c>
      <c r="K17" s="99"/>
      <c r="L17" s="21" t="s">
        <v>78</v>
      </c>
      <c r="M17" s="20"/>
      <c r="N17" s="20"/>
      <c r="O17" s="20"/>
    </row>
    <row r="18" spans="1:15" s="19" customFormat="1" ht="24" customHeight="1" x14ac:dyDescent="0.2">
      <c r="A18" s="55"/>
      <c r="B18" s="74" t="s">
        <v>58</v>
      </c>
      <c r="C18" s="71" t="s">
        <v>12</v>
      </c>
      <c r="D18" s="76">
        <f>SUMIFS('Speaker (Turns)'!I:I,'Speaker (Turns)'!I:I,"&gt;0",'Speaker (Turns)'!A:A,"CHILD")</f>
        <v>183.9199999999791</v>
      </c>
      <c r="E18" s="28" t="str">
        <f>TEXT(D18/86400,CHOOSE(MATCH(D18,{0,60,3600},1),"s ""sec""","m ""min"" s ""sec""","[h] ""hrs"" m ""min"" s ""sec"""))</f>
        <v>3 min 4 sec</v>
      </c>
      <c r="F18" s="87">
        <f>D18/H18</f>
        <v>7.356799999999164</v>
      </c>
      <c r="G18" s="33">
        <f>D18/D17</f>
        <v>0.3218045691629432</v>
      </c>
      <c r="H18" s="80">
        <f>COUNTIFS(Speaker!G:G,0,Speaker!H:H, "&gt;0",Speaker!A:A,"CHILD")</f>
        <v>25</v>
      </c>
      <c r="I18" s="89">
        <f>H18/($D$3/60)</f>
        <v>1.1852657247228349</v>
      </c>
      <c r="J18" s="66">
        <f>H18/H17</f>
        <v>0.32467532467532467</v>
      </c>
      <c r="K18" s="92" t="s">
        <v>83</v>
      </c>
      <c r="L18" s="21"/>
      <c r="M18" s="23">
        <f>(M19/F19)*F18</f>
        <v>3.9478502710216028</v>
      </c>
      <c r="N18" s="20">
        <f>F18*0.2</f>
        <v>1.4713599999998328</v>
      </c>
      <c r="O18" s="20"/>
    </row>
    <row r="19" spans="1:15" s="19" customFormat="1" ht="24" customHeight="1" x14ac:dyDescent="0.2">
      <c r="A19" s="55"/>
      <c r="B19" s="74" t="s">
        <v>58</v>
      </c>
      <c r="C19" s="71" t="s">
        <v>11</v>
      </c>
      <c r="D19" s="76">
        <f>SUMIFS('Speaker (Turns)'!I:I,'Speaker (Turns)'!I:I,"&gt;0",'Speaker (Turns)'!A:A,"ADULT")</f>
        <v>387.60699999998872</v>
      </c>
      <c r="E19" s="28" t="str">
        <f>TEXT(D19/86400,CHOOSE(MATCH(D19,{0,60,3600},1),"s ""sec""","m ""min"" s ""sec""","[h] ""hrs"" m ""min"" s ""sec"""))</f>
        <v>6 min 28 sec</v>
      </c>
      <c r="F19" s="87">
        <f>D19/H19</f>
        <v>7.4539807692305526</v>
      </c>
      <c r="G19" s="33">
        <f>D19/D17</f>
        <v>0.67819543083705669</v>
      </c>
      <c r="H19" s="80">
        <f>COUNTIFS(Speaker!G:G,0,Speaker!H:H, "&gt;0",Speaker!A:A,"ADULT")</f>
        <v>52</v>
      </c>
      <c r="I19" s="89">
        <f t="shared" ref="I19" si="2">H19/($D$3/60)</f>
        <v>2.4653527074234964</v>
      </c>
      <c r="J19" s="66">
        <f>H19/H17</f>
        <v>0.67532467532467533</v>
      </c>
      <c r="K19" s="92"/>
      <c r="L19" s="21"/>
      <c r="M19" s="23">
        <v>4</v>
      </c>
      <c r="N19" s="20">
        <f>F19*0.2</f>
        <v>1.4907961538461105</v>
      </c>
      <c r="O19" s="20"/>
    </row>
    <row r="20" spans="1:15" s="19" customFormat="1" ht="24" customHeight="1" x14ac:dyDescent="0.2">
      <c r="A20" s="55"/>
      <c r="B20" s="58"/>
      <c r="C20" s="73" t="s">
        <v>45</v>
      </c>
      <c r="D20" s="78"/>
      <c r="E20" s="36"/>
      <c r="F20" s="37" t="s">
        <v>38</v>
      </c>
      <c r="G20" s="96">
        <f>F18/F19</f>
        <v>0.98696256775540081</v>
      </c>
      <c r="H20" s="82" t="s">
        <v>38</v>
      </c>
      <c r="I20" s="38" t="s">
        <v>38</v>
      </c>
      <c r="J20" s="93" t="s">
        <v>38</v>
      </c>
      <c r="K20" s="100" t="s">
        <v>84</v>
      </c>
      <c r="L20" s="21"/>
      <c r="M20" s="20"/>
      <c r="N20" s="20"/>
      <c r="O20" s="20"/>
    </row>
    <row r="21" spans="1:15" s="19" customFormat="1" ht="24" customHeight="1" x14ac:dyDescent="0.2">
      <c r="A21" s="55"/>
      <c r="B21" s="26" t="s">
        <v>40</v>
      </c>
      <c r="C21" s="71" t="s">
        <v>36</v>
      </c>
      <c r="D21" s="76">
        <f>ABS(SUMIF('Speaker (Turns)'!I:I,"&lt;0",'Speaker (Turns)'!I:I))</f>
        <v>432.25499999996788</v>
      </c>
      <c r="E21" s="28" t="str">
        <f>TEXT(D21/86400,CHOOSE(MATCH(D21,{0,60,3600},1),"s ""sec""","m ""min"" s ""sec""","[h] ""hrs"" m ""min"" s ""sec"""))</f>
        <v>7 min 12 sec</v>
      </c>
      <c r="F21" s="27">
        <f>D21/H21</f>
        <v>8.004722222221627</v>
      </c>
      <c r="G21" s="30">
        <f>D21/D21</f>
        <v>1</v>
      </c>
      <c r="H21" s="80">
        <f>COUNTIFS(Speaker!G:G,0,Speaker!H:H,"&lt;0")</f>
        <v>54</v>
      </c>
      <c r="I21" s="89">
        <f>H21/($D$3/60)</f>
        <v>2.5601739654013231</v>
      </c>
      <c r="J21" s="94">
        <f>H21/H21</f>
        <v>1</v>
      </c>
      <c r="K21" s="98"/>
      <c r="L21" s="21" t="s">
        <v>79</v>
      </c>
      <c r="M21" s="20"/>
      <c r="N21" s="20"/>
      <c r="O21" s="20"/>
    </row>
    <row r="22" spans="1:15" s="19" customFormat="1" ht="24" customHeight="1" x14ac:dyDescent="0.2">
      <c r="A22" s="55"/>
      <c r="B22" s="75" t="s">
        <v>64</v>
      </c>
      <c r="C22" s="71" t="s">
        <v>12</v>
      </c>
      <c r="D22" s="76">
        <f>ABS(SUMIFS('Speaker (Turns)'!I:I,'Speaker (Turns)'!I:I,"&lt;0",'Speaker (Turns)'!A:A,"CHILD"))</f>
        <v>325.54199999998986</v>
      </c>
      <c r="E22" s="28" t="str">
        <f>TEXT(D22/86400,CHOOSE(MATCH(D22,{0,60,3600},1),"s ""sec""","m ""min"" s ""sec""","[h] ""hrs"" m ""min"" s ""sec"""))</f>
        <v>5 min 26 sec</v>
      </c>
      <c r="F22" s="87">
        <f t="shared" ref="F22:F23" si="3">D22/H22</f>
        <v>23.252999999999275</v>
      </c>
      <c r="G22" s="33">
        <f>D22/D21</f>
        <v>0.7531248915570995</v>
      </c>
      <c r="H22" s="80">
        <f>COUNTIFS(Speaker!G:G,0,Speaker!H:H, "&lt;0",Speaker!A:A,C22)</f>
        <v>14</v>
      </c>
      <c r="I22" s="89">
        <f t="shared" ref="I22:I23" si="4">H22/($D$3/60)</f>
        <v>0.66374880584478757</v>
      </c>
      <c r="J22" s="94">
        <f>H22/H21</f>
        <v>0.25925925925925924</v>
      </c>
      <c r="K22" s="92" t="s">
        <v>86</v>
      </c>
      <c r="L22" s="21"/>
      <c r="M22" s="23">
        <f>($M23/$F23)*F22</f>
        <v>34.864355795457442</v>
      </c>
      <c r="N22" s="23">
        <f>($N23/$F23)*F22</f>
        <v>10.895111186080451</v>
      </c>
      <c r="O22" s="20"/>
    </row>
    <row r="23" spans="1:15" s="19" customFormat="1" ht="24" customHeight="1" x14ac:dyDescent="0.2">
      <c r="A23" s="55"/>
      <c r="B23" s="75" t="s">
        <v>65</v>
      </c>
      <c r="C23" s="71" t="s">
        <v>11</v>
      </c>
      <c r="D23" s="76">
        <f>ABS(SUMIFS('Speaker (Turns)'!I:I,'Speaker (Turns)'!I:I,"&lt;0",'Speaker (Turns)'!A:A,"ADULT"))</f>
        <v>106.71299999997804</v>
      </c>
      <c r="E23" s="28" t="str">
        <f>TEXT(D23/86400,CHOOSE(MATCH(D23,{0,60,3600},1),"s ""sec""","m ""min"" s ""sec""","[h] ""hrs"" m ""min"" s ""sec"""))</f>
        <v>1 min 47 sec</v>
      </c>
      <c r="F23" s="87">
        <f t="shared" si="3"/>
        <v>2.6678249999994508</v>
      </c>
      <c r="G23" s="33">
        <f>D23/D21</f>
        <v>0.24687510844290053</v>
      </c>
      <c r="H23" s="80">
        <f>COUNTIFS(Speaker!G:G,0,Speaker!H:H, "&lt;0",Speaker!A:A,C23)</f>
        <v>40</v>
      </c>
      <c r="I23" s="89">
        <f t="shared" si="4"/>
        <v>1.8964251595565358</v>
      </c>
      <c r="J23" s="94">
        <f>H23/H21</f>
        <v>0.7407407407407407</v>
      </c>
      <c r="K23" s="92"/>
      <c r="L23" s="21"/>
      <c r="M23" s="23">
        <v>4</v>
      </c>
      <c r="N23" s="20">
        <v>1.25</v>
      </c>
      <c r="O23" s="20"/>
    </row>
    <row r="24" spans="1:15" s="19" customFormat="1" x14ac:dyDescent="0.2">
      <c r="A24" s="56"/>
      <c r="B24" s="35"/>
      <c r="C24" s="73" t="s">
        <v>45</v>
      </c>
      <c r="D24" s="78"/>
      <c r="E24" s="36"/>
      <c r="F24" s="37" t="s">
        <v>38</v>
      </c>
      <c r="G24" s="96">
        <f>(F23-F22)/F22</f>
        <v>-0.88526964262677788</v>
      </c>
      <c r="H24" s="82" t="s">
        <v>38</v>
      </c>
      <c r="I24" s="95" t="s">
        <v>38</v>
      </c>
      <c r="J24" s="93"/>
      <c r="K24" s="100"/>
      <c r="L24" s="21"/>
      <c r="M24" s="20"/>
      <c r="N24" s="20"/>
      <c r="O24" s="20"/>
    </row>
    <row r="25" spans="1:15" s="19" customFormat="1" ht="8" customHeight="1" x14ac:dyDescent="0.2">
      <c r="A25" s="59"/>
      <c r="B25" s="26"/>
      <c r="C25" s="26"/>
      <c r="D25" s="27"/>
      <c r="E25" s="34"/>
      <c r="F25" s="28"/>
      <c r="G25" s="28"/>
      <c r="H25" s="29"/>
      <c r="I25" s="30"/>
      <c r="J25" s="30"/>
      <c r="K25" s="101"/>
      <c r="L25" s="21"/>
      <c r="M25" s="20"/>
      <c r="N25" s="20"/>
      <c r="O25" s="20"/>
    </row>
    <row r="26" spans="1:15" s="19" customFormat="1" x14ac:dyDescent="0.2">
      <c r="B26" s="20" t="s">
        <v>60</v>
      </c>
      <c r="C26" s="20"/>
      <c r="D26" s="21"/>
      <c r="E26" s="21"/>
      <c r="F26" s="21"/>
      <c r="G26" s="22"/>
      <c r="H26" s="21"/>
      <c r="I26" s="21"/>
      <c r="J26" s="22"/>
      <c r="K26" s="102"/>
      <c r="L26" s="21"/>
      <c r="M26" s="20"/>
      <c r="N26" s="20"/>
      <c r="O26" s="20"/>
    </row>
    <row r="27" spans="1:15" x14ac:dyDescent="0.2">
      <c r="B27" s="9" t="s">
        <v>62</v>
      </c>
      <c r="D27" s="11"/>
      <c r="G27" s="12"/>
      <c r="J27" s="12"/>
    </row>
    <row r="28" spans="1:15" x14ac:dyDescent="0.2">
      <c r="B28" s="9" t="s">
        <v>68</v>
      </c>
      <c r="D28" s="11"/>
      <c r="G28" s="12"/>
      <c r="J28" s="12"/>
    </row>
    <row r="29" spans="1:15" x14ac:dyDescent="0.2">
      <c r="D29" s="11"/>
      <c r="G29" s="12"/>
      <c r="J29" s="12"/>
    </row>
    <row r="30" spans="1:15" x14ac:dyDescent="0.2">
      <c r="D30" s="11"/>
      <c r="G30" s="12"/>
      <c r="J30" s="12"/>
    </row>
    <row r="31" spans="1:15" x14ac:dyDescent="0.2">
      <c r="D31" s="11"/>
      <c r="G31" s="12"/>
      <c r="J31" s="12"/>
    </row>
    <row r="32" spans="1:15" x14ac:dyDescent="0.2">
      <c r="D32" s="11"/>
      <c r="G32" s="12"/>
      <c r="J32" s="12"/>
    </row>
    <row r="33" spans="7:10" x14ac:dyDescent="0.2">
      <c r="G33" s="12"/>
      <c r="J33" s="12"/>
    </row>
  </sheetData>
  <mergeCells count="5">
    <mergeCell ref="A16:A24"/>
    <mergeCell ref="K5:K6"/>
    <mergeCell ref="K13:K14"/>
    <mergeCell ref="K18:K19"/>
    <mergeCell ref="K22:K23"/>
  </mergeCells>
  <pageMargins left="0.7" right="0.7" top="0.75" bottom="0.75" header="0.3" footer="0.3"/>
  <pageSetup scale="82" orientation="landscape" horizontalDpi="0" verticalDpi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4F74-6D9F-EB4D-8D09-E7996AD0201B}">
  <sheetPr>
    <pageSetUpPr fitToPage="1"/>
  </sheetPr>
  <dimension ref="A1:H140"/>
  <sheetViews>
    <sheetView topLeftCell="M15" workbookViewId="0">
      <selection activeCell="AG61" sqref="AG61"/>
    </sheetView>
  </sheetViews>
  <sheetFormatPr baseColWidth="10" defaultRowHeight="15" x14ac:dyDescent="0.2"/>
  <cols>
    <col min="1" max="1" width="10.83203125" style="1"/>
    <col min="3" max="3" width="9.1640625" style="1"/>
  </cols>
  <sheetData>
    <row r="1" spans="1:8" x14ac:dyDescent="0.2">
      <c r="A1" s="1" t="s">
        <v>8</v>
      </c>
      <c r="B1" s="1" t="s">
        <v>39</v>
      </c>
      <c r="C1" s="1" t="s">
        <v>5</v>
      </c>
      <c r="D1" t="s">
        <v>35</v>
      </c>
      <c r="E1" t="s">
        <v>67</v>
      </c>
      <c r="F1" t="s">
        <v>66</v>
      </c>
      <c r="G1" t="s">
        <v>11</v>
      </c>
      <c r="H1" t="s">
        <v>12</v>
      </c>
    </row>
    <row r="2" spans="1:8" x14ac:dyDescent="0.2">
      <c r="A2" s="1" t="s">
        <v>11</v>
      </c>
      <c r="B2">
        <v>0</v>
      </c>
      <c r="C2" s="2">
        <v>0.01</v>
      </c>
      <c r="D2">
        <f>IF(A2="CHILD",1,-1)</f>
        <v>1</v>
      </c>
      <c r="E2" cm="1">
        <f t="array" ref="E2:E27">FREQUENCY(B:B,F:F)</f>
        <v>0</v>
      </c>
      <c r="F2">
        <v>-2</v>
      </c>
      <c r="G2">
        <v>0</v>
      </c>
      <c r="H2">
        <v>0</v>
      </c>
    </row>
    <row r="3" spans="1:8" x14ac:dyDescent="0.2">
      <c r="A3" s="1" t="s">
        <v>11</v>
      </c>
      <c r="B3" s="8">
        <v>0.96699999999999986</v>
      </c>
      <c r="C3" s="2">
        <v>2.34</v>
      </c>
      <c r="D3">
        <f>IF(A3="CHILD",1,-1)</f>
        <v>1</v>
      </c>
      <c r="E3">
        <v>16</v>
      </c>
      <c r="F3">
        <f>F2+1</f>
        <v>-1</v>
      </c>
      <c r="G3">
        <f>COUNTIFS($A:$A,G$1,$B:$B,"&gt;"&amp;$F2,$B:$B,"&lt;="&amp;$F3)</f>
        <v>14</v>
      </c>
      <c r="H3">
        <f>COUNTIFS($A:$A,H$1,$B:$B,"&gt;"&amp;$F2,$B:$B,"&lt;="&amp;$F3)</f>
        <v>2</v>
      </c>
    </row>
    <row r="4" spans="1:8" x14ac:dyDescent="0.2">
      <c r="A4" s="1" t="s">
        <v>11</v>
      </c>
      <c r="B4" s="8">
        <v>-1.5110000000000001</v>
      </c>
      <c r="C4" s="2">
        <v>2.5</v>
      </c>
      <c r="D4">
        <f>IF(A4="CHILD",1,-1)</f>
        <v>1</v>
      </c>
      <c r="E4">
        <v>44</v>
      </c>
      <c r="F4">
        <f t="shared" ref="F4:F26" si="0">F3+1</f>
        <v>0</v>
      </c>
      <c r="G4">
        <f>COUNTIFS($A:$A,G$1,$B:$B,"&gt;"&amp;F3,$B:$B,"&lt;="&amp;F4)</f>
        <v>24</v>
      </c>
      <c r="H4">
        <f>COUNTIFS($A:$A,H$1,$B:$B,"&gt;"&amp;$F3,$B:$B,"&lt;="&amp;$F4)</f>
        <v>20</v>
      </c>
    </row>
    <row r="5" spans="1:8" x14ac:dyDescent="0.2">
      <c r="A5" s="1" t="s">
        <v>11</v>
      </c>
      <c r="B5" s="8">
        <v>-0.76500000000000012</v>
      </c>
      <c r="C5" s="2">
        <v>2.9</v>
      </c>
      <c r="D5">
        <f>IF(A5="CHILD",1,-1)</f>
        <v>1</v>
      </c>
      <c r="E5">
        <v>32</v>
      </c>
      <c r="F5">
        <f t="shared" si="0"/>
        <v>1</v>
      </c>
      <c r="G5">
        <f>COUNTIFS($A:$A,G$1,$B:$B,"&gt;"&amp;F4,$B:$B,"&lt;="&amp;F5)</f>
        <v>19</v>
      </c>
      <c r="H5">
        <f>COUNTIFS($A:$A,H$1,$B:$B,"&gt;"&amp;$F4,$B:$B,"&lt;="&amp;$F5)</f>
        <v>13</v>
      </c>
    </row>
    <row r="6" spans="1:8" x14ac:dyDescent="0.2">
      <c r="A6" s="1" t="s">
        <v>12</v>
      </c>
      <c r="B6" s="8">
        <v>-0.48099999999999987</v>
      </c>
      <c r="C6" s="2">
        <v>4.01</v>
      </c>
      <c r="D6">
        <f>IF(A6="CHILD",1,-1)</f>
        <v>-1</v>
      </c>
      <c r="E6">
        <v>25</v>
      </c>
      <c r="F6">
        <f t="shared" si="0"/>
        <v>2</v>
      </c>
      <c r="G6">
        <f>COUNTIFS($A:$A,G$1,$B:$B,"&gt;"&amp;F5,$B:$B,"&lt;="&amp;F6)</f>
        <v>15</v>
      </c>
      <c r="H6">
        <f>COUNTIFS($A:$A,H$1,$B:$B,"&gt;"&amp;$F5,$B:$B,"&lt;="&amp;$F6)</f>
        <v>10</v>
      </c>
    </row>
    <row r="7" spans="1:8" x14ac:dyDescent="0.2">
      <c r="A7" s="1" t="s">
        <v>11</v>
      </c>
      <c r="B7" s="8">
        <v>0.25199999999999978</v>
      </c>
      <c r="C7" s="2">
        <v>5.81</v>
      </c>
      <c r="D7">
        <f>IF(A7="CHILD",1,-1)</f>
        <v>1</v>
      </c>
      <c r="E7">
        <v>13</v>
      </c>
      <c r="F7">
        <f t="shared" si="0"/>
        <v>3</v>
      </c>
      <c r="G7">
        <f>COUNTIFS($A:$A,G$1,$B:$B,"&gt;"&amp;F6,$B:$B,"&lt;="&amp;F7)</f>
        <v>6</v>
      </c>
      <c r="H7">
        <f>COUNTIFS($A:$A,H$1,$B:$B,"&gt;"&amp;$F6,$B:$B,"&lt;="&amp;$F7)</f>
        <v>7</v>
      </c>
    </row>
    <row r="8" spans="1:8" x14ac:dyDescent="0.2">
      <c r="A8" s="1" t="s">
        <v>11</v>
      </c>
      <c r="B8" s="8">
        <v>2.7000000000001023E-2</v>
      </c>
      <c r="C8" s="2">
        <v>7.61</v>
      </c>
      <c r="D8">
        <f>IF(A8="CHILD",1,-1)</f>
        <v>1</v>
      </c>
      <c r="E8">
        <v>4</v>
      </c>
      <c r="F8">
        <f t="shared" si="0"/>
        <v>4</v>
      </c>
      <c r="G8">
        <f>COUNTIFS($A:$A,G$1,$B:$B,"&gt;"&amp;F7,$B:$B,"&lt;="&amp;F8)</f>
        <v>0</v>
      </c>
      <c r="H8">
        <f>COUNTIFS($A:$A,H$1,$B:$B,"&gt;"&amp;$F7,$B:$B,"&lt;="&amp;$F8)</f>
        <v>4</v>
      </c>
    </row>
    <row r="9" spans="1:8" x14ac:dyDescent="0.2">
      <c r="A9" s="1" t="s">
        <v>11</v>
      </c>
      <c r="B9" s="8">
        <v>-0.34100000000000108</v>
      </c>
      <c r="C9" s="2">
        <v>8.91</v>
      </c>
      <c r="D9">
        <f>IF(A9="CHILD",1,-1)</f>
        <v>1</v>
      </c>
      <c r="E9">
        <v>2</v>
      </c>
      <c r="F9">
        <f t="shared" si="0"/>
        <v>5</v>
      </c>
      <c r="G9">
        <f>COUNTIFS($A:$A,G$1,$B:$B,"&gt;"&amp;F8,$B:$B,"&lt;="&amp;F9)</f>
        <v>1</v>
      </c>
      <c r="H9">
        <f>COUNTIFS($A:$A,H$1,$B:$B,"&gt;"&amp;$F8,$B:$B,"&lt;="&amp;$F9)</f>
        <v>1</v>
      </c>
    </row>
    <row r="10" spans="1:8" x14ac:dyDescent="0.2">
      <c r="A10" s="1" t="s">
        <v>11</v>
      </c>
      <c r="B10" s="8">
        <v>1.2960000000000012</v>
      </c>
      <c r="C10" s="2">
        <v>11.3</v>
      </c>
      <c r="D10">
        <f>IF(A10="CHILD",1,-1)</f>
        <v>1</v>
      </c>
      <c r="E10">
        <v>1</v>
      </c>
      <c r="F10">
        <f t="shared" si="0"/>
        <v>6</v>
      </c>
      <c r="G10">
        <f>COUNTIFS($A:$A,G$1,$B:$B,"&gt;"&amp;F9,$B:$B,"&lt;="&amp;F10)</f>
        <v>1</v>
      </c>
      <c r="H10">
        <f>COUNTIFS($A:$A,H$1,$B:$B,"&gt;"&amp;$F9,$B:$B,"&lt;="&amp;$F10)</f>
        <v>0</v>
      </c>
    </row>
    <row r="11" spans="1:8" x14ac:dyDescent="0.2">
      <c r="A11" s="1" t="s">
        <v>11</v>
      </c>
      <c r="B11" s="8">
        <v>2.4149999999999991</v>
      </c>
      <c r="C11" s="2">
        <v>15.7</v>
      </c>
      <c r="D11">
        <f>IF(A11="CHILD",1,-1)</f>
        <v>1</v>
      </c>
      <c r="E11">
        <v>1</v>
      </c>
      <c r="F11">
        <f t="shared" si="0"/>
        <v>7</v>
      </c>
      <c r="G11">
        <f>COUNTIFS($A:$A,G$1,$B:$B,"&gt;"&amp;F10,$B:$B,"&lt;="&amp;F11)</f>
        <v>1</v>
      </c>
      <c r="H11">
        <f>COUNTIFS($A:$A,H$1,$B:$B,"&gt;"&amp;$F10,$B:$B,"&lt;="&amp;$F11)</f>
        <v>0</v>
      </c>
    </row>
    <row r="12" spans="1:8" x14ac:dyDescent="0.2">
      <c r="A12" s="1" t="s">
        <v>11</v>
      </c>
      <c r="B12" s="8">
        <v>1.5470000000000006</v>
      </c>
      <c r="C12" s="2">
        <v>18.399999999999999</v>
      </c>
      <c r="D12">
        <f>IF(A12="CHILD",1,-1)</f>
        <v>1</v>
      </c>
      <c r="E12">
        <v>0</v>
      </c>
      <c r="F12">
        <f t="shared" si="0"/>
        <v>8</v>
      </c>
      <c r="G12">
        <f>COUNTIFS($A:$A,G$1,$B:$B,"&gt;"&amp;F11,$B:$B,"&lt;="&amp;F12)</f>
        <v>0</v>
      </c>
      <c r="H12">
        <f>COUNTIFS($A:$A,H$1,$B:$B,"&gt;"&amp;$F11,$B:$B,"&lt;="&amp;$F12)</f>
        <v>0</v>
      </c>
    </row>
    <row r="13" spans="1:8" x14ac:dyDescent="0.2">
      <c r="A13" s="1" t="s">
        <v>11</v>
      </c>
      <c r="B13" s="8">
        <v>-8.6999999999999744E-2</v>
      </c>
      <c r="C13" s="2">
        <v>19.899999999999999</v>
      </c>
      <c r="D13">
        <f>IF(A13="CHILD",1,-1)</f>
        <v>1</v>
      </c>
      <c r="E13">
        <v>0</v>
      </c>
      <c r="F13">
        <f t="shared" si="0"/>
        <v>9</v>
      </c>
      <c r="G13">
        <f>COUNTIFS($A:$A,G$1,$B:$B,"&gt;"&amp;F12,$B:$B,"&lt;="&amp;F13)</f>
        <v>0</v>
      </c>
      <c r="H13">
        <f>COUNTIFS($A:$A,H$1,$B:$B,"&gt;"&amp;$F12,$B:$B,"&lt;="&amp;$F13)</f>
        <v>0</v>
      </c>
    </row>
    <row r="14" spans="1:8" x14ac:dyDescent="0.2">
      <c r="A14" s="1" t="s">
        <v>12</v>
      </c>
      <c r="B14" s="8">
        <v>-0.21899999999999764</v>
      </c>
      <c r="C14" s="2">
        <v>21.3</v>
      </c>
      <c r="D14">
        <f>IF(A14="CHILD",1,-1)</f>
        <v>-1</v>
      </c>
      <c r="E14">
        <v>0</v>
      </c>
      <c r="F14">
        <f t="shared" si="0"/>
        <v>10</v>
      </c>
      <c r="G14">
        <f>COUNTIFS($A:$A,G$1,$B:$B,"&gt;"&amp;F13,$B:$B,"&lt;="&amp;F14)</f>
        <v>0</v>
      </c>
      <c r="H14">
        <f>COUNTIFS($A:$A,H$1,$B:$B,"&gt;"&amp;$F13,$B:$B,"&lt;="&amp;$F14)</f>
        <v>0</v>
      </c>
    </row>
    <row r="15" spans="1:8" x14ac:dyDescent="0.2">
      <c r="A15" s="1" t="s">
        <v>12</v>
      </c>
      <c r="B15" s="8">
        <v>0.50999999999999801</v>
      </c>
      <c r="C15" s="2">
        <v>23</v>
      </c>
      <c r="D15">
        <f>IF(A15="CHILD",1,-1)</f>
        <v>-1</v>
      </c>
      <c r="E15">
        <v>0</v>
      </c>
      <c r="F15">
        <f t="shared" si="0"/>
        <v>11</v>
      </c>
      <c r="G15">
        <f>COUNTIFS($A:$A,G$1,$B:$B,"&gt;"&amp;F14,$B:$B,"&lt;="&amp;F15)</f>
        <v>0</v>
      </c>
      <c r="H15">
        <f>COUNTIFS($A:$A,H$1,$B:$B,"&gt;"&amp;$F14,$B:$B,"&lt;="&amp;$F15)</f>
        <v>0</v>
      </c>
    </row>
    <row r="16" spans="1:8" x14ac:dyDescent="0.2">
      <c r="A16" s="1" t="s">
        <v>11</v>
      </c>
      <c r="B16" s="8">
        <v>1.3049999999999997</v>
      </c>
      <c r="C16" s="2">
        <v>25.5</v>
      </c>
      <c r="D16">
        <f>IF(A16="CHILD",1,-1)</f>
        <v>1</v>
      </c>
      <c r="E16">
        <v>0</v>
      </c>
      <c r="F16">
        <f t="shared" si="0"/>
        <v>12</v>
      </c>
      <c r="G16">
        <f>COUNTIFS($A:$A,G$1,$B:$B,"&gt;"&amp;F15,$B:$B,"&lt;="&amp;F16)</f>
        <v>0</v>
      </c>
      <c r="H16">
        <f>COUNTIFS($A:$A,H$1,$B:$B,"&gt;"&amp;$F15,$B:$B,"&lt;="&amp;$F16)</f>
        <v>0</v>
      </c>
    </row>
    <row r="17" spans="1:8" x14ac:dyDescent="0.2">
      <c r="A17" s="1" t="s">
        <v>11</v>
      </c>
      <c r="B17" s="8">
        <v>1.7439999999999998</v>
      </c>
      <c r="C17" s="2">
        <v>28.3</v>
      </c>
      <c r="D17">
        <f>IF(A17="CHILD",1,-1)</f>
        <v>1</v>
      </c>
      <c r="E17">
        <v>0</v>
      </c>
      <c r="F17">
        <f t="shared" si="0"/>
        <v>13</v>
      </c>
      <c r="G17">
        <f>COUNTIFS($A:$A,G$1,$B:$B,"&gt;"&amp;F16,$B:$B,"&lt;="&amp;F17)</f>
        <v>0</v>
      </c>
      <c r="H17">
        <f>COUNTIFS($A:$A,H$1,$B:$B,"&gt;"&amp;$F16,$B:$B,"&lt;="&amp;$F17)</f>
        <v>0</v>
      </c>
    </row>
    <row r="18" spans="1:8" x14ac:dyDescent="0.2">
      <c r="A18" s="1" t="s">
        <v>11</v>
      </c>
      <c r="B18" s="8">
        <v>-1.0480000000000018</v>
      </c>
      <c r="C18" s="2">
        <v>28.5</v>
      </c>
      <c r="D18">
        <f>IF(A18="CHILD",1,-1)</f>
        <v>1</v>
      </c>
      <c r="E18">
        <v>0</v>
      </c>
      <c r="F18">
        <f t="shared" si="0"/>
        <v>14</v>
      </c>
      <c r="G18">
        <f>COUNTIFS($A:$A,G$1,$B:$B,"&gt;"&amp;F17,$B:$B,"&lt;="&amp;F18)</f>
        <v>0</v>
      </c>
      <c r="H18">
        <f>COUNTIFS($A:$A,H$1,$B:$B,"&gt;"&amp;$F17,$B:$B,"&lt;="&amp;$F18)</f>
        <v>0</v>
      </c>
    </row>
    <row r="19" spans="1:8" x14ac:dyDescent="0.2">
      <c r="A19" s="1" t="s">
        <v>11</v>
      </c>
      <c r="B19" s="8">
        <v>-0.89500000000000313</v>
      </c>
      <c r="C19" s="2">
        <v>28.9</v>
      </c>
      <c r="D19">
        <f>IF(A19="CHILD",1,-1)</f>
        <v>1</v>
      </c>
      <c r="E19">
        <v>0</v>
      </c>
      <c r="F19">
        <f t="shared" si="0"/>
        <v>15</v>
      </c>
      <c r="G19">
        <f>COUNTIFS($A:$A,G$1,$B:$B,"&gt;"&amp;F18,$B:$B,"&lt;="&amp;F19)</f>
        <v>0</v>
      </c>
      <c r="H19">
        <f>COUNTIFS($A:$A,H$1,$B:$B,"&gt;"&amp;$F18,$B:$B,"&lt;="&amp;$F19)</f>
        <v>0</v>
      </c>
    </row>
    <row r="20" spans="1:8" x14ac:dyDescent="0.2">
      <c r="A20" s="1" t="s">
        <v>11</v>
      </c>
      <c r="B20" s="8">
        <v>-0.39899999999999736</v>
      </c>
      <c r="C20" s="2">
        <v>30.1</v>
      </c>
      <c r="D20">
        <f>IF(A20="CHILD",1,-1)</f>
        <v>1</v>
      </c>
      <c r="E20">
        <v>0</v>
      </c>
      <c r="F20">
        <f t="shared" si="0"/>
        <v>16</v>
      </c>
      <c r="G20">
        <f>COUNTIFS($A:$A,G$1,$B:$B,"&gt;"&amp;F19,$B:$B,"&lt;="&amp;F20)</f>
        <v>0</v>
      </c>
      <c r="H20">
        <f>COUNTIFS($A:$A,H$1,$B:$B,"&gt;"&amp;$F19,$B:$B,"&lt;="&amp;$F20)</f>
        <v>0</v>
      </c>
    </row>
    <row r="21" spans="1:8" x14ac:dyDescent="0.2">
      <c r="A21" s="1" t="s">
        <v>12</v>
      </c>
      <c r="B21" s="8">
        <v>-1.083000000000002</v>
      </c>
      <c r="C21" s="2">
        <v>30.4</v>
      </c>
      <c r="D21">
        <f>IF(A21="CHILD",1,-1)</f>
        <v>-1</v>
      </c>
      <c r="E21">
        <v>0</v>
      </c>
      <c r="F21">
        <f t="shared" si="0"/>
        <v>17</v>
      </c>
      <c r="G21">
        <f>COUNTIFS($A:$A,G$1,$B:$B,"&gt;"&amp;F20,$B:$B,"&lt;="&amp;F21)</f>
        <v>0</v>
      </c>
      <c r="H21">
        <f>COUNTIFS($A:$A,H$1,$B:$B,"&gt;"&amp;$F20,$B:$B,"&lt;="&amp;$F21)</f>
        <v>0</v>
      </c>
    </row>
    <row r="22" spans="1:8" x14ac:dyDescent="0.2">
      <c r="A22" s="1" t="s">
        <v>11</v>
      </c>
      <c r="B22" s="8">
        <v>0.53499999999999659</v>
      </c>
      <c r="C22" s="2">
        <v>32.9</v>
      </c>
      <c r="D22">
        <f>IF(A22="CHILD",1,-1)</f>
        <v>1</v>
      </c>
      <c r="E22">
        <v>0</v>
      </c>
      <c r="F22">
        <f t="shared" si="0"/>
        <v>18</v>
      </c>
      <c r="G22">
        <f>COUNTIFS($A:$A,G$1,$B:$B,"&gt;"&amp;F21,$B:$B,"&lt;="&amp;F22)</f>
        <v>0</v>
      </c>
      <c r="H22">
        <f>COUNTIFS($A:$A,H$1,$B:$B,"&gt;"&amp;$F21,$B:$B,"&lt;="&amp;$F22)</f>
        <v>0</v>
      </c>
    </row>
    <row r="23" spans="1:8" x14ac:dyDescent="0.2">
      <c r="A23" s="1" t="s">
        <v>12</v>
      </c>
      <c r="B23" s="8">
        <v>6.8999999999995509E-2</v>
      </c>
      <c r="C23" s="2">
        <v>34.799999999999997</v>
      </c>
      <c r="D23">
        <f>IF(A23="CHILD",1,-1)</f>
        <v>-1</v>
      </c>
      <c r="E23">
        <v>0</v>
      </c>
      <c r="F23">
        <f t="shared" si="0"/>
        <v>19</v>
      </c>
      <c r="G23">
        <f>COUNTIFS($A:$A,G$1,$B:$B,"&gt;"&amp;F22,$B:$B,"&lt;="&amp;F23)</f>
        <v>0</v>
      </c>
      <c r="H23">
        <f>COUNTIFS($A:$A,H$1,$B:$B,"&gt;"&amp;$F22,$B:$B,"&lt;="&amp;$F23)</f>
        <v>0</v>
      </c>
    </row>
    <row r="24" spans="1:8" x14ac:dyDescent="0.2">
      <c r="A24" s="1" t="s">
        <v>11</v>
      </c>
      <c r="B24" s="8">
        <v>-0.96599999999999397</v>
      </c>
      <c r="C24" s="2">
        <v>35</v>
      </c>
      <c r="D24">
        <f>IF(A24="CHILD",1,-1)</f>
        <v>1</v>
      </c>
      <c r="E24">
        <v>0</v>
      </c>
      <c r="F24">
        <f t="shared" si="0"/>
        <v>20</v>
      </c>
      <c r="G24">
        <f>COUNTIFS($A:$A,G$1,$B:$B,"&gt;"&amp;F23,$B:$B,"&lt;="&amp;F24)</f>
        <v>0</v>
      </c>
      <c r="H24">
        <f>COUNTIFS($A:$A,H$1,$B:$B,"&gt;"&amp;$F23,$B:$B,"&lt;="&amp;$F24)</f>
        <v>0</v>
      </c>
    </row>
    <row r="25" spans="1:8" x14ac:dyDescent="0.2">
      <c r="A25" s="1" t="s">
        <v>12</v>
      </c>
      <c r="B25" s="8">
        <v>1.3930000000000007</v>
      </c>
      <c r="C25" s="2">
        <v>37.4</v>
      </c>
      <c r="D25">
        <f>IF(A25="CHILD",1,-1)</f>
        <v>-1</v>
      </c>
      <c r="E25">
        <v>1</v>
      </c>
      <c r="F25">
        <f t="shared" si="0"/>
        <v>21</v>
      </c>
      <c r="G25">
        <f>COUNTIFS($A:$A,G$1,$B:$B,"&gt;"&amp;F24,$B:$B,"&lt;="&amp;F25)</f>
        <v>1</v>
      </c>
      <c r="H25">
        <f>COUNTIFS($A:$A,H$1,$B:$B,"&gt;"&amp;$F24,$B:$B,"&lt;="&amp;$F25)</f>
        <v>0</v>
      </c>
    </row>
    <row r="26" spans="1:8" x14ac:dyDescent="0.2">
      <c r="A26" s="1" t="s">
        <v>12</v>
      </c>
      <c r="B26" s="8">
        <v>2.5949999999999989</v>
      </c>
      <c r="C26" s="2">
        <v>41.3</v>
      </c>
      <c r="D26">
        <f>IF(A26="CHILD",1,-1)</f>
        <v>-1</v>
      </c>
      <c r="E26">
        <v>0</v>
      </c>
      <c r="F26">
        <f t="shared" si="0"/>
        <v>22</v>
      </c>
      <c r="G26">
        <f>COUNTIFS($A:$A,G$1,$B:$B,"&gt;"&amp;F25,$B:$B,"&lt;="&amp;F26)</f>
        <v>0</v>
      </c>
      <c r="H26">
        <f>COUNTIFS($A:$A,H$1,$B:$B,"&gt;"&amp;$F25,$B:$B,"&lt;="&amp;$F26)</f>
        <v>0</v>
      </c>
    </row>
    <row r="27" spans="1:8" x14ac:dyDescent="0.2">
      <c r="A27" s="1" t="s">
        <v>11</v>
      </c>
      <c r="B27" s="8">
        <v>2.6159999999999997</v>
      </c>
      <c r="C27" s="2">
        <v>45.4</v>
      </c>
      <c r="D27">
        <f>IF(A27="CHILD",1,-1)</f>
        <v>1</v>
      </c>
      <c r="E27">
        <v>0</v>
      </c>
    </row>
    <row r="28" spans="1:8" x14ac:dyDescent="0.2">
      <c r="A28" s="1" t="s">
        <v>12</v>
      </c>
      <c r="B28" s="8">
        <v>-0.93499999999999517</v>
      </c>
      <c r="C28" s="2">
        <v>45.7</v>
      </c>
      <c r="D28">
        <f>IF(A28="CHILD",1,-1)</f>
        <v>-1</v>
      </c>
    </row>
    <row r="29" spans="1:8" x14ac:dyDescent="0.2">
      <c r="A29" s="1" t="s">
        <v>11</v>
      </c>
      <c r="B29" s="8">
        <v>0.97200000000000131</v>
      </c>
      <c r="C29" s="2">
        <v>48.1</v>
      </c>
      <c r="D29">
        <f>IF(A29="CHILD",1,-1)</f>
        <v>1</v>
      </c>
    </row>
    <row r="30" spans="1:8" x14ac:dyDescent="0.2">
      <c r="A30" s="1" t="s">
        <v>11</v>
      </c>
      <c r="B30" s="8">
        <v>-1.1580000000000013</v>
      </c>
      <c r="C30" s="2">
        <v>48.5</v>
      </c>
      <c r="D30">
        <f>IF(A30="CHILD",1,-1)</f>
        <v>1</v>
      </c>
    </row>
    <row r="31" spans="1:8" x14ac:dyDescent="0.2">
      <c r="A31" s="1" t="s">
        <v>12</v>
      </c>
      <c r="B31" s="8">
        <v>2.6390000000000029</v>
      </c>
      <c r="C31" s="2">
        <v>52.2</v>
      </c>
      <c r="D31">
        <f>IF(A31="CHILD",1,-1)</f>
        <v>-1</v>
      </c>
    </row>
    <row r="32" spans="1:8" x14ac:dyDescent="0.2">
      <c r="A32" s="1" t="s">
        <v>12</v>
      </c>
      <c r="B32" s="8">
        <v>2.2649999999999935</v>
      </c>
      <c r="C32" s="2">
        <v>56.3</v>
      </c>
      <c r="D32">
        <f>IF(A32="CHILD",1,-1)</f>
        <v>-1</v>
      </c>
    </row>
    <row r="33" spans="1:4" x14ac:dyDescent="0.2">
      <c r="A33" s="1" t="s">
        <v>12</v>
      </c>
      <c r="B33" s="8">
        <v>3.3880000000000052</v>
      </c>
      <c r="C33" s="2">
        <v>61.6</v>
      </c>
      <c r="D33">
        <f>IF(A33="CHILD",1,-1)</f>
        <v>-1</v>
      </c>
    </row>
    <row r="34" spans="1:4" x14ac:dyDescent="0.2">
      <c r="A34" s="1" t="s">
        <v>11</v>
      </c>
      <c r="B34" s="8">
        <v>0.23699999999999477</v>
      </c>
      <c r="C34" s="2">
        <v>63.3</v>
      </c>
      <c r="D34">
        <f>IF(A34="CHILD",1,-1)</f>
        <v>1</v>
      </c>
    </row>
    <row r="35" spans="1:4" x14ac:dyDescent="0.2">
      <c r="A35" s="1" t="s">
        <v>12</v>
      </c>
      <c r="B35" s="8">
        <v>-1.3939999999999912</v>
      </c>
      <c r="C35" s="2">
        <v>63.5</v>
      </c>
      <c r="D35">
        <f>IF(A35="CHILD",1,-1)</f>
        <v>-1</v>
      </c>
    </row>
    <row r="36" spans="1:4" x14ac:dyDescent="0.2">
      <c r="A36" s="1" t="s">
        <v>12</v>
      </c>
      <c r="B36" s="8">
        <v>0.74200000000000443</v>
      </c>
      <c r="C36" s="2">
        <v>65.900000000000006</v>
      </c>
      <c r="D36">
        <f>IF(A36="CHILD",1,-1)</f>
        <v>-1</v>
      </c>
    </row>
    <row r="37" spans="1:4" x14ac:dyDescent="0.2">
      <c r="A37" s="1" t="s">
        <v>12</v>
      </c>
      <c r="B37" s="8">
        <v>-0.20800000000001262</v>
      </c>
      <c r="C37" s="2">
        <v>67.599999999999994</v>
      </c>
      <c r="D37">
        <f>IF(A37="CHILD",1,-1)</f>
        <v>-1</v>
      </c>
    </row>
    <row r="38" spans="1:4" x14ac:dyDescent="0.2">
      <c r="A38" s="1" t="s">
        <v>11</v>
      </c>
      <c r="B38" s="8">
        <v>-1.3769999999999953</v>
      </c>
      <c r="C38" s="2">
        <v>68.099999999999994</v>
      </c>
      <c r="D38">
        <f>IF(A38="CHILD",1,-1)</f>
        <v>1</v>
      </c>
    </row>
    <row r="39" spans="1:4" x14ac:dyDescent="0.2">
      <c r="A39" s="1" t="s">
        <v>12</v>
      </c>
      <c r="B39" s="8">
        <v>-1.099999999999568E-2</v>
      </c>
      <c r="C39" s="2">
        <v>69.900000000000006</v>
      </c>
      <c r="D39">
        <f>IF(A39="CHILD",1,-1)</f>
        <v>-1</v>
      </c>
    </row>
    <row r="40" spans="1:4" x14ac:dyDescent="0.2">
      <c r="A40" s="1" t="s">
        <v>11</v>
      </c>
      <c r="B40" s="8">
        <v>0.81699999999999307</v>
      </c>
      <c r="C40" s="2">
        <v>71.900000000000006</v>
      </c>
      <c r="D40">
        <f>IF(A40="CHILD",1,-1)</f>
        <v>1</v>
      </c>
    </row>
    <row r="41" spans="1:4" x14ac:dyDescent="0.2">
      <c r="A41" s="1" t="s">
        <v>12</v>
      </c>
      <c r="B41" s="8">
        <v>-0.87300000000000466</v>
      </c>
      <c r="C41" s="2">
        <v>72.3</v>
      </c>
      <c r="D41">
        <f>IF(A41="CHILD",1,-1)</f>
        <v>-1</v>
      </c>
    </row>
    <row r="42" spans="1:4" x14ac:dyDescent="0.2">
      <c r="A42" s="1" t="s">
        <v>12</v>
      </c>
      <c r="B42" s="8">
        <v>1.5160000000000053</v>
      </c>
      <c r="C42" s="2">
        <v>75.400000000000006</v>
      </c>
      <c r="D42">
        <f>IF(A42="CHILD",1,-1)</f>
        <v>-1</v>
      </c>
    </row>
    <row r="43" spans="1:4" x14ac:dyDescent="0.2">
      <c r="A43" s="1" t="s">
        <v>12</v>
      </c>
      <c r="B43" s="8">
        <v>0.56499999999999773</v>
      </c>
      <c r="C43" s="2">
        <v>77.3</v>
      </c>
      <c r="D43">
        <f>IF(A43="CHILD",1,-1)</f>
        <v>-1</v>
      </c>
    </row>
    <row r="44" spans="1:4" x14ac:dyDescent="0.2">
      <c r="A44" s="1" t="s">
        <v>12</v>
      </c>
      <c r="B44" s="8">
        <v>-0.72100000000000364</v>
      </c>
      <c r="C44" s="2">
        <v>78.099999999999994</v>
      </c>
      <c r="D44">
        <f>IF(A44="CHILD",1,-1)</f>
        <v>-1</v>
      </c>
    </row>
    <row r="45" spans="1:4" x14ac:dyDescent="0.2">
      <c r="A45" s="1" t="s">
        <v>11</v>
      </c>
      <c r="B45" s="8">
        <v>-0.98299999999998988</v>
      </c>
      <c r="C45" s="2">
        <v>78.5</v>
      </c>
      <c r="D45">
        <f>IF(A45="CHILD",1,-1)</f>
        <v>1</v>
      </c>
    </row>
    <row r="46" spans="1:4" x14ac:dyDescent="0.2">
      <c r="A46" s="1" t="s">
        <v>12</v>
      </c>
      <c r="B46" s="8">
        <v>0.23300000000000409</v>
      </c>
      <c r="C46" s="2">
        <v>80</v>
      </c>
      <c r="D46">
        <f>IF(A46="CHILD",1,-1)</f>
        <v>-1</v>
      </c>
    </row>
    <row r="47" spans="1:4" x14ac:dyDescent="0.2">
      <c r="A47" s="1" t="s">
        <v>12</v>
      </c>
      <c r="B47" s="8">
        <v>1.2409999999999997</v>
      </c>
      <c r="C47" s="2">
        <v>82.9</v>
      </c>
      <c r="D47">
        <f>IF(A47="CHILD",1,-1)</f>
        <v>-1</v>
      </c>
    </row>
    <row r="48" spans="1:4" x14ac:dyDescent="0.2">
      <c r="A48" s="1" t="s">
        <v>11</v>
      </c>
      <c r="B48" s="8">
        <v>2.4609999999999843</v>
      </c>
      <c r="C48" s="2">
        <v>86.6</v>
      </c>
      <c r="D48">
        <f>IF(A48="CHILD",1,-1)</f>
        <v>1</v>
      </c>
    </row>
    <row r="49" spans="1:4" x14ac:dyDescent="0.2">
      <c r="A49" s="1" t="s">
        <v>12</v>
      </c>
      <c r="B49" s="8">
        <v>2.1500000000000057</v>
      </c>
      <c r="C49" s="2">
        <v>89.9</v>
      </c>
      <c r="D49">
        <f>IF(A49="CHILD",1,-1)</f>
        <v>-1</v>
      </c>
    </row>
    <row r="50" spans="1:4" x14ac:dyDescent="0.2">
      <c r="A50" s="1" t="s">
        <v>11</v>
      </c>
      <c r="B50" s="8">
        <v>1.3829999999999956</v>
      </c>
      <c r="C50" s="2">
        <v>92.5</v>
      </c>
      <c r="D50">
        <f>IF(A50="CHILD",1,-1)</f>
        <v>1</v>
      </c>
    </row>
    <row r="51" spans="1:4" x14ac:dyDescent="0.2">
      <c r="A51" s="1" t="s">
        <v>12</v>
      </c>
      <c r="B51" s="8">
        <v>1.0910000000000082</v>
      </c>
      <c r="C51" s="2">
        <v>94.7</v>
      </c>
      <c r="D51">
        <f>IF(A51="CHILD",1,-1)</f>
        <v>-1</v>
      </c>
    </row>
    <row r="52" spans="1:4" x14ac:dyDescent="0.2">
      <c r="A52" s="1" t="s">
        <v>11</v>
      </c>
      <c r="B52" s="8">
        <v>-0.40899999999999181</v>
      </c>
      <c r="C52" s="2">
        <v>95.9</v>
      </c>
      <c r="D52">
        <f>IF(A52="CHILD",1,-1)</f>
        <v>1</v>
      </c>
    </row>
    <row r="53" spans="1:4" x14ac:dyDescent="0.2">
      <c r="A53" s="1" t="s">
        <v>12</v>
      </c>
      <c r="B53" s="8">
        <v>0.11999999999999034</v>
      </c>
      <c r="C53" s="2">
        <v>97.5</v>
      </c>
      <c r="D53">
        <f>IF(A53="CHILD",1,-1)</f>
        <v>-1</v>
      </c>
    </row>
    <row r="54" spans="1:4" x14ac:dyDescent="0.2">
      <c r="A54" s="1" t="s">
        <v>11</v>
      </c>
      <c r="B54" s="8">
        <v>0.36400000000000432</v>
      </c>
      <c r="C54" s="2">
        <v>98.9</v>
      </c>
      <c r="D54">
        <f>IF(A54="CHILD",1,-1)</f>
        <v>1</v>
      </c>
    </row>
    <row r="55" spans="1:4" x14ac:dyDescent="0.2">
      <c r="A55" s="1" t="s">
        <v>12</v>
      </c>
      <c r="B55" s="8">
        <v>-0.33400000000000318</v>
      </c>
      <c r="C55" s="2">
        <v>100</v>
      </c>
      <c r="D55">
        <f>IF(A55="CHILD",1,-1)</f>
        <v>-1</v>
      </c>
    </row>
    <row r="56" spans="1:4" x14ac:dyDescent="0.2">
      <c r="A56" s="1" t="s">
        <v>11</v>
      </c>
      <c r="B56" s="8">
        <v>-1.5150000000000006</v>
      </c>
      <c r="C56" s="2">
        <v>100</v>
      </c>
      <c r="D56">
        <f>IF(A56="CHILD",1,-1)</f>
        <v>1</v>
      </c>
    </row>
    <row r="57" spans="1:4" x14ac:dyDescent="0.2">
      <c r="A57" s="1" t="s">
        <v>11</v>
      </c>
      <c r="B57" s="8">
        <v>0.17600000000000193</v>
      </c>
      <c r="C57" s="2">
        <v>102</v>
      </c>
      <c r="D57">
        <f>IF(A57="CHILD",1,-1)</f>
        <v>1</v>
      </c>
    </row>
    <row r="58" spans="1:4" x14ac:dyDescent="0.2">
      <c r="A58" s="1" t="s">
        <v>12</v>
      </c>
      <c r="B58" s="8">
        <v>-0.73699999999999477</v>
      </c>
      <c r="C58" s="2">
        <v>103</v>
      </c>
      <c r="D58">
        <f>IF(A58="CHILD",1,-1)</f>
        <v>-1</v>
      </c>
    </row>
    <row r="59" spans="1:4" x14ac:dyDescent="0.2">
      <c r="A59" s="1" t="s">
        <v>11</v>
      </c>
      <c r="B59" s="8">
        <v>1.0889999999999986</v>
      </c>
      <c r="C59" s="2">
        <v>106</v>
      </c>
      <c r="D59">
        <f>IF(A59="CHILD",1,-1)</f>
        <v>1</v>
      </c>
    </row>
    <row r="60" spans="1:4" x14ac:dyDescent="0.2">
      <c r="A60" s="1" t="s">
        <v>11</v>
      </c>
      <c r="B60" s="8">
        <v>4.5619999999999976</v>
      </c>
      <c r="C60" s="2">
        <v>112</v>
      </c>
      <c r="D60">
        <f>IF(A60="CHILD",1,-1)</f>
        <v>1</v>
      </c>
    </row>
    <row r="61" spans="1:4" x14ac:dyDescent="0.2">
      <c r="A61" s="1" t="s">
        <v>12</v>
      </c>
      <c r="B61" s="8">
        <v>-0.23999999999999488</v>
      </c>
      <c r="C61" s="2">
        <v>113</v>
      </c>
      <c r="D61">
        <f>IF(A61="CHILD",1,-1)</f>
        <v>-1</v>
      </c>
    </row>
    <row r="62" spans="1:4" x14ac:dyDescent="0.2">
      <c r="A62" s="1" t="s">
        <v>11</v>
      </c>
      <c r="B62" s="8">
        <v>2.1800000000000068</v>
      </c>
      <c r="C62" s="2">
        <v>117</v>
      </c>
      <c r="D62">
        <f>IF(A62="CHILD",1,-1)</f>
        <v>1</v>
      </c>
    </row>
    <row r="63" spans="1:4" x14ac:dyDescent="0.2">
      <c r="A63" s="1" t="s">
        <v>11</v>
      </c>
      <c r="B63" s="8">
        <v>0.25900000000000034</v>
      </c>
      <c r="C63" s="2">
        <v>119</v>
      </c>
      <c r="D63">
        <f>IF(A63="CHILD",1,-1)</f>
        <v>1</v>
      </c>
    </row>
    <row r="64" spans="1:4" x14ac:dyDescent="0.2">
      <c r="A64" s="1" t="s">
        <v>12</v>
      </c>
      <c r="B64" s="8">
        <v>3.9719999999999942</v>
      </c>
      <c r="C64" s="2">
        <v>124</v>
      </c>
      <c r="D64">
        <f>IF(A64="CHILD",1,-1)</f>
        <v>-1</v>
      </c>
    </row>
    <row r="65" spans="1:4" x14ac:dyDescent="0.2">
      <c r="A65" s="1" t="s">
        <v>11</v>
      </c>
      <c r="B65" s="8">
        <v>1.1189999999999998</v>
      </c>
      <c r="C65" s="2">
        <v>127</v>
      </c>
      <c r="D65">
        <f>IF(A65="CHILD",1,-1)</f>
        <v>1</v>
      </c>
    </row>
    <row r="66" spans="1:4" x14ac:dyDescent="0.2">
      <c r="A66" s="1" t="s">
        <v>11</v>
      </c>
      <c r="B66" s="8">
        <v>-1.8000000000000682E-2</v>
      </c>
      <c r="C66" s="2">
        <v>128</v>
      </c>
      <c r="D66">
        <f>IF(A66="CHILD",1,-1)</f>
        <v>1</v>
      </c>
    </row>
    <row r="67" spans="1:4" x14ac:dyDescent="0.2">
      <c r="A67" s="1" t="s">
        <v>11</v>
      </c>
      <c r="B67" s="8">
        <v>-0.76599999999999113</v>
      </c>
      <c r="C67" s="2">
        <v>129</v>
      </c>
      <c r="D67">
        <f>IF(A67="CHILD",1,-1)</f>
        <v>1</v>
      </c>
    </row>
    <row r="68" spans="1:4" x14ac:dyDescent="0.2">
      <c r="A68" s="1" t="s">
        <v>11</v>
      </c>
      <c r="B68" s="8">
        <v>-0.34100000000000819</v>
      </c>
      <c r="C68" s="2">
        <v>130</v>
      </c>
      <c r="D68">
        <f>IF(A68="CHILD",1,-1)</f>
        <v>1</v>
      </c>
    </row>
    <row r="69" spans="1:4" x14ac:dyDescent="0.2">
      <c r="A69" s="1" t="s">
        <v>11</v>
      </c>
      <c r="B69" s="8">
        <v>0.44300000000001205</v>
      </c>
      <c r="C69" s="2">
        <v>132</v>
      </c>
      <c r="D69">
        <f>IF(A69="CHILD",1,-1)</f>
        <v>1</v>
      </c>
    </row>
    <row r="70" spans="1:4" x14ac:dyDescent="0.2">
      <c r="A70" s="1" t="s">
        <v>12</v>
      </c>
      <c r="B70" s="8">
        <v>0.66200000000000614</v>
      </c>
      <c r="C70" s="2">
        <v>134</v>
      </c>
      <c r="D70">
        <f>IF(A70="CHILD",1,-1)</f>
        <v>-1</v>
      </c>
    </row>
    <row r="71" spans="1:4" x14ac:dyDescent="0.2">
      <c r="A71" s="1" t="s">
        <v>11</v>
      </c>
      <c r="B71" s="8">
        <v>-1.320999999999998</v>
      </c>
      <c r="C71" s="2">
        <v>134</v>
      </c>
      <c r="D71">
        <f>IF(A71="CHILD",1,-1)</f>
        <v>1</v>
      </c>
    </row>
    <row r="72" spans="1:4" x14ac:dyDescent="0.2">
      <c r="A72" s="1" t="s">
        <v>12</v>
      </c>
      <c r="B72" s="8">
        <v>-0.42199999999999704</v>
      </c>
      <c r="C72" s="2">
        <v>135</v>
      </c>
      <c r="D72">
        <f>IF(A72="CHILD",1,-1)</f>
        <v>-1</v>
      </c>
    </row>
    <row r="73" spans="1:4" x14ac:dyDescent="0.2">
      <c r="A73" s="1" t="s">
        <v>11</v>
      </c>
      <c r="B73" s="8">
        <v>20.846000000000004</v>
      </c>
      <c r="C73" s="2">
        <v>157</v>
      </c>
      <c r="D73">
        <f>IF(A73="CHILD",1,-1)</f>
        <v>1</v>
      </c>
    </row>
    <row r="74" spans="1:4" x14ac:dyDescent="0.2">
      <c r="A74" s="1" t="s">
        <v>11</v>
      </c>
      <c r="B74" s="8">
        <v>1.0500000000000114</v>
      </c>
      <c r="C74" s="2">
        <v>160</v>
      </c>
      <c r="D74">
        <f>IF(A74="CHILD",1,-1)</f>
        <v>1</v>
      </c>
    </row>
    <row r="75" spans="1:4" x14ac:dyDescent="0.2">
      <c r="A75" s="1" t="s">
        <v>11</v>
      </c>
      <c r="B75" s="8">
        <v>0.68199999999998795</v>
      </c>
      <c r="C75" s="2">
        <v>162</v>
      </c>
      <c r="D75">
        <f>IF(A75="CHILD",1,-1)</f>
        <v>1</v>
      </c>
    </row>
    <row r="76" spans="1:4" x14ac:dyDescent="0.2">
      <c r="A76" s="1" t="s">
        <v>12</v>
      </c>
      <c r="B76" s="8">
        <v>3.6229999999999905</v>
      </c>
      <c r="C76" s="2">
        <v>167</v>
      </c>
      <c r="D76">
        <f>IF(A76="CHILD",1,-1)</f>
        <v>-1</v>
      </c>
    </row>
    <row r="77" spans="1:4" x14ac:dyDescent="0.2">
      <c r="A77" s="1" t="s">
        <v>11</v>
      </c>
      <c r="B77" s="8">
        <v>0.33899999999999864</v>
      </c>
      <c r="C77" s="2">
        <v>169</v>
      </c>
      <c r="D77">
        <f>IF(A77="CHILD",1,-1)</f>
        <v>1</v>
      </c>
    </row>
    <row r="78" spans="1:4" x14ac:dyDescent="0.2">
      <c r="A78" s="1" t="s">
        <v>11</v>
      </c>
      <c r="B78" s="8">
        <v>-1.2789999999999964</v>
      </c>
      <c r="C78" s="2">
        <v>169</v>
      </c>
      <c r="D78">
        <f>IF(A78="CHILD",1,-1)</f>
        <v>1</v>
      </c>
    </row>
    <row r="79" spans="1:4" x14ac:dyDescent="0.2">
      <c r="A79" s="1" t="s">
        <v>11</v>
      </c>
      <c r="B79" s="8">
        <v>2.2690000000000055</v>
      </c>
      <c r="C79" s="2">
        <v>173</v>
      </c>
      <c r="D79">
        <f>IF(A79="CHILD",1,-1)</f>
        <v>1</v>
      </c>
    </row>
    <row r="80" spans="1:4" x14ac:dyDescent="0.2">
      <c r="A80" s="1" t="s">
        <v>11</v>
      </c>
      <c r="B80" s="8">
        <v>-1.1550000000000011</v>
      </c>
      <c r="C80" s="2">
        <v>173</v>
      </c>
      <c r="D80">
        <f>IF(A80="CHILD",1,-1)</f>
        <v>1</v>
      </c>
    </row>
    <row r="81" spans="1:4" x14ac:dyDescent="0.2">
      <c r="A81" s="1" t="s">
        <v>11</v>
      </c>
      <c r="B81" s="8">
        <v>-1.7849999999999966</v>
      </c>
      <c r="C81" s="2">
        <v>173</v>
      </c>
      <c r="D81">
        <f>IF(A81="CHILD",1,-1)</f>
        <v>1</v>
      </c>
    </row>
    <row r="82" spans="1:4" x14ac:dyDescent="0.2">
      <c r="A82" s="1" t="s">
        <v>11</v>
      </c>
      <c r="B82" s="8">
        <v>1.9660000000000082</v>
      </c>
      <c r="C82" s="2">
        <v>176</v>
      </c>
      <c r="D82">
        <f>IF(A82="CHILD",1,-1)</f>
        <v>1</v>
      </c>
    </row>
    <row r="83" spans="1:4" x14ac:dyDescent="0.2">
      <c r="A83" s="1" t="s">
        <v>11</v>
      </c>
      <c r="B83" s="8">
        <v>-1.7620000000000005</v>
      </c>
      <c r="C83" s="2">
        <v>176</v>
      </c>
      <c r="D83">
        <f>IF(A83="CHILD",1,-1)</f>
        <v>1</v>
      </c>
    </row>
    <row r="84" spans="1:4" x14ac:dyDescent="0.2">
      <c r="A84" s="1" t="s">
        <v>12</v>
      </c>
      <c r="B84" s="8">
        <v>0.12299999999999045</v>
      </c>
      <c r="C84" s="2">
        <v>178</v>
      </c>
      <c r="D84">
        <f>IF(A84="CHILD",1,-1)</f>
        <v>-1</v>
      </c>
    </row>
    <row r="85" spans="1:4" x14ac:dyDescent="0.2">
      <c r="A85" s="1" t="s">
        <v>11</v>
      </c>
      <c r="B85" s="8">
        <v>-0.60099999999999909</v>
      </c>
      <c r="C85" s="2">
        <v>179</v>
      </c>
      <c r="D85">
        <f>IF(A85="CHILD",1,-1)</f>
        <v>1</v>
      </c>
    </row>
    <row r="86" spans="1:4" x14ac:dyDescent="0.2">
      <c r="A86" s="1" t="s">
        <v>11</v>
      </c>
      <c r="B86" s="8">
        <v>-1.2839999999999918</v>
      </c>
      <c r="C86" s="2">
        <v>179</v>
      </c>
      <c r="D86">
        <f>IF(A86="CHILD",1,-1)</f>
        <v>1</v>
      </c>
    </row>
    <row r="87" spans="1:4" x14ac:dyDescent="0.2">
      <c r="A87" s="1" t="s">
        <v>12</v>
      </c>
      <c r="B87" s="8">
        <v>4.9099999999999966</v>
      </c>
      <c r="C87" s="2">
        <v>185</v>
      </c>
      <c r="D87">
        <f>IF(A87="CHILD",1,-1)</f>
        <v>-1</v>
      </c>
    </row>
    <row r="88" spans="1:4" x14ac:dyDescent="0.2">
      <c r="A88" s="1" t="s">
        <v>12</v>
      </c>
      <c r="B88" s="8">
        <v>1.7810000000000059</v>
      </c>
      <c r="C88" s="2">
        <v>188</v>
      </c>
      <c r="D88">
        <f>IF(A88="CHILD",1,-1)</f>
        <v>-1</v>
      </c>
    </row>
    <row r="89" spans="1:4" x14ac:dyDescent="0.2">
      <c r="A89" s="1" t="s">
        <v>12</v>
      </c>
      <c r="B89" s="8">
        <v>0.51900000000000546</v>
      </c>
      <c r="C89" s="2">
        <v>190</v>
      </c>
      <c r="D89">
        <f>IF(A89="CHILD",1,-1)</f>
        <v>-1</v>
      </c>
    </row>
    <row r="90" spans="1:4" x14ac:dyDescent="0.2">
      <c r="A90" s="1" t="s">
        <v>11</v>
      </c>
      <c r="B90" s="8">
        <v>-0.86899999999999977</v>
      </c>
      <c r="C90" s="2">
        <v>191</v>
      </c>
      <c r="D90">
        <f>IF(A90="CHILD",1,-1)</f>
        <v>1</v>
      </c>
    </row>
    <row r="91" spans="1:4" x14ac:dyDescent="0.2">
      <c r="A91" s="1" t="s">
        <v>12</v>
      </c>
      <c r="B91" s="8">
        <v>-0.15700000000001069</v>
      </c>
      <c r="C91" s="2">
        <v>192</v>
      </c>
      <c r="D91">
        <f>IF(A91="CHILD",1,-1)</f>
        <v>-1</v>
      </c>
    </row>
    <row r="92" spans="1:4" x14ac:dyDescent="0.2">
      <c r="A92" s="1" t="s">
        <v>12</v>
      </c>
      <c r="B92" s="8">
        <v>3.8919999999999959</v>
      </c>
      <c r="C92" s="2">
        <v>197</v>
      </c>
      <c r="D92">
        <f>IF(A92="CHILD",1,-1)</f>
        <v>-1</v>
      </c>
    </row>
    <row r="93" spans="1:4" x14ac:dyDescent="0.2">
      <c r="A93" s="1" t="s">
        <v>12</v>
      </c>
      <c r="B93" s="8">
        <v>1.4809999999999945</v>
      </c>
      <c r="C93" s="2">
        <v>200</v>
      </c>
      <c r="D93">
        <f>IF(A93="CHILD",1,-1)</f>
        <v>-1</v>
      </c>
    </row>
    <row r="94" spans="1:4" x14ac:dyDescent="0.2">
      <c r="A94" s="1" t="s">
        <v>11</v>
      </c>
      <c r="B94" s="8">
        <v>-0.93999999999999773</v>
      </c>
      <c r="C94" s="2">
        <v>201</v>
      </c>
      <c r="D94">
        <f>IF(A94="CHILD",1,-1)</f>
        <v>1</v>
      </c>
    </row>
    <row r="95" spans="1:4" x14ac:dyDescent="0.2">
      <c r="A95" s="1" t="s">
        <v>11</v>
      </c>
      <c r="B95" s="8">
        <v>7.5999999999993406E-2</v>
      </c>
      <c r="C95" s="2">
        <v>203</v>
      </c>
      <c r="D95">
        <f>IF(A95="CHILD",1,-1)</f>
        <v>1</v>
      </c>
    </row>
    <row r="96" spans="1:4" x14ac:dyDescent="0.2">
      <c r="A96" s="1" t="s">
        <v>11</v>
      </c>
      <c r="B96" s="8">
        <v>-0.61600000000001387</v>
      </c>
      <c r="C96" s="2">
        <v>204</v>
      </c>
      <c r="D96">
        <f>IF(A96="CHILD",1,-1)</f>
        <v>1</v>
      </c>
    </row>
    <row r="97" spans="1:4" x14ac:dyDescent="0.2">
      <c r="A97" s="1" t="s">
        <v>11</v>
      </c>
      <c r="B97" s="8">
        <v>1.7069999999999936</v>
      </c>
      <c r="C97" s="2">
        <v>207</v>
      </c>
      <c r="D97">
        <f>IF(A97="CHILD",1,-1)</f>
        <v>1</v>
      </c>
    </row>
    <row r="98" spans="1:4" x14ac:dyDescent="0.2">
      <c r="A98" s="1" t="s">
        <v>11</v>
      </c>
      <c r="B98" s="8">
        <v>0.52199999999999136</v>
      </c>
      <c r="C98" s="2">
        <v>209</v>
      </c>
      <c r="D98">
        <f>IF(A98="CHILD",1,-1)</f>
        <v>1</v>
      </c>
    </row>
    <row r="99" spans="1:4" x14ac:dyDescent="0.2">
      <c r="A99" s="1" t="s">
        <v>11</v>
      </c>
      <c r="B99" s="8">
        <v>6.6359999999999957</v>
      </c>
      <c r="C99" s="2">
        <v>217</v>
      </c>
      <c r="D99">
        <f>IF(A99="CHILD",1,-1)</f>
        <v>1</v>
      </c>
    </row>
    <row r="100" spans="1:4" x14ac:dyDescent="0.2">
      <c r="A100" s="1" t="s">
        <v>11</v>
      </c>
      <c r="B100" s="8">
        <v>2.8810000000000002</v>
      </c>
      <c r="C100" s="2">
        <v>221</v>
      </c>
      <c r="D100">
        <f>IF(A100="CHILD",1,-1)</f>
        <v>1</v>
      </c>
    </row>
    <row r="101" spans="1:4" x14ac:dyDescent="0.2">
      <c r="A101" s="1" t="s">
        <v>11</v>
      </c>
      <c r="B101" s="8">
        <v>-0.80299999999999727</v>
      </c>
      <c r="C101" s="2">
        <v>222</v>
      </c>
      <c r="D101">
        <f>IF(A101="CHILD",1,-1)</f>
        <v>1</v>
      </c>
    </row>
    <row r="102" spans="1:4" x14ac:dyDescent="0.2">
      <c r="A102" s="1" t="s">
        <v>12</v>
      </c>
      <c r="B102" s="8">
        <v>1.3029999999999973</v>
      </c>
      <c r="C102" s="2">
        <v>225</v>
      </c>
      <c r="D102">
        <f>IF(A102="CHILD",1,-1)</f>
        <v>-1</v>
      </c>
    </row>
    <row r="103" spans="1:4" x14ac:dyDescent="0.2">
      <c r="A103" s="1" t="s">
        <v>12</v>
      </c>
      <c r="B103" s="8">
        <v>0.56200000000001182</v>
      </c>
      <c r="C103" s="2">
        <v>227</v>
      </c>
      <c r="D103">
        <f>IF(A103="CHILD",1,-1)</f>
        <v>-1</v>
      </c>
    </row>
    <row r="104" spans="1:4" x14ac:dyDescent="0.2">
      <c r="A104" s="1" t="s">
        <v>12</v>
      </c>
      <c r="B104" s="8">
        <v>-0.28600000000000136</v>
      </c>
      <c r="C104" s="2">
        <v>228</v>
      </c>
      <c r="D104">
        <f>IF(A104="CHILD",1,-1)</f>
        <v>-1</v>
      </c>
    </row>
    <row r="105" spans="1:4" x14ac:dyDescent="0.2">
      <c r="A105" s="1" t="s">
        <v>11</v>
      </c>
      <c r="B105" s="8">
        <v>-0.35900000000000887</v>
      </c>
      <c r="C105" s="2">
        <v>229</v>
      </c>
      <c r="D105">
        <f>IF(A105="CHILD",1,-1)</f>
        <v>1</v>
      </c>
    </row>
    <row r="106" spans="1:4" x14ac:dyDescent="0.2">
      <c r="A106" s="1" t="s">
        <v>11</v>
      </c>
      <c r="B106" s="8">
        <v>0.45300000000000296</v>
      </c>
      <c r="C106" s="2">
        <v>231</v>
      </c>
      <c r="D106">
        <f>IF(A106="CHILD",1,-1)</f>
        <v>1</v>
      </c>
    </row>
    <row r="107" spans="1:4" x14ac:dyDescent="0.2">
      <c r="A107" s="1" t="s">
        <v>11</v>
      </c>
      <c r="B107" s="8">
        <v>0.94499999999999318</v>
      </c>
      <c r="C107" s="2">
        <v>233</v>
      </c>
      <c r="D107">
        <f>IF(A107="CHILD",1,-1)</f>
        <v>1</v>
      </c>
    </row>
    <row r="108" spans="1:4" x14ac:dyDescent="0.2">
      <c r="A108" s="1" t="s">
        <v>12</v>
      </c>
      <c r="B108" s="8">
        <v>1.8120000000000118</v>
      </c>
      <c r="C108" s="2">
        <v>236</v>
      </c>
      <c r="D108">
        <f>IF(A108="CHILD",1,-1)</f>
        <v>-1</v>
      </c>
    </row>
    <row r="109" spans="1:4" x14ac:dyDescent="0.2">
      <c r="A109" s="1" t="s">
        <v>12</v>
      </c>
      <c r="B109" s="8">
        <v>0.31800000000001205</v>
      </c>
      <c r="C109" s="2">
        <v>238</v>
      </c>
      <c r="D109">
        <f>IF(A109="CHILD",1,-1)</f>
        <v>-1</v>
      </c>
    </row>
    <row r="110" spans="1:4" x14ac:dyDescent="0.2">
      <c r="A110" s="1" t="s">
        <v>12</v>
      </c>
      <c r="B110" s="8">
        <v>-0.88499999999999091</v>
      </c>
      <c r="C110" s="2">
        <v>239</v>
      </c>
      <c r="D110">
        <f>IF(A110="CHILD",1,-1)</f>
        <v>-1</v>
      </c>
    </row>
    <row r="111" spans="1:4" x14ac:dyDescent="0.2">
      <c r="A111" s="1" t="s">
        <v>11</v>
      </c>
      <c r="B111" s="8">
        <v>0.15500000000000114</v>
      </c>
      <c r="C111" s="2">
        <v>241</v>
      </c>
      <c r="D111">
        <f>IF(A111="CHILD",1,-1)</f>
        <v>1</v>
      </c>
    </row>
    <row r="112" spans="1:4" x14ac:dyDescent="0.2">
      <c r="A112" s="1" t="s">
        <v>12</v>
      </c>
      <c r="B112" s="8">
        <v>1.5500000000000114</v>
      </c>
      <c r="C112" s="2">
        <v>244</v>
      </c>
      <c r="D112">
        <f>IF(A112="CHILD",1,-1)</f>
        <v>-1</v>
      </c>
    </row>
    <row r="113" spans="1:4" x14ac:dyDescent="0.2">
      <c r="A113" s="1" t="s">
        <v>12</v>
      </c>
      <c r="B113" s="8">
        <v>0.80400000000000205</v>
      </c>
      <c r="C113" s="2">
        <v>246</v>
      </c>
      <c r="D113">
        <f>IF(A113="CHILD",1,-1)</f>
        <v>-1</v>
      </c>
    </row>
    <row r="114" spans="1:4" x14ac:dyDescent="0.2">
      <c r="A114" s="1" t="s">
        <v>11</v>
      </c>
      <c r="B114" s="8">
        <v>-8.0000000000097771E-3</v>
      </c>
      <c r="C114" s="2">
        <v>247</v>
      </c>
      <c r="D114">
        <f>IF(A114="CHILD",1,-1)</f>
        <v>1</v>
      </c>
    </row>
    <row r="115" spans="1:4" x14ac:dyDescent="0.2">
      <c r="A115" s="1" t="s">
        <v>12</v>
      </c>
      <c r="B115" s="8">
        <v>-2.7999999999991587E-2</v>
      </c>
      <c r="C115" s="2">
        <v>248</v>
      </c>
      <c r="D115">
        <f>IF(A115="CHILD",1,-1)</f>
        <v>-1</v>
      </c>
    </row>
    <row r="116" spans="1:4" x14ac:dyDescent="0.2">
      <c r="A116" s="1" t="s">
        <v>11</v>
      </c>
      <c r="B116" s="8">
        <v>1.4879999999999995</v>
      </c>
      <c r="C116" s="2">
        <v>251</v>
      </c>
      <c r="D116">
        <f>IF(A116="CHILD",1,-1)</f>
        <v>1</v>
      </c>
    </row>
    <row r="117" spans="1:4" x14ac:dyDescent="0.2">
      <c r="A117" s="1" t="s">
        <v>11</v>
      </c>
      <c r="B117" s="8">
        <v>-1.6680000000000064</v>
      </c>
      <c r="C117" s="2">
        <v>251</v>
      </c>
      <c r="D117">
        <f>IF(A117="CHILD",1,-1)</f>
        <v>1</v>
      </c>
    </row>
    <row r="118" spans="1:4" x14ac:dyDescent="0.2">
      <c r="A118" s="1" t="s">
        <v>12</v>
      </c>
      <c r="B118" s="8">
        <v>-0.50499999999999545</v>
      </c>
      <c r="C118" s="2">
        <v>252</v>
      </c>
      <c r="D118">
        <f>IF(A118="CHILD",1,-1)</f>
        <v>-1</v>
      </c>
    </row>
    <row r="119" spans="1:4" x14ac:dyDescent="0.2">
      <c r="A119" s="1" t="s">
        <v>11</v>
      </c>
      <c r="B119" s="8">
        <v>-0.46999999999999886</v>
      </c>
      <c r="C119" s="2">
        <v>253</v>
      </c>
      <c r="D119">
        <f>IF(A119="CHILD",1,-1)</f>
        <v>1</v>
      </c>
    </row>
    <row r="120" spans="1:4" x14ac:dyDescent="0.2">
      <c r="A120" s="1" t="s">
        <v>11</v>
      </c>
      <c r="B120" s="8">
        <v>-0.88499999999999091</v>
      </c>
      <c r="C120" s="2">
        <v>254</v>
      </c>
      <c r="D120">
        <f>IF(A120="CHILD",1,-1)</f>
        <v>1</v>
      </c>
    </row>
    <row r="121" spans="1:4" x14ac:dyDescent="0.2">
      <c r="A121" s="1" t="s">
        <v>12</v>
      </c>
      <c r="B121" s="8">
        <v>-0.40999999999999659</v>
      </c>
      <c r="C121" s="2">
        <v>255</v>
      </c>
      <c r="D121">
        <f>IF(A121="CHILD",1,-1)</f>
        <v>-1</v>
      </c>
    </row>
    <row r="122" spans="1:4" x14ac:dyDescent="0.2">
      <c r="A122" s="1" t="s">
        <v>11</v>
      </c>
      <c r="B122" s="8">
        <v>1.5819999999999936</v>
      </c>
      <c r="C122" s="2">
        <v>258</v>
      </c>
      <c r="D122">
        <f>IF(A122="CHILD",1,-1)</f>
        <v>1</v>
      </c>
    </row>
    <row r="123" spans="1:4" x14ac:dyDescent="0.2">
      <c r="A123" s="1" t="s">
        <v>12</v>
      </c>
      <c r="B123" s="8">
        <v>1.73599999999999</v>
      </c>
      <c r="C123" s="2">
        <v>261</v>
      </c>
      <c r="D123">
        <f>IF(A123="CHILD",1,-1)</f>
        <v>-1</v>
      </c>
    </row>
    <row r="124" spans="1:4" x14ac:dyDescent="0.2">
      <c r="A124" s="1" t="s">
        <v>12</v>
      </c>
      <c r="B124" s="8">
        <v>2.23599999999999</v>
      </c>
      <c r="C124" s="2">
        <v>265</v>
      </c>
      <c r="D124">
        <f>IF(A124="CHILD",1,-1)</f>
        <v>-1</v>
      </c>
    </row>
    <row r="125" spans="1:4" x14ac:dyDescent="0.2">
      <c r="A125" s="1" t="s">
        <v>11</v>
      </c>
      <c r="B125" s="8">
        <v>-0.82900000000000773</v>
      </c>
      <c r="C125" s="2">
        <v>266</v>
      </c>
      <c r="D125">
        <f>IF(A125="CHILD",1,-1)</f>
        <v>1</v>
      </c>
    </row>
    <row r="126" spans="1:4" x14ac:dyDescent="0.2">
      <c r="A126" s="1" t="s">
        <v>12</v>
      </c>
      <c r="B126" s="8">
        <v>2.0339999999999918</v>
      </c>
      <c r="C126" s="2">
        <v>270</v>
      </c>
      <c r="D126">
        <f>IF(A126="CHILD",1,-1)</f>
        <v>-1</v>
      </c>
    </row>
    <row r="127" spans="1:4" x14ac:dyDescent="0.2">
      <c r="A127" s="1" t="s">
        <v>11</v>
      </c>
      <c r="B127" s="8">
        <v>1.7749999999999773</v>
      </c>
      <c r="C127" s="2">
        <v>273</v>
      </c>
      <c r="D127">
        <f>IF(A127="CHILD",1,-1)</f>
        <v>1</v>
      </c>
    </row>
    <row r="128" spans="1:4" x14ac:dyDescent="0.2">
      <c r="A128" s="1" t="s">
        <v>11</v>
      </c>
      <c r="B128" s="8">
        <v>-0.9970000000000141</v>
      </c>
      <c r="C128" s="2">
        <v>274</v>
      </c>
      <c r="D128">
        <f>IF(A128="CHILD",1,-1)</f>
        <v>1</v>
      </c>
    </row>
    <row r="129" spans="1:4" x14ac:dyDescent="0.2">
      <c r="A129" s="1" t="s">
        <v>11</v>
      </c>
      <c r="B129" s="8">
        <v>1.3279999999999745</v>
      </c>
      <c r="C129" s="2">
        <v>277</v>
      </c>
      <c r="D129">
        <f>IF(A129="CHILD",1,-1)</f>
        <v>1</v>
      </c>
    </row>
    <row r="130" spans="1:4" x14ac:dyDescent="0.2">
      <c r="A130" s="1" t="s">
        <v>12</v>
      </c>
      <c r="B130" s="8">
        <v>2.5690000000000168</v>
      </c>
      <c r="C130" s="2">
        <v>281</v>
      </c>
      <c r="D130">
        <f>IF(A130="CHILD",1,-1)</f>
        <v>-1</v>
      </c>
    </row>
    <row r="131" spans="1:4" x14ac:dyDescent="0.2">
      <c r="A131" s="1" t="s">
        <v>11</v>
      </c>
      <c r="B131" s="8">
        <v>-1.13900000000001</v>
      </c>
      <c r="C131" s="2">
        <v>281</v>
      </c>
      <c r="D131">
        <f>IF(A131="CHILD",1,-1)</f>
        <v>1</v>
      </c>
    </row>
    <row r="132" spans="1:4" x14ac:dyDescent="0.2">
      <c r="A132" s="1" t="s">
        <v>12</v>
      </c>
      <c r="B132" s="8">
        <v>0.95199999999999818</v>
      </c>
      <c r="C132" s="2">
        <v>283</v>
      </c>
      <c r="D132">
        <f>IF(A132="CHILD",1,-1)</f>
        <v>-1</v>
      </c>
    </row>
    <row r="133" spans="1:4" x14ac:dyDescent="0.2">
      <c r="A133" s="1" t="s">
        <v>11</v>
      </c>
      <c r="B133" s="8">
        <v>5.5659999999999741</v>
      </c>
      <c r="C133" s="2">
        <v>290</v>
      </c>
      <c r="D133">
        <f>IF(A133="CHILD",1,-1)</f>
        <v>1</v>
      </c>
    </row>
    <row r="134" spans="1:4" x14ac:dyDescent="0.2">
      <c r="A134" s="1" t="s">
        <v>12</v>
      </c>
      <c r="B134" s="8">
        <v>-0.46300000000002228</v>
      </c>
      <c r="C134" s="2">
        <v>291</v>
      </c>
      <c r="D134">
        <f>IF(A134="CHILD",1,-1)</f>
        <v>-1</v>
      </c>
    </row>
    <row r="135" spans="1:4" x14ac:dyDescent="0.2">
      <c r="A135" s="1" t="s">
        <v>11</v>
      </c>
      <c r="B135" s="8">
        <v>-0.69400000000001683</v>
      </c>
      <c r="C135" s="2">
        <v>292</v>
      </c>
      <c r="D135">
        <f>IF(A135="CHILD",1,-1)</f>
        <v>1</v>
      </c>
    </row>
    <row r="136" spans="1:4" x14ac:dyDescent="0.2">
      <c r="A136" s="1" t="s">
        <v>11</v>
      </c>
      <c r="B136" s="8">
        <v>1.4920000000000186</v>
      </c>
      <c r="C136" s="2">
        <v>295</v>
      </c>
      <c r="D136">
        <f>IF(A136="CHILD",1,-1)</f>
        <v>1</v>
      </c>
    </row>
    <row r="137" spans="1:4" x14ac:dyDescent="0.2">
      <c r="A137" s="1" t="s">
        <v>12</v>
      </c>
      <c r="B137" s="8">
        <v>-0.94299999999998363</v>
      </c>
      <c r="C137" s="2">
        <v>296</v>
      </c>
      <c r="D137">
        <f>IF(A137="CHILD",1,-1)</f>
        <v>-1</v>
      </c>
    </row>
    <row r="138" spans="1:4" x14ac:dyDescent="0.2">
      <c r="A138" s="1" t="s">
        <v>11</v>
      </c>
      <c r="B138" s="8">
        <v>0.55399999999997362</v>
      </c>
      <c r="C138" s="2">
        <v>298</v>
      </c>
      <c r="D138">
        <f>IF(A138="CHILD",1,-1)</f>
        <v>1</v>
      </c>
    </row>
    <row r="139" spans="1:4" x14ac:dyDescent="0.2">
      <c r="A139" s="1" t="s">
        <v>12</v>
      </c>
      <c r="B139" s="8">
        <v>-0.17099999999999227</v>
      </c>
      <c r="C139" s="2">
        <v>299</v>
      </c>
      <c r="D139">
        <f>IF(A139="CHILD",1,-1)</f>
        <v>-1</v>
      </c>
    </row>
    <row r="140" spans="1:4" x14ac:dyDescent="0.2">
      <c r="A140" s="1" t="s">
        <v>11</v>
      </c>
      <c r="B140" s="8">
        <v>-1.4519999999999982</v>
      </c>
      <c r="C140" s="2">
        <v>299</v>
      </c>
      <c r="D140">
        <f>IF(A140="CHILD",1,-1)</f>
        <v>1</v>
      </c>
    </row>
  </sheetData>
  <conditionalFormatting sqref="B1:B1048576">
    <cfRule type="cellIs" dxfId="0" priority="1" operator="between">
      <formula>0</formula>
      <formula>0.1</formula>
    </cfRule>
  </conditionalFormatting>
  <pageMargins left="0.7" right="0.7" top="0.75" bottom="0.75" header="0.3" footer="0.3"/>
  <pageSetup scale="78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F779-9900-A140-BD7E-E8B884F97FDA}">
  <dimension ref="A2:D37"/>
  <sheetViews>
    <sheetView topLeftCell="A14" zoomScale="170" zoomScaleNormal="170" workbookViewId="0">
      <selection activeCell="C29" sqref="C29"/>
    </sheetView>
  </sheetViews>
  <sheetFormatPr baseColWidth="10" defaultRowHeight="15" x14ac:dyDescent="0.2"/>
  <cols>
    <col min="1" max="1" width="14.5" bestFit="1" customWidth="1"/>
    <col min="2" max="2" width="21.5" bestFit="1" customWidth="1"/>
    <col min="3" max="3" width="8.1640625" bestFit="1" customWidth="1"/>
    <col min="4" max="4" width="4.5" bestFit="1" customWidth="1"/>
  </cols>
  <sheetData>
    <row r="2" spans="1:4" x14ac:dyDescent="0.2">
      <c r="A2" t="s">
        <v>14</v>
      </c>
      <c r="B2" t="s">
        <v>17</v>
      </c>
      <c r="C2" t="s">
        <v>20</v>
      </c>
      <c r="D2" s="7"/>
    </row>
    <row r="3" spans="1:4" x14ac:dyDescent="0.2">
      <c r="A3" t="s">
        <v>15</v>
      </c>
      <c r="B3" t="s">
        <v>18</v>
      </c>
      <c r="C3" t="s">
        <v>21</v>
      </c>
    </row>
    <row r="4" spans="1:4" x14ac:dyDescent="0.2">
      <c r="A4" t="s">
        <v>16</v>
      </c>
      <c r="B4" t="s">
        <v>19</v>
      </c>
      <c r="C4">
        <f>1</f>
        <v>1</v>
      </c>
    </row>
    <row r="6" spans="1:4" x14ac:dyDescent="0.2">
      <c r="A6" t="s">
        <v>22</v>
      </c>
      <c r="B6" t="s">
        <v>27</v>
      </c>
    </row>
    <row r="7" spans="1:4" x14ac:dyDescent="0.2">
      <c r="B7" t="s">
        <v>23</v>
      </c>
    </row>
    <row r="8" spans="1:4" x14ac:dyDescent="0.2">
      <c r="B8" t="s">
        <v>26</v>
      </c>
    </row>
    <row r="9" spans="1:4" x14ac:dyDescent="0.2">
      <c r="B9" t="s">
        <v>25</v>
      </c>
    </row>
    <row r="11" spans="1:4" x14ac:dyDescent="0.2">
      <c r="A11" t="s">
        <v>28</v>
      </c>
      <c r="B11" t="s">
        <v>30</v>
      </c>
      <c r="C11" t="s">
        <v>33</v>
      </c>
    </row>
    <row r="12" spans="1:4" x14ac:dyDescent="0.2">
      <c r="B12" t="s">
        <v>31</v>
      </c>
      <c r="C12" t="s">
        <v>33</v>
      </c>
    </row>
    <row r="13" spans="1:4" x14ac:dyDescent="0.2">
      <c r="B13" t="s">
        <v>32</v>
      </c>
      <c r="C13" t="s">
        <v>33</v>
      </c>
    </row>
    <row r="14" spans="1:4" x14ac:dyDescent="0.2">
      <c r="B14" t="s">
        <v>24</v>
      </c>
      <c r="C14" t="s">
        <v>29</v>
      </c>
    </row>
    <row r="20" spans="1:4" x14ac:dyDescent="0.2">
      <c r="A20" t="s">
        <v>71</v>
      </c>
    </row>
    <row r="21" spans="1:4" x14ac:dyDescent="0.2">
      <c r="A21" t="s">
        <v>72</v>
      </c>
    </row>
    <row r="23" spans="1:4" x14ac:dyDescent="0.2">
      <c r="A23" t="s">
        <v>73</v>
      </c>
      <c r="B23" t="s">
        <v>37</v>
      </c>
      <c r="C23">
        <f>Calcs!D13-C24</f>
        <v>532.67000000002213</v>
      </c>
      <c r="D23" s="105">
        <f>C23/SUM(C$23:C$26)</f>
        <v>0.42090366239209243</v>
      </c>
    </row>
    <row r="24" spans="1:4" x14ac:dyDescent="0.2">
      <c r="B24" t="s">
        <v>40</v>
      </c>
      <c r="C24">
        <f>Calcs!D21</f>
        <v>432.25499999996788</v>
      </c>
      <c r="D24" s="105">
        <f t="shared" ref="D24:D26" si="0">C24/SUM(C$23:C$26)</f>
        <v>0.34155802389335393</v>
      </c>
    </row>
    <row r="25" spans="1:4" x14ac:dyDescent="0.2">
      <c r="B25" t="s">
        <v>74</v>
      </c>
      <c r="C25">
        <f>Calcs!D14-C24</f>
        <v>-270.91299999996778</v>
      </c>
      <c r="D25" s="105">
        <f t="shared" si="0"/>
        <v>-0.21406926218786609</v>
      </c>
    </row>
    <row r="26" spans="1:4" x14ac:dyDescent="0.2">
      <c r="B26" t="s">
        <v>41</v>
      </c>
      <c r="C26">
        <f>Calcs!D17</f>
        <v>571.52699999996787</v>
      </c>
      <c r="D26" s="105">
        <f t="shared" si="0"/>
        <v>0.45160757590241968</v>
      </c>
    </row>
    <row r="27" spans="1:4" x14ac:dyDescent="0.2">
      <c r="C27">
        <f>SUM(C23:C26)</f>
        <v>1265.5389999999902</v>
      </c>
    </row>
    <row r="37" spans="2:2" x14ac:dyDescent="0.2">
      <c r="B37">
        <f>6/16</f>
        <v>0.375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AEA72-A8AC-4B42-BE2E-D6E6E9F746C8}">
  <dimension ref="A1:D229"/>
  <sheetViews>
    <sheetView zoomScale="150" zoomScaleNormal="150" workbookViewId="0">
      <selection activeCell="Q5" sqref="Q5"/>
    </sheetView>
  </sheetViews>
  <sheetFormatPr baseColWidth="10" defaultColWidth="8.83203125" defaultRowHeight="15" x14ac:dyDescent="0.2"/>
  <cols>
    <col min="1" max="4" width="9.1640625" style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1">
        <v>0.01</v>
      </c>
      <c r="B2" s="1">
        <v>1.373</v>
      </c>
      <c r="C2" s="1">
        <v>1.363</v>
      </c>
      <c r="D2" s="1" t="s">
        <v>0</v>
      </c>
    </row>
    <row r="3" spans="1:4" x14ac:dyDescent="0.2">
      <c r="A3" s="1">
        <v>0.01</v>
      </c>
      <c r="B3" s="1">
        <v>1.51</v>
      </c>
      <c r="C3" s="1">
        <v>1.5</v>
      </c>
      <c r="D3" s="1" t="s">
        <v>1</v>
      </c>
    </row>
    <row r="4" spans="1:4" x14ac:dyDescent="0.2">
      <c r="A4" s="1">
        <v>2.31</v>
      </c>
      <c r="B4" s="1">
        <v>3.605</v>
      </c>
      <c r="C4" s="1">
        <v>1.2949999999999999</v>
      </c>
      <c r="D4" s="1" t="s">
        <v>1</v>
      </c>
    </row>
    <row r="5" spans="1:4" x14ac:dyDescent="0.2">
      <c r="A5" s="1">
        <v>2.34</v>
      </c>
      <c r="B5" s="1">
        <v>4.0110000000000001</v>
      </c>
      <c r="C5" s="1">
        <v>1.671</v>
      </c>
      <c r="D5" s="1" t="s">
        <v>0</v>
      </c>
    </row>
    <row r="6" spans="1:4" x14ac:dyDescent="0.2">
      <c r="A6" s="1">
        <v>2.5</v>
      </c>
      <c r="B6" s="1">
        <v>3.665</v>
      </c>
      <c r="C6" s="1">
        <v>1.165</v>
      </c>
      <c r="D6" s="1" t="s">
        <v>2</v>
      </c>
    </row>
    <row r="7" spans="1:4" x14ac:dyDescent="0.2">
      <c r="A7" s="1">
        <v>2.9</v>
      </c>
      <c r="B7" s="1">
        <v>4.4909999999999997</v>
      </c>
      <c r="C7" s="1">
        <v>1.591</v>
      </c>
      <c r="D7" s="1" t="s">
        <v>2</v>
      </c>
    </row>
    <row r="8" spans="1:4" x14ac:dyDescent="0.2">
      <c r="A8" s="1">
        <v>4.01</v>
      </c>
      <c r="B8" s="1">
        <v>5.5579999999999998</v>
      </c>
      <c r="C8" s="1">
        <v>1.548</v>
      </c>
      <c r="D8" s="1" t="s">
        <v>3</v>
      </c>
    </row>
    <row r="9" spans="1:4" x14ac:dyDescent="0.2">
      <c r="A9" s="1">
        <v>5.81</v>
      </c>
      <c r="B9" s="1">
        <v>7.6049999999999995</v>
      </c>
      <c r="C9" s="1">
        <v>1.7949999999999999</v>
      </c>
      <c r="D9" s="1" t="s">
        <v>1</v>
      </c>
    </row>
    <row r="10" spans="1:4" x14ac:dyDescent="0.2">
      <c r="A10" s="1">
        <v>5.81</v>
      </c>
      <c r="B10" s="1">
        <v>7.5829999999999993</v>
      </c>
      <c r="C10" s="1">
        <v>1.7729999999999999</v>
      </c>
      <c r="D10" s="1" t="s">
        <v>0</v>
      </c>
    </row>
    <row r="11" spans="1:4" x14ac:dyDescent="0.2">
      <c r="A11" s="1">
        <v>7.61</v>
      </c>
      <c r="B11" s="1">
        <v>9.2510000000000012</v>
      </c>
      <c r="C11" s="1">
        <v>1.641</v>
      </c>
      <c r="D11" s="1" t="s">
        <v>0</v>
      </c>
    </row>
    <row r="12" spans="1:4" x14ac:dyDescent="0.2">
      <c r="A12" s="1">
        <v>7.62</v>
      </c>
      <c r="B12" s="1">
        <v>9.2560000000000002</v>
      </c>
      <c r="C12" s="1">
        <v>1.6359999999999999</v>
      </c>
      <c r="D12" s="1" t="s">
        <v>1</v>
      </c>
    </row>
    <row r="13" spans="1:4" x14ac:dyDescent="0.2">
      <c r="A13" s="1">
        <v>8.91</v>
      </c>
      <c r="B13" s="1">
        <v>10.004</v>
      </c>
      <c r="C13" s="1">
        <v>1.0940000000000001</v>
      </c>
      <c r="D13" s="1" t="s">
        <v>0</v>
      </c>
    </row>
    <row r="14" spans="1:4" x14ac:dyDescent="0.2">
      <c r="A14" s="1">
        <v>8.91</v>
      </c>
      <c r="B14" s="1">
        <v>10.004</v>
      </c>
      <c r="C14" s="1">
        <v>1.0940000000000001</v>
      </c>
      <c r="D14" s="1" t="s">
        <v>1</v>
      </c>
    </row>
    <row r="15" spans="1:4" x14ac:dyDescent="0.2">
      <c r="A15" s="1">
        <v>11.3</v>
      </c>
      <c r="B15" s="1">
        <v>13.285</v>
      </c>
      <c r="C15" s="1">
        <v>1.9850000000000001</v>
      </c>
      <c r="D15" s="1" t="s">
        <v>0</v>
      </c>
    </row>
    <row r="16" spans="1:4" x14ac:dyDescent="0.2">
      <c r="A16" s="1">
        <v>11.3</v>
      </c>
      <c r="B16" s="1">
        <v>13.271000000000001</v>
      </c>
      <c r="C16" s="1">
        <v>1.9710000000000001</v>
      </c>
      <c r="D16" s="1" t="s">
        <v>1</v>
      </c>
    </row>
    <row r="17" spans="1:4" x14ac:dyDescent="0.2">
      <c r="A17" s="1">
        <v>15.7</v>
      </c>
      <c r="B17" s="1">
        <v>16.852999999999998</v>
      </c>
      <c r="C17" s="1">
        <v>1.153</v>
      </c>
      <c r="D17" s="1" t="s">
        <v>1</v>
      </c>
    </row>
    <row r="18" spans="1:4" x14ac:dyDescent="0.2">
      <c r="A18" s="1">
        <v>15.7</v>
      </c>
      <c r="B18" s="1">
        <v>16.852999999999998</v>
      </c>
      <c r="C18" s="1">
        <v>1.153</v>
      </c>
      <c r="D18" s="1" t="s">
        <v>0</v>
      </c>
    </row>
    <row r="19" spans="1:4" x14ac:dyDescent="0.2">
      <c r="A19" s="1">
        <v>18.399999999999999</v>
      </c>
      <c r="B19" s="1">
        <v>19.986999999999998</v>
      </c>
      <c r="C19" s="1">
        <v>1.587</v>
      </c>
      <c r="D19" s="1" t="s">
        <v>0</v>
      </c>
    </row>
    <row r="20" spans="1:4" x14ac:dyDescent="0.2">
      <c r="A20" s="1">
        <v>18.399999999999999</v>
      </c>
      <c r="B20" s="1">
        <v>19.974</v>
      </c>
      <c r="C20" s="1">
        <v>1.5740000000000001</v>
      </c>
      <c r="D20" s="1" t="s">
        <v>1</v>
      </c>
    </row>
    <row r="21" spans="1:4" x14ac:dyDescent="0.2">
      <c r="A21" s="1">
        <v>19.8</v>
      </c>
      <c r="B21" s="1">
        <v>21.502000000000002</v>
      </c>
      <c r="C21" s="1">
        <v>1.702</v>
      </c>
      <c r="D21" s="1" t="s">
        <v>1</v>
      </c>
    </row>
    <row r="22" spans="1:4" x14ac:dyDescent="0.2">
      <c r="A22" s="1">
        <v>19.899999999999999</v>
      </c>
      <c r="B22" s="1">
        <v>21.518999999999998</v>
      </c>
      <c r="C22" s="1">
        <v>1.619</v>
      </c>
      <c r="D22" s="1" t="s">
        <v>0</v>
      </c>
    </row>
    <row r="23" spans="1:4" x14ac:dyDescent="0.2">
      <c r="A23" s="1">
        <v>21.3</v>
      </c>
      <c r="B23" s="1">
        <v>22.493000000000002</v>
      </c>
      <c r="C23" s="1">
        <v>1.1930000000000001</v>
      </c>
      <c r="D23" s="1" t="s">
        <v>1</v>
      </c>
    </row>
    <row r="24" spans="1:4" x14ac:dyDescent="0.2">
      <c r="A24" s="1">
        <v>21.3</v>
      </c>
      <c r="B24" s="1">
        <v>22.490000000000002</v>
      </c>
      <c r="C24" s="1">
        <v>1.19</v>
      </c>
      <c r="D24" s="1" t="s">
        <v>3</v>
      </c>
    </row>
    <row r="25" spans="1:4" x14ac:dyDescent="0.2">
      <c r="A25" s="1">
        <v>23</v>
      </c>
      <c r="B25" s="1">
        <v>24.181000000000001</v>
      </c>
      <c r="C25" s="1">
        <v>1.181</v>
      </c>
      <c r="D25" s="1" t="s">
        <v>1</v>
      </c>
    </row>
    <row r="26" spans="1:4" x14ac:dyDescent="0.2">
      <c r="A26" s="1">
        <v>23</v>
      </c>
      <c r="B26" s="1">
        <v>24.195</v>
      </c>
      <c r="C26" s="1">
        <v>1.1950000000000001</v>
      </c>
      <c r="D26" s="1" t="s">
        <v>3</v>
      </c>
    </row>
    <row r="27" spans="1:4" x14ac:dyDescent="0.2">
      <c r="A27" s="1">
        <v>25.5</v>
      </c>
      <c r="B27" s="1">
        <v>26.538</v>
      </c>
      <c r="C27" s="1">
        <v>1.038</v>
      </c>
      <c r="D27" s="1" t="s">
        <v>1</v>
      </c>
    </row>
    <row r="28" spans="1:4" x14ac:dyDescent="0.2">
      <c r="A28" s="1">
        <v>25.5</v>
      </c>
      <c r="B28" s="1">
        <v>26.556000000000001</v>
      </c>
      <c r="C28" s="1">
        <v>1.056</v>
      </c>
      <c r="D28" s="1" t="s">
        <v>2</v>
      </c>
    </row>
    <row r="29" spans="1:4" x14ac:dyDescent="0.2">
      <c r="A29" s="1">
        <v>28.1</v>
      </c>
      <c r="B29" s="1">
        <v>29.496000000000002</v>
      </c>
      <c r="C29" s="1">
        <v>1.3959999999999999</v>
      </c>
      <c r="D29" s="1" t="s">
        <v>1</v>
      </c>
    </row>
    <row r="30" spans="1:4" x14ac:dyDescent="0.2">
      <c r="A30" s="1">
        <v>28.3</v>
      </c>
      <c r="B30" s="1">
        <v>29.548000000000002</v>
      </c>
      <c r="C30" s="1">
        <v>1.248</v>
      </c>
      <c r="D30" s="1" t="s">
        <v>0</v>
      </c>
    </row>
    <row r="31" spans="1:4" x14ac:dyDescent="0.2">
      <c r="A31" s="1">
        <v>28.5</v>
      </c>
      <c r="B31" s="1">
        <v>29.795000000000002</v>
      </c>
      <c r="C31" s="1">
        <v>1.2949999999999999</v>
      </c>
      <c r="D31" s="1" t="s">
        <v>2</v>
      </c>
    </row>
    <row r="32" spans="1:4" x14ac:dyDescent="0.2">
      <c r="A32" s="1">
        <v>28.9</v>
      </c>
      <c r="B32" s="1">
        <v>30.498999999999999</v>
      </c>
      <c r="C32" s="1">
        <v>1.599</v>
      </c>
      <c r="D32" s="1" t="s">
        <v>2</v>
      </c>
    </row>
    <row r="33" spans="1:4" x14ac:dyDescent="0.2">
      <c r="A33" s="1">
        <v>30</v>
      </c>
      <c r="B33" s="1">
        <v>31.776</v>
      </c>
      <c r="C33" s="1">
        <v>1.776</v>
      </c>
      <c r="D33" s="1" t="s">
        <v>1</v>
      </c>
    </row>
    <row r="34" spans="1:4" x14ac:dyDescent="0.2">
      <c r="A34" s="1">
        <v>30.1</v>
      </c>
      <c r="B34" s="1">
        <v>31.483000000000001</v>
      </c>
      <c r="C34" s="1">
        <v>1.383</v>
      </c>
      <c r="D34" s="1" t="s">
        <v>0</v>
      </c>
    </row>
    <row r="35" spans="1:4" x14ac:dyDescent="0.2">
      <c r="A35" s="1">
        <v>30.4</v>
      </c>
      <c r="B35" s="1">
        <v>32.365000000000002</v>
      </c>
      <c r="C35" s="1">
        <v>1.9650000000000001</v>
      </c>
      <c r="D35" s="1" t="s">
        <v>3</v>
      </c>
    </row>
    <row r="36" spans="1:4" x14ac:dyDescent="0.2">
      <c r="A36" s="1">
        <v>32.9</v>
      </c>
      <c r="B36" s="1">
        <v>34.731000000000002</v>
      </c>
      <c r="C36" s="1">
        <v>1.831</v>
      </c>
      <c r="D36" s="1" t="s">
        <v>0</v>
      </c>
    </row>
    <row r="37" spans="1:4" x14ac:dyDescent="0.2">
      <c r="A37" s="1">
        <v>34.799999999999997</v>
      </c>
      <c r="B37" s="1">
        <v>35.965999999999994</v>
      </c>
      <c r="C37" s="1">
        <v>1.1659999999999999</v>
      </c>
      <c r="D37" s="1" t="s">
        <v>3</v>
      </c>
    </row>
    <row r="38" spans="1:4" x14ac:dyDescent="0.2">
      <c r="A38" s="1">
        <v>35</v>
      </c>
      <c r="B38" s="1">
        <v>36.006999999999998</v>
      </c>
      <c r="C38" s="1">
        <v>1.0069999999999999</v>
      </c>
      <c r="D38" s="1" t="s">
        <v>2</v>
      </c>
    </row>
    <row r="39" spans="1:4" x14ac:dyDescent="0.2">
      <c r="A39" s="1">
        <v>37.4</v>
      </c>
      <c r="B39" s="1">
        <v>38.704999999999998</v>
      </c>
      <c r="C39" s="1">
        <v>1.3049999999999999</v>
      </c>
      <c r="D39" s="1" t="s">
        <v>3</v>
      </c>
    </row>
    <row r="40" spans="1:4" x14ac:dyDescent="0.2">
      <c r="A40" s="1">
        <v>41.3</v>
      </c>
      <c r="B40" s="1">
        <v>42.796999999999997</v>
      </c>
      <c r="C40" s="1">
        <v>1.4970000000000001</v>
      </c>
      <c r="D40" s="1" t="s">
        <v>1</v>
      </c>
    </row>
    <row r="41" spans="1:4" x14ac:dyDescent="0.2">
      <c r="A41" s="1">
        <v>41.3</v>
      </c>
      <c r="B41" s="1">
        <v>42.783999999999999</v>
      </c>
      <c r="C41" s="1">
        <v>1.484</v>
      </c>
      <c r="D41" s="1" t="s">
        <v>3</v>
      </c>
    </row>
    <row r="42" spans="1:4" x14ac:dyDescent="0.2">
      <c r="A42" s="1">
        <v>45.4</v>
      </c>
      <c r="B42" s="1">
        <v>46.662999999999997</v>
      </c>
      <c r="C42" s="1">
        <v>1.2629999999999999</v>
      </c>
      <c r="D42" s="1" t="s">
        <v>1</v>
      </c>
    </row>
    <row r="43" spans="1:4" x14ac:dyDescent="0.2">
      <c r="A43" s="1">
        <v>45.4</v>
      </c>
      <c r="B43" s="1">
        <v>46.634999999999998</v>
      </c>
      <c r="C43" s="1">
        <v>1.2350000000000001</v>
      </c>
      <c r="D43" s="1" t="s">
        <v>2</v>
      </c>
    </row>
    <row r="44" spans="1:4" x14ac:dyDescent="0.2">
      <c r="A44" s="1">
        <v>45.7</v>
      </c>
      <c r="B44" s="1">
        <v>47.128</v>
      </c>
      <c r="C44" s="1">
        <v>1.4279999999999999</v>
      </c>
      <c r="D44" s="1" t="s">
        <v>3</v>
      </c>
    </row>
    <row r="45" spans="1:4" x14ac:dyDescent="0.2">
      <c r="A45" s="1">
        <v>48.1</v>
      </c>
      <c r="B45" s="1">
        <v>49.658000000000001</v>
      </c>
      <c r="C45" s="1">
        <v>1.5580000000000001</v>
      </c>
      <c r="D45" s="1" t="s">
        <v>2</v>
      </c>
    </row>
    <row r="46" spans="1:4" x14ac:dyDescent="0.2">
      <c r="A46" s="1">
        <v>48.5</v>
      </c>
      <c r="B46" s="1">
        <v>49.561</v>
      </c>
      <c r="C46" s="1">
        <v>1.0609999999999999</v>
      </c>
      <c r="D46" s="1" t="s">
        <v>0</v>
      </c>
    </row>
    <row r="47" spans="1:4" x14ac:dyDescent="0.2">
      <c r="A47" s="1">
        <v>52.2</v>
      </c>
      <c r="B47" s="1">
        <v>54.137</v>
      </c>
      <c r="C47" s="1">
        <v>1.9370000000000001</v>
      </c>
      <c r="D47" s="1" t="s">
        <v>1</v>
      </c>
    </row>
    <row r="48" spans="1:4" x14ac:dyDescent="0.2">
      <c r="A48" s="1">
        <v>52.2</v>
      </c>
      <c r="B48" s="1">
        <v>54.035000000000004</v>
      </c>
      <c r="C48" s="1">
        <v>1.835</v>
      </c>
      <c r="D48" s="1" t="s">
        <v>3</v>
      </c>
    </row>
    <row r="49" spans="1:4" x14ac:dyDescent="0.2">
      <c r="A49" s="1">
        <v>56.3</v>
      </c>
      <c r="B49" s="1">
        <v>58.211999999999996</v>
      </c>
      <c r="C49" s="1">
        <v>1.9119999999999999</v>
      </c>
      <c r="D49" s="1" t="s">
        <v>3</v>
      </c>
    </row>
    <row r="50" spans="1:4" x14ac:dyDescent="0.2">
      <c r="A50" s="1">
        <v>56.3</v>
      </c>
      <c r="B50" s="1">
        <v>58.201999999999998</v>
      </c>
      <c r="C50" s="1">
        <v>1.9019999999999999</v>
      </c>
      <c r="D50" s="1" t="s">
        <v>1</v>
      </c>
    </row>
    <row r="51" spans="1:4" x14ac:dyDescent="0.2">
      <c r="A51" s="1">
        <v>61.6</v>
      </c>
      <c r="B51" s="1">
        <v>63.063000000000002</v>
      </c>
      <c r="C51" s="1">
        <v>1.4630000000000001</v>
      </c>
      <c r="D51" s="1" t="s">
        <v>3</v>
      </c>
    </row>
    <row r="52" spans="1:4" x14ac:dyDescent="0.2">
      <c r="A52" s="1">
        <v>61.6</v>
      </c>
      <c r="B52" s="1">
        <v>63.08</v>
      </c>
      <c r="C52" s="1">
        <v>1.48</v>
      </c>
      <c r="D52" s="1" t="s">
        <v>1</v>
      </c>
    </row>
    <row r="53" spans="1:4" x14ac:dyDescent="0.2">
      <c r="A53" s="1">
        <v>63.3</v>
      </c>
      <c r="B53" s="1">
        <v>64.856999999999999</v>
      </c>
      <c r="C53" s="1">
        <v>1.5569999999999999</v>
      </c>
      <c r="D53" s="1" t="s">
        <v>1</v>
      </c>
    </row>
    <row r="54" spans="1:4" x14ac:dyDescent="0.2">
      <c r="A54" s="1">
        <v>63.3</v>
      </c>
      <c r="B54" s="1">
        <v>64.893999999999991</v>
      </c>
      <c r="C54" s="1">
        <v>1.5940000000000001</v>
      </c>
      <c r="D54" s="1" t="s">
        <v>0</v>
      </c>
    </row>
    <row r="55" spans="1:4" x14ac:dyDescent="0.2">
      <c r="A55" s="1">
        <v>63.5</v>
      </c>
      <c r="B55" s="1">
        <v>65.158000000000001</v>
      </c>
      <c r="C55" s="1">
        <v>1.6579999999999999</v>
      </c>
      <c r="D55" s="1" t="s">
        <v>3</v>
      </c>
    </row>
    <row r="56" spans="1:4" x14ac:dyDescent="0.2">
      <c r="A56" s="1">
        <v>65.900000000000006</v>
      </c>
      <c r="B56" s="1">
        <v>67.808000000000007</v>
      </c>
      <c r="C56" s="1">
        <v>1.9079999999999999</v>
      </c>
      <c r="D56" s="1" t="s">
        <v>3</v>
      </c>
    </row>
    <row r="57" spans="1:4" x14ac:dyDescent="0.2">
      <c r="A57" s="1">
        <v>67.599999999999994</v>
      </c>
      <c r="B57" s="1">
        <v>69.47699999999999</v>
      </c>
      <c r="C57" s="1">
        <v>1.877</v>
      </c>
      <c r="D57" s="1" t="s">
        <v>3</v>
      </c>
    </row>
    <row r="58" spans="1:4" x14ac:dyDescent="0.2">
      <c r="A58" s="1">
        <v>67.599999999999994</v>
      </c>
      <c r="B58" s="1">
        <v>69.030999999999992</v>
      </c>
      <c r="C58" s="1">
        <v>1.431</v>
      </c>
      <c r="D58" s="1" t="s">
        <v>1</v>
      </c>
    </row>
    <row r="59" spans="1:4" x14ac:dyDescent="0.2">
      <c r="A59" s="1">
        <v>68.099999999999994</v>
      </c>
      <c r="B59" s="1">
        <v>69.911000000000001</v>
      </c>
      <c r="C59" s="1">
        <v>1.8109999999999999</v>
      </c>
      <c r="D59" s="1" t="s">
        <v>0</v>
      </c>
    </row>
    <row r="60" spans="1:4" x14ac:dyDescent="0.2">
      <c r="A60" s="1">
        <v>69.900000000000006</v>
      </c>
      <c r="B60" s="1">
        <v>71.083000000000013</v>
      </c>
      <c r="C60" s="1">
        <v>1.1830000000000001</v>
      </c>
      <c r="D60" s="1" t="s">
        <v>3</v>
      </c>
    </row>
    <row r="61" spans="1:4" x14ac:dyDescent="0.2">
      <c r="A61" s="1">
        <v>71.8</v>
      </c>
      <c r="B61" s="1">
        <v>73.119</v>
      </c>
      <c r="C61" s="1">
        <v>1.319</v>
      </c>
      <c r="D61" s="1" t="s">
        <v>1</v>
      </c>
    </row>
    <row r="62" spans="1:4" x14ac:dyDescent="0.2">
      <c r="A62" s="1">
        <v>71.900000000000006</v>
      </c>
      <c r="B62" s="1">
        <v>73.173000000000002</v>
      </c>
      <c r="C62" s="1">
        <v>1.2729999999999999</v>
      </c>
      <c r="D62" s="1" t="s">
        <v>0</v>
      </c>
    </row>
    <row r="63" spans="1:4" x14ac:dyDescent="0.2">
      <c r="A63" s="1">
        <v>72.3</v>
      </c>
      <c r="B63" s="1">
        <v>73.884999999999991</v>
      </c>
      <c r="C63" s="1">
        <v>1.585</v>
      </c>
      <c r="D63" s="1" t="s">
        <v>1</v>
      </c>
    </row>
    <row r="64" spans="1:4" x14ac:dyDescent="0.2">
      <c r="A64" s="1">
        <v>72.3</v>
      </c>
      <c r="B64" s="1">
        <v>73.884</v>
      </c>
      <c r="C64" s="1">
        <v>1.5840000000000001</v>
      </c>
      <c r="D64" s="1" t="s">
        <v>3</v>
      </c>
    </row>
    <row r="65" spans="1:4" x14ac:dyDescent="0.2">
      <c r="A65" s="1">
        <v>75.3</v>
      </c>
      <c r="B65" s="1">
        <v>76.715999999999994</v>
      </c>
      <c r="C65" s="1">
        <v>1.4159999999999999</v>
      </c>
      <c r="D65" s="1" t="s">
        <v>1</v>
      </c>
    </row>
    <row r="66" spans="1:4" x14ac:dyDescent="0.2">
      <c r="A66" s="1">
        <v>75.400000000000006</v>
      </c>
      <c r="B66" s="1">
        <v>76.734999999999999</v>
      </c>
      <c r="C66" s="1">
        <v>1.335</v>
      </c>
      <c r="D66" s="1" t="s">
        <v>3</v>
      </c>
    </row>
    <row r="67" spans="1:4" x14ac:dyDescent="0.2">
      <c r="A67" s="1">
        <v>77.3</v>
      </c>
      <c r="B67" s="1">
        <v>78.832999999999998</v>
      </c>
      <c r="C67" s="1">
        <v>1.5329999999999999</v>
      </c>
      <c r="D67" s="1" t="s">
        <v>1</v>
      </c>
    </row>
    <row r="68" spans="1:4" x14ac:dyDescent="0.2">
      <c r="A68" s="1">
        <v>77.3</v>
      </c>
      <c r="B68" s="1">
        <v>78.820999999999998</v>
      </c>
      <c r="C68" s="1">
        <v>1.5209999999999999</v>
      </c>
      <c r="D68" s="1" t="s">
        <v>3</v>
      </c>
    </row>
    <row r="69" spans="1:4" x14ac:dyDescent="0.2">
      <c r="A69" s="1">
        <v>78.099999999999994</v>
      </c>
      <c r="B69" s="1">
        <v>79.48299999999999</v>
      </c>
      <c r="C69" s="1">
        <v>1.383</v>
      </c>
      <c r="D69" s="1" t="s">
        <v>3</v>
      </c>
    </row>
    <row r="70" spans="1:4" x14ac:dyDescent="0.2">
      <c r="A70" s="1">
        <v>78.099999999999994</v>
      </c>
      <c r="B70" s="1">
        <v>79.798999999999992</v>
      </c>
      <c r="C70" s="1">
        <v>1.6990000000000001</v>
      </c>
      <c r="D70" s="1" t="s">
        <v>1</v>
      </c>
    </row>
    <row r="71" spans="1:4" x14ac:dyDescent="0.2">
      <c r="A71" s="1">
        <v>78.5</v>
      </c>
      <c r="B71" s="1">
        <v>79.766999999999996</v>
      </c>
      <c r="C71" s="1">
        <v>1.2669999999999999</v>
      </c>
      <c r="D71" s="1" t="s">
        <v>0</v>
      </c>
    </row>
    <row r="72" spans="1:4" x14ac:dyDescent="0.2">
      <c r="A72" s="1">
        <v>80</v>
      </c>
      <c r="B72" s="1">
        <v>81.659000000000006</v>
      </c>
      <c r="C72" s="1">
        <v>1.659</v>
      </c>
      <c r="D72" s="1" t="s">
        <v>3</v>
      </c>
    </row>
    <row r="73" spans="1:4" x14ac:dyDescent="0.2">
      <c r="A73" s="1">
        <v>80</v>
      </c>
      <c r="B73" s="1">
        <v>81.64</v>
      </c>
      <c r="C73" s="1">
        <v>1.64</v>
      </c>
      <c r="D73" s="1" t="s">
        <v>1</v>
      </c>
    </row>
    <row r="74" spans="1:4" x14ac:dyDescent="0.2">
      <c r="A74" s="1">
        <v>82.9</v>
      </c>
      <c r="B74" s="1">
        <v>84.13900000000001</v>
      </c>
      <c r="C74" s="1">
        <v>1.2390000000000001</v>
      </c>
      <c r="D74" s="1" t="s">
        <v>3</v>
      </c>
    </row>
    <row r="75" spans="1:4" x14ac:dyDescent="0.2">
      <c r="A75" s="1">
        <v>82.9</v>
      </c>
      <c r="B75" s="1">
        <v>84.119</v>
      </c>
      <c r="C75" s="1">
        <v>1.2190000000000001</v>
      </c>
      <c r="D75" s="1" t="s">
        <v>1</v>
      </c>
    </row>
    <row r="76" spans="1:4" x14ac:dyDescent="0.2">
      <c r="A76" s="1">
        <v>86.6</v>
      </c>
      <c r="B76" s="1">
        <v>87.75</v>
      </c>
      <c r="C76" s="1">
        <v>1.1499999999999999</v>
      </c>
      <c r="D76" s="1" t="s">
        <v>0</v>
      </c>
    </row>
    <row r="77" spans="1:4" x14ac:dyDescent="0.2">
      <c r="A77" s="1">
        <v>86.6</v>
      </c>
      <c r="B77" s="1">
        <v>87.738</v>
      </c>
      <c r="C77" s="1">
        <v>1.1379999999999999</v>
      </c>
      <c r="D77" s="1" t="s">
        <v>1</v>
      </c>
    </row>
    <row r="78" spans="1:4" x14ac:dyDescent="0.2">
      <c r="A78" s="1">
        <v>89.9</v>
      </c>
      <c r="B78" s="1">
        <v>91.117000000000004</v>
      </c>
      <c r="C78" s="1">
        <v>1.2170000000000001</v>
      </c>
      <c r="D78" s="1" t="s">
        <v>3</v>
      </c>
    </row>
    <row r="79" spans="1:4" x14ac:dyDescent="0.2">
      <c r="A79" s="1">
        <v>89.9</v>
      </c>
      <c r="B79" s="1">
        <v>91.131</v>
      </c>
      <c r="C79" s="1">
        <v>1.2310000000000001</v>
      </c>
      <c r="D79" s="1" t="s">
        <v>1</v>
      </c>
    </row>
    <row r="80" spans="1:4" x14ac:dyDescent="0.2">
      <c r="A80" s="1">
        <v>92.5</v>
      </c>
      <c r="B80" s="1">
        <v>93.608999999999995</v>
      </c>
      <c r="C80" s="1">
        <v>1.109</v>
      </c>
      <c r="D80" s="1" t="s">
        <v>0</v>
      </c>
    </row>
    <row r="81" spans="1:4" x14ac:dyDescent="0.2">
      <c r="A81" s="1">
        <v>92.5</v>
      </c>
      <c r="B81" s="1">
        <v>94.248999999999995</v>
      </c>
      <c r="C81" s="1">
        <v>1.7490000000000001</v>
      </c>
      <c r="D81" s="1" t="s">
        <v>1</v>
      </c>
    </row>
    <row r="82" spans="1:4" x14ac:dyDescent="0.2">
      <c r="A82" s="1">
        <v>94.7</v>
      </c>
      <c r="B82" s="1">
        <v>96.308999999999997</v>
      </c>
      <c r="C82" s="1">
        <v>1.609</v>
      </c>
      <c r="D82" s="1" t="s">
        <v>3</v>
      </c>
    </row>
    <row r="83" spans="1:4" x14ac:dyDescent="0.2">
      <c r="A83" s="1">
        <v>95.9</v>
      </c>
      <c r="B83" s="1">
        <v>97.38000000000001</v>
      </c>
      <c r="C83" s="1">
        <v>1.48</v>
      </c>
      <c r="D83" s="1" t="s">
        <v>0</v>
      </c>
    </row>
    <row r="84" spans="1:4" x14ac:dyDescent="0.2">
      <c r="A84" s="1">
        <v>96</v>
      </c>
      <c r="B84" s="1">
        <v>97.587000000000003</v>
      </c>
      <c r="C84" s="1">
        <v>1.587</v>
      </c>
      <c r="D84" s="1" t="s">
        <v>1</v>
      </c>
    </row>
    <row r="85" spans="1:4" x14ac:dyDescent="0.2">
      <c r="A85" s="1">
        <v>97.5</v>
      </c>
      <c r="B85" s="1">
        <v>98.536000000000001</v>
      </c>
      <c r="C85" s="1">
        <v>1.036</v>
      </c>
      <c r="D85" s="1" t="s">
        <v>3</v>
      </c>
    </row>
    <row r="86" spans="1:4" x14ac:dyDescent="0.2">
      <c r="A86" s="1">
        <v>98.9</v>
      </c>
      <c r="B86" s="1">
        <v>100.334</v>
      </c>
      <c r="C86" s="1">
        <v>1.4339999999999999</v>
      </c>
      <c r="D86" s="1" t="s">
        <v>0</v>
      </c>
    </row>
    <row r="87" spans="1:4" x14ac:dyDescent="0.2">
      <c r="A87" s="1">
        <v>98.9</v>
      </c>
      <c r="B87" s="1">
        <v>100.4</v>
      </c>
      <c r="C87" s="1">
        <v>1.5</v>
      </c>
      <c r="D87" s="1" t="s">
        <v>1</v>
      </c>
    </row>
    <row r="88" spans="1:4" x14ac:dyDescent="0.2">
      <c r="A88" s="1">
        <v>100</v>
      </c>
      <c r="B88" s="1">
        <v>101.824</v>
      </c>
      <c r="C88" s="1">
        <v>1.8240000000000001</v>
      </c>
      <c r="D88" s="1" t="s">
        <v>0</v>
      </c>
    </row>
    <row r="89" spans="1:4" x14ac:dyDescent="0.2">
      <c r="A89" s="1">
        <v>100</v>
      </c>
      <c r="B89" s="1">
        <v>101.83799999999999</v>
      </c>
      <c r="C89" s="1">
        <v>1.8380000000000001</v>
      </c>
      <c r="D89" s="1" t="s">
        <v>1</v>
      </c>
    </row>
    <row r="90" spans="1:4" x14ac:dyDescent="0.2">
      <c r="A90" s="1">
        <v>100</v>
      </c>
      <c r="B90" s="1">
        <v>101.515</v>
      </c>
      <c r="C90" s="1">
        <v>1.5149999999999999</v>
      </c>
      <c r="D90" s="1" t="s">
        <v>3</v>
      </c>
    </row>
    <row r="91" spans="1:4" x14ac:dyDescent="0.2">
      <c r="A91" s="1">
        <v>102</v>
      </c>
      <c r="B91" s="1">
        <v>103.815</v>
      </c>
      <c r="C91" s="1">
        <v>1.8149999999999999</v>
      </c>
      <c r="D91" s="1" t="s">
        <v>1</v>
      </c>
    </row>
    <row r="92" spans="1:4" x14ac:dyDescent="0.2">
      <c r="A92" s="1">
        <v>102</v>
      </c>
      <c r="B92" s="1">
        <v>103.73699999999999</v>
      </c>
      <c r="C92" s="1">
        <v>1.7370000000000001</v>
      </c>
      <c r="D92" s="1" t="s">
        <v>0</v>
      </c>
    </row>
    <row r="93" spans="1:4" x14ac:dyDescent="0.2">
      <c r="A93" s="1">
        <v>103</v>
      </c>
      <c r="B93" s="1">
        <v>104.94</v>
      </c>
      <c r="C93" s="1">
        <v>1.94</v>
      </c>
      <c r="D93" s="1" t="s">
        <v>1</v>
      </c>
    </row>
    <row r="94" spans="1:4" x14ac:dyDescent="0.2">
      <c r="A94" s="1">
        <v>103</v>
      </c>
      <c r="B94" s="1">
        <v>104.911</v>
      </c>
      <c r="C94" s="1">
        <v>1.911</v>
      </c>
      <c r="D94" s="1" t="s">
        <v>3</v>
      </c>
    </row>
    <row r="95" spans="1:4" x14ac:dyDescent="0.2">
      <c r="A95" s="1">
        <v>106</v>
      </c>
      <c r="B95" s="1">
        <v>107.583</v>
      </c>
      <c r="C95" s="1">
        <v>1.583</v>
      </c>
      <c r="D95" s="1" t="s">
        <v>1</v>
      </c>
    </row>
    <row r="96" spans="1:4" x14ac:dyDescent="0.2">
      <c r="A96" s="1">
        <v>106</v>
      </c>
      <c r="B96" s="1">
        <v>107.438</v>
      </c>
      <c r="C96" s="1">
        <v>1.4379999999999999</v>
      </c>
      <c r="D96" s="1" t="s">
        <v>0</v>
      </c>
    </row>
    <row r="97" spans="1:4" x14ac:dyDescent="0.2">
      <c r="A97" s="1">
        <v>111</v>
      </c>
      <c r="B97" s="1">
        <v>112.386</v>
      </c>
      <c r="C97" s="1">
        <v>1.3859999999999999</v>
      </c>
      <c r="D97" s="1" t="s">
        <v>1</v>
      </c>
    </row>
    <row r="98" spans="1:4" x14ac:dyDescent="0.2">
      <c r="A98" s="1">
        <v>112</v>
      </c>
      <c r="B98" s="1">
        <v>113.24</v>
      </c>
      <c r="C98" s="1">
        <v>1.24</v>
      </c>
      <c r="D98" s="1" t="s">
        <v>0</v>
      </c>
    </row>
    <row r="99" spans="1:4" x14ac:dyDescent="0.2">
      <c r="A99" s="1">
        <v>113</v>
      </c>
      <c r="B99" s="1">
        <v>114.82</v>
      </c>
      <c r="C99" s="1">
        <v>1.82</v>
      </c>
      <c r="D99" s="1" t="s">
        <v>3</v>
      </c>
    </row>
    <row r="100" spans="1:4" x14ac:dyDescent="0.2">
      <c r="A100" s="1">
        <v>113</v>
      </c>
      <c r="B100" s="1">
        <v>114.82299999999999</v>
      </c>
      <c r="C100" s="1">
        <v>1.823</v>
      </c>
      <c r="D100" s="1" t="s">
        <v>1</v>
      </c>
    </row>
    <row r="101" spans="1:4" x14ac:dyDescent="0.2">
      <c r="A101" s="1">
        <v>117</v>
      </c>
      <c r="B101" s="1">
        <v>118.741</v>
      </c>
      <c r="C101" s="1">
        <v>1.7410000000000001</v>
      </c>
      <c r="D101" s="1" t="s">
        <v>0</v>
      </c>
    </row>
    <row r="102" spans="1:4" x14ac:dyDescent="0.2">
      <c r="A102" s="1">
        <v>117</v>
      </c>
      <c r="B102" s="1">
        <v>118.74299999999999</v>
      </c>
      <c r="C102" s="1">
        <v>1.7430000000000001</v>
      </c>
      <c r="D102" s="1" t="s">
        <v>1</v>
      </c>
    </row>
    <row r="103" spans="1:4" x14ac:dyDescent="0.2">
      <c r="A103" s="1">
        <v>119</v>
      </c>
      <c r="B103" s="1">
        <v>120.029</v>
      </c>
      <c r="C103" s="1">
        <v>1.0289999999999999</v>
      </c>
      <c r="D103" s="1" t="s">
        <v>1</v>
      </c>
    </row>
    <row r="104" spans="1:4" x14ac:dyDescent="0.2">
      <c r="A104" s="1">
        <v>119</v>
      </c>
      <c r="B104" s="1">
        <v>120.02800000000001</v>
      </c>
      <c r="C104" s="1">
        <v>1.028</v>
      </c>
      <c r="D104" s="1" t="s">
        <v>0</v>
      </c>
    </row>
    <row r="105" spans="1:4" x14ac:dyDescent="0.2">
      <c r="A105" s="1">
        <v>124</v>
      </c>
      <c r="B105" s="1">
        <v>125.881</v>
      </c>
      <c r="C105" s="1">
        <v>1.881</v>
      </c>
      <c r="D105" s="1" t="s">
        <v>3</v>
      </c>
    </row>
    <row r="106" spans="1:4" x14ac:dyDescent="0.2">
      <c r="A106" s="1">
        <v>124</v>
      </c>
      <c r="B106" s="1">
        <v>125.872</v>
      </c>
      <c r="C106" s="1">
        <v>1.8720000000000001</v>
      </c>
      <c r="D106" s="1" t="s">
        <v>1</v>
      </c>
    </row>
    <row r="107" spans="1:4" x14ac:dyDescent="0.2">
      <c r="A107" s="1">
        <v>127</v>
      </c>
      <c r="B107" s="1">
        <v>128.154</v>
      </c>
      <c r="C107" s="1">
        <v>1.1539999999999999</v>
      </c>
      <c r="D107" s="1" t="s">
        <v>1</v>
      </c>
    </row>
    <row r="108" spans="1:4" x14ac:dyDescent="0.2">
      <c r="A108" s="1">
        <v>127</v>
      </c>
      <c r="B108" s="1">
        <v>128.018</v>
      </c>
      <c r="C108" s="1">
        <v>1.018</v>
      </c>
      <c r="D108" s="1" t="s">
        <v>0</v>
      </c>
    </row>
    <row r="109" spans="1:4" x14ac:dyDescent="0.2">
      <c r="A109" s="1">
        <v>128</v>
      </c>
      <c r="B109" s="1">
        <v>129.76599999999999</v>
      </c>
      <c r="C109" s="1">
        <v>1.766</v>
      </c>
      <c r="D109" s="1" t="s">
        <v>0</v>
      </c>
    </row>
    <row r="110" spans="1:4" x14ac:dyDescent="0.2">
      <c r="A110" s="1">
        <v>128</v>
      </c>
      <c r="B110" s="1">
        <v>129.46299999999999</v>
      </c>
      <c r="C110" s="1">
        <v>1.4630000000000001</v>
      </c>
      <c r="D110" s="1" t="s">
        <v>1</v>
      </c>
    </row>
    <row r="111" spans="1:4" x14ac:dyDescent="0.2">
      <c r="A111" s="1">
        <v>129</v>
      </c>
      <c r="B111" s="1">
        <v>130.34100000000001</v>
      </c>
      <c r="C111" s="1">
        <v>1.341</v>
      </c>
      <c r="D111" s="1" t="s">
        <v>0</v>
      </c>
    </row>
    <row r="112" spans="1:4" x14ac:dyDescent="0.2">
      <c r="A112" s="1">
        <v>130</v>
      </c>
      <c r="B112" s="1">
        <v>131.55699999999999</v>
      </c>
      <c r="C112" s="1">
        <v>1.5569999999999999</v>
      </c>
      <c r="D112" s="1" t="s">
        <v>0</v>
      </c>
    </row>
    <row r="113" spans="1:4" x14ac:dyDescent="0.2">
      <c r="A113" s="1">
        <v>130</v>
      </c>
      <c r="B113" s="1">
        <v>131.54499999999999</v>
      </c>
      <c r="C113" s="1">
        <v>1.5449999999999999</v>
      </c>
      <c r="D113" s="1" t="s">
        <v>1</v>
      </c>
    </row>
    <row r="114" spans="1:4" x14ac:dyDescent="0.2">
      <c r="A114" s="1">
        <v>132</v>
      </c>
      <c r="B114" s="1">
        <v>133.36799999999999</v>
      </c>
      <c r="C114" s="1">
        <v>1.3680000000000001</v>
      </c>
      <c r="D114" s="1" t="s">
        <v>1</v>
      </c>
    </row>
    <row r="115" spans="1:4" x14ac:dyDescent="0.2">
      <c r="A115" s="1">
        <v>132</v>
      </c>
      <c r="B115" s="1">
        <v>133.33799999999999</v>
      </c>
      <c r="C115" s="1">
        <v>1.3380000000000001</v>
      </c>
      <c r="D115" s="1" t="s">
        <v>0</v>
      </c>
    </row>
    <row r="116" spans="1:4" x14ac:dyDescent="0.2">
      <c r="A116" s="1">
        <v>134</v>
      </c>
      <c r="B116" s="1">
        <v>135.53</v>
      </c>
      <c r="C116" s="1">
        <v>1.53</v>
      </c>
      <c r="D116" s="1" t="s">
        <v>1</v>
      </c>
    </row>
    <row r="117" spans="1:4" x14ac:dyDescent="0.2">
      <c r="A117" s="1">
        <v>134</v>
      </c>
      <c r="B117" s="1">
        <v>135.321</v>
      </c>
      <c r="C117" s="1">
        <v>1.321</v>
      </c>
      <c r="D117" s="1" t="s">
        <v>3</v>
      </c>
    </row>
    <row r="118" spans="1:4" x14ac:dyDescent="0.2">
      <c r="A118" s="1">
        <v>134</v>
      </c>
      <c r="B118" s="1">
        <v>135.422</v>
      </c>
      <c r="C118" s="1">
        <v>1.4219999999999999</v>
      </c>
      <c r="D118" s="1" t="s">
        <v>0</v>
      </c>
    </row>
    <row r="119" spans="1:4" x14ac:dyDescent="0.2">
      <c r="A119" s="1">
        <v>135</v>
      </c>
      <c r="B119" s="1">
        <v>136.154</v>
      </c>
      <c r="C119" s="1">
        <v>1.1539999999999999</v>
      </c>
      <c r="D119" s="1" t="s">
        <v>3</v>
      </c>
    </row>
    <row r="120" spans="1:4" x14ac:dyDescent="0.2">
      <c r="A120" s="1">
        <v>135</v>
      </c>
      <c r="B120" s="1">
        <v>136.12700000000001</v>
      </c>
      <c r="C120" s="1">
        <v>1.127</v>
      </c>
      <c r="D120" s="1" t="s">
        <v>1</v>
      </c>
    </row>
    <row r="121" spans="1:4" x14ac:dyDescent="0.2">
      <c r="A121" s="1">
        <v>157</v>
      </c>
      <c r="B121" s="1">
        <v>158.96</v>
      </c>
      <c r="C121" s="1">
        <v>1.96</v>
      </c>
      <c r="D121" s="1" t="s">
        <v>1</v>
      </c>
    </row>
    <row r="122" spans="1:4" x14ac:dyDescent="0.2">
      <c r="A122" s="1">
        <v>157</v>
      </c>
      <c r="B122" s="1">
        <v>158.94999999999999</v>
      </c>
      <c r="C122" s="1">
        <v>1.95</v>
      </c>
      <c r="D122" s="1" t="s">
        <v>0</v>
      </c>
    </row>
    <row r="123" spans="1:4" x14ac:dyDescent="0.2">
      <c r="A123" s="1">
        <v>160</v>
      </c>
      <c r="B123" s="1">
        <v>161.31800000000001</v>
      </c>
      <c r="C123" s="1">
        <v>1.3180000000000001</v>
      </c>
      <c r="D123" s="1" t="s">
        <v>0</v>
      </c>
    </row>
    <row r="124" spans="1:4" x14ac:dyDescent="0.2">
      <c r="A124" s="1">
        <v>160</v>
      </c>
      <c r="B124" s="1">
        <v>161.298</v>
      </c>
      <c r="C124" s="1">
        <v>1.298</v>
      </c>
      <c r="D124" s="1" t="s">
        <v>1</v>
      </c>
    </row>
    <row r="125" spans="1:4" x14ac:dyDescent="0.2">
      <c r="A125" s="1">
        <v>162</v>
      </c>
      <c r="B125" s="1">
        <v>163.83099999999999</v>
      </c>
      <c r="C125" s="1">
        <v>1.831</v>
      </c>
      <c r="D125" s="1" t="s">
        <v>1</v>
      </c>
    </row>
    <row r="126" spans="1:4" x14ac:dyDescent="0.2">
      <c r="A126" s="1">
        <v>162</v>
      </c>
      <c r="B126" s="1">
        <v>163.37700000000001</v>
      </c>
      <c r="C126" s="1">
        <v>1.377</v>
      </c>
      <c r="D126" s="1" t="s">
        <v>0</v>
      </c>
    </row>
    <row r="127" spans="1:4" x14ac:dyDescent="0.2">
      <c r="A127" s="1">
        <v>167</v>
      </c>
      <c r="B127" s="1">
        <v>168.661</v>
      </c>
      <c r="C127" s="1">
        <v>1.661</v>
      </c>
      <c r="D127" s="1" t="s">
        <v>3</v>
      </c>
    </row>
    <row r="128" spans="1:4" x14ac:dyDescent="0.2">
      <c r="A128" s="1">
        <v>169</v>
      </c>
      <c r="B128" s="1">
        <v>170.73099999999999</v>
      </c>
      <c r="C128" s="1">
        <v>1.7310000000000001</v>
      </c>
      <c r="D128" s="1" t="s">
        <v>0</v>
      </c>
    </row>
    <row r="129" spans="1:4" x14ac:dyDescent="0.2">
      <c r="A129" s="1">
        <v>169</v>
      </c>
      <c r="B129" s="1">
        <v>170.279</v>
      </c>
      <c r="C129" s="1">
        <v>1.2789999999999999</v>
      </c>
      <c r="D129" s="1" t="s">
        <v>2</v>
      </c>
    </row>
    <row r="130" spans="1:4" x14ac:dyDescent="0.2">
      <c r="A130" s="1">
        <v>173</v>
      </c>
      <c r="B130" s="1">
        <v>174.60499999999999</v>
      </c>
      <c r="C130" s="1">
        <v>1.605</v>
      </c>
      <c r="D130" s="1" t="s">
        <v>1</v>
      </c>
    </row>
    <row r="131" spans="1:4" x14ac:dyDescent="0.2">
      <c r="A131" s="1">
        <v>173</v>
      </c>
      <c r="B131" s="1">
        <v>174.03399999999999</v>
      </c>
      <c r="C131" s="1">
        <v>1.034</v>
      </c>
      <c r="D131" s="1" t="s">
        <v>0</v>
      </c>
    </row>
    <row r="132" spans="1:4" x14ac:dyDescent="0.2">
      <c r="A132" s="1">
        <v>173</v>
      </c>
      <c r="B132" s="1">
        <v>174.155</v>
      </c>
      <c r="C132" s="1">
        <v>1.155</v>
      </c>
      <c r="D132" s="1" t="s">
        <v>2</v>
      </c>
    </row>
    <row r="133" spans="1:4" x14ac:dyDescent="0.2">
      <c r="A133" s="1">
        <v>173</v>
      </c>
      <c r="B133" s="1">
        <v>174.785</v>
      </c>
      <c r="C133" s="1">
        <v>1.7849999999999999</v>
      </c>
      <c r="D133" s="1" t="s">
        <v>2</v>
      </c>
    </row>
    <row r="134" spans="1:4" x14ac:dyDescent="0.2">
      <c r="A134" s="1">
        <v>176</v>
      </c>
      <c r="B134" s="1">
        <v>177.99799999999999</v>
      </c>
      <c r="C134" s="1">
        <v>1.998</v>
      </c>
      <c r="D134" s="1" t="s">
        <v>1</v>
      </c>
    </row>
    <row r="135" spans="1:4" x14ac:dyDescent="0.2">
      <c r="A135" s="1">
        <v>176</v>
      </c>
      <c r="B135" s="1">
        <v>177.87700000000001</v>
      </c>
      <c r="C135" s="1">
        <v>1.877</v>
      </c>
      <c r="D135" s="1" t="s">
        <v>0</v>
      </c>
    </row>
    <row r="136" spans="1:4" x14ac:dyDescent="0.2">
      <c r="A136" s="1">
        <v>176</v>
      </c>
      <c r="B136" s="1">
        <v>177.762</v>
      </c>
      <c r="C136" s="1">
        <v>1.762</v>
      </c>
      <c r="D136" s="1" t="s">
        <v>2</v>
      </c>
    </row>
    <row r="137" spans="1:4" x14ac:dyDescent="0.2">
      <c r="A137" s="1">
        <v>178</v>
      </c>
      <c r="B137" s="1">
        <v>179.65299999999999</v>
      </c>
      <c r="C137" s="1">
        <v>1.653</v>
      </c>
      <c r="D137" s="1" t="s">
        <v>1</v>
      </c>
    </row>
    <row r="138" spans="1:4" x14ac:dyDescent="0.2">
      <c r="A138" s="1">
        <v>178</v>
      </c>
      <c r="B138" s="1">
        <v>179.601</v>
      </c>
      <c r="C138" s="1">
        <v>1.601</v>
      </c>
      <c r="D138" s="1" t="s">
        <v>3</v>
      </c>
    </row>
    <row r="139" spans="1:4" x14ac:dyDescent="0.2">
      <c r="A139" s="1">
        <v>179</v>
      </c>
      <c r="B139" s="1">
        <v>180.28899999999999</v>
      </c>
      <c r="C139" s="1">
        <v>1.2889999999999999</v>
      </c>
      <c r="D139" s="1" t="s">
        <v>1</v>
      </c>
    </row>
    <row r="140" spans="1:4" x14ac:dyDescent="0.2">
      <c r="A140" s="1">
        <v>179</v>
      </c>
      <c r="B140" s="1">
        <v>180.28399999999999</v>
      </c>
      <c r="C140" s="1">
        <v>1.284</v>
      </c>
      <c r="D140" s="1" t="s">
        <v>2</v>
      </c>
    </row>
    <row r="141" spans="1:4" x14ac:dyDescent="0.2">
      <c r="A141" s="1">
        <v>179</v>
      </c>
      <c r="B141" s="1">
        <v>180.09</v>
      </c>
      <c r="C141" s="1">
        <v>1.0900000000000001</v>
      </c>
      <c r="D141" s="1" t="s">
        <v>0</v>
      </c>
    </row>
    <row r="142" spans="1:4" x14ac:dyDescent="0.2">
      <c r="A142" s="1">
        <v>185</v>
      </c>
      <c r="B142" s="1">
        <v>186.21899999999999</v>
      </c>
      <c r="C142" s="1">
        <v>1.2190000000000001</v>
      </c>
      <c r="D142" s="1" t="s">
        <v>3</v>
      </c>
    </row>
    <row r="143" spans="1:4" x14ac:dyDescent="0.2">
      <c r="A143" s="1">
        <v>185</v>
      </c>
      <c r="B143" s="1">
        <v>186.20599999999999</v>
      </c>
      <c r="C143" s="1">
        <v>1.206</v>
      </c>
      <c r="D143" s="1" t="s">
        <v>1</v>
      </c>
    </row>
    <row r="144" spans="1:4" x14ac:dyDescent="0.2">
      <c r="A144" s="1">
        <v>188</v>
      </c>
      <c r="B144" s="1">
        <v>189.47200000000001</v>
      </c>
      <c r="C144" s="1">
        <v>1.472</v>
      </c>
      <c r="D144" s="1" t="s">
        <v>1</v>
      </c>
    </row>
    <row r="145" spans="1:4" x14ac:dyDescent="0.2">
      <c r="A145" s="1">
        <v>188</v>
      </c>
      <c r="B145" s="1">
        <v>189.48099999999999</v>
      </c>
      <c r="C145" s="1">
        <v>1.4810000000000001</v>
      </c>
      <c r="D145" s="1" t="s">
        <v>3</v>
      </c>
    </row>
    <row r="146" spans="1:4" x14ac:dyDescent="0.2">
      <c r="A146" s="1">
        <v>190</v>
      </c>
      <c r="B146" s="1">
        <v>191.869</v>
      </c>
      <c r="C146" s="1">
        <v>1.869</v>
      </c>
      <c r="D146" s="1" t="s">
        <v>3</v>
      </c>
    </row>
    <row r="147" spans="1:4" x14ac:dyDescent="0.2">
      <c r="A147" s="1">
        <v>190</v>
      </c>
      <c r="B147" s="1">
        <v>191.852</v>
      </c>
      <c r="C147" s="1">
        <v>1.8520000000000001</v>
      </c>
      <c r="D147" s="1" t="s">
        <v>1</v>
      </c>
    </row>
    <row r="148" spans="1:4" x14ac:dyDescent="0.2">
      <c r="A148" s="1">
        <v>191</v>
      </c>
      <c r="B148" s="1">
        <v>192.14500000000001</v>
      </c>
      <c r="C148" s="1">
        <v>1.145</v>
      </c>
      <c r="D148" s="1" t="s">
        <v>1</v>
      </c>
    </row>
    <row r="149" spans="1:4" x14ac:dyDescent="0.2">
      <c r="A149" s="1">
        <v>191</v>
      </c>
      <c r="B149" s="1">
        <v>192.15700000000001</v>
      </c>
      <c r="C149" s="1">
        <v>1.157</v>
      </c>
      <c r="D149" s="1" t="s">
        <v>0</v>
      </c>
    </row>
    <row r="150" spans="1:4" x14ac:dyDescent="0.2">
      <c r="A150" s="1">
        <v>192</v>
      </c>
      <c r="B150" s="1">
        <v>193.108</v>
      </c>
      <c r="C150" s="1">
        <v>1.1080000000000001</v>
      </c>
      <c r="D150" s="1" t="s">
        <v>3</v>
      </c>
    </row>
    <row r="151" spans="1:4" x14ac:dyDescent="0.2">
      <c r="A151" s="1">
        <v>197</v>
      </c>
      <c r="B151" s="1">
        <v>198.5</v>
      </c>
      <c r="C151" s="1">
        <v>1.5</v>
      </c>
      <c r="D151" s="1" t="s">
        <v>1</v>
      </c>
    </row>
    <row r="152" spans="1:4" x14ac:dyDescent="0.2">
      <c r="A152" s="1">
        <v>197</v>
      </c>
      <c r="B152" s="1">
        <v>198.51900000000001</v>
      </c>
      <c r="C152" s="1">
        <v>1.5189999999999999</v>
      </c>
      <c r="D152" s="1" t="s">
        <v>3</v>
      </c>
    </row>
    <row r="153" spans="1:4" x14ac:dyDescent="0.2">
      <c r="A153" s="1">
        <v>200</v>
      </c>
      <c r="B153" s="1">
        <v>201.94</v>
      </c>
      <c r="C153" s="1">
        <v>1.94</v>
      </c>
      <c r="D153" s="1" t="s">
        <v>3</v>
      </c>
    </row>
    <row r="154" spans="1:4" x14ac:dyDescent="0.2">
      <c r="A154" s="1">
        <v>200</v>
      </c>
      <c r="B154" s="1">
        <v>201.92599999999999</v>
      </c>
      <c r="C154" s="1">
        <v>1.9259999999999999</v>
      </c>
      <c r="D154" s="1" t="s">
        <v>1</v>
      </c>
    </row>
    <row r="155" spans="1:4" x14ac:dyDescent="0.2">
      <c r="A155" s="1">
        <v>201</v>
      </c>
      <c r="B155" s="1">
        <v>202.92400000000001</v>
      </c>
      <c r="C155" s="1">
        <v>1.9239999999999999</v>
      </c>
      <c r="D155" s="1" t="s">
        <v>0</v>
      </c>
    </row>
    <row r="156" spans="1:4" x14ac:dyDescent="0.2">
      <c r="A156" s="1">
        <v>201</v>
      </c>
      <c r="B156" s="1">
        <v>202.92500000000001</v>
      </c>
      <c r="C156" s="1">
        <v>1.925</v>
      </c>
      <c r="D156" s="1" t="s">
        <v>1</v>
      </c>
    </row>
    <row r="157" spans="1:4" x14ac:dyDescent="0.2">
      <c r="A157" s="1">
        <v>203</v>
      </c>
      <c r="B157" s="1">
        <v>204.61600000000001</v>
      </c>
      <c r="C157" s="1">
        <v>1.6160000000000001</v>
      </c>
      <c r="D157" s="1" t="s">
        <v>0</v>
      </c>
    </row>
    <row r="158" spans="1:4" x14ac:dyDescent="0.2">
      <c r="A158" s="1">
        <v>203</v>
      </c>
      <c r="B158" s="1">
        <v>204.613</v>
      </c>
      <c r="C158" s="1">
        <v>1.613</v>
      </c>
      <c r="D158" s="1" t="s">
        <v>1</v>
      </c>
    </row>
    <row r="159" spans="1:4" x14ac:dyDescent="0.2">
      <c r="A159" s="1">
        <v>204</v>
      </c>
      <c r="B159" s="1">
        <v>205.30799999999999</v>
      </c>
      <c r="C159" s="1">
        <v>1.3080000000000001</v>
      </c>
      <c r="D159" s="1" t="s">
        <v>1</v>
      </c>
    </row>
    <row r="160" spans="1:4" x14ac:dyDescent="0.2">
      <c r="A160" s="1">
        <v>204</v>
      </c>
      <c r="B160" s="1">
        <v>205.29300000000001</v>
      </c>
      <c r="C160" s="1">
        <v>1.2929999999999999</v>
      </c>
      <c r="D160" s="1" t="s">
        <v>0</v>
      </c>
    </row>
    <row r="161" spans="1:4" x14ac:dyDescent="0.2">
      <c r="A161" s="1">
        <v>207</v>
      </c>
      <c r="B161" s="1">
        <v>208.47800000000001</v>
      </c>
      <c r="C161" s="1">
        <v>1.478</v>
      </c>
      <c r="D161" s="1" t="s">
        <v>0</v>
      </c>
    </row>
    <row r="162" spans="1:4" x14ac:dyDescent="0.2">
      <c r="A162" s="1">
        <v>207</v>
      </c>
      <c r="B162" s="1">
        <v>208.46700000000001</v>
      </c>
      <c r="C162" s="1">
        <v>1.4670000000000001</v>
      </c>
      <c r="D162" s="1" t="s">
        <v>1</v>
      </c>
    </row>
    <row r="163" spans="1:4" x14ac:dyDescent="0.2">
      <c r="A163" s="1">
        <v>209</v>
      </c>
      <c r="B163" s="1">
        <v>210.41300000000001</v>
      </c>
      <c r="C163" s="1">
        <v>1.413</v>
      </c>
      <c r="D163" s="1" t="s">
        <v>1</v>
      </c>
    </row>
    <row r="164" spans="1:4" x14ac:dyDescent="0.2">
      <c r="A164" s="1">
        <v>209</v>
      </c>
      <c r="B164" s="1">
        <v>210.364</v>
      </c>
      <c r="C164" s="1">
        <v>1.3640000000000001</v>
      </c>
      <c r="D164" s="1" t="s">
        <v>0</v>
      </c>
    </row>
    <row r="165" spans="1:4" x14ac:dyDescent="0.2">
      <c r="A165" s="1">
        <v>217</v>
      </c>
      <c r="B165" s="1">
        <v>218.161</v>
      </c>
      <c r="C165" s="1">
        <v>1.161</v>
      </c>
      <c r="D165" s="1" t="s">
        <v>1</v>
      </c>
    </row>
    <row r="166" spans="1:4" x14ac:dyDescent="0.2">
      <c r="A166" s="1">
        <v>217</v>
      </c>
      <c r="B166" s="1">
        <v>218.119</v>
      </c>
      <c r="C166" s="1">
        <v>1.119</v>
      </c>
      <c r="D166" s="1" t="s">
        <v>0</v>
      </c>
    </row>
    <row r="167" spans="1:4" x14ac:dyDescent="0.2">
      <c r="A167" s="1">
        <v>221</v>
      </c>
      <c r="B167" s="1">
        <v>222.83500000000001</v>
      </c>
      <c r="C167" s="1">
        <v>1.835</v>
      </c>
      <c r="D167" s="1" t="s">
        <v>1</v>
      </c>
    </row>
    <row r="168" spans="1:4" x14ac:dyDescent="0.2">
      <c r="A168" s="1">
        <v>221</v>
      </c>
      <c r="B168" s="1">
        <v>222.803</v>
      </c>
      <c r="C168" s="1">
        <v>1.8029999999999999</v>
      </c>
      <c r="D168" s="1" t="s">
        <v>0</v>
      </c>
    </row>
    <row r="169" spans="1:4" x14ac:dyDescent="0.2">
      <c r="A169" s="1">
        <v>222</v>
      </c>
      <c r="B169" s="1">
        <v>223.697</v>
      </c>
      <c r="C169" s="1">
        <v>1.6970000000000001</v>
      </c>
      <c r="D169" s="1" t="s">
        <v>0</v>
      </c>
    </row>
    <row r="170" spans="1:4" x14ac:dyDescent="0.2">
      <c r="A170" s="1">
        <v>222</v>
      </c>
      <c r="B170" s="1">
        <v>223.53299999999999</v>
      </c>
      <c r="C170" s="1">
        <v>1.5329999999999999</v>
      </c>
      <c r="D170" s="1" t="s">
        <v>1</v>
      </c>
    </row>
    <row r="171" spans="1:4" x14ac:dyDescent="0.2">
      <c r="A171" s="1">
        <v>225</v>
      </c>
      <c r="B171" s="1">
        <v>226.43799999999999</v>
      </c>
      <c r="C171" s="1">
        <v>1.4379999999999999</v>
      </c>
      <c r="D171" s="1" t="s">
        <v>3</v>
      </c>
    </row>
    <row r="172" spans="1:4" x14ac:dyDescent="0.2">
      <c r="A172" s="1">
        <v>227</v>
      </c>
      <c r="B172" s="1">
        <v>228.286</v>
      </c>
      <c r="C172" s="1">
        <v>1.286</v>
      </c>
      <c r="D172" s="1" t="s">
        <v>4</v>
      </c>
    </row>
    <row r="173" spans="1:4" x14ac:dyDescent="0.2">
      <c r="A173" s="1">
        <v>228</v>
      </c>
      <c r="B173" s="1">
        <v>229.35900000000001</v>
      </c>
      <c r="C173" s="1">
        <v>1.359</v>
      </c>
      <c r="D173" s="1" t="s">
        <v>3</v>
      </c>
    </row>
    <row r="174" spans="1:4" x14ac:dyDescent="0.2">
      <c r="A174" s="1">
        <v>229</v>
      </c>
      <c r="B174" s="1">
        <v>230.547</v>
      </c>
      <c r="C174" s="1">
        <v>1.5469999999999999</v>
      </c>
      <c r="D174" s="1" t="s">
        <v>0</v>
      </c>
    </row>
    <row r="175" spans="1:4" x14ac:dyDescent="0.2">
      <c r="A175" s="1">
        <v>229</v>
      </c>
      <c r="B175" s="1">
        <v>230.70400000000001</v>
      </c>
      <c r="C175" s="1">
        <v>1.704</v>
      </c>
      <c r="D175" s="1" t="s">
        <v>1</v>
      </c>
    </row>
    <row r="176" spans="1:4" x14ac:dyDescent="0.2">
      <c r="A176" s="1">
        <v>231</v>
      </c>
      <c r="B176" s="1">
        <v>232.05500000000001</v>
      </c>
      <c r="C176" s="1">
        <v>1.0549999999999999</v>
      </c>
      <c r="D176" s="1" t="s">
        <v>2</v>
      </c>
    </row>
    <row r="177" spans="1:4" x14ac:dyDescent="0.2">
      <c r="A177" s="1">
        <v>233</v>
      </c>
      <c r="B177" s="1">
        <v>234.98099999999999</v>
      </c>
      <c r="C177" s="1">
        <v>1.9810000000000001</v>
      </c>
      <c r="D177" s="1" t="s">
        <v>1</v>
      </c>
    </row>
    <row r="178" spans="1:4" x14ac:dyDescent="0.2">
      <c r="A178" s="1">
        <v>233</v>
      </c>
      <c r="B178" s="1">
        <v>234.18799999999999</v>
      </c>
      <c r="C178" s="1">
        <v>1.1879999999999999</v>
      </c>
      <c r="D178" s="1" t="s">
        <v>0</v>
      </c>
    </row>
    <row r="179" spans="1:4" x14ac:dyDescent="0.2">
      <c r="A179" s="1">
        <v>236</v>
      </c>
      <c r="B179" s="1">
        <v>237.68199999999999</v>
      </c>
      <c r="C179" s="1">
        <v>1.6819999999999999</v>
      </c>
      <c r="D179" s="1" t="s">
        <v>3</v>
      </c>
    </row>
    <row r="180" spans="1:4" x14ac:dyDescent="0.2">
      <c r="A180" s="1">
        <v>238</v>
      </c>
      <c r="B180" s="1">
        <v>239.88499999999999</v>
      </c>
      <c r="C180" s="1">
        <v>1.885</v>
      </c>
      <c r="D180" s="1" t="s">
        <v>3</v>
      </c>
    </row>
    <row r="181" spans="1:4" x14ac:dyDescent="0.2">
      <c r="A181" s="1">
        <v>238</v>
      </c>
      <c r="B181" s="1">
        <v>239.941</v>
      </c>
      <c r="C181" s="1">
        <v>1.9410000000000001</v>
      </c>
      <c r="D181" s="1" t="s">
        <v>1</v>
      </c>
    </row>
    <row r="182" spans="1:4" x14ac:dyDescent="0.2">
      <c r="A182" s="1">
        <v>239</v>
      </c>
      <c r="B182" s="1">
        <v>240.845</v>
      </c>
      <c r="C182" s="1">
        <v>1.845</v>
      </c>
      <c r="D182" s="1" t="s">
        <v>4</v>
      </c>
    </row>
    <row r="183" spans="1:4" x14ac:dyDescent="0.2">
      <c r="A183" s="1">
        <v>241</v>
      </c>
      <c r="B183" s="1">
        <v>242.45</v>
      </c>
      <c r="C183" s="1">
        <v>1.45</v>
      </c>
      <c r="D183" s="1" t="s">
        <v>0</v>
      </c>
    </row>
    <row r="184" spans="1:4" x14ac:dyDescent="0.2">
      <c r="A184" s="1">
        <v>241</v>
      </c>
      <c r="B184" s="1">
        <v>242.48400000000001</v>
      </c>
      <c r="C184" s="1">
        <v>1.484</v>
      </c>
      <c r="D184" s="1" t="s">
        <v>1</v>
      </c>
    </row>
    <row r="185" spans="1:4" x14ac:dyDescent="0.2">
      <c r="A185" s="1">
        <v>244</v>
      </c>
      <c r="B185" s="1">
        <v>245.196</v>
      </c>
      <c r="C185" s="1">
        <v>1.196</v>
      </c>
      <c r="D185" s="1" t="s">
        <v>3</v>
      </c>
    </row>
    <row r="186" spans="1:4" x14ac:dyDescent="0.2">
      <c r="A186" s="1">
        <v>246</v>
      </c>
      <c r="B186" s="1">
        <v>247.00800000000001</v>
      </c>
      <c r="C186" s="1">
        <v>1.008</v>
      </c>
      <c r="D186" s="1" t="s">
        <v>3</v>
      </c>
    </row>
    <row r="187" spans="1:4" x14ac:dyDescent="0.2">
      <c r="A187" s="1">
        <v>246</v>
      </c>
      <c r="B187" s="1">
        <v>247.31800000000001</v>
      </c>
      <c r="C187" s="1">
        <v>1.3180000000000001</v>
      </c>
      <c r="D187" s="1" t="s">
        <v>1</v>
      </c>
    </row>
    <row r="188" spans="1:4" x14ac:dyDescent="0.2">
      <c r="A188" s="1">
        <v>247</v>
      </c>
      <c r="B188" s="1">
        <v>248.02799999999999</v>
      </c>
      <c r="C188" s="1">
        <v>1.028</v>
      </c>
      <c r="D188" s="1" t="s">
        <v>0</v>
      </c>
    </row>
    <row r="189" spans="1:4" x14ac:dyDescent="0.2">
      <c r="A189" s="1">
        <v>248</v>
      </c>
      <c r="B189" s="1">
        <v>249.512</v>
      </c>
      <c r="C189" s="1">
        <v>1.512</v>
      </c>
      <c r="D189" s="1" t="s">
        <v>3</v>
      </c>
    </row>
    <row r="190" spans="1:4" x14ac:dyDescent="0.2">
      <c r="A190" s="1">
        <v>251</v>
      </c>
      <c r="B190" s="1">
        <v>252.67699999999999</v>
      </c>
      <c r="C190" s="1">
        <v>1.677</v>
      </c>
      <c r="D190" s="1" t="s">
        <v>1</v>
      </c>
    </row>
    <row r="191" spans="1:4" x14ac:dyDescent="0.2">
      <c r="A191" s="1">
        <v>251</v>
      </c>
      <c r="B191" s="1">
        <v>252.66800000000001</v>
      </c>
      <c r="C191" s="1">
        <v>1.6679999999999999</v>
      </c>
      <c r="D191" s="1" t="s">
        <v>0</v>
      </c>
    </row>
    <row r="192" spans="1:4" x14ac:dyDescent="0.2">
      <c r="A192" s="1">
        <v>251</v>
      </c>
      <c r="B192" s="1">
        <v>252.80500000000001</v>
      </c>
      <c r="C192" s="1">
        <v>1.8049999999999999</v>
      </c>
      <c r="D192" s="1" t="s">
        <v>1</v>
      </c>
    </row>
    <row r="193" spans="1:4" x14ac:dyDescent="0.2">
      <c r="A193" s="1">
        <v>251</v>
      </c>
      <c r="B193" s="1">
        <v>252.505</v>
      </c>
      <c r="C193" s="1">
        <v>1.5049999999999999</v>
      </c>
      <c r="D193" s="1" t="s">
        <v>0</v>
      </c>
    </row>
    <row r="194" spans="1:4" x14ac:dyDescent="0.2">
      <c r="A194" s="1">
        <v>252</v>
      </c>
      <c r="B194" s="1">
        <v>253.47</v>
      </c>
      <c r="C194" s="1">
        <v>1.47</v>
      </c>
      <c r="D194" s="1" t="s">
        <v>3</v>
      </c>
    </row>
    <row r="195" spans="1:4" x14ac:dyDescent="0.2">
      <c r="A195" s="1">
        <v>253</v>
      </c>
      <c r="B195" s="1">
        <v>254.88499999999999</v>
      </c>
      <c r="C195" s="1">
        <v>1.885</v>
      </c>
      <c r="D195" s="1" t="s">
        <v>0</v>
      </c>
    </row>
    <row r="196" spans="1:4" x14ac:dyDescent="0.2">
      <c r="A196" s="1">
        <v>254</v>
      </c>
      <c r="B196" s="1">
        <v>255.41</v>
      </c>
      <c r="C196" s="1">
        <v>1.41</v>
      </c>
      <c r="D196" s="1" t="s">
        <v>2</v>
      </c>
    </row>
    <row r="197" spans="1:4" x14ac:dyDescent="0.2">
      <c r="A197" s="1">
        <v>255</v>
      </c>
      <c r="B197" s="1">
        <v>256.411</v>
      </c>
      <c r="C197" s="1">
        <v>1.411</v>
      </c>
      <c r="D197" s="1" t="s">
        <v>1</v>
      </c>
    </row>
    <row r="198" spans="1:4" x14ac:dyDescent="0.2">
      <c r="A198" s="1">
        <v>255</v>
      </c>
      <c r="B198" s="1">
        <v>256.41800000000001</v>
      </c>
      <c r="C198" s="1">
        <v>1.4179999999999999</v>
      </c>
      <c r="D198" s="1" t="s">
        <v>3</v>
      </c>
    </row>
    <row r="199" spans="1:4" x14ac:dyDescent="0.2">
      <c r="A199" s="1">
        <v>258</v>
      </c>
      <c r="B199" s="1">
        <v>259.26400000000001</v>
      </c>
      <c r="C199" s="1">
        <v>1.264</v>
      </c>
      <c r="D199" s="1" t="s">
        <v>0</v>
      </c>
    </row>
    <row r="200" spans="1:4" x14ac:dyDescent="0.2">
      <c r="A200" s="1">
        <v>258</v>
      </c>
      <c r="B200" s="1">
        <v>259.98599999999999</v>
      </c>
      <c r="C200" s="1">
        <v>1.986</v>
      </c>
      <c r="D200" s="1" t="s">
        <v>1</v>
      </c>
    </row>
    <row r="201" spans="1:4" x14ac:dyDescent="0.2">
      <c r="A201" s="1">
        <v>261</v>
      </c>
      <c r="B201" s="1">
        <v>262.76400000000001</v>
      </c>
      <c r="C201" s="1">
        <v>1.764</v>
      </c>
      <c r="D201" s="1" t="s">
        <v>3</v>
      </c>
    </row>
    <row r="202" spans="1:4" x14ac:dyDescent="0.2">
      <c r="A202" s="1">
        <v>265</v>
      </c>
      <c r="B202" s="1">
        <v>266.82900000000001</v>
      </c>
      <c r="C202" s="1">
        <v>1.829</v>
      </c>
      <c r="D202" s="1" t="s">
        <v>3</v>
      </c>
    </row>
    <row r="203" spans="1:4" x14ac:dyDescent="0.2">
      <c r="A203" s="1">
        <v>265</v>
      </c>
      <c r="B203" s="1">
        <v>266.80200000000002</v>
      </c>
      <c r="C203" s="1">
        <v>1.802</v>
      </c>
      <c r="D203" s="1" t="s">
        <v>1</v>
      </c>
    </row>
    <row r="204" spans="1:4" x14ac:dyDescent="0.2">
      <c r="A204" s="1">
        <v>266</v>
      </c>
      <c r="B204" s="1">
        <v>267.96600000000001</v>
      </c>
      <c r="C204" s="1">
        <v>1.966</v>
      </c>
      <c r="D204" s="1" t="s">
        <v>0</v>
      </c>
    </row>
    <row r="205" spans="1:4" x14ac:dyDescent="0.2">
      <c r="A205" s="1">
        <v>266</v>
      </c>
      <c r="B205" s="1">
        <v>267.96600000000001</v>
      </c>
      <c r="C205" s="1">
        <v>1.966</v>
      </c>
      <c r="D205" s="1" t="s">
        <v>1</v>
      </c>
    </row>
    <row r="206" spans="1:4" x14ac:dyDescent="0.2">
      <c r="A206" s="1">
        <v>270</v>
      </c>
      <c r="B206" s="1">
        <v>271.22500000000002</v>
      </c>
      <c r="C206" s="1">
        <v>1.2250000000000001</v>
      </c>
      <c r="D206" s="1" t="s">
        <v>1</v>
      </c>
    </row>
    <row r="207" spans="1:4" x14ac:dyDescent="0.2">
      <c r="A207" s="1">
        <v>270</v>
      </c>
      <c r="B207" s="1">
        <v>271.22500000000002</v>
      </c>
      <c r="C207" s="1">
        <v>1.2250000000000001</v>
      </c>
      <c r="D207" s="1" t="s">
        <v>3</v>
      </c>
    </row>
    <row r="208" spans="1:4" x14ac:dyDescent="0.2">
      <c r="A208" s="1">
        <v>273</v>
      </c>
      <c r="B208" s="1">
        <v>274.99099999999999</v>
      </c>
      <c r="C208" s="1">
        <v>1.9910000000000001</v>
      </c>
      <c r="D208" s="1" t="s">
        <v>1</v>
      </c>
    </row>
    <row r="209" spans="1:4" x14ac:dyDescent="0.2">
      <c r="A209" s="1">
        <v>273</v>
      </c>
      <c r="B209" s="1">
        <v>274.99700000000001</v>
      </c>
      <c r="C209" s="1">
        <v>1.9970000000000001</v>
      </c>
      <c r="D209" s="1" t="s">
        <v>0</v>
      </c>
    </row>
    <row r="210" spans="1:4" x14ac:dyDescent="0.2">
      <c r="A210" s="1">
        <v>274</v>
      </c>
      <c r="B210" s="1">
        <v>275.67200000000003</v>
      </c>
      <c r="C210" s="1">
        <v>1.6719999999999999</v>
      </c>
      <c r="D210" s="1" t="s">
        <v>0</v>
      </c>
    </row>
    <row r="211" spans="1:4" x14ac:dyDescent="0.2">
      <c r="A211" s="1">
        <v>274</v>
      </c>
      <c r="B211" s="1">
        <v>275.65499999999997</v>
      </c>
      <c r="C211" s="1">
        <v>1.655</v>
      </c>
      <c r="D211" s="1" t="s">
        <v>1</v>
      </c>
    </row>
    <row r="212" spans="1:4" x14ac:dyDescent="0.2">
      <c r="A212" s="1">
        <v>277</v>
      </c>
      <c r="B212" s="1">
        <v>278.62799999999999</v>
      </c>
      <c r="C212" s="1">
        <v>1.6279999999999999</v>
      </c>
      <c r="D212" s="1" t="s">
        <v>1</v>
      </c>
    </row>
    <row r="213" spans="1:4" x14ac:dyDescent="0.2">
      <c r="A213" s="1">
        <v>277</v>
      </c>
      <c r="B213" s="1">
        <v>278.43099999999998</v>
      </c>
      <c r="C213" s="1">
        <v>1.431</v>
      </c>
      <c r="D213" s="1" t="s">
        <v>0</v>
      </c>
    </row>
    <row r="214" spans="1:4" x14ac:dyDescent="0.2">
      <c r="A214" s="1">
        <v>281</v>
      </c>
      <c r="B214" s="1">
        <v>282.17899999999997</v>
      </c>
      <c r="C214" s="1">
        <v>1.179</v>
      </c>
      <c r="D214" s="1" t="s">
        <v>1</v>
      </c>
    </row>
    <row r="215" spans="1:4" x14ac:dyDescent="0.2">
      <c r="A215" s="1">
        <v>281</v>
      </c>
      <c r="B215" s="1">
        <v>282.13900000000001</v>
      </c>
      <c r="C215" s="1">
        <v>1.139</v>
      </c>
      <c r="D215" s="1" t="s">
        <v>3</v>
      </c>
    </row>
    <row r="216" spans="1:4" x14ac:dyDescent="0.2">
      <c r="A216" s="1">
        <v>281</v>
      </c>
      <c r="B216" s="1">
        <v>282.048</v>
      </c>
      <c r="C216" s="1">
        <v>1.048</v>
      </c>
      <c r="D216" s="1" t="s">
        <v>0</v>
      </c>
    </row>
    <row r="217" spans="1:4" x14ac:dyDescent="0.2">
      <c r="A217" s="1">
        <v>283</v>
      </c>
      <c r="B217" s="1">
        <v>284.43400000000003</v>
      </c>
      <c r="C217" s="1">
        <v>1.4339999999999999</v>
      </c>
      <c r="D217" s="1" t="s">
        <v>3</v>
      </c>
    </row>
    <row r="218" spans="1:4" x14ac:dyDescent="0.2">
      <c r="A218" s="1">
        <v>290</v>
      </c>
      <c r="B218" s="1">
        <v>291.072</v>
      </c>
      <c r="C218" s="1">
        <v>1.0720000000000001</v>
      </c>
      <c r="D218" s="1" t="s">
        <v>1</v>
      </c>
    </row>
    <row r="219" spans="1:4" x14ac:dyDescent="0.2">
      <c r="A219" s="1">
        <v>290</v>
      </c>
      <c r="B219" s="1">
        <v>291.46300000000002</v>
      </c>
      <c r="C219" s="1">
        <v>1.4630000000000001</v>
      </c>
      <c r="D219" s="1" t="s">
        <v>0</v>
      </c>
    </row>
    <row r="220" spans="1:4" x14ac:dyDescent="0.2">
      <c r="A220" s="1">
        <v>291</v>
      </c>
      <c r="B220" s="1">
        <v>292.69400000000002</v>
      </c>
      <c r="C220" s="1">
        <v>1.694</v>
      </c>
      <c r="D220" s="1" t="s">
        <v>3</v>
      </c>
    </row>
    <row r="221" spans="1:4" x14ac:dyDescent="0.2">
      <c r="A221" s="1">
        <v>292</v>
      </c>
      <c r="B221" s="1">
        <v>293.57299999999998</v>
      </c>
      <c r="C221" s="1">
        <v>1.573</v>
      </c>
      <c r="D221" s="1" t="s">
        <v>1</v>
      </c>
    </row>
    <row r="222" spans="1:4" x14ac:dyDescent="0.2">
      <c r="A222" s="1">
        <v>292</v>
      </c>
      <c r="B222" s="1">
        <v>293.50799999999998</v>
      </c>
      <c r="C222" s="1">
        <v>1.508</v>
      </c>
      <c r="D222" s="1" t="s">
        <v>0</v>
      </c>
    </row>
    <row r="223" spans="1:4" x14ac:dyDescent="0.2">
      <c r="A223" s="1">
        <v>295</v>
      </c>
      <c r="B223" s="1">
        <v>296.43799999999999</v>
      </c>
      <c r="C223" s="1">
        <v>1.4379999999999999</v>
      </c>
      <c r="D223" s="1" t="s">
        <v>1</v>
      </c>
    </row>
    <row r="224" spans="1:4" x14ac:dyDescent="0.2">
      <c r="A224" s="1">
        <v>295</v>
      </c>
      <c r="B224" s="1">
        <v>296.94299999999998</v>
      </c>
      <c r="C224" s="1">
        <v>1.9430000000000001</v>
      </c>
      <c r="D224" s="1" t="s">
        <v>0</v>
      </c>
    </row>
    <row r="225" spans="1:4" x14ac:dyDescent="0.2">
      <c r="A225" s="1">
        <v>296</v>
      </c>
      <c r="B225" s="1">
        <v>297.44600000000003</v>
      </c>
      <c r="C225" s="1">
        <v>1.446</v>
      </c>
      <c r="D225" s="1" t="s">
        <v>3</v>
      </c>
    </row>
    <row r="226" spans="1:4" x14ac:dyDescent="0.2">
      <c r="A226" s="1">
        <v>298</v>
      </c>
      <c r="B226" s="1">
        <v>299.69299999999998</v>
      </c>
      <c r="C226" s="1">
        <v>1.6930000000000001</v>
      </c>
      <c r="D226" s="1" t="s">
        <v>1</v>
      </c>
    </row>
    <row r="227" spans="1:4" x14ac:dyDescent="0.2">
      <c r="A227" s="1">
        <v>298</v>
      </c>
      <c r="B227" s="1">
        <v>299.17099999999999</v>
      </c>
      <c r="C227" s="1">
        <v>1.171</v>
      </c>
      <c r="D227" s="1" t="s">
        <v>0</v>
      </c>
    </row>
    <row r="228" spans="1:4" x14ac:dyDescent="0.2">
      <c r="A228" s="1">
        <v>299</v>
      </c>
      <c r="B228" s="1">
        <v>300.452</v>
      </c>
      <c r="C228" s="1">
        <v>1.452</v>
      </c>
      <c r="D228" s="1" t="s">
        <v>3</v>
      </c>
    </row>
    <row r="229" spans="1:4" x14ac:dyDescent="0.2">
      <c r="A229" s="1">
        <v>299</v>
      </c>
      <c r="B229" s="1">
        <v>300.31900000000002</v>
      </c>
      <c r="C229" s="1">
        <v>1.319</v>
      </c>
      <c r="D229" s="1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4438A-8C7D-4BBA-B910-DFB155404FB1}">
  <dimension ref="A1:D99"/>
  <sheetViews>
    <sheetView zoomScale="150" zoomScaleNormal="150" workbookViewId="0">
      <selection sqref="A1:A1048576"/>
    </sheetView>
  </sheetViews>
  <sheetFormatPr baseColWidth="10" defaultColWidth="8.83203125" defaultRowHeight="15" x14ac:dyDescent="0.2"/>
  <cols>
    <col min="1" max="1" width="12.5" style="1" bestFit="1" customWidth="1"/>
    <col min="2" max="4" width="9.1640625" style="1"/>
    <col min="5" max="5" width="10.1640625" customWidth="1"/>
  </cols>
  <sheetData>
    <row r="1" spans="1:4" x14ac:dyDescent="0.2">
      <c r="A1" s="1" t="s">
        <v>8</v>
      </c>
      <c r="B1" s="1" t="s">
        <v>7</v>
      </c>
      <c r="C1" s="1" t="s">
        <v>5</v>
      </c>
      <c r="D1" s="1" t="s">
        <v>6</v>
      </c>
    </row>
    <row r="2" spans="1:4" x14ac:dyDescent="0.2">
      <c r="A2" s="6" t="s">
        <v>1</v>
      </c>
      <c r="B2" s="5">
        <v>1.5</v>
      </c>
      <c r="C2" s="5">
        <v>0.01</v>
      </c>
      <c r="D2" s="5">
        <v>1.51</v>
      </c>
    </row>
    <row r="3" spans="1:4" x14ac:dyDescent="0.2">
      <c r="A3" s="6" t="s">
        <v>9</v>
      </c>
      <c r="B3" s="5">
        <v>0.79800000000000026</v>
      </c>
      <c r="C3" s="5">
        <v>1.5109999999999999</v>
      </c>
      <c r="D3" s="5">
        <v>2.3090000000000002</v>
      </c>
    </row>
    <row r="4" spans="1:4" x14ac:dyDescent="0.2">
      <c r="A4" s="6" t="s">
        <v>1</v>
      </c>
      <c r="B4" s="5">
        <v>1.2949999999999999</v>
      </c>
      <c r="C4" s="5">
        <v>2.31</v>
      </c>
      <c r="D4" s="5">
        <v>3.605</v>
      </c>
    </row>
    <row r="5" spans="1:4" x14ac:dyDescent="0.2">
      <c r="A5" s="6" t="s">
        <v>9</v>
      </c>
      <c r="B5" s="5">
        <v>2.2029999999999994</v>
      </c>
      <c r="C5" s="5">
        <v>3.6059999999999999</v>
      </c>
      <c r="D5" s="5">
        <v>5.8089999999999993</v>
      </c>
    </row>
    <row r="6" spans="1:4" x14ac:dyDescent="0.2">
      <c r="A6" s="6" t="s">
        <v>1</v>
      </c>
      <c r="B6" s="5">
        <v>1.7949999999999999</v>
      </c>
      <c r="C6" s="5">
        <v>5.81</v>
      </c>
      <c r="D6" s="5">
        <v>7.6049999999999995</v>
      </c>
    </row>
    <row r="7" spans="1:4" x14ac:dyDescent="0.2">
      <c r="A7" s="6" t="s">
        <v>9</v>
      </c>
      <c r="B7" s="5">
        <v>1.2999999999999901E-2</v>
      </c>
      <c r="C7" s="5">
        <v>7.6059999999999999</v>
      </c>
      <c r="D7" s="5">
        <v>7.6189999999999998</v>
      </c>
    </row>
    <row r="8" spans="1:4" x14ac:dyDescent="0.2">
      <c r="A8" s="6" t="s">
        <v>1</v>
      </c>
      <c r="B8" s="5">
        <v>1.6359999999999999</v>
      </c>
      <c r="C8" s="5">
        <v>7.62</v>
      </c>
      <c r="D8" s="5">
        <v>9.2560000000000002</v>
      </c>
    </row>
    <row r="9" spans="1:4" x14ac:dyDescent="0.2">
      <c r="A9" s="6" t="s">
        <v>10</v>
      </c>
      <c r="B9" s="5">
        <v>0.34400000000000119</v>
      </c>
      <c r="C9" s="5">
        <v>8.9109999999999996</v>
      </c>
      <c r="D9" s="5">
        <v>9.2550000000000008</v>
      </c>
    </row>
    <row r="10" spans="1:4" x14ac:dyDescent="0.2">
      <c r="A10" s="6" t="s">
        <v>1</v>
      </c>
      <c r="B10" s="5">
        <v>1.0940000000000001</v>
      </c>
      <c r="C10" s="5">
        <v>8.91</v>
      </c>
      <c r="D10" s="5">
        <v>10.004</v>
      </c>
    </row>
    <row r="11" spans="1:4" x14ac:dyDescent="0.2">
      <c r="A11" s="6" t="s">
        <v>9</v>
      </c>
      <c r="B11" s="5">
        <v>1.2940000000000023</v>
      </c>
      <c r="C11" s="5">
        <v>10.004999999999999</v>
      </c>
      <c r="D11" s="5">
        <v>11.299000000000001</v>
      </c>
    </row>
    <row r="12" spans="1:4" x14ac:dyDescent="0.2">
      <c r="A12" s="6" t="s">
        <v>1</v>
      </c>
      <c r="B12" s="5">
        <v>1.9710000000000001</v>
      </c>
      <c r="C12" s="5">
        <v>11.3</v>
      </c>
      <c r="D12" s="5">
        <v>13.271000000000001</v>
      </c>
    </row>
    <row r="13" spans="1:4" x14ac:dyDescent="0.2">
      <c r="A13" s="6" t="s">
        <v>9</v>
      </c>
      <c r="B13" s="5">
        <v>2.4269999999999996</v>
      </c>
      <c r="C13" s="5">
        <v>13.272</v>
      </c>
      <c r="D13" s="5">
        <v>15.699</v>
      </c>
    </row>
    <row r="14" spans="1:4" x14ac:dyDescent="0.2">
      <c r="A14" s="6" t="s">
        <v>1</v>
      </c>
      <c r="B14" s="5">
        <v>1.153</v>
      </c>
      <c r="C14" s="5">
        <v>15.7</v>
      </c>
      <c r="D14" s="5">
        <v>16.852999999999998</v>
      </c>
    </row>
    <row r="15" spans="1:4" x14ac:dyDescent="0.2">
      <c r="A15" s="6" t="s">
        <v>9</v>
      </c>
      <c r="B15" s="5">
        <v>1.5449999999999982</v>
      </c>
      <c r="C15" s="5">
        <v>16.853999999999999</v>
      </c>
      <c r="D15" s="5">
        <v>18.398999999999997</v>
      </c>
    </row>
    <row r="16" spans="1:4" x14ac:dyDescent="0.2">
      <c r="A16" s="6" t="s">
        <v>1</v>
      </c>
      <c r="B16" s="5">
        <v>1.5740000000000001</v>
      </c>
      <c r="C16" s="5">
        <v>18.399999999999999</v>
      </c>
      <c r="D16" s="5">
        <v>19.974</v>
      </c>
    </row>
    <row r="17" spans="1:4" x14ac:dyDescent="0.2">
      <c r="A17" s="6" t="s">
        <v>10</v>
      </c>
      <c r="B17" s="5">
        <v>0.17199999999999704</v>
      </c>
      <c r="C17" s="5">
        <v>19.801000000000002</v>
      </c>
      <c r="D17" s="5">
        <v>19.972999999999999</v>
      </c>
    </row>
    <row r="18" spans="1:4" x14ac:dyDescent="0.2">
      <c r="A18" s="6" t="s">
        <v>1</v>
      </c>
      <c r="B18" s="5">
        <v>1.702</v>
      </c>
      <c r="C18" s="5">
        <v>19.8</v>
      </c>
      <c r="D18" s="5">
        <v>21.502000000000002</v>
      </c>
    </row>
    <row r="19" spans="1:4" x14ac:dyDescent="0.2">
      <c r="A19" s="6" t="s">
        <v>10</v>
      </c>
      <c r="B19" s="5">
        <v>0.19999999999999929</v>
      </c>
      <c r="C19" s="5">
        <v>21.301000000000002</v>
      </c>
      <c r="D19" s="5">
        <v>21.501000000000001</v>
      </c>
    </row>
    <row r="20" spans="1:4" x14ac:dyDescent="0.2">
      <c r="A20" s="6" t="s">
        <v>1</v>
      </c>
      <c r="B20" s="5">
        <v>1.1930000000000001</v>
      </c>
      <c r="C20" s="5">
        <v>21.3</v>
      </c>
      <c r="D20" s="5">
        <v>22.493000000000002</v>
      </c>
    </row>
    <row r="21" spans="1:4" x14ac:dyDescent="0.2">
      <c r="A21" s="1" t="s">
        <v>1</v>
      </c>
      <c r="B21" s="2">
        <v>1.181</v>
      </c>
      <c r="C21" s="2">
        <v>23</v>
      </c>
      <c r="D21" s="2">
        <v>24.181000000000001</v>
      </c>
    </row>
    <row r="22" spans="1:4" x14ac:dyDescent="0.2">
      <c r="A22" s="1" t="s">
        <v>1</v>
      </c>
      <c r="B22" s="2">
        <v>1.038</v>
      </c>
      <c r="C22" s="2">
        <v>25.5</v>
      </c>
      <c r="D22" s="2">
        <v>26.538</v>
      </c>
    </row>
    <row r="23" spans="1:4" x14ac:dyDescent="0.2">
      <c r="A23" s="1" t="s">
        <v>1</v>
      </c>
      <c r="B23" s="2">
        <v>1.3959999999999999</v>
      </c>
      <c r="C23" s="2">
        <v>28.1</v>
      </c>
      <c r="D23" s="2">
        <v>29.496000000000002</v>
      </c>
    </row>
    <row r="24" spans="1:4" x14ac:dyDescent="0.2">
      <c r="A24" s="1" t="s">
        <v>1</v>
      </c>
      <c r="B24" s="2">
        <v>1.776</v>
      </c>
      <c r="C24" s="2">
        <v>30</v>
      </c>
      <c r="D24" s="2">
        <v>31.776</v>
      </c>
    </row>
    <row r="25" spans="1:4" x14ac:dyDescent="0.2">
      <c r="A25" s="1" t="s">
        <v>1</v>
      </c>
      <c r="B25" s="2">
        <v>1.4970000000000001</v>
      </c>
      <c r="C25" s="2">
        <v>41.3</v>
      </c>
      <c r="D25" s="2">
        <v>42.796999999999997</v>
      </c>
    </row>
    <row r="26" spans="1:4" x14ac:dyDescent="0.2">
      <c r="A26" s="1" t="s">
        <v>1</v>
      </c>
      <c r="B26" s="2">
        <v>1.2629999999999999</v>
      </c>
      <c r="C26" s="2">
        <v>45.4</v>
      </c>
      <c r="D26" s="2">
        <v>46.662999999999997</v>
      </c>
    </row>
    <row r="27" spans="1:4" x14ac:dyDescent="0.2">
      <c r="A27" s="1" t="s">
        <v>1</v>
      </c>
      <c r="B27" s="2">
        <v>1.9370000000000001</v>
      </c>
      <c r="C27" s="2">
        <v>52.2</v>
      </c>
      <c r="D27" s="2">
        <v>54.137</v>
      </c>
    </row>
    <row r="28" spans="1:4" x14ac:dyDescent="0.2">
      <c r="A28" s="1" t="s">
        <v>1</v>
      </c>
      <c r="B28" s="2">
        <v>1.9019999999999999</v>
      </c>
      <c r="C28" s="2">
        <v>56.3</v>
      </c>
      <c r="D28" s="2">
        <v>58.201999999999998</v>
      </c>
    </row>
    <row r="29" spans="1:4" x14ac:dyDescent="0.2">
      <c r="A29" s="1" t="s">
        <v>1</v>
      </c>
      <c r="B29" s="2">
        <v>1.48</v>
      </c>
      <c r="C29" s="2">
        <v>61.6</v>
      </c>
      <c r="D29" s="2">
        <v>63.08</v>
      </c>
    </row>
    <row r="30" spans="1:4" x14ac:dyDescent="0.2">
      <c r="A30" s="1" t="s">
        <v>1</v>
      </c>
      <c r="B30" s="2">
        <v>1.5569999999999999</v>
      </c>
      <c r="C30" s="2">
        <v>63.3</v>
      </c>
      <c r="D30" s="2">
        <v>64.856999999999999</v>
      </c>
    </row>
    <row r="31" spans="1:4" x14ac:dyDescent="0.2">
      <c r="A31" s="1" t="s">
        <v>1</v>
      </c>
      <c r="B31" s="2">
        <v>1.431</v>
      </c>
      <c r="C31" s="2">
        <v>67.599999999999994</v>
      </c>
      <c r="D31" s="2">
        <v>69.030999999999992</v>
      </c>
    </row>
    <row r="32" spans="1:4" x14ac:dyDescent="0.2">
      <c r="A32" s="1" t="s">
        <v>1</v>
      </c>
      <c r="B32" s="2">
        <v>1.319</v>
      </c>
      <c r="C32" s="2">
        <v>71.8</v>
      </c>
      <c r="D32" s="2">
        <v>73.119</v>
      </c>
    </row>
    <row r="33" spans="1:4" x14ac:dyDescent="0.2">
      <c r="A33" s="1" t="s">
        <v>1</v>
      </c>
      <c r="B33" s="2">
        <v>1.585</v>
      </c>
      <c r="C33" s="2">
        <v>72.3</v>
      </c>
      <c r="D33" s="2">
        <v>73.884999999999991</v>
      </c>
    </row>
    <row r="34" spans="1:4" x14ac:dyDescent="0.2">
      <c r="A34" s="1" t="s">
        <v>1</v>
      </c>
      <c r="B34" s="2">
        <v>1.4159999999999999</v>
      </c>
      <c r="C34" s="2">
        <v>75.3</v>
      </c>
      <c r="D34" s="2">
        <v>76.715999999999994</v>
      </c>
    </row>
    <row r="35" spans="1:4" x14ac:dyDescent="0.2">
      <c r="A35" s="1" t="s">
        <v>1</v>
      </c>
      <c r="B35" s="2">
        <v>1.5329999999999999</v>
      </c>
      <c r="C35" s="2">
        <v>77.3</v>
      </c>
      <c r="D35" s="2">
        <v>78.832999999999998</v>
      </c>
    </row>
    <row r="36" spans="1:4" x14ac:dyDescent="0.2">
      <c r="A36" s="1" t="s">
        <v>1</v>
      </c>
      <c r="B36" s="2">
        <v>1.6990000000000001</v>
      </c>
      <c r="C36" s="2">
        <v>78.099999999999994</v>
      </c>
      <c r="D36" s="2">
        <v>79.798999999999992</v>
      </c>
    </row>
    <row r="37" spans="1:4" x14ac:dyDescent="0.2">
      <c r="A37" s="1" t="s">
        <v>1</v>
      </c>
      <c r="B37" s="2">
        <v>1.64</v>
      </c>
      <c r="C37" s="2">
        <v>80</v>
      </c>
      <c r="D37" s="2">
        <v>81.64</v>
      </c>
    </row>
    <row r="38" spans="1:4" x14ac:dyDescent="0.2">
      <c r="A38" s="1" t="s">
        <v>1</v>
      </c>
      <c r="B38" s="2">
        <v>1.2190000000000001</v>
      </c>
      <c r="C38" s="2">
        <v>82.9</v>
      </c>
      <c r="D38" s="2">
        <v>84.119</v>
      </c>
    </row>
    <row r="39" spans="1:4" x14ac:dyDescent="0.2">
      <c r="A39" s="1" t="s">
        <v>1</v>
      </c>
      <c r="B39" s="2">
        <v>1.1379999999999999</v>
      </c>
      <c r="C39" s="2">
        <v>86.6</v>
      </c>
      <c r="D39" s="2">
        <v>87.738</v>
      </c>
    </row>
    <row r="40" spans="1:4" x14ac:dyDescent="0.2">
      <c r="A40" s="1" t="s">
        <v>1</v>
      </c>
      <c r="B40" s="2">
        <v>1.2310000000000001</v>
      </c>
      <c r="C40" s="2">
        <v>89.9</v>
      </c>
      <c r="D40" s="2">
        <v>91.131</v>
      </c>
    </row>
    <row r="41" spans="1:4" x14ac:dyDescent="0.2">
      <c r="A41" s="1" t="s">
        <v>1</v>
      </c>
      <c r="B41" s="2">
        <v>1.7490000000000001</v>
      </c>
      <c r="C41" s="2">
        <v>92.5</v>
      </c>
      <c r="D41" s="2">
        <v>94.248999999999995</v>
      </c>
    </row>
    <row r="42" spans="1:4" x14ac:dyDescent="0.2">
      <c r="A42" s="1" t="s">
        <v>1</v>
      </c>
      <c r="B42" s="2">
        <v>1.587</v>
      </c>
      <c r="C42" s="2">
        <v>96</v>
      </c>
      <c r="D42" s="2">
        <v>97.587000000000003</v>
      </c>
    </row>
    <row r="43" spans="1:4" x14ac:dyDescent="0.2">
      <c r="A43" s="1" t="s">
        <v>1</v>
      </c>
      <c r="B43" s="2">
        <v>1.5</v>
      </c>
      <c r="C43" s="2">
        <v>98.9</v>
      </c>
      <c r="D43" s="2">
        <v>100.4</v>
      </c>
    </row>
    <row r="44" spans="1:4" x14ac:dyDescent="0.2">
      <c r="A44" s="1" t="s">
        <v>1</v>
      </c>
      <c r="B44" s="2">
        <v>1.8380000000000001</v>
      </c>
      <c r="C44" s="2">
        <v>100</v>
      </c>
      <c r="D44" s="2">
        <v>101.83799999999999</v>
      </c>
    </row>
    <row r="45" spans="1:4" x14ac:dyDescent="0.2">
      <c r="A45" s="1" t="s">
        <v>1</v>
      </c>
      <c r="B45" s="2">
        <v>1.8149999999999999</v>
      </c>
      <c r="C45" s="2">
        <v>102</v>
      </c>
      <c r="D45" s="2">
        <v>103.815</v>
      </c>
    </row>
    <row r="46" spans="1:4" x14ac:dyDescent="0.2">
      <c r="A46" s="1" t="s">
        <v>1</v>
      </c>
      <c r="B46" s="2">
        <v>1.94</v>
      </c>
      <c r="C46" s="2">
        <v>103</v>
      </c>
      <c r="D46" s="2">
        <v>104.94</v>
      </c>
    </row>
    <row r="47" spans="1:4" x14ac:dyDescent="0.2">
      <c r="A47" s="1" t="s">
        <v>1</v>
      </c>
      <c r="B47" s="2">
        <v>1.583</v>
      </c>
      <c r="C47" s="2">
        <v>106</v>
      </c>
      <c r="D47" s="2">
        <v>107.583</v>
      </c>
    </row>
    <row r="48" spans="1:4" x14ac:dyDescent="0.2">
      <c r="A48" s="1" t="s">
        <v>1</v>
      </c>
      <c r="B48" s="2">
        <v>1.3859999999999999</v>
      </c>
      <c r="C48" s="2">
        <v>111</v>
      </c>
      <c r="D48" s="2">
        <v>112.386</v>
      </c>
    </row>
    <row r="49" spans="1:4" x14ac:dyDescent="0.2">
      <c r="A49" s="1" t="s">
        <v>1</v>
      </c>
      <c r="B49" s="2">
        <v>1.823</v>
      </c>
      <c r="C49" s="2">
        <v>113</v>
      </c>
      <c r="D49" s="2">
        <v>114.82299999999999</v>
      </c>
    </row>
    <row r="50" spans="1:4" x14ac:dyDescent="0.2">
      <c r="A50" s="1" t="s">
        <v>1</v>
      </c>
      <c r="B50" s="2">
        <v>1.7430000000000001</v>
      </c>
      <c r="C50" s="2">
        <v>117</v>
      </c>
      <c r="D50" s="2">
        <v>118.74299999999999</v>
      </c>
    </row>
    <row r="51" spans="1:4" x14ac:dyDescent="0.2">
      <c r="A51" s="1" t="s">
        <v>1</v>
      </c>
      <c r="B51" s="2">
        <v>1.0289999999999999</v>
      </c>
      <c r="C51" s="2">
        <v>119</v>
      </c>
      <c r="D51" s="2">
        <v>120.029</v>
      </c>
    </row>
    <row r="52" spans="1:4" x14ac:dyDescent="0.2">
      <c r="A52" s="1" t="s">
        <v>1</v>
      </c>
      <c r="B52" s="2">
        <v>1.8720000000000001</v>
      </c>
      <c r="C52" s="2">
        <v>124</v>
      </c>
      <c r="D52" s="2">
        <v>125.872</v>
      </c>
    </row>
    <row r="53" spans="1:4" x14ac:dyDescent="0.2">
      <c r="A53" s="1" t="s">
        <v>1</v>
      </c>
      <c r="B53" s="2">
        <v>1.1539999999999999</v>
      </c>
      <c r="C53" s="2">
        <v>127</v>
      </c>
      <c r="D53" s="2">
        <v>128.154</v>
      </c>
    </row>
    <row r="54" spans="1:4" x14ac:dyDescent="0.2">
      <c r="A54" s="1" t="s">
        <v>1</v>
      </c>
      <c r="B54" s="2">
        <v>1.4630000000000001</v>
      </c>
      <c r="C54" s="2">
        <v>128</v>
      </c>
      <c r="D54" s="2">
        <v>129.46299999999999</v>
      </c>
    </row>
    <row r="55" spans="1:4" x14ac:dyDescent="0.2">
      <c r="A55" s="1" t="s">
        <v>1</v>
      </c>
      <c r="B55" s="2">
        <v>1.5449999999999999</v>
      </c>
      <c r="C55" s="2">
        <v>130</v>
      </c>
      <c r="D55" s="2">
        <v>131.54499999999999</v>
      </c>
    </row>
    <row r="56" spans="1:4" x14ac:dyDescent="0.2">
      <c r="A56" s="1" t="s">
        <v>1</v>
      </c>
      <c r="B56" s="2">
        <v>1.3680000000000001</v>
      </c>
      <c r="C56" s="2">
        <v>132</v>
      </c>
      <c r="D56" s="2">
        <v>133.36799999999999</v>
      </c>
    </row>
    <row r="57" spans="1:4" x14ac:dyDescent="0.2">
      <c r="A57" s="1" t="s">
        <v>1</v>
      </c>
      <c r="B57" s="2">
        <v>1.53</v>
      </c>
      <c r="C57" s="2">
        <v>134</v>
      </c>
      <c r="D57" s="2">
        <v>135.53</v>
      </c>
    </row>
    <row r="58" spans="1:4" x14ac:dyDescent="0.2">
      <c r="A58" s="1" t="s">
        <v>1</v>
      </c>
      <c r="B58" s="2">
        <v>1.127</v>
      </c>
      <c r="C58" s="2">
        <v>135</v>
      </c>
      <c r="D58" s="2">
        <v>136.12700000000001</v>
      </c>
    </row>
    <row r="59" spans="1:4" x14ac:dyDescent="0.2">
      <c r="A59" s="1" t="s">
        <v>1</v>
      </c>
      <c r="B59" s="2">
        <v>1.96</v>
      </c>
      <c r="C59" s="2">
        <v>157</v>
      </c>
      <c r="D59" s="2">
        <v>158.96</v>
      </c>
    </row>
    <row r="60" spans="1:4" x14ac:dyDescent="0.2">
      <c r="A60" s="1" t="s">
        <v>1</v>
      </c>
      <c r="B60" s="2">
        <v>1.298</v>
      </c>
      <c r="C60" s="2">
        <v>160</v>
      </c>
      <c r="D60" s="2">
        <v>161.298</v>
      </c>
    </row>
    <row r="61" spans="1:4" x14ac:dyDescent="0.2">
      <c r="A61" s="1" t="s">
        <v>1</v>
      </c>
      <c r="B61" s="2">
        <v>1.831</v>
      </c>
      <c r="C61" s="2">
        <v>162</v>
      </c>
      <c r="D61" s="2">
        <v>163.83099999999999</v>
      </c>
    </row>
    <row r="62" spans="1:4" x14ac:dyDescent="0.2">
      <c r="A62" s="1" t="s">
        <v>1</v>
      </c>
      <c r="B62" s="2">
        <v>1.605</v>
      </c>
      <c r="C62" s="2">
        <v>173</v>
      </c>
      <c r="D62" s="2">
        <v>174.60499999999999</v>
      </c>
    </row>
    <row r="63" spans="1:4" x14ac:dyDescent="0.2">
      <c r="A63" s="1" t="s">
        <v>1</v>
      </c>
      <c r="B63" s="2">
        <v>1.998</v>
      </c>
      <c r="C63" s="2">
        <v>176</v>
      </c>
      <c r="D63" s="2">
        <v>177.99799999999999</v>
      </c>
    </row>
    <row r="64" spans="1:4" x14ac:dyDescent="0.2">
      <c r="A64" s="1" t="s">
        <v>1</v>
      </c>
      <c r="B64" s="2">
        <v>1.653</v>
      </c>
      <c r="C64" s="2">
        <v>178</v>
      </c>
      <c r="D64" s="2">
        <v>179.65299999999999</v>
      </c>
    </row>
    <row r="65" spans="1:4" x14ac:dyDescent="0.2">
      <c r="A65" s="1" t="s">
        <v>1</v>
      </c>
      <c r="B65" s="2">
        <v>1.2889999999999999</v>
      </c>
      <c r="C65" s="2">
        <v>179</v>
      </c>
      <c r="D65" s="2">
        <v>180.28899999999999</v>
      </c>
    </row>
    <row r="66" spans="1:4" x14ac:dyDescent="0.2">
      <c r="A66" s="1" t="s">
        <v>1</v>
      </c>
      <c r="B66" s="2">
        <v>1.206</v>
      </c>
      <c r="C66" s="2">
        <v>185</v>
      </c>
      <c r="D66" s="2">
        <v>186.20599999999999</v>
      </c>
    </row>
    <row r="67" spans="1:4" x14ac:dyDescent="0.2">
      <c r="A67" s="1" t="s">
        <v>1</v>
      </c>
      <c r="B67" s="2">
        <v>1.472</v>
      </c>
      <c r="C67" s="2">
        <v>188</v>
      </c>
      <c r="D67" s="2">
        <v>189.47200000000001</v>
      </c>
    </row>
    <row r="68" spans="1:4" x14ac:dyDescent="0.2">
      <c r="A68" s="1" t="s">
        <v>1</v>
      </c>
      <c r="B68" s="2">
        <v>1.8520000000000001</v>
      </c>
      <c r="C68" s="2">
        <v>190</v>
      </c>
      <c r="D68" s="2">
        <v>191.852</v>
      </c>
    </row>
    <row r="69" spans="1:4" x14ac:dyDescent="0.2">
      <c r="A69" s="1" t="s">
        <v>1</v>
      </c>
      <c r="B69" s="2">
        <v>1.145</v>
      </c>
      <c r="C69" s="2">
        <v>191</v>
      </c>
      <c r="D69" s="2">
        <v>192.14500000000001</v>
      </c>
    </row>
    <row r="70" spans="1:4" x14ac:dyDescent="0.2">
      <c r="A70" s="1" t="s">
        <v>1</v>
      </c>
      <c r="B70" s="2">
        <v>1.5</v>
      </c>
      <c r="C70" s="2">
        <v>197</v>
      </c>
      <c r="D70" s="2">
        <v>198.5</v>
      </c>
    </row>
    <row r="71" spans="1:4" x14ac:dyDescent="0.2">
      <c r="A71" s="1" t="s">
        <v>1</v>
      </c>
      <c r="B71" s="2">
        <v>1.9259999999999999</v>
      </c>
      <c r="C71" s="2">
        <v>200</v>
      </c>
      <c r="D71" s="2">
        <v>201.92599999999999</v>
      </c>
    </row>
    <row r="72" spans="1:4" x14ac:dyDescent="0.2">
      <c r="A72" s="1" t="s">
        <v>1</v>
      </c>
      <c r="B72" s="2">
        <v>1.925</v>
      </c>
      <c r="C72" s="2">
        <v>201</v>
      </c>
      <c r="D72" s="2">
        <v>202.92500000000001</v>
      </c>
    </row>
    <row r="73" spans="1:4" x14ac:dyDescent="0.2">
      <c r="A73" s="1" t="s">
        <v>1</v>
      </c>
      <c r="B73" s="2">
        <v>1.613</v>
      </c>
      <c r="C73" s="2">
        <v>203</v>
      </c>
      <c r="D73" s="2">
        <v>204.613</v>
      </c>
    </row>
    <row r="74" spans="1:4" x14ac:dyDescent="0.2">
      <c r="A74" s="1" t="s">
        <v>1</v>
      </c>
      <c r="B74" s="2">
        <v>1.3080000000000001</v>
      </c>
      <c r="C74" s="2">
        <v>204</v>
      </c>
      <c r="D74" s="2">
        <v>205.30799999999999</v>
      </c>
    </row>
    <row r="75" spans="1:4" x14ac:dyDescent="0.2">
      <c r="A75" s="1" t="s">
        <v>1</v>
      </c>
      <c r="B75" s="2">
        <v>1.4670000000000001</v>
      </c>
      <c r="C75" s="2">
        <v>207</v>
      </c>
      <c r="D75" s="2">
        <v>208.46700000000001</v>
      </c>
    </row>
    <row r="76" spans="1:4" x14ac:dyDescent="0.2">
      <c r="A76" s="1" t="s">
        <v>1</v>
      </c>
      <c r="B76" s="2">
        <v>1.413</v>
      </c>
      <c r="C76" s="2">
        <v>209</v>
      </c>
      <c r="D76" s="2">
        <v>210.41300000000001</v>
      </c>
    </row>
    <row r="77" spans="1:4" x14ac:dyDescent="0.2">
      <c r="A77" s="1" t="s">
        <v>1</v>
      </c>
      <c r="B77" s="2">
        <v>1.161</v>
      </c>
      <c r="C77" s="2">
        <v>217</v>
      </c>
      <c r="D77" s="2">
        <v>218.161</v>
      </c>
    </row>
    <row r="78" spans="1:4" x14ac:dyDescent="0.2">
      <c r="A78" s="1" t="s">
        <v>1</v>
      </c>
      <c r="B78" s="2">
        <v>1.835</v>
      </c>
      <c r="C78" s="2">
        <v>221</v>
      </c>
      <c r="D78" s="2">
        <v>222.83500000000001</v>
      </c>
    </row>
    <row r="79" spans="1:4" x14ac:dyDescent="0.2">
      <c r="A79" s="1" t="s">
        <v>1</v>
      </c>
      <c r="B79" s="2">
        <v>1.5329999999999999</v>
      </c>
      <c r="C79" s="2">
        <v>222</v>
      </c>
      <c r="D79" s="2">
        <v>223.53299999999999</v>
      </c>
    </row>
    <row r="80" spans="1:4" x14ac:dyDescent="0.2">
      <c r="A80" s="1" t="s">
        <v>1</v>
      </c>
      <c r="B80" s="2">
        <v>1.704</v>
      </c>
      <c r="C80" s="2">
        <v>229</v>
      </c>
      <c r="D80" s="2">
        <v>230.70400000000001</v>
      </c>
    </row>
    <row r="81" spans="1:4" x14ac:dyDescent="0.2">
      <c r="A81" s="1" t="s">
        <v>1</v>
      </c>
      <c r="B81" s="2">
        <v>1.9810000000000001</v>
      </c>
      <c r="C81" s="2">
        <v>233</v>
      </c>
      <c r="D81" s="2">
        <v>234.98099999999999</v>
      </c>
    </row>
    <row r="82" spans="1:4" x14ac:dyDescent="0.2">
      <c r="A82" s="1" t="s">
        <v>1</v>
      </c>
      <c r="B82" s="2">
        <v>1.9410000000000001</v>
      </c>
      <c r="C82" s="2">
        <v>238</v>
      </c>
      <c r="D82" s="2">
        <v>239.941</v>
      </c>
    </row>
    <row r="83" spans="1:4" x14ac:dyDescent="0.2">
      <c r="A83" s="1" t="s">
        <v>1</v>
      </c>
      <c r="B83" s="2">
        <v>1.484</v>
      </c>
      <c r="C83" s="2">
        <v>241</v>
      </c>
      <c r="D83" s="2">
        <v>242.48400000000001</v>
      </c>
    </row>
    <row r="84" spans="1:4" x14ac:dyDescent="0.2">
      <c r="A84" s="1" t="s">
        <v>1</v>
      </c>
      <c r="B84" s="2">
        <v>1.3180000000000001</v>
      </c>
      <c r="C84" s="2">
        <v>246</v>
      </c>
      <c r="D84" s="2">
        <v>247.31800000000001</v>
      </c>
    </row>
    <row r="85" spans="1:4" x14ac:dyDescent="0.2">
      <c r="A85" s="1" t="s">
        <v>1</v>
      </c>
      <c r="B85" s="2">
        <v>1.677</v>
      </c>
      <c r="C85" s="2">
        <v>251</v>
      </c>
      <c r="D85" s="2">
        <v>252.67699999999999</v>
      </c>
    </row>
    <row r="86" spans="1:4" x14ac:dyDescent="0.2">
      <c r="A86" s="1" t="s">
        <v>1</v>
      </c>
      <c r="B86" s="2">
        <v>1.8049999999999999</v>
      </c>
      <c r="C86" s="2">
        <v>251</v>
      </c>
      <c r="D86" s="2">
        <v>252.80500000000001</v>
      </c>
    </row>
    <row r="87" spans="1:4" x14ac:dyDescent="0.2">
      <c r="A87" s="1" t="s">
        <v>1</v>
      </c>
      <c r="B87" s="2">
        <v>1.411</v>
      </c>
      <c r="C87" s="2">
        <v>255</v>
      </c>
      <c r="D87" s="2">
        <v>256.411</v>
      </c>
    </row>
    <row r="88" spans="1:4" x14ac:dyDescent="0.2">
      <c r="A88" s="1" t="s">
        <v>1</v>
      </c>
      <c r="B88" s="2">
        <v>1.986</v>
      </c>
      <c r="C88" s="2">
        <v>258</v>
      </c>
      <c r="D88" s="2">
        <v>259.98599999999999</v>
      </c>
    </row>
    <row r="89" spans="1:4" x14ac:dyDescent="0.2">
      <c r="A89" s="1" t="s">
        <v>1</v>
      </c>
      <c r="B89" s="2">
        <v>1.802</v>
      </c>
      <c r="C89" s="2">
        <v>265</v>
      </c>
      <c r="D89" s="2">
        <v>266.80200000000002</v>
      </c>
    </row>
    <row r="90" spans="1:4" x14ac:dyDescent="0.2">
      <c r="A90" s="1" t="s">
        <v>1</v>
      </c>
      <c r="B90" s="2">
        <v>1.966</v>
      </c>
      <c r="C90" s="2">
        <v>266</v>
      </c>
      <c r="D90" s="2">
        <v>267.96600000000001</v>
      </c>
    </row>
    <row r="91" spans="1:4" x14ac:dyDescent="0.2">
      <c r="A91" s="1" t="s">
        <v>1</v>
      </c>
      <c r="B91" s="2">
        <v>1.2250000000000001</v>
      </c>
      <c r="C91" s="2">
        <v>270</v>
      </c>
      <c r="D91" s="2">
        <v>271.22500000000002</v>
      </c>
    </row>
    <row r="92" spans="1:4" x14ac:dyDescent="0.2">
      <c r="A92" s="1" t="s">
        <v>1</v>
      </c>
      <c r="B92" s="2">
        <v>1.9910000000000001</v>
      </c>
      <c r="C92" s="2">
        <v>273</v>
      </c>
      <c r="D92" s="2">
        <v>274.99099999999999</v>
      </c>
    </row>
    <row r="93" spans="1:4" x14ac:dyDescent="0.2">
      <c r="A93" s="1" t="s">
        <v>1</v>
      </c>
      <c r="B93" s="2">
        <v>1.655</v>
      </c>
      <c r="C93" s="2">
        <v>274</v>
      </c>
      <c r="D93" s="2">
        <v>275.65499999999997</v>
      </c>
    </row>
    <row r="94" spans="1:4" x14ac:dyDescent="0.2">
      <c r="A94" s="1" t="s">
        <v>1</v>
      </c>
      <c r="B94" s="2">
        <v>1.6279999999999999</v>
      </c>
      <c r="C94" s="2">
        <v>277</v>
      </c>
      <c r="D94" s="2">
        <v>278.62799999999999</v>
      </c>
    </row>
    <row r="95" spans="1:4" x14ac:dyDescent="0.2">
      <c r="A95" s="1" t="s">
        <v>1</v>
      </c>
      <c r="B95" s="2">
        <v>1.179</v>
      </c>
      <c r="C95" s="2">
        <v>281</v>
      </c>
      <c r="D95" s="2">
        <v>282.17899999999997</v>
      </c>
    </row>
    <row r="96" spans="1:4" x14ac:dyDescent="0.2">
      <c r="A96" s="1" t="s">
        <v>1</v>
      </c>
      <c r="B96" s="2">
        <v>1.0720000000000001</v>
      </c>
      <c r="C96" s="2">
        <v>290</v>
      </c>
      <c r="D96" s="2">
        <v>291.072</v>
      </c>
    </row>
    <row r="97" spans="1:4" x14ac:dyDescent="0.2">
      <c r="A97" s="1" t="s">
        <v>1</v>
      </c>
      <c r="B97" s="2">
        <v>1.573</v>
      </c>
      <c r="C97" s="2">
        <v>292</v>
      </c>
      <c r="D97" s="2">
        <v>293.57299999999998</v>
      </c>
    </row>
    <row r="98" spans="1:4" x14ac:dyDescent="0.2">
      <c r="A98" s="1" t="s">
        <v>1</v>
      </c>
      <c r="B98" s="2">
        <v>1.4379999999999999</v>
      </c>
      <c r="C98" s="2">
        <v>295</v>
      </c>
      <c r="D98" s="2">
        <v>296.43799999999999</v>
      </c>
    </row>
    <row r="99" spans="1:4" x14ac:dyDescent="0.2">
      <c r="A99" s="1" t="s">
        <v>1</v>
      </c>
      <c r="B99" s="2">
        <v>1.6930000000000001</v>
      </c>
      <c r="C99" s="2">
        <v>298</v>
      </c>
      <c r="D99" s="2">
        <v>299.69299999999998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13862-55E8-4F00-BA83-8DBFA1DD0156}">
  <dimension ref="A1:D86"/>
  <sheetViews>
    <sheetView zoomScale="150" zoomScaleNormal="150" workbookViewId="0">
      <selection activeCell="D14" sqref="D14"/>
    </sheetView>
  </sheetViews>
  <sheetFormatPr baseColWidth="10" defaultColWidth="8.83203125" defaultRowHeight="15" x14ac:dyDescent="0.2"/>
  <cols>
    <col min="1" max="3" width="9.1640625" style="1"/>
    <col min="4" max="4" width="10.6640625" style="1" bestFit="1" customWidth="1"/>
  </cols>
  <sheetData>
    <row r="1" spans="1:4" x14ac:dyDescent="0.2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">
      <c r="A2" s="2">
        <v>0.01</v>
      </c>
      <c r="B2" s="2">
        <v>1.373</v>
      </c>
      <c r="C2" s="2">
        <v>1.363</v>
      </c>
      <c r="D2" s="1" t="s">
        <v>11</v>
      </c>
    </row>
    <row r="3" spans="1:4" x14ac:dyDescent="0.2">
      <c r="A3" s="2">
        <v>2.34</v>
      </c>
      <c r="B3" s="2">
        <v>4.0110000000000001</v>
      </c>
      <c r="C3" s="2">
        <v>1.671</v>
      </c>
      <c r="D3" s="1" t="s">
        <v>11</v>
      </c>
    </row>
    <row r="4" spans="1:4" x14ac:dyDescent="0.2">
      <c r="A4" s="3">
        <f>B3+0.001</f>
        <v>4.0120000000000005</v>
      </c>
      <c r="B4" s="3">
        <f>A5-0.001</f>
        <v>2.4990000000000001</v>
      </c>
      <c r="C4" s="3">
        <f>B4-A4</f>
        <v>-1.5130000000000003</v>
      </c>
      <c r="D4" s="4" t="s">
        <v>13</v>
      </c>
    </row>
    <row r="5" spans="1:4" x14ac:dyDescent="0.2">
      <c r="A5" s="2">
        <v>2.5</v>
      </c>
      <c r="B5" s="2">
        <v>3.665</v>
      </c>
      <c r="C5" s="2">
        <v>1.165</v>
      </c>
      <c r="D5" s="1" t="s">
        <v>11</v>
      </c>
    </row>
    <row r="6" spans="1:4" x14ac:dyDescent="0.2">
      <c r="A6" s="3">
        <f>B5+0.001</f>
        <v>3.6659999999999999</v>
      </c>
      <c r="B6" s="3">
        <f>A7-0.001</f>
        <v>2.899</v>
      </c>
      <c r="C6" s="3">
        <f>B6-A6</f>
        <v>-0.7669999999999999</v>
      </c>
      <c r="D6" s="4" t="s">
        <v>13</v>
      </c>
    </row>
    <row r="7" spans="1:4" x14ac:dyDescent="0.2">
      <c r="A7" s="2">
        <v>2.9</v>
      </c>
      <c r="B7" s="2">
        <v>4.4909999999999997</v>
      </c>
      <c r="C7" s="2">
        <v>1.591</v>
      </c>
      <c r="D7" s="1" t="s">
        <v>11</v>
      </c>
    </row>
    <row r="8" spans="1:4" x14ac:dyDescent="0.2">
      <c r="A8" s="2">
        <v>5.81</v>
      </c>
      <c r="B8" s="2">
        <v>7.5829999999999993</v>
      </c>
      <c r="C8" s="2">
        <v>1.7729999999999999</v>
      </c>
      <c r="D8" s="1" t="s">
        <v>11</v>
      </c>
    </row>
    <row r="9" spans="1:4" x14ac:dyDescent="0.2">
      <c r="A9" s="2">
        <v>7.61</v>
      </c>
      <c r="B9" s="2">
        <v>9.2510000000000012</v>
      </c>
      <c r="C9" s="2">
        <v>1.641</v>
      </c>
      <c r="D9" s="1" t="s">
        <v>11</v>
      </c>
    </row>
    <row r="10" spans="1:4" x14ac:dyDescent="0.2">
      <c r="A10" s="3">
        <f>B9+0.001</f>
        <v>9.2520000000000007</v>
      </c>
      <c r="B10" s="3">
        <f>A11-0.001</f>
        <v>8.9090000000000007</v>
      </c>
      <c r="C10" s="3">
        <f>B10-A10</f>
        <v>-0.34299999999999997</v>
      </c>
      <c r="D10" s="4" t="s">
        <v>13</v>
      </c>
    </row>
    <row r="11" spans="1:4" x14ac:dyDescent="0.2">
      <c r="A11" s="2">
        <v>8.91</v>
      </c>
      <c r="B11" s="2">
        <v>10.004</v>
      </c>
      <c r="C11" s="2">
        <v>1.0940000000000001</v>
      </c>
      <c r="D11" s="1" t="s">
        <v>11</v>
      </c>
    </row>
    <row r="12" spans="1:4" x14ac:dyDescent="0.2">
      <c r="A12" s="2">
        <v>11.3</v>
      </c>
      <c r="B12" s="2">
        <v>13.285</v>
      </c>
      <c r="C12" s="2">
        <v>1.9850000000000001</v>
      </c>
      <c r="D12" s="1" t="s">
        <v>11</v>
      </c>
    </row>
    <row r="13" spans="1:4" x14ac:dyDescent="0.2">
      <c r="A13" s="2">
        <v>15.7</v>
      </c>
      <c r="B13" s="2">
        <v>16.852999999999998</v>
      </c>
      <c r="C13" s="2">
        <v>1.153</v>
      </c>
      <c r="D13" s="1" t="s">
        <v>11</v>
      </c>
    </row>
    <row r="14" spans="1:4" x14ac:dyDescent="0.2">
      <c r="A14" s="2">
        <v>18.399999999999999</v>
      </c>
      <c r="B14" s="2">
        <v>19.986999999999998</v>
      </c>
      <c r="C14" s="2">
        <v>1.587</v>
      </c>
      <c r="D14" s="1" t="s">
        <v>11</v>
      </c>
    </row>
    <row r="15" spans="1:4" x14ac:dyDescent="0.2">
      <c r="A15" s="2">
        <v>19.899999999999999</v>
      </c>
      <c r="B15" s="2">
        <v>21.518999999999998</v>
      </c>
      <c r="C15" s="2">
        <v>1.619</v>
      </c>
      <c r="D15" s="1" t="s">
        <v>11</v>
      </c>
    </row>
    <row r="16" spans="1:4" x14ac:dyDescent="0.2">
      <c r="A16" s="2">
        <v>25.5</v>
      </c>
      <c r="B16" s="2">
        <v>26.556000000000001</v>
      </c>
      <c r="C16" s="2">
        <v>1.056</v>
      </c>
      <c r="D16" s="1" t="s">
        <v>11</v>
      </c>
    </row>
    <row r="17" spans="1:4" x14ac:dyDescent="0.2">
      <c r="A17" s="2">
        <v>28.3</v>
      </c>
      <c r="B17" s="2">
        <v>29.548000000000002</v>
      </c>
      <c r="C17" s="2">
        <v>1.248</v>
      </c>
      <c r="D17" s="1" t="s">
        <v>11</v>
      </c>
    </row>
    <row r="18" spans="1:4" x14ac:dyDescent="0.2">
      <c r="A18" s="2">
        <v>28.5</v>
      </c>
      <c r="B18" s="2">
        <v>29.795000000000002</v>
      </c>
      <c r="C18" s="2">
        <v>1.2949999999999999</v>
      </c>
      <c r="D18" s="1" t="s">
        <v>11</v>
      </c>
    </row>
    <row r="19" spans="1:4" x14ac:dyDescent="0.2">
      <c r="A19" s="2">
        <v>28.9</v>
      </c>
      <c r="B19" s="2">
        <v>30.498999999999999</v>
      </c>
      <c r="C19" s="2">
        <v>1.599</v>
      </c>
      <c r="D19" s="1" t="s">
        <v>11</v>
      </c>
    </row>
    <row r="20" spans="1:4" x14ac:dyDescent="0.2">
      <c r="A20" s="2">
        <v>30.1</v>
      </c>
      <c r="B20" s="2">
        <v>31.483000000000001</v>
      </c>
      <c r="C20" s="2">
        <v>1.383</v>
      </c>
      <c r="D20" s="1" t="s">
        <v>11</v>
      </c>
    </row>
    <row r="21" spans="1:4" x14ac:dyDescent="0.2">
      <c r="A21" s="2">
        <v>32.9</v>
      </c>
      <c r="B21" s="2">
        <v>34.731000000000002</v>
      </c>
      <c r="C21" s="2">
        <v>1.831</v>
      </c>
      <c r="D21" s="1" t="s">
        <v>11</v>
      </c>
    </row>
    <row r="22" spans="1:4" x14ac:dyDescent="0.2">
      <c r="A22" s="2">
        <v>35</v>
      </c>
      <c r="B22" s="2">
        <v>36.006999999999998</v>
      </c>
      <c r="C22" s="2">
        <v>1.0069999999999999</v>
      </c>
      <c r="D22" s="1" t="s">
        <v>11</v>
      </c>
    </row>
    <row r="23" spans="1:4" x14ac:dyDescent="0.2">
      <c r="A23" s="2">
        <v>45.4</v>
      </c>
      <c r="B23" s="2">
        <v>46.634999999999998</v>
      </c>
      <c r="C23" s="2">
        <v>1.2350000000000001</v>
      </c>
      <c r="D23" s="1" t="s">
        <v>11</v>
      </c>
    </row>
    <row r="24" spans="1:4" x14ac:dyDescent="0.2">
      <c r="A24" s="2">
        <v>48.1</v>
      </c>
      <c r="B24" s="2">
        <v>49.658000000000001</v>
      </c>
      <c r="C24" s="2">
        <v>1.5580000000000001</v>
      </c>
      <c r="D24" s="1" t="s">
        <v>11</v>
      </c>
    </row>
    <row r="25" spans="1:4" x14ac:dyDescent="0.2">
      <c r="A25" s="2">
        <v>48.5</v>
      </c>
      <c r="B25" s="2">
        <v>49.561</v>
      </c>
      <c r="C25" s="2">
        <v>1.0609999999999999</v>
      </c>
      <c r="D25" s="1" t="s">
        <v>11</v>
      </c>
    </row>
    <row r="26" spans="1:4" x14ac:dyDescent="0.2">
      <c r="A26" s="2">
        <v>63.3</v>
      </c>
      <c r="B26" s="2">
        <v>64.893999999999991</v>
      </c>
      <c r="C26" s="2">
        <v>1.5940000000000001</v>
      </c>
      <c r="D26" s="1" t="s">
        <v>11</v>
      </c>
    </row>
    <row r="27" spans="1:4" x14ac:dyDescent="0.2">
      <c r="A27" s="2">
        <v>68.099999999999994</v>
      </c>
      <c r="B27" s="2">
        <v>69.911000000000001</v>
      </c>
      <c r="C27" s="2">
        <v>1.8109999999999999</v>
      </c>
      <c r="D27" s="1" t="s">
        <v>11</v>
      </c>
    </row>
    <row r="28" spans="1:4" x14ac:dyDescent="0.2">
      <c r="A28" s="2">
        <v>71.900000000000006</v>
      </c>
      <c r="B28" s="2">
        <v>73.173000000000002</v>
      </c>
      <c r="C28" s="2">
        <v>1.2729999999999999</v>
      </c>
      <c r="D28" s="1" t="s">
        <v>11</v>
      </c>
    </row>
    <row r="29" spans="1:4" x14ac:dyDescent="0.2">
      <c r="A29" s="2">
        <v>78.5</v>
      </c>
      <c r="B29" s="2">
        <v>79.766999999999996</v>
      </c>
      <c r="C29" s="2">
        <v>1.2669999999999999</v>
      </c>
      <c r="D29" s="1" t="s">
        <v>11</v>
      </c>
    </row>
    <row r="30" spans="1:4" x14ac:dyDescent="0.2">
      <c r="A30" s="2">
        <v>86.6</v>
      </c>
      <c r="B30" s="2">
        <v>87.75</v>
      </c>
      <c r="C30" s="2">
        <v>1.1499999999999999</v>
      </c>
      <c r="D30" s="1" t="s">
        <v>11</v>
      </c>
    </row>
    <row r="31" spans="1:4" x14ac:dyDescent="0.2">
      <c r="A31" s="2">
        <v>92.5</v>
      </c>
      <c r="B31" s="2">
        <v>93.608999999999995</v>
      </c>
      <c r="C31" s="2">
        <v>1.109</v>
      </c>
      <c r="D31" s="1" t="s">
        <v>11</v>
      </c>
    </row>
    <row r="32" spans="1:4" x14ac:dyDescent="0.2">
      <c r="A32" s="2">
        <v>95.9</v>
      </c>
      <c r="B32" s="2">
        <v>97.38000000000001</v>
      </c>
      <c r="C32" s="2">
        <v>1.48</v>
      </c>
      <c r="D32" s="1" t="s">
        <v>11</v>
      </c>
    </row>
    <row r="33" spans="1:4" x14ac:dyDescent="0.2">
      <c r="A33" s="2">
        <v>98.9</v>
      </c>
      <c r="B33" s="2">
        <v>100.334</v>
      </c>
      <c r="C33" s="2">
        <v>1.4339999999999999</v>
      </c>
      <c r="D33" s="1" t="s">
        <v>11</v>
      </c>
    </row>
    <row r="34" spans="1:4" x14ac:dyDescent="0.2">
      <c r="A34" s="2">
        <v>100</v>
      </c>
      <c r="B34" s="2">
        <v>101.824</v>
      </c>
      <c r="C34" s="2">
        <v>1.8240000000000001</v>
      </c>
      <c r="D34" s="1" t="s">
        <v>11</v>
      </c>
    </row>
    <row r="35" spans="1:4" x14ac:dyDescent="0.2">
      <c r="A35" s="2">
        <v>102</v>
      </c>
      <c r="B35" s="2">
        <v>103.73699999999999</v>
      </c>
      <c r="C35" s="2">
        <v>1.7370000000000001</v>
      </c>
      <c r="D35" s="1" t="s">
        <v>11</v>
      </c>
    </row>
    <row r="36" spans="1:4" x14ac:dyDescent="0.2">
      <c r="A36" s="2">
        <v>106</v>
      </c>
      <c r="B36" s="2">
        <v>107.438</v>
      </c>
      <c r="C36" s="2">
        <v>1.4379999999999999</v>
      </c>
      <c r="D36" s="1" t="s">
        <v>11</v>
      </c>
    </row>
    <row r="37" spans="1:4" x14ac:dyDescent="0.2">
      <c r="A37" s="2">
        <v>112</v>
      </c>
      <c r="B37" s="2">
        <v>113.24</v>
      </c>
      <c r="C37" s="2">
        <v>1.24</v>
      </c>
      <c r="D37" s="1" t="s">
        <v>11</v>
      </c>
    </row>
    <row r="38" spans="1:4" x14ac:dyDescent="0.2">
      <c r="A38" s="2">
        <v>117</v>
      </c>
      <c r="B38" s="2">
        <v>118.741</v>
      </c>
      <c r="C38" s="2">
        <v>1.7410000000000001</v>
      </c>
      <c r="D38" s="1" t="s">
        <v>11</v>
      </c>
    </row>
    <row r="39" spans="1:4" x14ac:dyDescent="0.2">
      <c r="A39" s="2">
        <v>119</v>
      </c>
      <c r="B39" s="2">
        <v>120.02800000000001</v>
      </c>
      <c r="C39" s="2">
        <v>1.028</v>
      </c>
      <c r="D39" s="1" t="s">
        <v>11</v>
      </c>
    </row>
    <row r="40" spans="1:4" x14ac:dyDescent="0.2">
      <c r="A40" s="2">
        <v>127</v>
      </c>
      <c r="B40" s="2">
        <v>128.018</v>
      </c>
      <c r="C40" s="2">
        <v>1.018</v>
      </c>
      <c r="D40" s="1" t="s">
        <v>11</v>
      </c>
    </row>
    <row r="41" spans="1:4" x14ac:dyDescent="0.2">
      <c r="A41" s="2">
        <v>128</v>
      </c>
      <c r="B41" s="2">
        <v>129.76599999999999</v>
      </c>
      <c r="C41" s="2">
        <v>1.766</v>
      </c>
      <c r="D41" s="1" t="s">
        <v>11</v>
      </c>
    </row>
    <row r="42" spans="1:4" x14ac:dyDescent="0.2">
      <c r="A42" s="2">
        <v>129</v>
      </c>
      <c r="B42" s="2">
        <v>130.34100000000001</v>
      </c>
      <c r="C42" s="2">
        <v>1.341</v>
      </c>
      <c r="D42" s="1" t="s">
        <v>11</v>
      </c>
    </row>
    <row r="43" spans="1:4" x14ac:dyDescent="0.2">
      <c r="A43" s="2">
        <v>130</v>
      </c>
      <c r="B43" s="2">
        <v>131.55699999999999</v>
      </c>
      <c r="C43" s="2">
        <v>1.5569999999999999</v>
      </c>
      <c r="D43" s="1" t="s">
        <v>11</v>
      </c>
    </row>
    <row r="44" spans="1:4" x14ac:dyDescent="0.2">
      <c r="A44" s="2">
        <v>132</v>
      </c>
      <c r="B44" s="2">
        <v>133.33799999999999</v>
      </c>
      <c r="C44" s="2">
        <v>1.3380000000000001</v>
      </c>
      <c r="D44" s="1" t="s">
        <v>11</v>
      </c>
    </row>
    <row r="45" spans="1:4" x14ac:dyDescent="0.2">
      <c r="A45" s="2">
        <v>134</v>
      </c>
      <c r="B45" s="2">
        <v>135.422</v>
      </c>
      <c r="C45" s="2">
        <v>1.4219999999999999</v>
      </c>
      <c r="D45" s="1" t="s">
        <v>11</v>
      </c>
    </row>
    <row r="46" spans="1:4" x14ac:dyDescent="0.2">
      <c r="A46" s="2">
        <v>157</v>
      </c>
      <c r="B46" s="2">
        <v>158.94999999999999</v>
      </c>
      <c r="C46" s="2">
        <v>1.95</v>
      </c>
      <c r="D46" s="1" t="s">
        <v>11</v>
      </c>
    </row>
    <row r="47" spans="1:4" x14ac:dyDescent="0.2">
      <c r="A47" s="2">
        <v>160</v>
      </c>
      <c r="B47" s="2">
        <v>161.31800000000001</v>
      </c>
      <c r="C47" s="2">
        <v>1.3180000000000001</v>
      </c>
      <c r="D47" s="1" t="s">
        <v>11</v>
      </c>
    </row>
    <row r="48" spans="1:4" x14ac:dyDescent="0.2">
      <c r="A48" s="2">
        <v>162</v>
      </c>
      <c r="B48" s="2">
        <v>163.37700000000001</v>
      </c>
      <c r="C48" s="2">
        <v>1.377</v>
      </c>
      <c r="D48" s="1" t="s">
        <v>11</v>
      </c>
    </row>
    <row r="49" spans="1:4" x14ac:dyDescent="0.2">
      <c r="A49" s="2">
        <v>169</v>
      </c>
      <c r="B49" s="2">
        <v>170.279</v>
      </c>
      <c r="C49" s="2">
        <v>1.2789999999999999</v>
      </c>
      <c r="D49" s="1" t="s">
        <v>11</v>
      </c>
    </row>
    <row r="50" spans="1:4" x14ac:dyDescent="0.2">
      <c r="A50" s="2">
        <v>169</v>
      </c>
      <c r="B50" s="2">
        <v>170.73099999999999</v>
      </c>
      <c r="C50" s="2">
        <v>1.7310000000000001</v>
      </c>
      <c r="D50" s="1" t="s">
        <v>11</v>
      </c>
    </row>
    <row r="51" spans="1:4" x14ac:dyDescent="0.2">
      <c r="A51" s="2">
        <v>173</v>
      </c>
      <c r="B51" s="2">
        <v>174.155</v>
      </c>
      <c r="C51" s="2">
        <v>1.155</v>
      </c>
      <c r="D51" s="1" t="s">
        <v>11</v>
      </c>
    </row>
    <row r="52" spans="1:4" x14ac:dyDescent="0.2">
      <c r="A52" s="2">
        <v>173</v>
      </c>
      <c r="B52" s="2">
        <v>174.785</v>
      </c>
      <c r="C52" s="2">
        <v>1.7849999999999999</v>
      </c>
      <c r="D52" s="1" t="s">
        <v>11</v>
      </c>
    </row>
    <row r="53" spans="1:4" x14ac:dyDescent="0.2">
      <c r="A53" s="2">
        <v>173</v>
      </c>
      <c r="B53" s="2">
        <v>174.03399999999999</v>
      </c>
      <c r="C53" s="2">
        <v>1.034</v>
      </c>
      <c r="D53" s="1" t="s">
        <v>11</v>
      </c>
    </row>
    <row r="54" spans="1:4" x14ac:dyDescent="0.2">
      <c r="A54" s="2">
        <v>176</v>
      </c>
      <c r="B54" s="2">
        <v>177.762</v>
      </c>
      <c r="C54" s="2">
        <v>1.762</v>
      </c>
      <c r="D54" s="1" t="s">
        <v>11</v>
      </c>
    </row>
    <row r="55" spans="1:4" x14ac:dyDescent="0.2">
      <c r="A55" s="2">
        <v>176</v>
      </c>
      <c r="B55" s="2">
        <v>177.87700000000001</v>
      </c>
      <c r="C55" s="2">
        <v>1.877</v>
      </c>
      <c r="D55" s="1" t="s">
        <v>11</v>
      </c>
    </row>
    <row r="56" spans="1:4" x14ac:dyDescent="0.2">
      <c r="A56" s="2">
        <v>179</v>
      </c>
      <c r="B56" s="2">
        <v>180.28399999999999</v>
      </c>
      <c r="C56" s="2">
        <v>1.284</v>
      </c>
      <c r="D56" s="1" t="s">
        <v>11</v>
      </c>
    </row>
    <row r="57" spans="1:4" x14ac:dyDescent="0.2">
      <c r="A57" s="2">
        <v>179</v>
      </c>
      <c r="B57" s="2">
        <v>180.09</v>
      </c>
      <c r="C57" s="2">
        <v>1.0900000000000001</v>
      </c>
      <c r="D57" s="1" t="s">
        <v>11</v>
      </c>
    </row>
    <row r="58" spans="1:4" x14ac:dyDescent="0.2">
      <c r="A58" s="2">
        <v>191</v>
      </c>
      <c r="B58" s="2">
        <v>192.15700000000001</v>
      </c>
      <c r="C58" s="2">
        <v>1.157</v>
      </c>
      <c r="D58" s="1" t="s">
        <v>11</v>
      </c>
    </row>
    <row r="59" spans="1:4" x14ac:dyDescent="0.2">
      <c r="A59" s="2">
        <v>201</v>
      </c>
      <c r="B59" s="2">
        <v>202.92400000000001</v>
      </c>
      <c r="C59" s="2">
        <v>1.9239999999999999</v>
      </c>
      <c r="D59" s="1" t="s">
        <v>11</v>
      </c>
    </row>
    <row r="60" spans="1:4" x14ac:dyDescent="0.2">
      <c r="A60" s="2">
        <v>203</v>
      </c>
      <c r="B60" s="2">
        <v>204.61600000000001</v>
      </c>
      <c r="C60" s="2">
        <v>1.6160000000000001</v>
      </c>
      <c r="D60" s="1" t="s">
        <v>11</v>
      </c>
    </row>
    <row r="61" spans="1:4" x14ac:dyDescent="0.2">
      <c r="A61" s="2">
        <v>204</v>
      </c>
      <c r="B61" s="2">
        <v>205.29300000000001</v>
      </c>
      <c r="C61" s="2">
        <v>1.2929999999999999</v>
      </c>
      <c r="D61" s="1" t="s">
        <v>11</v>
      </c>
    </row>
    <row r="62" spans="1:4" x14ac:dyDescent="0.2">
      <c r="A62" s="2">
        <v>207</v>
      </c>
      <c r="B62" s="2">
        <v>208.47800000000001</v>
      </c>
      <c r="C62" s="2">
        <v>1.478</v>
      </c>
      <c r="D62" s="1" t="s">
        <v>11</v>
      </c>
    </row>
    <row r="63" spans="1:4" x14ac:dyDescent="0.2">
      <c r="A63" s="2">
        <v>209</v>
      </c>
      <c r="B63" s="2">
        <v>210.364</v>
      </c>
      <c r="C63" s="2">
        <v>1.3640000000000001</v>
      </c>
      <c r="D63" s="1" t="s">
        <v>11</v>
      </c>
    </row>
    <row r="64" spans="1:4" x14ac:dyDescent="0.2">
      <c r="A64" s="2">
        <v>217</v>
      </c>
      <c r="B64" s="2">
        <v>218.119</v>
      </c>
      <c r="C64" s="2">
        <v>1.119</v>
      </c>
      <c r="D64" s="1" t="s">
        <v>11</v>
      </c>
    </row>
    <row r="65" spans="1:4" x14ac:dyDescent="0.2">
      <c r="A65" s="2">
        <v>221</v>
      </c>
      <c r="B65" s="2">
        <v>222.803</v>
      </c>
      <c r="C65" s="2">
        <v>1.8029999999999999</v>
      </c>
      <c r="D65" s="1" t="s">
        <v>11</v>
      </c>
    </row>
    <row r="66" spans="1:4" x14ac:dyDescent="0.2">
      <c r="A66" s="2">
        <v>222</v>
      </c>
      <c r="B66" s="2">
        <v>223.697</v>
      </c>
      <c r="C66" s="2">
        <v>1.6970000000000001</v>
      </c>
      <c r="D66" s="1" t="s">
        <v>11</v>
      </c>
    </row>
    <row r="67" spans="1:4" x14ac:dyDescent="0.2">
      <c r="A67" s="2">
        <v>229</v>
      </c>
      <c r="B67" s="2">
        <v>230.547</v>
      </c>
      <c r="C67" s="2">
        <v>1.5469999999999999</v>
      </c>
      <c r="D67" s="1" t="s">
        <v>11</v>
      </c>
    </row>
    <row r="68" spans="1:4" x14ac:dyDescent="0.2">
      <c r="A68" s="2">
        <v>231</v>
      </c>
      <c r="B68" s="2">
        <v>232.05500000000001</v>
      </c>
      <c r="C68" s="2">
        <v>1.0549999999999999</v>
      </c>
      <c r="D68" s="1" t="s">
        <v>11</v>
      </c>
    </row>
    <row r="69" spans="1:4" x14ac:dyDescent="0.2">
      <c r="A69" s="2">
        <v>233</v>
      </c>
      <c r="B69" s="2">
        <v>234.18799999999999</v>
      </c>
      <c r="C69" s="2">
        <v>1.1879999999999999</v>
      </c>
      <c r="D69" s="1" t="s">
        <v>11</v>
      </c>
    </row>
    <row r="70" spans="1:4" x14ac:dyDescent="0.2">
      <c r="A70" s="2">
        <v>241</v>
      </c>
      <c r="B70" s="2">
        <v>242.45</v>
      </c>
      <c r="C70" s="2">
        <v>1.45</v>
      </c>
      <c r="D70" s="1" t="s">
        <v>11</v>
      </c>
    </row>
    <row r="71" spans="1:4" x14ac:dyDescent="0.2">
      <c r="A71" s="2">
        <v>247</v>
      </c>
      <c r="B71" s="2">
        <v>248.02799999999999</v>
      </c>
      <c r="C71" s="2">
        <v>1.028</v>
      </c>
      <c r="D71" s="1" t="s">
        <v>11</v>
      </c>
    </row>
    <row r="72" spans="1:4" x14ac:dyDescent="0.2">
      <c r="A72" s="2">
        <v>251</v>
      </c>
      <c r="B72" s="2">
        <v>252.66800000000001</v>
      </c>
      <c r="C72" s="2">
        <v>1.6679999999999999</v>
      </c>
      <c r="D72" s="1" t="s">
        <v>11</v>
      </c>
    </row>
    <row r="73" spans="1:4" x14ac:dyDescent="0.2">
      <c r="A73" s="2">
        <v>251</v>
      </c>
      <c r="B73" s="2">
        <v>252.505</v>
      </c>
      <c r="C73" s="2">
        <v>1.5049999999999999</v>
      </c>
      <c r="D73" s="1" t="s">
        <v>11</v>
      </c>
    </row>
    <row r="74" spans="1:4" x14ac:dyDescent="0.2">
      <c r="A74" s="2">
        <v>253</v>
      </c>
      <c r="B74" s="2">
        <v>254.88499999999999</v>
      </c>
      <c r="C74" s="2">
        <v>1.885</v>
      </c>
      <c r="D74" s="1" t="s">
        <v>11</v>
      </c>
    </row>
    <row r="75" spans="1:4" x14ac:dyDescent="0.2">
      <c r="A75" s="2">
        <v>254</v>
      </c>
      <c r="B75" s="2">
        <v>255.41</v>
      </c>
      <c r="C75" s="2">
        <v>1.41</v>
      </c>
      <c r="D75" s="1" t="s">
        <v>11</v>
      </c>
    </row>
    <row r="76" spans="1:4" x14ac:dyDescent="0.2">
      <c r="A76" s="2">
        <v>258</v>
      </c>
      <c r="B76" s="2">
        <v>259.26400000000001</v>
      </c>
      <c r="C76" s="2">
        <v>1.264</v>
      </c>
      <c r="D76" s="1" t="s">
        <v>11</v>
      </c>
    </row>
    <row r="77" spans="1:4" x14ac:dyDescent="0.2">
      <c r="A77" s="2">
        <v>266</v>
      </c>
      <c r="B77" s="2">
        <v>267.96600000000001</v>
      </c>
      <c r="C77" s="2">
        <v>1.966</v>
      </c>
      <c r="D77" s="1" t="s">
        <v>11</v>
      </c>
    </row>
    <row r="78" spans="1:4" x14ac:dyDescent="0.2">
      <c r="A78" s="2">
        <v>273</v>
      </c>
      <c r="B78" s="2">
        <v>274.99700000000001</v>
      </c>
      <c r="C78" s="2">
        <v>1.9970000000000001</v>
      </c>
      <c r="D78" s="1" t="s">
        <v>11</v>
      </c>
    </row>
    <row r="79" spans="1:4" x14ac:dyDescent="0.2">
      <c r="A79" s="2">
        <v>274</v>
      </c>
      <c r="B79" s="2">
        <v>275.67200000000003</v>
      </c>
      <c r="C79" s="2">
        <v>1.6719999999999999</v>
      </c>
      <c r="D79" s="1" t="s">
        <v>11</v>
      </c>
    </row>
    <row r="80" spans="1:4" x14ac:dyDescent="0.2">
      <c r="A80" s="2">
        <v>277</v>
      </c>
      <c r="B80" s="2">
        <v>278.43099999999998</v>
      </c>
      <c r="C80" s="2">
        <v>1.431</v>
      </c>
      <c r="D80" s="1" t="s">
        <v>11</v>
      </c>
    </row>
    <row r="81" spans="1:4" x14ac:dyDescent="0.2">
      <c r="A81" s="2">
        <v>281</v>
      </c>
      <c r="B81" s="2">
        <v>282.048</v>
      </c>
      <c r="C81" s="2">
        <v>1.048</v>
      </c>
      <c r="D81" s="1" t="s">
        <v>11</v>
      </c>
    </row>
    <row r="82" spans="1:4" x14ac:dyDescent="0.2">
      <c r="A82" s="2">
        <v>290</v>
      </c>
      <c r="B82" s="2">
        <v>291.46300000000002</v>
      </c>
      <c r="C82" s="2">
        <v>1.4630000000000001</v>
      </c>
      <c r="D82" s="1" t="s">
        <v>11</v>
      </c>
    </row>
    <row r="83" spans="1:4" x14ac:dyDescent="0.2">
      <c r="A83" s="2">
        <v>292</v>
      </c>
      <c r="B83" s="2">
        <v>293.50799999999998</v>
      </c>
      <c r="C83" s="2">
        <v>1.508</v>
      </c>
      <c r="D83" s="1" t="s">
        <v>11</v>
      </c>
    </row>
    <row r="84" spans="1:4" x14ac:dyDescent="0.2">
      <c r="A84" s="2">
        <v>295</v>
      </c>
      <c r="B84" s="2">
        <v>296.94299999999998</v>
      </c>
      <c r="C84" s="2">
        <v>1.9430000000000001</v>
      </c>
      <c r="D84" s="1" t="s">
        <v>11</v>
      </c>
    </row>
    <row r="85" spans="1:4" x14ac:dyDescent="0.2">
      <c r="A85" s="2">
        <v>298</v>
      </c>
      <c r="B85" s="2">
        <v>299.17099999999999</v>
      </c>
      <c r="C85" s="2">
        <v>1.171</v>
      </c>
      <c r="D85" s="1" t="s">
        <v>11</v>
      </c>
    </row>
    <row r="86" spans="1:4" x14ac:dyDescent="0.2">
      <c r="A86" s="2">
        <v>299</v>
      </c>
      <c r="B86" s="2">
        <v>300.31900000000002</v>
      </c>
      <c r="C86" s="2">
        <v>1.319</v>
      </c>
      <c r="D86" s="1" t="s">
        <v>11</v>
      </c>
    </row>
  </sheetData>
  <sortState xmlns:xlrd2="http://schemas.microsoft.com/office/spreadsheetml/2017/richdata2" ref="A2:D86">
    <sortCondition ref="D2:D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Speaker</vt:lpstr>
      <vt:lpstr>Speaker (Turns)</vt:lpstr>
      <vt:lpstr>Calcs</vt:lpstr>
      <vt:lpstr>Pauses</vt:lpstr>
      <vt:lpstr>Ideas</vt:lpstr>
      <vt:lpstr>All</vt:lpstr>
      <vt:lpstr>Speech</vt:lpstr>
      <vt:lpstr>Children</vt:lpstr>
      <vt:lpstr>Calcs!Print_Area</vt:lpstr>
      <vt:lpstr>Pauses!Print_Area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Jacobson</dc:creator>
  <cp:lastModifiedBy>Anna Jacobson</cp:lastModifiedBy>
  <cp:lastPrinted>2020-06-28T05:51:48Z</cp:lastPrinted>
  <dcterms:created xsi:type="dcterms:W3CDTF">2020-06-09T23:16:33Z</dcterms:created>
  <dcterms:modified xsi:type="dcterms:W3CDTF">2020-07-04T20:10:22Z</dcterms:modified>
</cp:coreProperties>
</file>