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 engineer\"/>
    </mc:Choice>
  </mc:AlternateContent>
  <xr:revisionPtr revIDLastSave="0" documentId="13_ncr:1_{42E8EA95-5077-49C0-9B81-E5560FDB5C8A}" xr6:coauthVersionLast="46" xr6:coauthVersionMax="46" xr10:uidLastSave="{00000000-0000-0000-0000-000000000000}"/>
  <bookViews>
    <workbookView xWindow="-108" yWindow="-108" windowWidth="23256" windowHeight="13176" tabRatio="500" xr2:uid="{00000000-000D-0000-FFFF-FFFF00000000}"/>
  </bookViews>
  <sheets>
    <sheet name="Forecasting Cash Flow + Profits" sheetId="2" r:id="rId1"/>
  </sheets>
  <definedNames>
    <definedName name="solver_adj" localSheetId="0" hidden="1">'Forecasting Cash Flow + Profits'!$AG$9,'Forecasting Cash Flow + Profits'!$AG$7,'Forecasting Cash Flow + Profits'!$AG$13,'Forecasting Cash Flow + Profits'!$AG$18,'Forecasting Cash Flow + Profits'!$AG$21,'Forecasting Cash Flow + Profits'!$AG$23,'Forecasting Cash Flow + Profits'!$AG$26,'Forecasting Cash Flow + Profits'!$AG$29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'Forecasting Cash Flow + Profits'!$AG$13</definedName>
    <definedName name="solver_lhs10" localSheetId="0" hidden="1">'Forecasting Cash Flow + Profits'!$AG$26</definedName>
    <definedName name="solver_lhs11" localSheetId="0" hidden="1">'Forecasting Cash Flow + Profits'!$AG$29</definedName>
    <definedName name="solver_lhs12" localSheetId="0" hidden="1">'Forecasting Cash Flow + Profits'!$AG$29</definedName>
    <definedName name="solver_lhs13" localSheetId="0" hidden="1">'Forecasting Cash Flow + Profits'!$AG$7</definedName>
    <definedName name="solver_lhs14" localSheetId="0" hidden="1">'Forecasting Cash Flow + Profits'!$AG$7</definedName>
    <definedName name="solver_lhs15" localSheetId="0" hidden="1">'Forecasting Cash Flow + Profits'!$AG$9</definedName>
    <definedName name="solver_lhs16" localSheetId="0" hidden="1">'Forecasting Cash Flow + Profits'!$AG$9</definedName>
    <definedName name="solver_lhs2" localSheetId="0" hidden="1">'Forecasting Cash Flow + Profits'!$AG$13</definedName>
    <definedName name="solver_lhs3" localSheetId="0" hidden="1">'Forecasting Cash Flow + Profits'!$AG$18</definedName>
    <definedName name="solver_lhs4" localSheetId="0" hidden="1">'Forecasting Cash Flow + Profits'!$AG$18</definedName>
    <definedName name="solver_lhs5" localSheetId="0" hidden="1">'Forecasting Cash Flow + Profits'!$AG$21</definedName>
    <definedName name="solver_lhs6" localSheetId="0" hidden="1">'Forecasting Cash Flow + Profits'!$AG$21</definedName>
    <definedName name="solver_lhs7" localSheetId="0" hidden="1">'Forecasting Cash Flow + Profits'!$AG$23</definedName>
    <definedName name="solver_lhs8" localSheetId="0" hidden="1">'Forecasting Cash Flow + Profits'!$AG$23</definedName>
    <definedName name="solver_lhs9" localSheetId="0" hidden="1">'Forecasting Cash Flow + Profits'!$AG$26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16</definedName>
    <definedName name="solver_nwt" localSheetId="0" hidden="1">1</definedName>
    <definedName name="solver_opt" localSheetId="0" hidden="1">'Forecasting Cash Flow + Profits'!$AG$36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6000</definedName>
    <definedName name="solver_rhs10" localSheetId="0" hidden="1">0.15</definedName>
    <definedName name="solver_rhs11" localSheetId="0" hidden="1">10000</definedName>
    <definedName name="solver_rhs12" localSheetId="0" hidden="1">2000</definedName>
    <definedName name="solver_rhs13" localSheetId="0" hidden="1">40000</definedName>
    <definedName name="solver_rhs14" localSheetId="0" hidden="1">20000</definedName>
    <definedName name="solver_rhs15" localSheetId="0" hidden="1">10</definedName>
    <definedName name="solver_rhs16" localSheetId="0" hidden="1">1</definedName>
    <definedName name="solver_rhs2" localSheetId="0" hidden="1">1200</definedName>
    <definedName name="solver_rhs3" localSheetId="0" hidden="1">9000</definedName>
    <definedName name="solver_rhs4" localSheetId="0" hidden="1">3000</definedName>
    <definedName name="solver_rhs5" localSheetId="0" hidden="1">200</definedName>
    <definedName name="solver_rhs6" localSheetId="0" hidden="1">50</definedName>
    <definedName name="solver_rhs7" localSheetId="0" hidden="1">7</definedName>
    <definedName name="solver_rhs8" localSheetId="0" hidden="1">1</definedName>
    <definedName name="solver_rhs9" localSheetId="0" hidden="1">0.45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fileRecoveryPr repairLoad="1"/>
</workbook>
</file>

<file path=xl/calcChain.xml><?xml version="1.0" encoding="utf-8"?>
<calcChain xmlns="http://schemas.openxmlformats.org/spreadsheetml/2006/main">
  <c r="AF36" i="2" l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C66" i="2"/>
  <c r="AH66" i="2"/>
  <c r="AK66" i="2" s="1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4" i="2"/>
  <c r="AH4" i="2"/>
  <c r="AK4" i="2" s="1"/>
  <c r="AL4" i="2" s="1"/>
  <c r="AP4" i="2" s="1"/>
  <c r="AH5" i="2"/>
  <c r="AK5" i="2" s="1"/>
  <c r="AL5" i="2" s="1"/>
  <c r="AP5" i="2" s="1"/>
  <c r="AH6" i="2"/>
  <c r="AK6" i="2" s="1"/>
  <c r="AL6" i="2" s="1"/>
  <c r="AP6" i="2" s="1"/>
  <c r="AH7" i="2"/>
  <c r="AK7" i="2" s="1"/>
  <c r="AL7" i="2" s="1"/>
  <c r="AP7" i="2" s="1"/>
  <c r="AH8" i="2"/>
  <c r="AJ8" i="2" s="1"/>
  <c r="AN8" i="2" s="1"/>
  <c r="AH9" i="2"/>
  <c r="AK9" i="2" s="1"/>
  <c r="AL9" i="2" s="1"/>
  <c r="AP9" i="2" s="1"/>
  <c r="AH10" i="2"/>
  <c r="AJ10" i="2" s="1"/>
  <c r="AN10" i="2" s="1"/>
  <c r="AH11" i="2"/>
  <c r="AK11" i="2" s="1"/>
  <c r="AL11" i="2" s="1"/>
  <c r="AP11" i="2" s="1"/>
  <c r="AH12" i="2"/>
  <c r="AK12" i="2" s="1"/>
  <c r="AH13" i="2"/>
  <c r="AK13" i="2" s="1"/>
  <c r="AL13" i="2" s="1"/>
  <c r="AP13" i="2" s="1"/>
  <c r="AH14" i="2"/>
  <c r="AJ14" i="2" s="1"/>
  <c r="AN14" i="2" s="1"/>
  <c r="AH15" i="2"/>
  <c r="AK15" i="2" s="1"/>
  <c r="AL15" i="2" s="1"/>
  <c r="AP15" i="2" s="1"/>
  <c r="AH16" i="2"/>
  <c r="AJ16" i="2" s="1"/>
  <c r="AN16" i="2" s="1"/>
  <c r="AH17" i="2"/>
  <c r="AK17" i="2" s="1"/>
  <c r="AL17" i="2" s="1"/>
  <c r="AP17" i="2" s="1"/>
  <c r="AH18" i="2"/>
  <c r="AK18" i="2" s="1"/>
  <c r="AH19" i="2"/>
  <c r="AK19" i="2" s="1"/>
  <c r="AL19" i="2" s="1"/>
  <c r="AP19" i="2" s="1"/>
  <c r="AH20" i="2"/>
  <c r="AK20" i="2" s="1"/>
  <c r="AH21" i="2"/>
  <c r="AK21" i="2" s="1"/>
  <c r="AL21" i="2" s="1"/>
  <c r="AP21" i="2" s="1"/>
  <c r="AH22" i="2"/>
  <c r="AK22" i="2" s="1"/>
  <c r="AH23" i="2"/>
  <c r="AK23" i="2" s="1"/>
  <c r="AL23" i="2" s="1"/>
  <c r="AP23" i="2" s="1"/>
  <c r="AH24" i="2"/>
  <c r="AI24" i="2" s="1"/>
  <c r="AM24" i="2" s="1"/>
  <c r="AH25" i="2"/>
  <c r="AK25" i="2" s="1"/>
  <c r="AL25" i="2" s="1"/>
  <c r="AP25" i="2" s="1"/>
  <c r="AH26" i="2"/>
  <c r="AJ26" i="2" s="1"/>
  <c r="AN26" i="2" s="1"/>
  <c r="AH27" i="2"/>
  <c r="AK27" i="2" s="1"/>
  <c r="AL27" i="2" s="1"/>
  <c r="AP27" i="2" s="1"/>
  <c r="AH28" i="2"/>
  <c r="AK28" i="2" s="1"/>
  <c r="AH29" i="2"/>
  <c r="AK29" i="2" s="1"/>
  <c r="AL29" i="2" s="1"/>
  <c r="AP29" i="2" s="1"/>
  <c r="AH30" i="2"/>
  <c r="AI30" i="2" s="1"/>
  <c r="AM30" i="2" s="1"/>
  <c r="AH31" i="2"/>
  <c r="AK31" i="2" s="1"/>
  <c r="AL31" i="2" s="1"/>
  <c r="AP31" i="2" s="1"/>
  <c r="AH32" i="2"/>
  <c r="AK32" i="2" s="1"/>
  <c r="AH33" i="2"/>
  <c r="AK33" i="2" s="1"/>
  <c r="AL33" i="2" s="1"/>
  <c r="AP33" i="2" s="1"/>
  <c r="AH34" i="2"/>
  <c r="AK34" i="2" s="1"/>
  <c r="AH35" i="2"/>
  <c r="AK35" i="2" s="1"/>
  <c r="AL35" i="2" s="1"/>
  <c r="AP35" i="2" s="1"/>
  <c r="AH36" i="2"/>
  <c r="AK36" i="2" s="1"/>
  <c r="AH37" i="2"/>
  <c r="AK37" i="2" s="1"/>
  <c r="AL37" i="2" s="1"/>
  <c r="AP37" i="2" s="1"/>
  <c r="AH38" i="2"/>
  <c r="AK38" i="2" s="1"/>
  <c r="AL38" i="2" s="1"/>
  <c r="AP38" i="2" s="1"/>
  <c r="AH39" i="2"/>
  <c r="AK39" i="2" s="1"/>
  <c r="AL39" i="2" s="1"/>
  <c r="AP39" i="2" s="1"/>
  <c r="AH40" i="2"/>
  <c r="AJ40" i="2" s="1"/>
  <c r="AN40" i="2" s="1"/>
  <c r="AH41" i="2"/>
  <c r="AK41" i="2" s="1"/>
  <c r="AL41" i="2" s="1"/>
  <c r="AP41" i="2" s="1"/>
  <c r="AH42" i="2"/>
  <c r="AK42" i="2" s="1"/>
  <c r="AL42" i="2" s="1"/>
  <c r="AP42" i="2" s="1"/>
  <c r="AH43" i="2"/>
  <c r="AK43" i="2" s="1"/>
  <c r="AL43" i="2" s="1"/>
  <c r="AP43" i="2" s="1"/>
  <c r="AH44" i="2"/>
  <c r="AK44" i="2" s="1"/>
  <c r="AH45" i="2"/>
  <c r="AK45" i="2" s="1"/>
  <c r="AL45" i="2" s="1"/>
  <c r="AP45" i="2" s="1"/>
  <c r="AH46" i="2"/>
  <c r="AJ46" i="2" s="1"/>
  <c r="AN46" i="2" s="1"/>
  <c r="AH47" i="2"/>
  <c r="AK47" i="2" s="1"/>
  <c r="AL47" i="2" s="1"/>
  <c r="AP47" i="2" s="1"/>
  <c r="AH48" i="2"/>
  <c r="AJ48" i="2" s="1"/>
  <c r="AN48" i="2" s="1"/>
  <c r="AH49" i="2"/>
  <c r="AK49" i="2" s="1"/>
  <c r="AL49" i="2" s="1"/>
  <c r="AP49" i="2" s="1"/>
  <c r="AH50" i="2"/>
  <c r="AK50" i="2" s="1"/>
  <c r="AH51" i="2"/>
  <c r="AK51" i="2" s="1"/>
  <c r="AL51" i="2" s="1"/>
  <c r="AP51" i="2" s="1"/>
  <c r="AH52" i="2"/>
  <c r="AI52" i="2" s="1"/>
  <c r="AM52" i="2" s="1"/>
  <c r="AH53" i="2"/>
  <c r="AI53" i="2" s="1"/>
  <c r="AM53" i="2" s="1"/>
  <c r="AH54" i="2"/>
  <c r="AK54" i="2" s="1"/>
  <c r="AH55" i="2"/>
  <c r="AK55" i="2" s="1"/>
  <c r="AL55" i="2" s="1"/>
  <c r="AP55" i="2" s="1"/>
  <c r="AH56" i="2"/>
  <c r="AJ56" i="2" s="1"/>
  <c r="AN56" i="2" s="1"/>
  <c r="AH57" i="2"/>
  <c r="AI57" i="2" s="1"/>
  <c r="AM57" i="2" s="1"/>
  <c r="AH58" i="2"/>
  <c r="AK58" i="2" s="1"/>
  <c r="AH59" i="2"/>
  <c r="AK59" i="2" s="1"/>
  <c r="AL59" i="2" s="1"/>
  <c r="AP59" i="2" s="1"/>
  <c r="AH60" i="2"/>
  <c r="AK60" i="2" s="1"/>
  <c r="AH61" i="2"/>
  <c r="AI61" i="2" s="1"/>
  <c r="AM61" i="2" s="1"/>
  <c r="AH62" i="2"/>
  <c r="AI62" i="2" s="1"/>
  <c r="AM62" i="2" s="1"/>
  <c r="AH63" i="2"/>
  <c r="AK63" i="2" s="1"/>
  <c r="AL63" i="2" s="1"/>
  <c r="AP63" i="2" s="1"/>
  <c r="AH64" i="2"/>
  <c r="AK64" i="2" s="1"/>
  <c r="AH65" i="2"/>
  <c r="AI65" i="2" s="1"/>
  <c r="AM65" i="2" s="1"/>
  <c r="AH67" i="2"/>
  <c r="AK67" i="2" s="1"/>
  <c r="AL67" i="2" s="1"/>
  <c r="AP67" i="2" s="1"/>
  <c r="AH68" i="2"/>
  <c r="AK68" i="2" s="1"/>
  <c r="AL68" i="2" s="1"/>
  <c r="AP68" i="2" s="1"/>
  <c r="AH69" i="2"/>
  <c r="AJ69" i="2" s="1"/>
  <c r="AN69" i="2" s="1"/>
  <c r="AH70" i="2"/>
  <c r="AK70" i="2" s="1"/>
  <c r="AL70" i="2" s="1"/>
  <c r="AP70" i="2" s="1"/>
  <c r="AH71" i="2"/>
  <c r="AK71" i="2" s="1"/>
  <c r="AL71" i="2" s="1"/>
  <c r="AP71" i="2" s="1"/>
  <c r="AH72" i="2"/>
  <c r="AK72" i="2" s="1"/>
  <c r="AL72" i="2" s="1"/>
  <c r="AP72" i="2" s="1"/>
  <c r="AH73" i="2"/>
  <c r="AJ73" i="2" s="1"/>
  <c r="AN73" i="2" s="1"/>
  <c r="AH74" i="2"/>
  <c r="AK74" i="2" s="1"/>
  <c r="AL74" i="2" s="1"/>
  <c r="AP74" i="2" s="1"/>
  <c r="AH75" i="2"/>
  <c r="AK75" i="2" s="1"/>
  <c r="AH76" i="2"/>
  <c r="AK76" i="2" s="1"/>
  <c r="AL76" i="2" s="1"/>
  <c r="AP76" i="2" s="1"/>
  <c r="AH77" i="2"/>
  <c r="AJ77" i="2" s="1"/>
  <c r="AN77" i="2" s="1"/>
  <c r="AH78" i="2"/>
  <c r="AK78" i="2" s="1"/>
  <c r="AL78" i="2" s="1"/>
  <c r="AP78" i="2" s="1"/>
  <c r="AH79" i="2"/>
  <c r="AI79" i="2" s="1"/>
  <c r="AM79" i="2" s="1"/>
  <c r="AH80" i="2"/>
  <c r="AK80" i="2" s="1"/>
  <c r="AL80" i="2" s="1"/>
  <c r="AP80" i="2" s="1"/>
  <c r="AH81" i="2"/>
  <c r="AJ81" i="2" s="1"/>
  <c r="AN81" i="2" s="1"/>
  <c r="AH82" i="2"/>
  <c r="AK82" i="2" s="1"/>
  <c r="AL82" i="2" s="1"/>
  <c r="AP82" i="2" s="1"/>
  <c r="AH83" i="2"/>
  <c r="AK83" i="2" s="1"/>
  <c r="AH84" i="2"/>
  <c r="AK84" i="2" s="1"/>
  <c r="AL84" i="2" s="1"/>
  <c r="AP84" i="2" s="1"/>
  <c r="AH85" i="2"/>
  <c r="AJ85" i="2" s="1"/>
  <c r="AN85" i="2" s="1"/>
  <c r="AH86" i="2"/>
  <c r="AK86" i="2" s="1"/>
  <c r="AL86" i="2" s="1"/>
  <c r="AP86" i="2" s="1"/>
  <c r="AH87" i="2"/>
  <c r="AK87" i="2" s="1"/>
  <c r="AL87" i="2" s="1"/>
  <c r="AP87" i="2" s="1"/>
  <c r="AH88" i="2"/>
  <c r="AK88" i="2" s="1"/>
  <c r="AL88" i="2" s="1"/>
  <c r="AP88" i="2" s="1"/>
  <c r="AH89" i="2"/>
  <c r="AJ89" i="2" s="1"/>
  <c r="AH90" i="2"/>
  <c r="AK90" i="2" s="1"/>
  <c r="AL90" i="2" s="1"/>
  <c r="AP90" i="2" s="1"/>
  <c r="AH91" i="2"/>
  <c r="AK91" i="2" s="1"/>
  <c r="AL91" i="2" s="1"/>
  <c r="AP91" i="2" s="1"/>
  <c r="AH92" i="2"/>
  <c r="AK92" i="2" s="1"/>
  <c r="AL92" i="2" s="1"/>
  <c r="AP92" i="2" s="1"/>
  <c r="AH93" i="2"/>
  <c r="AJ93" i="2" s="1"/>
  <c r="AN93" i="2" s="1"/>
  <c r="AH94" i="2"/>
  <c r="AK94" i="2" s="1"/>
  <c r="AL94" i="2" s="1"/>
  <c r="AP94" i="2" s="1"/>
  <c r="AH95" i="2"/>
  <c r="AK95" i="2" s="1"/>
  <c r="AL95" i="2" s="1"/>
  <c r="AP95" i="2" s="1"/>
  <c r="AH96" i="2"/>
  <c r="AK96" i="2" s="1"/>
  <c r="AL96" i="2" s="1"/>
  <c r="AP96" i="2" s="1"/>
  <c r="AH97" i="2"/>
  <c r="AJ97" i="2" s="1"/>
  <c r="AN97" i="2" s="1"/>
  <c r="AH98" i="2"/>
  <c r="AK98" i="2" s="1"/>
  <c r="AL98" i="2" s="1"/>
  <c r="AP98" i="2" s="1"/>
  <c r="AH99" i="2"/>
  <c r="AK99" i="2" s="1"/>
  <c r="AL99" i="2" s="1"/>
  <c r="AP99" i="2" s="1"/>
  <c r="AH100" i="2"/>
  <c r="AK100" i="2" s="1"/>
  <c r="AL100" i="2" s="1"/>
  <c r="AP100" i="2" s="1"/>
  <c r="AH101" i="2"/>
  <c r="AJ101" i="2" s="1"/>
  <c r="AN101" i="2" s="1"/>
  <c r="AH102" i="2"/>
  <c r="AK102" i="2" s="1"/>
  <c r="AL102" i="2" s="1"/>
  <c r="AP102" i="2" s="1"/>
  <c r="AH103" i="2"/>
  <c r="AJ103" i="2" s="1"/>
  <c r="AN103" i="2" s="1"/>
  <c r="AH104" i="2"/>
  <c r="AK104" i="2" s="1"/>
  <c r="AL104" i="2" s="1"/>
  <c r="AP104" i="2" s="1"/>
  <c r="AH105" i="2"/>
  <c r="AJ105" i="2" s="1"/>
  <c r="AH106" i="2"/>
  <c r="AK106" i="2" s="1"/>
  <c r="AL106" i="2" s="1"/>
  <c r="AP106" i="2" s="1"/>
  <c r="AH107" i="2"/>
  <c r="AK107" i="2" s="1"/>
  <c r="AL107" i="2" s="1"/>
  <c r="AP107" i="2" s="1"/>
  <c r="AH108" i="2"/>
  <c r="AK108" i="2" s="1"/>
  <c r="AL108" i="2" s="1"/>
  <c r="AP108" i="2" s="1"/>
  <c r="AH109" i="2"/>
  <c r="AJ109" i="2" s="1"/>
  <c r="AN109" i="2" s="1"/>
  <c r="AH110" i="2"/>
  <c r="AK110" i="2" s="1"/>
  <c r="AL110" i="2" s="1"/>
  <c r="AP110" i="2" s="1"/>
  <c r="AH111" i="2"/>
  <c r="AI111" i="2" s="1"/>
  <c r="AM111" i="2" s="1"/>
  <c r="AH112" i="2"/>
  <c r="AK112" i="2" s="1"/>
  <c r="AL112" i="2" s="1"/>
  <c r="AP112" i="2" s="1"/>
  <c r="AH113" i="2"/>
  <c r="AJ113" i="2" s="1"/>
  <c r="AH114" i="2"/>
  <c r="AK114" i="2" s="1"/>
  <c r="AL114" i="2" s="1"/>
  <c r="AP114" i="2" s="1"/>
  <c r="AH115" i="2"/>
  <c r="AK115" i="2" s="1"/>
  <c r="AL115" i="2" s="1"/>
  <c r="AP115" i="2" s="1"/>
  <c r="AH116" i="2"/>
  <c r="AK116" i="2" s="1"/>
  <c r="AL116" i="2" s="1"/>
  <c r="AP116" i="2" s="1"/>
  <c r="AH117" i="2"/>
  <c r="AJ117" i="2" s="1"/>
  <c r="AN117" i="2" s="1"/>
  <c r="AH118" i="2"/>
  <c r="AK118" i="2" s="1"/>
  <c r="AL118" i="2" s="1"/>
  <c r="AP118" i="2" s="1"/>
  <c r="AH119" i="2"/>
  <c r="AJ119" i="2" s="1"/>
  <c r="AN119" i="2" s="1"/>
  <c r="AH120" i="2"/>
  <c r="AK120" i="2" s="1"/>
  <c r="AL120" i="2" s="1"/>
  <c r="AP120" i="2" s="1"/>
  <c r="AH121" i="2"/>
  <c r="AJ121" i="2" s="1"/>
  <c r="AN121" i="2" s="1"/>
  <c r="AH122" i="2"/>
  <c r="AK122" i="2" s="1"/>
  <c r="AL122" i="2" s="1"/>
  <c r="AP122" i="2" s="1"/>
  <c r="AH123" i="2"/>
  <c r="AK123" i="2" s="1"/>
  <c r="AL123" i="2" s="1"/>
  <c r="AP123" i="2" s="1"/>
  <c r="AH124" i="2"/>
  <c r="AK124" i="2" s="1"/>
  <c r="AL124" i="2" s="1"/>
  <c r="AP124" i="2" s="1"/>
  <c r="AH125" i="2"/>
  <c r="AJ125" i="2" s="1"/>
  <c r="AN125" i="2" s="1"/>
  <c r="AH126" i="2"/>
  <c r="AK126" i="2" s="1"/>
  <c r="AL126" i="2" s="1"/>
  <c r="AP126" i="2" s="1"/>
  <c r="AH127" i="2"/>
  <c r="AI127" i="2" s="1"/>
  <c r="AM127" i="2" s="1"/>
  <c r="AH128" i="2"/>
  <c r="AK128" i="2" s="1"/>
  <c r="AL128" i="2" s="1"/>
  <c r="AP128" i="2" s="1"/>
  <c r="AH129" i="2"/>
  <c r="AJ129" i="2" s="1"/>
  <c r="AN129" i="2" s="1"/>
  <c r="AH130" i="2"/>
  <c r="AK130" i="2" s="1"/>
  <c r="AL130" i="2" s="1"/>
  <c r="AP130" i="2" s="1"/>
  <c r="AH131" i="2"/>
  <c r="AK131" i="2" s="1"/>
  <c r="AL131" i="2" s="1"/>
  <c r="AP131" i="2" s="1"/>
  <c r="AH132" i="2"/>
  <c r="AK132" i="2" s="1"/>
  <c r="AL132" i="2" s="1"/>
  <c r="AP132" i="2" s="1"/>
  <c r="AH133" i="2"/>
  <c r="AJ133" i="2" s="1"/>
  <c r="AN133" i="2" s="1"/>
  <c r="AH134" i="2"/>
  <c r="AK134" i="2" s="1"/>
  <c r="AL134" i="2" s="1"/>
  <c r="AP134" i="2" s="1"/>
  <c r="AH135" i="2"/>
  <c r="AJ135" i="2" s="1"/>
  <c r="AN135" i="2" s="1"/>
  <c r="AH136" i="2"/>
  <c r="AK136" i="2" s="1"/>
  <c r="AL136" i="2" s="1"/>
  <c r="AP136" i="2" s="1"/>
  <c r="AH137" i="2"/>
  <c r="AJ137" i="2" s="1"/>
  <c r="AH138" i="2"/>
  <c r="AK138" i="2" s="1"/>
  <c r="AL138" i="2" s="1"/>
  <c r="AP138" i="2" s="1"/>
  <c r="AH139" i="2"/>
  <c r="AK139" i="2" s="1"/>
  <c r="AL139" i="2" s="1"/>
  <c r="AP139" i="2" s="1"/>
  <c r="AH140" i="2"/>
  <c r="AK140" i="2" s="1"/>
  <c r="AL140" i="2" s="1"/>
  <c r="AP140" i="2" s="1"/>
  <c r="AH141" i="2"/>
  <c r="AJ141" i="2" s="1"/>
  <c r="AN141" i="2" s="1"/>
  <c r="AH142" i="2"/>
  <c r="AK142" i="2" s="1"/>
  <c r="AL142" i="2" s="1"/>
  <c r="AP142" i="2" s="1"/>
  <c r="AH143" i="2"/>
  <c r="AK143" i="2" s="1"/>
  <c r="AL143" i="2" s="1"/>
  <c r="AP143" i="2" s="1"/>
  <c r="AH144" i="2"/>
  <c r="AK144" i="2" s="1"/>
  <c r="AL144" i="2" s="1"/>
  <c r="AP144" i="2" s="1"/>
  <c r="AH145" i="2"/>
  <c r="AJ145" i="2" s="1"/>
  <c r="AH146" i="2"/>
  <c r="AK146" i="2" s="1"/>
  <c r="AL146" i="2" s="1"/>
  <c r="AP146" i="2" s="1"/>
  <c r="AH147" i="2"/>
  <c r="AK147" i="2" s="1"/>
  <c r="AL147" i="2" s="1"/>
  <c r="AP147" i="2" s="1"/>
  <c r="AH148" i="2"/>
  <c r="AK148" i="2" s="1"/>
  <c r="AL148" i="2" s="1"/>
  <c r="AP148" i="2" s="1"/>
  <c r="AH149" i="2"/>
  <c r="AJ149" i="2" s="1"/>
  <c r="AN149" i="2" s="1"/>
  <c r="AH150" i="2"/>
  <c r="AK150" i="2" s="1"/>
  <c r="AL150" i="2" s="1"/>
  <c r="AP150" i="2" s="1"/>
  <c r="AH151" i="2"/>
  <c r="AK151" i="2" s="1"/>
  <c r="AL151" i="2" s="1"/>
  <c r="AP151" i="2" s="1"/>
  <c r="AH152" i="2"/>
  <c r="AK152" i="2" s="1"/>
  <c r="AL152" i="2" s="1"/>
  <c r="AP152" i="2" s="1"/>
  <c r="AH153" i="2"/>
  <c r="AJ153" i="2" s="1"/>
  <c r="AN153" i="2" s="1"/>
  <c r="AH154" i="2"/>
  <c r="AK154" i="2" s="1"/>
  <c r="AL154" i="2" s="1"/>
  <c r="AP154" i="2" s="1"/>
  <c r="AH155" i="2"/>
  <c r="AK155" i="2" s="1"/>
  <c r="AL155" i="2" s="1"/>
  <c r="AP155" i="2" s="1"/>
  <c r="AH156" i="2"/>
  <c r="AK156" i="2" s="1"/>
  <c r="AL156" i="2" s="1"/>
  <c r="AP156" i="2" s="1"/>
  <c r="AH157" i="2"/>
  <c r="AJ157" i="2" s="1"/>
  <c r="AN157" i="2" s="1"/>
  <c r="AH158" i="2"/>
  <c r="AK158" i="2" s="1"/>
  <c r="AL158" i="2" s="1"/>
  <c r="AP158" i="2" s="1"/>
  <c r="AH159" i="2"/>
  <c r="AK159" i="2" s="1"/>
  <c r="AL159" i="2" s="1"/>
  <c r="AP159" i="2" s="1"/>
  <c r="AH160" i="2"/>
  <c r="AK160" i="2" s="1"/>
  <c r="AL160" i="2" s="1"/>
  <c r="AP160" i="2" s="1"/>
  <c r="AH161" i="2"/>
  <c r="AJ161" i="2" s="1"/>
  <c r="AH162" i="2"/>
  <c r="AK162" i="2" s="1"/>
  <c r="AL162" i="2" s="1"/>
  <c r="AP162" i="2" s="1"/>
  <c r="AH163" i="2"/>
  <c r="AK163" i="2" s="1"/>
  <c r="AL163" i="2" s="1"/>
  <c r="AP163" i="2" s="1"/>
  <c r="AH164" i="2"/>
  <c r="AK164" i="2" s="1"/>
  <c r="AL164" i="2" s="1"/>
  <c r="AP164" i="2" s="1"/>
  <c r="AH165" i="2"/>
  <c r="AJ165" i="2" s="1"/>
  <c r="AN165" i="2" s="1"/>
  <c r="AH166" i="2"/>
  <c r="AK166" i="2" s="1"/>
  <c r="AL166" i="2" s="1"/>
  <c r="AP166" i="2" s="1"/>
  <c r="AH167" i="2"/>
  <c r="AJ167" i="2" s="1"/>
  <c r="AN167" i="2" s="1"/>
  <c r="AH168" i="2"/>
  <c r="AK168" i="2" s="1"/>
  <c r="AL168" i="2" s="1"/>
  <c r="AP168" i="2" s="1"/>
  <c r="AH169" i="2"/>
  <c r="AJ169" i="2" s="1"/>
  <c r="AN169" i="2" s="1"/>
  <c r="AH170" i="2"/>
  <c r="AK170" i="2" s="1"/>
  <c r="AL170" i="2" s="1"/>
  <c r="AP170" i="2" s="1"/>
  <c r="AH171" i="2"/>
  <c r="AK171" i="2" s="1"/>
  <c r="AL171" i="2" s="1"/>
  <c r="AP171" i="2" s="1"/>
  <c r="AH172" i="2"/>
  <c r="AK172" i="2" s="1"/>
  <c r="AL172" i="2" s="1"/>
  <c r="AP172" i="2" s="1"/>
  <c r="AH173" i="2"/>
  <c r="AJ173" i="2" s="1"/>
  <c r="AN173" i="2" s="1"/>
  <c r="AH174" i="2"/>
  <c r="AK174" i="2" s="1"/>
  <c r="AO174" i="2" s="1"/>
  <c r="AH175" i="2"/>
  <c r="AI175" i="2" s="1"/>
  <c r="AM175" i="2" s="1"/>
  <c r="AH176" i="2"/>
  <c r="AK176" i="2" s="1"/>
  <c r="AL176" i="2" s="1"/>
  <c r="AP176" i="2" s="1"/>
  <c r="AH177" i="2"/>
  <c r="AJ177" i="2" s="1"/>
  <c r="AN177" i="2" s="1"/>
  <c r="AH178" i="2"/>
  <c r="AK178" i="2" s="1"/>
  <c r="AL178" i="2" s="1"/>
  <c r="AP178" i="2" s="1"/>
  <c r="AH179" i="2"/>
  <c r="AK179" i="2" s="1"/>
  <c r="AO179" i="2" s="1"/>
  <c r="AH180" i="2"/>
  <c r="AK180" i="2" s="1"/>
  <c r="AL180" i="2" s="1"/>
  <c r="AP180" i="2" s="1"/>
  <c r="AH181" i="2"/>
  <c r="AJ181" i="2" s="1"/>
  <c r="AN181" i="2" s="1"/>
  <c r="AH182" i="2"/>
  <c r="AK182" i="2" s="1"/>
  <c r="AL182" i="2" s="1"/>
  <c r="AP182" i="2" s="1"/>
  <c r="AH183" i="2"/>
  <c r="AK183" i="2" s="1"/>
  <c r="AL183" i="2" s="1"/>
  <c r="AP183" i="2" s="1"/>
  <c r="AH184" i="2"/>
  <c r="AK184" i="2" s="1"/>
  <c r="AL184" i="2" s="1"/>
  <c r="AP184" i="2" s="1"/>
  <c r="AH185" i="2"/>
  <c r="AJ185" i="2" s="1"/>
  <c r="AN185" i="2" s="1"/>
  <c r="AH186" i="2"/>
  <c r="AK186" i="2" s="1"/>
  <c r="AL186" i="2" s="1"/>
  <c r="AP186" i="2" s="1"/>
  <c r="AH187" i="2"/>
  <c r="AK187" i="2" s="1"/>
  <c r="AO187" i="2" s="1"/>
  <c r="AH188" i="2"/>
  <c r="AK188" i="2" s="1"/>
  <c r="AL188" i="2" s="1"/>
  <c r="AP188" i="2" s="1"/>
  <c r="AH189" i="2"/>
  <c r="AJ189" i="2" s="1"/>
  <c r="AN189" i="2" s="1"/>
  <c r="AH190" i="2"/>
  <c r="AK190" i="2" s="1"/>
  <c r="AL190" i="2" s="1"/>
  <c r="AP190" i="2" s="1"/>
  <c r="AH191" i="2"/>
  <c r="AI191" i="2" s="1"/>
  <c r="AM191" i="2" s="1"/>
  <c r="AH192" i="2"/>
  <c r="AK192" i="2" s="1"/>
  <c r="AL192" i="2" s="1"/>
  <c r="AP192" i="2" s="1"/>
  <c r="AH193" i="2"/>
  <c r="AJ193" i="2" s="1"/>
  <c r="AN193" i="2" s="1"/>
  <c r="AH194" i="2"/>
  <c r="AK194" i="2" s="1"/>
  <c r="AL194" i="2" s="1"/>
  <c r="AP194" i="2" s="1"/>
  <c r="AH195" i="2"/>
  <c r="AK195" i="2" s="1"/>
  <c r="AO195" i="2" s="1"/>
  <c r="AH196" i="2"/>
  <c r="AK196" i="2" s="1"/>
  <c r="AL196" i="2" s="1"/>
  <c r="AP196" i="2" s="1"/>
  <c r="AH197" i="2"/>
  <c r="AJ197" i="2" s="1"/>
  <c r="AN197" i="2" s="1"/>
  <c r="AH198" i="2"/>
  <c r="AK198" i="2" s="1"/>
  <c r="AL198" i="2" s="1"/>
  <c r="AP198" i="2" s="1"/>
  <c r="AH199" i="2"/>
  <c r="AJ199" i="2" s="1"/>
  <c r="AN199" i="2" s="1"/>
  <c r="AH200" i="2"/>
  <c r="AK200" i="2" s="1"/>
  <c r="AL200" i="2" s="1"/>
  <c r="AP200" i="2" s="1"/>
  <c r="AH201" i="2"/>
  <c r="AK201" i="2" s="1"/>
  <c r="AL201" i="2" s="1"/>
  <c r="AP201" i="2" s="1"/>
  <c r="AH202" i="2"/>
  <c r="AK202" i="2" s="1"/>
  <c r="AL202" i="2" s="1"/>
  <c r="AP202" i="2" s="1"/>
  <c r="AH203" i="2"/>
  <c r="AI203" i="2" s="1"/>
  <c r="AM203" i="2" s="1"/>
  <c r="AH204" i="2"/>
  <c r="AK204" i="2" s="1"/>
  <c r="AL204" i="2" s="1"/>
  <c r="AP204" i="2" s="1"/>
  <c r="AH205" i="2"/>
  <c r="AK205" i="2" s="1"/>
  <c r="AL205" i="2" s="1"/>
  <c r="AP205" i="2" s="1"/>
  <c r="AH206" i="2"/>
  <c r="AK206" i="2" s="1"/>
  <c r="AL206" i="2" s="1"/>
  <c r="AP206" i="2" s="1"/>
  <c r="AH207" i="2"/>
  <c r="AK207" i="2" s="1"/>
  <c r="AL207" i="2" s="1"/>
  <c r="AP207" i="2" s="1"/>
  <c r="AH208" i="2"/>
  <c r="AK208" i="2" s="1"/>
  <c r="AO208" i="2" s="1"/>
  <c r="AH209" i="2"/>
  <c r="AJ209" i="2" s="1"/>
  <c r="AN209" i="2" s="1"/>
  <c r="AH210" i="2"/>
  <c r="AK210" i="2" s="1"/>
  <c r="AL210" i="2" s="1"/>
  <c r="AP210" i="2" s="1"/>
  <c r="AH211" i="2"/>
  <c r="AK211" i="2" s="1"/>
  <c r="AO211" i="2" s="1"/>
  <c r="AH212" i="2"/>
  <c r="AK212" i="2" s="1"/>
  <c r="AL212" i="2" s="1"/>
  <c r="AP212" i="2" s="1"/>
  <c r="AH213" i="2"/>
  <c r="AJ213" i="2" s="1"/>
  <c r="AN213" i="2" s="1"/>
  <c r="AH214" i="2"/>
  <c r="AK214" i="2" s="1"/>
  <c r="AL214" i="2" s="1"/>
  <c r="AP214" i="2" s="1"/>
  <c r="AH215" i="2"/>
  <c r="AJ215" i="2" s="1"/>
  <c r="AN215" i="2" s="1"/>
  <c r="AH216" i="2"/>
  <c r="AK216" i="2" s="1"/>
  <c r="AL216" i="2" s="1"/>
  <c r="AP216" i="2" s="1"/>
  <c r="AH217" i="2"/>
  <c r="AK217" i="2" s="1"/>
  <c r="AL217" i="2" s="1"/>
  <c r="AP217" i="2" s="1"/>
  <c r="AH218" i="2"/>
  <c r="AK218" i="2" s="1"/>
  <c r="AL218" i="2" s="1"/>
  <c r="AP218" i="2" s="1"/>
  <c r="AH219" i="2"/>
  <c r="AI219" i="2" s="1"/>
  <c r="AM219" i="2" s="1"/>
  <c r="AH220" i="2"/>
  <c r="AK220" i="2" s="1"/>
  <c r="AL220" i="2" s="1"/>
  <c r="AP220" i="2" s="1"/>
  <c r="AH221" i="2"/>
  <c r="AK221" i="2" s="1"/>
  <c r="AL221" i="2" s="1"/>
  <c r="AP221" i="2" s="1"/>
  <c r="AH222" i="2"/>
  <c r="AK222" i="2" s="1"/>
  <c r="AL222" i="2" s="1"/>
  <c r="AP222" i="2" s="1"/>
  <c r="AH223" i="2"/>
  <c r="AK223" i="2" s="1"/>
  <c r="AL223" i="2" s="1"/>
  <c r="AP223" i="2" s="1"/>
  <c r="AH224" i="2"/>
  <c r="AK224" i="2" s="1"/>
  <c r="AL224" i="2" s="1"/>
  <c r="AP224" i="2" s="1"/>
  <c r="AH225" i="2"/>
  <c r="AJ225" i="2" s="1"/>
  <c r="AN225" i="2" s="1"/>
  <c r="AH226" i="2"/>
  <c r="AK226" i="2" s="1"/>
  <c r="AL226" i="2" s="1"/>
  <c r="AP226" i="2" s="1"/>
  <c r="AH227" i="2"/>
  <c r="AK227" i="2" s="1"/>
  <c r="AO227" i="2" s="1"/>
  <c r="AH228" i="2"/>
  <c r="AK228" i="2" s="1"/>
  <c r="AL228" i="2" s="1"/>
  <c r="AP228" i="2" s="1"/>
  <c r="AH229" i="2"/>
  <c r="AK229" i="2" s="1"/>
  <c r="AL229" i="2" s="1"/>
  <c r="AP229" i="2" s="1"/>
  <c r="AH230" i="2"/>
  <c r="AK230" i="2" s="1"/>
  <c r="AL230" i="2" s="1"/>
  <c r="AP230" i="2" s="1"/>
  <c r="AH231" i="2"/>
  <c r="AJ231" i="2" s="1"/>
  <c r="AN231" i="2" s="1"/>
  <c r="AH232" i="2"/>
  <c r="AK232" i="2" s="1"/>
  <c r="AL232" i="2" s="1"/>
  <c r="AP232" i="2" s="1"/>
  <c r="AH233" i="2"/>
  <c r="AK233" i="2" s="1"/>
  <c r="AL233" i="2" s="1"/>
  <c r="AP233" i="2" s="1"/>
  <c r="AH234" i="2"/>
  <c r="AK234" i="2" s="1"/>
  <c r="AL234" i="2" s="1"/>
  <c r="AP234" i="2" s="1"/>
  <c r="AH235" i="2"/>
  <c r="AI235" i="2" s="1"/>
  <c r="AM235" i="2" s="1"/>
  <c r="AH236" i="2"/>
  <c r="AK236" i="2" s="1"/>
  <c r="AL236" i="2" s="1"/>
  <c r="AP236" i="2" s="1"/>
  <c r="AH237" i="2"/>
  <c r="AK237" i="2" s="1"/>
  <c r="AL237" i="2" s="1"/>
  <c r="AP237" i="2" s="1"/>
  <c r="AH238" i="2"/>
  <c r="AK238" i="2" s="1"/>
  <c r="AL238" i="2" s="1"/>
  <c r="AP238" i="2" s="1"/>
  <c r="AH239" i="2"/>
  <c r="AJ239" i="2" s="1"/>
  <c r="AN239" i="2" s="1"/>
  <c r="AH240" i="2"/>
  <c r="AK240" i="2" s="1"/>
  <c r="AL240" i="2" s="1"/>
  <c r="AP240" i="2" s="1"/>
  <c r="AH241" i="2"/>
  <c r="AJ241" i="2" s="1"/>
  <c r="AN241" i="2" s="1"/>
  <c r="AH242" i="2"/>
  <c r="AK242" i="2" s="1"/>
  <c r="AL242" i="2" s="1"/>
  <c r="AP242" i="2" s="1"/>
  <c r="AH243" i="2"/>
  <c r="AK243" i="2" s="1"/>
  <c r="AO243" i="2" s="1"/>
  <c r="AH244" i="2"/>
  <c r="AK244" i="2" s="1"/>
  <c r="AL244" i="2" s="1"/>
  <c r="AP244" i="2" s="1"/>
  <c r="AH245" i="2"/>
  <c r="AK245" i="2" s="1"/>
  <c r="AL245" i="2" s="1"/>
  <c r="AP245" i="2" s="1"/>
  <c r="AH246" i="2"/>
  <c r="AK246" i="2" s="1"/>
  <c r="AL246" i="2" s="1"/>
  <c r="AP246" i="2" s="1"/>
  <c r="AH247" i="2"/>
  <c r="AJ247" i="2" s="1"/>
  <c r="AN247" i="2" s="1"/>
  <c r="AJ66" i="2"/>
  <c r="AN66" i="2" s="1"/>
  <c r="AI8" i="2"/>
  <c r="AM8" i="2" s="1"/>
  <c r="AI32" i="2"/>
  <c r="AM32" i="2" s="1"/>
  <c r="AI66" i="2"/>
  <c r="AM66" i="2" s="1"/>
  <c r="AI73" i="2"/>
  <c r="AM73" i="2" s="1"/>
  <c r="AI105" i="2"/>
  <c r="AM105" i="2" s="1"/>
  <c r="AI121" i="2"/>
  <c r="AM121" i="2" s="1"/>
  <c r="R2" i="2"/>
  <c r="Q2" i="2"/>
  <c r="K2" i="2"/>
  <c r="AC1" i="2"/>
  <c r="F247" i="2"/>
  <c r="G247" i="2"/>
  <c r="AE247" i="2"/>
  <c r="AF247" i="2"/>
  <c r="F246" i="2"/>
  <c r="G246" i="2"/>
  <c r="AE246" i="2"/>
  <c r="AF246" i="2"/>
  <c r="F245" i="2"/>
  <c r="G245" i="2"/>
  <c r="AE245" i="2"/>
  <c r="AF245" i="2"/>
  <c r="F244" i="2"/>
  <c r="G244" i="2"/>
  <c r="AE244" i="2"/>
  <c r="AF244" i="2"/>
  <c r="F243" i="2"/>
  <c r="G243" i="2"/>
  <c r="AE243" i="2"/>
  <c r="AF243" i="2"/>
  <c r="F242" i="2"/>
  <c r="G242" i="2"/>
  <c r="AE242" i="2"/>
  <c r="AF242" i="2"/>
  <c r="F241" i="2"/>
  <c r="G241" i="2"/>
  <c r="AE241" i="2"/>
  <c r="AF241" i="2"/>
  <c r="F240" i="2"/>
  <c r="G240" i="2"/>
  <c r="AE240" i="2"/>
  <c r="AF240" i="2"/>
  <c r="F239" i="2"/>
  <c r="G239" i="2"/>
  <c r="AE239" i="2"/>
  <c r="AF239" i="2"/>
  <c r="F238" i="2"/>
  <c r="G238" i="2"/>
  <c r="AE238" i="2"/>
  <c r="AF238" i="2"/>
  <c r="F237" i="2"/>
  <c r="G237" i="2"/>
  <c r="AE237" i="2"/>
  <c r="AF237" i="2"/>
  <c r="F236" i="2"/>
  <c r="G236" i="2"/>
  <c r="AE236" i="2"/>
  <c r="AF236" i="2"/>
  <c r="F235" i="2"/>
  <c r="G235" i="2"/>
  <c r="AE235" i="2"/>
  <c r="AF235" i="2"/>
  <c r="F234" i="2"/>
  <c r="G234" i="2"/>
  <c r="AE234" i="2"/>
  <c r="AF234" i="2"/>
  <c r="F233" i="2"/>
  <c r="G233" i="2"/>
  <c r="AE233" i="2"/>
  <c r="AF233" i="2"/>
  <c r="F232" i="2"/>
  <c r="G232" i="2"/>
  <c r="AE232" i="2"/>
  <c r="AF232" i="2"/>
  <c r="F231" i="2"/>
  <c r="G231" i="2"/>
  <c r="AE231" i="2"/>
  <c r="AF231" i="2"/>
  <c r="F230" i="2"/>
  <c r="G230" i="2"/>
  <c r="AE230" i="2"/>
  <c r="AF230" i="2"/>
  <c r="F229" i="2"/>
  <c r="G229" i="2"/>
  <c r="AE229" i="2"/>
  <c r="AF229" i="2"/>
  <c r="F228" i="2"/>
  <c r="G228" i="2"/>
  <c r="AE228" i="2"/>
  <c r="AF228" i="2"/>
  <c r="F227" i="2"/>
  <c r="G227" i="2"/>
  <c r="AE227" i="2"/>
  <c r="AF227" i="2"/>
  <c r="F226" i="2"/>
  <c r="G226" i="2"/>
  <c r="AE226" i="2"/>
  <c r="AF226" i="2"/>
  <c r="F225" i="2"/>
  <c r="G225" i="2"/>
  <c r="AE225" i="2"/>
  <c r="AF225" i="2"/>
  <c r="F224" i="2"/>
  <c r="G224" i="2"/>
  <c r="AE224" i="2"/>
  <c r="AF224" i="2"/>
  <c r="F223" i="2"/>
  <c r="G223" i="2"/>
  <c r="AE223" i="2"/>
  <c r="AF223" i="2"/>
  <c r="F222" i="2"/>
  <c r="G222" i="2"/>
  <c r="AE222" i="2"/>
  <c r="AF222" i="2"/>
  <c r="F221" i="2"/>
  <c r="G221" i="2"/>
  <c r="AE221" i="2"/>
  <c r="AF221" i="2"/>
  <c r="F220" i="2"/>
  <c r="G220" i="2"/>
  <c r="AE220" i="2"/>
  <c r="AF220" i="2"/>
  <c r="F219" i="2"/>
  <c r="G219" i="2"/>
  <c r="AE219" i="2"/>
  <c r="AF219" i="2"/>
  <c r="F218" i="2"/>
  <c r="G218" i="2"/>
  <c r="AE218" i="2"/>
  <c r="AF218" i="2"/>
  <c r="F217" i="2"/>
  <c r="G217" i="2"/>
  <c r="AE217" i="2"/>
  <c r="AF217" i="2"/>
  <c r="F216" i="2"/>
  <c r="G216" i="2"/>
  <c r="AE216" i="2"/>
  <c r="AF216" i="2"/>
  <c r="F215" i="2"/>
  <c r="G215" i="2"/>
  <c r="AE215" i="2"/>
  <c r="AF215" i="2"/>
  <c r="F214" i="2"/>
  <c r="G214" i="2"/>
  <c r="AE214" i="2"/>
  <c r="AF214" i="2"/>
  <c r="F213" i="2"/>
  <c r="G213" i="2"/>
  <c r="AE213" i="2"/>
  <c r="AF213" i="2"/>
  <c r="F212" i="2"/>
  <c r="G212" i="2"/>
  <c r="AE212" i="2"/>
  <c r="AF212" i="2"/>
  <c r="F211" i="2"/>
  <c r="G211" i="2"/>
  <c r="AE211" i="2"/>
  <c r="AF211" i="2"/>
  <c r="F210" i="2"/>
  <c r="G210" i="2"/>
  <c r="AE210" i="2"/>
  <c r="AF210" i="2"/>
  <c r="F209" i="2"/>
  <c r="G209" i="2"/>
  <c r="AE209" i="2"/>
  <c r="AF209" i="2"/>
  <c r="F208" i="2"/>
  <c r="G208" i="2"/>
  <c r="AE208" i="2"/>
  <c r="AF208" i="2"/>
  <c r="F207" i="2"/>
  <c r="G207" i="2"/>
  <c r="AE207" i="2"/>
  <c r="AF207" i="2"/>
  <c r="F206" i="2"/>
  <c r="G206" i="2"/>
  <c r="AE206" i="2"/>
  <c r="AF206" i="2"/>
  <c r="F205" i="2"/>
  <c r="G205" i="2"/>
  <c r="AE205" i="2"/>
  <c r="AF205" i="2"/>
  <c r="F204" i="2"/>
  <c r="G204" i="2"/>
  <c r="AE204" i="2"/>
  <c r="AF204" i="2"/>
  <c r="F203" i="2"/>
  <c r="G203" i="2"/>
  <c r="AE203" i="2"/>
  <c r="AF203" i="2"/>
  <c r="F202" i="2"/>
  <c r="G202" i="2"/>
  <c r="AE202" i="2"/>
  <c r="AF202" i="2"/>
  <c r="F201" i="2"/>
  <c r="G201" i="2"/>
  <c r="AE201" i="2"/>
  <c r="AF201" i="2"/>
  <c r="F200" i="2"/>
  <c r="G200" i="2"/>
  <c r="AE200" i="2"/>
  <c r="AF200" i="2"/>
  <c r="F199" i="2"/>
  <c r="G199" i="2"/>
  <c r="AE199" i="2"/>
  <c r="AF199" i="2"/>
  <c r="F198" i="2"/>
  <c r="G198" i="2"/>
  <c r="AE198" i="2"/>
  <c r="AF198" i="2"/>
  <c r="F197" i="2"/>
  <c r="G197" i="2"/>
  <c r="AE197" i="2"/>
  <c r="AF197" i="2"/>
  <c r="F196" i="2"/>
  <c r="G196" i="2"/>
  <c r="AE196" i="2"/>
  <c r="AF196" i="2"/>
  <c r="F195" i="2"/>
  <c r="G195" i="2"/>
  <c r="AE195" i="2"/>
  <c r="AF195" i="2"/>
  <c r="F194" i="2"/>
  <c r="G194" i="2"/>
  <c r="AE194" i="2"/>
  <c r="AF194" i="2"/>
  <c r="F193" i="2"/>
  <c r="G193" i="2"/>
  <c r="AE193" i="2"/>
  <c r="AF193" i="2"/>
  <c r="F192" i="2"/>
  <c r="G192" i="2"/>
  <c r="AE192" i="2"/>
  <c r="AF192" i="2"/>
  <c r="F191" i="2"/>
  <c r="G191" i="2"/>
  <c r="AE191" i="2"/>
  <c r="AF191" i="2"/>
  <c r="F190" i="2"/>
  <c r="G190" i="2"/>
  <c r="AE190" i="2"/>
  <c r="AF190" i="2"/>
  <c r="F189" i="2"/>
  <c r="G189" i="2"/>
  <c r="AE189" i="2"/>
  <c r="AF189" i="2"/>
  <c r="F188" i="2"/>
  <c r="G188" i="2"/>
  <c r="AE188" i="2"/>
  <c r="AF188" i="2"/>
  <c r="F187" i="2"/>
  <c r="G187" i="2"/>
  <c r="AE187" i="2"/>
  <c r="AF187" i="2"/>
  <c r="F186" i="2"/>
  <c r="G186" i="2"/>
  <c r="AE186" i="2"/>
  <c r="AF186" i="2"/>
  <c r="F185" i="2"/>
  <c r="G185" i="2"/>
  <c r="AE185" i="2"/>
  <c r="AF185" i="2"/>
  <c r="F184" i="2"/>
  <c r="G184" i="2"/>
  <c r="AE184" i="2"/>
  <c r="AF184" i="2"/>
  <c r="F183" i="2"/>
  <c r="G183" i="2"/>
  <c r="AE183" i="2"/>
  <c r="AF183" i="2"/>
  <c r="F182" i="2"/>
  <c r="G182" i="2"/>
  <c r="AE182" i="2"/>
  <c r="AF182" i="2"/>
  <c r="F181" i="2"/>
  <c r="G181" i="2"/>
  <c r="AE181" i="2"/>
  <c r="AF181" i="2"/>
  <c r="F180" i="2"/>
  <c r="G180" i="2"/>
  <c r="AE180" i="2"/>
  <c r="AF180" i="2"/>
  <c r="F179" i="2"/>
  <c r="G179" i="2"/>
  <c r="AE179" i="2"/>
  <c r="AF179" i="2"/>
  <c r="F178" i="2"/>
  <c r="G178" i="2"/>
  <c r="AE178" i="2"/>
  <c r="AF178" i="2"/>
  <c r="F177" i="2"/>
  <c r="G177" i="2"/>
  <c r="AE177" i="2"/>
  <c r="AF177" i="2"/>
  <c r="F176" i="2"/>
  <c r="G176" i="2"/>
  <c r="AE176" i="2"/>
  <c r="AF176" i="2"/>
  <c r="F175" i="2"/>
  <c r="G175" i="2"/>
  <c r="AE175" i="2"/>
  <c r="AF175" i="2"/>
  <c r="F174" i="2"/>
  <c r="G174" i="2"/>
  <c r="AE174" i="2"/>
  <c r="AF174" i="2"/>
  <c r="F173" i="2"/>
  <c r="G173" i="2"/>
  <c r="AE173" i="2"/>
  <c r="AF173" i="2"/>
  <c r="F172" i="2"/>
  <c r="G172" i="2"/>
  <c r="AE172" i="2"/>
  <c r="AF172" i="2"/>
  <c r="F171" i="2"/>
  <c r="G171" i="2"/>
  <c r="AE171" i="2"/>
  <c r="AF171" i="2"/>
  <c r="F170" i="2"/>
  <c r="G170" i="2"/>
  <c r="AE170" i="2"/>
  <c r="AF170" i="2"/>
  <c r="F169" i="2"/>
  <c r="G169" i="2"/>
  <c r="AE169" i="2"/>
  <c r="AF169" i="2"/>
  <c r="F168" i="2"/>
  <c r="G168" i="2"/>
  <c r="AE168" i="2"/>
  <c r="AF168" i="2"/>
  <c r="F167" i="2"/>
  <c r="G167" i="2"/>
  <c r="AE167" i="2"/>
  <c r="AF167" i="2"/>
  <c r="F166" i="2"/>
  <c r="G166" i="2"/>
  <c r="AE166" i="2"/>
  <c r="AF166" i="2"/>
  <c r="F165" i="2"/>
  <c r="G165" i="2"/>
  <c r="AE165" i="2"/>
  <c r="AF165" i="2"/>
  <c r="F164" i="2"/>
  <c r="G164" i="2"/>
  <c r="AE164" i="2"/>
  <c r="AF164" i="2"/>
  <c r="F163" i="2"/>
  <c r="G163" i="2"/>
  <c r="AE163" i="2"/>
  <c r="AF163" i="2"/>
  <c r="F162" i="2"/>
  <c r="G162" i="2"/>
  <c r="AE162" i="2"/>
  <c r="AF162" i="2"/>
  <c r="F161" i="2"/>
  <c r="G161" i="2"/>
  <c r="AE161" i="2"/>
  <c r="AF161" i="2"/>
  <c r="F160" i="2"/>
  <c r="G160" i="2"/>
  <c r="AE160" i="2"/>
  <c r="AF160" i="2"/>
  <c r="F159" i="2"/>
  <c r="G159" i="2"/>
  <c r="AE159" i="2"/>
  <c r="AF159" i="2"/>
  <c r="F158" i="2"/>
  <c r="G158" i="2"/>
  <c r="AE158" i="2"/>
  <c r="AF158" i="2"/>
  <c r="F157" i="2"/>
  <c r="G157" i="2"/>
  <c r="AE157" i="2"/>
  <c r="AF157" i="2"/>
  <c r="F156" i="2"/>
  <c r="G156" i="2"/>
  <c r="AE156" i="2"/>
  <c r="AF156" i="2"/>
  <c r="F155" i="2"/>
  <c r="G155" i="2"/>
  <c r="AE155" i="2"/>
  <c r="AF155" i="2"/>
  <c r="F154" i="2"/>
  <c r="G154" i="2"/>
  <c r="AE154" i="2"/>
  <c r="AF154" i="2"/>
  <c r="F153" i="2"/>
  <c r="G153" i="2"/>
  <c r="AE153" i="2"/>
  <c r="AF153" i="2"/>
  <c r="F152" i="2"/>
  <c r="G152" i="2"/>
  <c r="AE152" i="2"/>
  <c r="AF152" i="2"/>
  <c r="F151" i="2"/>
  <c r="G151" i="2"/>
  <c r="AE151" i="2"/>
  <c r="AF151" i="2"/>
  <c r="F150" i="2"/>
  <c r="G150" i="2"/>
  <c r="AE150" i="2"/>
  <c r="AF150" i="2"/>
  <c r="F149" i="2"/>
  <c r="G149" i="2"/>
  <c r="AE149" i="2"/>
  <c r="AF149" i="2"/>
  <c r="F148" i="2"/>
  <c r="G148" i="2"/>
  <c r="AE148" i="2"/>
  <c r="AF148" i="2"/>
  <c r="F147" i="2"/>
  <c r="G147" i="2"/>
  <c r="AE147" i="2"/>
  <c r="AF147" i="2"/>
  <c r="F146" i="2"/>
  <c r="G146" i="2"/>
  <c r="AE146" i="2"/>
  <c r="AF146" i="2"/>
  <c r="F145" i="2"/>
  <c r="G145" i="2"/>
  <c r="AE145" i="2"/>
  <c r="AF145" i="2"/>
  <c r="F144" i="2"/>
  <c r="G144" i="2"/>
  <c r="AE144" i="2"/>
  <c r="AF144" i="2"/>
  <c r="F143" i="2"/>
  <c r="G143" i="2"/>
  <c r="AE143" i="2"/>
  <c r="AF143" i="2"/>
  <c r="F142" i="2"/>
  <c r="G142" i="2"/>
  <c r="AE142" i="2"/>
  <c r="AF142" i="2"/>
  <c r="F141" i="2"/>
  <c r="G141" i="2"/>
  <c r="AE141" i="2"/>
  <c r="AF141" i="2"/>
  <c r="F140" i="2"/>
  <c r="G140" i="2"/>
  <c r="AE140" i="2"/>
  <c r="AF140" i="2"/>
  <c r="F139" i="2"/>
  <c r="G139" i="2"/>
  <c r="AE139" i="2"/>
  <c r="AF139" i="2"/>
  <c r="F138" i="2"/>
  <c r="G138" i="2"/>
  <c r="AE138" i="2"/>
  <c r="AF138" i="2"/>
  <c r="F137" i="2"/>
  <c r="G137" i="2"/>
  <c r="AE137" i="2"/>
  <c r="AF137" i="2"/>
  <c r="F136" i="2"/>
  <c r="G136" i="2"/>
  <c r="AE136" i="2"/>
  <c r="AF136" i="2"/>
  <c r="F135" i="2"/>
  <c r="G135" i="2"/>
  <c r="AE135" i="2"/>
  <c r="AF135" i="2"/>
  <c r="F134" i="2"/>
  <c r="G134" i="2"/>
  <c r="AE134" i="2"/>
  <c r="AF134" i="2"/>
  <c r="F133" i="2"/>
  <c r="G133" i="2"/>
  <c r="AE133" i="2"/>
  <c r="AF133" i="2"/>
  <c r="F132" i="2"/>
  <c r="G132" i="2"/>
  <c r="AE132" i="2"/>
  <c r="AF132" i="2"/>
  <c r="F131" i="2"/>
  <c r="G131" i="2"/>
  <c r="AE131" i="2"/>
  <c r="AF131" i="2"/>
  <c r="F130" i="2"/>
  <c r="G130" i="2"/>
  <c r="AE130" i="2"/>
  <c r="AF130" i="2"/>
  <c r="F129" i="2"/>
  <c r="G129" i="2"/>
  <c r="AE129" i="2"/>
  <c r="AF129" i="2"/>
  <c r="F128" i="2"/>
  <c r="G128" i="2"/>
  <c r="AE128" i="2"/>
  <c r="AF128" i="2"/>
  <c r="F127" i="2"/>
  <c r="G127" i="2"/>
  <c r="AE127" i="2"/>
  <c r="AF127" i="2"/>
  <c r="F126" i="2"/>
  <c r="G126" i="2"/>
  <c r="AE126" i="2"/>
  <c r="AF126" i="2"/>
  <c r="F125" i="2"/>
  <c r="G125" i="2"/>
  <c r="AE125" i="2"/>
  <c r="AF125" i="2"/>
  <c r="F124" i="2"/>
  <c r="G124" i="2"/>
  <c r="AE124" i="2"/>
  <c r="AF124" i="2"/>
  <c r="F123" i="2"/>
  <c r="G123" i="2"/>
  <c r="AE123" i="2"/>
  <c r="AF123" i="2"/>
  <c r="F122" i="2"/>
  <c r="G122" i="2"/>
  <c r="AE122" i="2"/>
  <c r="AF122" i="2"/>
  <c r="F121" i="2"/>
  <c r="G121" i="2"/>
  <c r="AE121" i="2"/>
  <c r="AF121" i="2"/>
  <c r="F120" i="2"/>
  <c r="G120" i="2"/>
  <c r="AE120" i="2"/>
  <c r="AF120" i="2"/>
  <c r="F119" i="2"/>
  <c r="G119" i="2"/>
  <c r="AE119" i="2"/>
  <c r="AF119" i="2"/>
  <c r="F118" i="2"/>
  <c r="G118" i="2"/>
  <c r="AE118" i="2"/>
  <c r="AF118" i="2"/>
  <c r="F117" i="2"/>
  <c r="G117" i="2"/>
  <c r="AE117" i="2"/>
  <c r="AF117" i="2"/>
  <c r="F116" i="2"/>
  <c r="G116" i="2"/>
  <c r="AE116" i="2"/>
  <c r="AF116" i="2"/>
  <c r="F115" i="2"/>
  <c r="G115" i="2"/>
  <c r="AE115" i="2"/>
  <c r="AF115" i="2"/>
  <c r="F114" i="2"/>
  <c r="G114" i="2"/>
  <c r="AE114" i="2"/>
  <c r="AF114" i="2"/>
  <c r="F113" i="2"/>
  <c r="G113" i="2"/>
  <c r="AE113" i="2"/>
  <c r="AF113" i="2"/>
  <c r="F112" i="2"/>
  <c r="G112" i="2"/>
  <c r="AE112" i="2"/>
  <c r="AF112" i="2"/>
  <c r="F111" i="2"/>
  <c r="G111" i="2"/>
  <c r="AE111" i="2"/>
  <c r="AF111" i="2"/>
  <c r="F110" i="2"/>
  <c r="G110" i="2"/>
  <c r="AE110" i="2"/>
  <c r="AF110" i="2"/>
  <c r="F109" i="2"/>
  <c r="G109" i="2"/>
  <c r="AE109" i="2"/>
  <c r="AF109" i="2"/>
  <c r="F108" i="2"/>
  <c r="G108" i="2"/>
  <c r="AE108" i="2"/>
  <c r="AF108" i="2"/>
  <c r="F107" i="2"/>
  <c r="G107" i="2"/>
  <c r="AE107" i="2"/>
  <c r="AF107" i="2"/>
  <c r="F106" i="2"/>
  <c r="G106" i="2"/>
  <c r="AE106" i="2"/>
  <c r="AF106" i="2"/>
  <c r="F105" i="2"/>
  <c r="G105" i="2"/>
  <c r="AE105" i="2"/>
  <c r="AF105" i="2"/>
  <c r="F104" i="2"/>
  <c r="G104" i="2"/>
  <c r="AE104" i="2"/>
  <c r="AF104" i="2"/>
  <c r="F103" i="2"/>
  <c r="G103" i="2"/>
  <c r="AE103" i="2"/>
  <c r="AF103" i="2"/>
  <c r="F102" i="2"/>
  <c r="G102" i="2"/>
  <c r="AE102" i="2"/>
  <c r="AF102" i="2"/>
  <c r="F101" i="2"/>
  <c r="G101" i="2"/>
  <c r="AE101" i="2"/>
  <c r="AF101" i="2"/>
  <c r="F100" i="2"/>
  <c r="G100" i="2"/>
  <c r="AE100" i="2"/>
  <c r="AF100" i="2"/>
  <c r="F99" i="2"/>
  <c r="G99" i="2"/>
  <c r="AE99" i="2"/>
  <c r="AF99" i="2"/>
  <c r="F98" i="2"/>
  <c r="G98" i="2"/>
  <c r="AE98" i="2"/>
  <c r="AF98" i="2"/>
  <c r="F97" i="2"/>
  <c r="G97" i="2"/>
  <c r="AE97" i="2"/>
  <c r="AF97" i="2"/>
  <c r="F96" i="2"/>
  <c r="G96" i="2"/>
  <c r="AE96" i="2"/>
  <c r="AF96" i="2"/>
  <c r="F95" i="2"/>
  <c r="G95" i="2"/>
  <c r="AE95" i="2"/>
  <c r="AF95" i="2"/>
  <c r="F94" i="2"/>
  <c r="G94" i="2"/>
  <c r="AE94" i="2"/>
  <c r="AF94" i="2"/>
  <c r="F93" i="2"/>
  <c r="G93" i="2"/>
  <c r="AE93" i="2"/>
  <c r="AF93" i="2"/>
  <c r="F92" i="2"/>
  <c r="G92" i="2"/>
  <c r="AE92" i="2"/>
  <c r="AF92" i="2"/>
  <c r="F91" i="2"/>
  <c r="G91" i="2"/>
  <c r="AE91" i="2"/>
  <c r="AF91" i="2"/>
  <c r="F90" i="2"/>
  <c r="G90" i="2"/>
  <c r="AE90" i="2"/>
  <c r="AF90" i="2"/>
  <c r="F89" i="2"/>
  <c r="G89" i="2"/>
  <c r="AE89" i="2"/>
  <c r="AF89" i="2"/>
  <c r="F88" i="2"/>
  <c r="G88" i="2"/>
  <c r="AE88" i="2"/>
  <c r="AF88" i="2"/>
  <c r="F87" i="2"/>
  <c r="G87" i="2"/>
  <c r="AE87" i="2"/>
  <c r="AF87" i="2"/>
  <c r="F86" i="2"/>
  <c r="G86" i="2"/>
  <c r="AE86" i="2"/>
  <c r="AF86" i="2"/>
  <c r="F85" i="2"/>
  <c r="G85" i="2"/>
  <c r="AE85" i="2"/>
  <c r="AF85" i="2"/>
  <c r="F84" i="2"/>
  <c r="G84" i="2"/>
  <c r="AE84" i="2"/>
  <c r="AF84" i="2"/>
  <c r="F83" i="2"/>
  <c r="G83" i="2"/>
  <c r="AE83" i="2"/>
  <c r="AF83" i="2"/>
  <c r="F82" i="2"/>
  <c r="G82" i="2"/>
  <c r="AE82" i="2"/>
  <c r="AF82" i="2"/>
  <c r="F81" i="2"/>
  <c r="G81" i="2"/>
  <c r="AE81" i="2"/>
  <c r="AF81" i="2"/>
  <c r="F80" i="2"/>
  <c r="G80" i="2"/>
  <c r="AE80" i="2"/>
  <c r="AF80" i="2"/>
  <c r="F79" i="2"/>
  <c r="G79" i="2"/>
  <c r="AE79" i="2"/>
  <c r="AF79" i="2"/>
  <c r="F78" i="2"/>
  <c r="G78" i="2"/>
  <c r="AE78" i="2"/>
  <c r="AF78" i="2"/>
  <c r="F77" i="2"/>
  <c r="G77" i="2"/>
  <c r="AE77" i="2"/>
  <c r="AF77" i="2"/>
  <c r="F76" i="2"/>
  <c r="G76" i="2"/>
  <c r="AE76" i="2"/>
  <c r="AF76" i="2"/>
  <c r="F75" i="2"/>
  <c r="G75" i="2"/>
  <c r="AE75" i="2"/>
  <c r="AF75" i="2"/>
  <c r="F74" i="2"/>
  <c r="G74" i="2"/>
  <c r="AE74" i="2"/>
  <c r="AF74" i="2"/>
  <c r="F73" i="2"/>
  <c r="G73" i="2"/>
  <c r="AE73" i="2"/>
  <c r="AF73" i="2"/>
  <c r="F72" i="2"/>
  <c r="G72" i="2"/>
  <c r="AE72" i="2"/>
  <c r="AF72" i="2"/>
  <c r="F71" i="2"/>
  <c r="G71" i="2"/>
  <c r="AE71" i="2"/>
  <c r="AF71" i="2"/>
  <c r="F70" i="2"/>
  <c r="G70" i="2"/>
  <c r="AE70" i="2"/>
  <c r="AF70" i="2"/>
  <c r="F69" i="2"/>
  <c r="G69" i="2"/>
  <c r="AE69" i="2"/>
  <c r="AF69" i="2"/>
  <c r="F68" i="2"/>
  <c r="G68" i="2"/>
  <c r="AE68" i="2"/>
  <c r="AF68" i="2"/>
  <c r="F67" i="2"/>
  <c r="G67" i="2"/>
  <c r="AE67" i="2"/>
  <c r="AF67" i="2"/>
  <c r="F66" i="2"/>
  <c r="G66" i="2"/>
  <c r="AE66" i="2"/>
  <c r="AF66" i="2"/>
  <c r="F65" i="2"/>
  <c r="G65" i="2"/>
  <c r="AE65" i="2"/>
  <c r="AF65" i="2"/>
  <c r="F64" i="2"/>
  <c r="G64" i="2"/>
  <c r="AE64" i="2"/>
  <c r="AF64" i="2"/>
  <c r="F63" i="2"/>
  <c r="G63" i="2"/>
  <c r="AE63" i="2"/>
  <c r="AF63" i="2"/>
  <c r="F62" i="2"/>
  <c r="G62" i="2"/>
  <c r="AE62" i="2"/>
  <c r="AF62" i="2"/>
  <c r="F61" i="2"/>
  <c r="G61" i="2"/>
  <c r="AE61" i="2"/>
  <c r="AF61" i="2"/>
  <c r="F60" i="2"/>
  <c r="G60" i="2"/>
  <c r="AE60" i="2"/>
  <c r="AF60" i="2"/>
  <c r="F59" i="2"/>
  <c r="G59" i="2"/>
  <c r="AE59" i="2"/>
  <c r="AF59" i="2"/>
  <c r="F58" i="2"/>
  <c r="G58" i="2"/>
  <c r="AE58" i="2"/>
  <c r="AF58" i="2"/>
  <c r="F57" i="2"/>
  <c r="G57" i="2"/>
  <c r="AE57" i="2"/>
  <c r="AF57" i="2"/>
  <c r="F56" i="2"/>
  <c r="G56" i="2"/>
  <c r="AE56" i="2"/>
  <c r="AF56" i="2"/>
  <c r="F55" i="2"/>
  <c r="G55" i="2"/>
  <c r="AE55" i="2"/>
  <c r="AF55" i="2"/>
  <c r="F54" i="2"/>
  <c r="G54" i="2"/>
  <c r="AE54" i="2"/>
  <c r="AF54" i="2"/>
  <c r="F53" i="2"/>
  <c r="G53" i="2"/>
  <c r="AE53" i="2"/>
  <c r="AF53" i="2"/>
  <c r="F52" i="2"/>
  <c r="G52" i="2"/>
  <c r="AE52" i="2"/>
  <c r="AF52" i="2"/>
  <c r="F51" i="2"/>
  <c r="G51" i="2"/>
  <c r="AE51" i="2"/>
  <c r="AF51" i="2"/>
  <c r="F50" i="2"/>
  <c r="G50" i="2"/>
  <c r="AE50" i="2"/>
  <c r="AF50" i="2"/>
  <c r="F49" i="2"/>
  <c r="G49" i="2"/>
  <c r="AE49" i="2"/>
  <c r="AF49" i="2"/>
  <c r="F48" i="2"/>
  <c r="G48" i="2"/>
  <c r="AE48" i="2"/>
  <c r="AF48" i="2"/>
  <c r="F47" i="2"/>
  <c r="G47" i="2"/>
  <c r="AE47" i="2"/>
  <c r="AF47" i="2"/>
  <c r="F46" i="2"/>
  <c r="G46" i="2"/>
  <c r="AE46" i="2"/>
  <c r="AF46" i="2"/>
  <c r="F45" i="2"/>
  <c r="G45" i="2"/>
  <c r="AE45" i="2"/>
  <c r="AF45" i="2"/>
  <c r="F44" i="2"/>
  <c r="G44" i="2"/>
  <c r="AE44" i="2"/>
  <c r="AF44" i="2"/>
  <c r="F43" i="2"/>
  <c r="G43" i="2"/>
  <c r="AE43" i="2"/>
  <c r="AF43" i="2"/>
  <c r="F42" i="2"/>
  <c r="G42" i="2"/>
  <c r="AE42" i="2"/>
  <c r="AF42" i="2"/>
  <c r="F41" i="2"/>
  <c r="G41" i="2"/>
  <c r="AE41" i="2"/>
  <c r="AF41" i="2"/>
  <c r="F40" i="2"/>
  <c r="G40" i="2"/>
  <c r="AE40" i="2"/>
  <c r="AF40" i="2"/>
  <c r="F39" i="2"/>
  <c r="G39" i="2"/>
  <c r="AE39" i="2"/>
  <c r="AF39" i="2"/>
  <c r="F38" i="2"/>
  <c r="G38" i="2"/>
  <c r="AE38" i="2"/>
  <c r="AF38" i="2"/>
  <c r="F37" i="2"/>
  <c r="G37" i="2"/>
  <c r="AE37" i="2"/>
  <c r="AF37" i="2"/>
  <c r="F36" i="2"/>
  <c r="G36" i="2"/>
  <c r="AE36" i="2"/>
  <c r="F35" i="2"/>
  <c r="G35" i="2"/>
  <c r="AE35" i="2"/>
  <c r="AF35" i="2"/>
  <c r="F34" i="2"/>
  <c r="G34" i="2"/>
  <c r="AE34" i="2"/>
  <c r="AF34" i="2"/>
  <c r="F33" i="2"/>
  <c r="G33" i="2"/>
  <c r="AE33" i="2"/>
  <c r="AF33" i="2"/>
  <c r="F32" i="2"/>
  <c r="G32" i="2"/>
  <c r="AE32" i="2"/>
  <c r="AF32" i="2"/>
  <c r="F31" i="2"/>
  <c r="G31" i="2"/>
  <c r="AE31" i="2"/>
  <c r="AF31" i="2"/>
  <c r="F30" i="2"/>
  <c r="G30" i="2"/>
  <c r="AE30" i="2"/>
  <c r="AF30" i="2"/>
  <c r="F29" i="2"/>
  <c r="G29" i="2"/>
  <c r="AE29" i="2"/>
  <c r="AF29" i="2"/>
  <c r="F28" i="2"/>
  <c r="G28" i="2"/>
  <c r="AE28" i="2"/>
  <c r="AF28" i="2"/>
  <c r="F27" i="2"/>
  <c r="G27" i="2"/>
  <c r="AE27" i="2"/>
  <c r="AF27" i="2"/>
  <c r="F26" i="2"/>
  <c r="G26" i="2"/>
  <c r="AE26" i="2"/>
  <c r="AF26" i="2"/>
  <c r="F25" i="2"/>
  <c r="G25" i="2"/>
  <c r="AE25" i="2"/>
  <c r="AF25" i="2"/>
  <c r="F24" i="2"/>
  <c r="G24" i="2"/>
  <c r="AE24" i="2"/>
  <c r="AF24" i="2"/>
  <c r="F23" i="2"/>
  <c r="G23" i="2"/>
  <c r="AE23" i="2"/>
  <c r="AF23" i="2"/>
  <c r="F22" i="2"/>
  <c r="G22" i="2"/>
  <c r="AE22" i="2"/>
  <c r="AF22" i="2"/>
  <c r="F21" i="2"/>
  <c r="G21" i="2"/>
  <c r="AE21" i="2"/>
  <c r="AF21" i="2"/>
  <c r="F20" i="2"/>
  <c r="G20" i="2"/>
  <c r="AE20" i="2"/>
  <c r="AF20" i="2"/>
  <c r="F19" i="2"/>
  <c r="G19" i="2"/>
  <c r="AE19" i="2"/>
  <c r="AF19" i="2"/>
  <c r="F18" i="2"/>
  <c r="G18" i="2"/>
  <c r="AE18" i="2"/>
  <c r="AF18" i="2"/>
  <c r="F17" i="2"/>
  <c r="G17" i="2"/>
  <c r="AE17" i="2"/>
  <c r="AF17" i="2"/>
  <c r="F16" i="2"/>
  <c r="G16" i="2"/>
  <c r="AE16" i="2"/>
  <c r="AF16" i="2"/>
  <c r="F15" i="2"/>
  <c r="G15" i="2"/>
  <c r="AE15" i="2"/>
  <c r="AF15" i="2"/>
  <c r="F14" i="2"/>
  <c r="G14" i="2"/>
  <c r="AE14" i="2"/>
  <c r="AF14" i="2"/>
  <c r="F13" i="2"/>
  <c r="G13" i="2"/>
  <c r="AE13" i="2"/>
  <c r="AF13" i="2"/>
  <c r="F12" i="2"/>
  <c r="G12" i="2"/>
  <c r="AE12" i="2"/>
  <c r="AF12" i="2"/>
  <c r="F11" i="2"/>
  <c r="G11" i="2"/>
  <c r="AE11" i="2"/>
  <c r="AF11" i="2"/>
  <c r="F10" i="2"/>
  <c r="G10" i="2"/>
  <c r="AE10" i="2"/>
  <c r="AF10" i="2"/>
  <c r="F9" i="2"/>
  <c r="G9" i="2"/>
  <c r="AE9" i="2"/>
  <c r="AF9" i="2"/>
  <c r="F8" i="2"/>
  <c r="G8" i="2"/>
  <c r="AE8" i="2"/>
  <c r="AF8" i="2"/>
  <c r="F7" i="2"/>
  <c r="G7" i="2"/>
  <c r="AE7" i="2"/>
  <c r="AF7" i="2"/>
  <c r="F6" i="2"/>
  <c r="G6" i="2"/>
  <c r="AE6" i="2"/>
  <c r="AF6" i="2"/>
  <c r="F5" i="2"/>
  <c r="G5" i="2"/>
  <c r="AE5" i="2"/>
  <c r="AF5" i="2"/>
  <c r="F4" i="2"/>
  <c r="G4" i="2"/>
  <c r="AE4" i="2"/>
  <c r="AF4" i="2"/>
  <c r="AN161" i="2"/>
  <c r="AN145" i="2"/>
  <c r="AN137" i="2"/>
  <c r="AN113" i="2"/>
  <c r="AN105" i="2"/>
  <c r="AN89" i="2"/>
  <c r="AI70" i="2" l="1"/>
  <c r="AM70" i="2" s="1"/>
  <c r="AI233" i="2"/>
  <c r="AM233" i="2" s="1"/>
  <c r="AI205" i="2"/>
  <c r="AM205" i="2" s="1"/>
  <c r="AJ4" i="2"/>
  <c r="AN4" i="2" s="1"/>
  <c r="AI77" i="2"/>
  <c r="AM77" i="2" s="1"/>
  <c r="AJ64" i="2"/>
  <c r="AN64" i="2" s="1"/>
  <c r="AI185" i="2"/>
  <c r="AM185" i="2" s="1"/>
  <c r="AJ202" i="2"/>
  <c r="AN202" i="2" s="1"/>
  <c r="AI161" i="2"/>
  <c r="AM161" i="2" s="1"/>
  <c r="AI141" i="2"/>
  <c r="AM141" i="2" s="1"/>
  <c r="AI69" i="2"/>
  <c r="AM69" i="2" s="1"/>
  <c r="AI133" i="2"/>
  <c r="AM133" i="2" s="1"/>
  <c r="AJ20" i="2"/>
  <c r="AN20" i="2" s="1"/>
  <c r="AI122" i="2"/>
  <c r="AM122" i="2" s="1"/>
  <c r="AI36" i="2"/>
  <c r="AM36" i="2" s="1"/>
  <c r="AJ12" i="2"/>
  <c r="AN12" i="2" s="1"/>
  <c r="AJ98" i="2"/>
  <c r="AN98" i="2" s="1"/>
  <c r="AI186" i="2"/>
  <c r="AM186" i="2" s="1"/>
  <c r="AI98" i="2"/>
  <c r="AM98" i="2" s="1"/>
  <c r="AI9" i="2"/>
  <c r="AM9" i="2" s="1"/>
  <c r="AJ19" i="2"/>
  <c r="AN19" i="2" s="1"/>
  <c r="AI202" i="2"/>
  <c r="AM202" i="2" s="1"/>
  <c r="AI50" i="2"/>
  <c r="AM50" i="2" s="1"/>
  <c r="AI151" i="2"/>
  <c r="AM151" i="2" s="1"/>
  <c r="AJ15" i="2"/>
  <c r="AN15" i="2" s="1"/>
  <c r="AO122" i="2"/>
  <c r="AI138" i="2"/>
  <c r="AM138" i="2" s="1"/>
  <c r="AI23" i="2"/>
  <c r="AM23" i="2" s="1"/>
  <c r="AI162" i="2"/>
  <c r="AM162" i="2" s="1"/>
  <c r="AI114" i="2"/>
  <c r="AM114" i="2" s="1"/>
  <c r="AJ244" i="2"/>
  <c r="AN244" i="2" s="1"/>
  <c r="AK239" i="2"/>
  <c r="AL239" i="2" s="1"/>
  <c r="AP239" i="2" s="1"/>
  <c r="AJ51" i="2"/>
  <c r="AN51" i="2" s="1"/>
  <c r="AI34" i="2"/>
  <c r="AM34" i="2" s="1"/>
  <c r="AJ162" i="2"/>
  <c r="AN162" i="2" s="1"/>
  <c r="AI94" i="2"/>
  <c r="AM94" i="2" s="1"/>
  <c r="AJ50" i="2"/>
  <c r="AN50" i="2" s="1"/>
  <c r="AI21" i="2"/>
  <c r="AM21" i="2" s="1"/>
  <c r="AJ74" i="2"/>
  <c r="AN74" i="2" s="1"/>
  <c r="AO5" i="2"/>
  <c r="AO43" i="2"/>
  <c r="AO17" i="2"/>
  <c r="AI106" i="2"/>
  <c r="AM106" i="2" s="1"/>
  <c r="AI26" i="2"/>
  <c r="AM26" i="2" s="1"/>
  <c r="AJ171" i="2"/>
  <c r="AN171" i="2" s="1"/>
  <c r="AJ34" i="2"/>
  <c r="AN34" i="2" s="1"/>
  <c r="AI194" i="2"/>
  <c r="AM194" i="2" s="1"/>
  <c r="AI90" i="2"/>
  <c r="AM90" i="2" s="1"/>
  <c r="AI41" i="2"/>
  <c r="AM41" i="2" s="1"/>
  <c r="AO6" i="2"/>
  <c r="AI82" i="2"/>
  <c r="AM82" i="2" s="1"/>
  <c r="AI49" i="2"/>
  <c r="AM49" i="2" s="1"/>
  <c r="AI13" i="2"/>
  <c r="AM13" i="2" s="1"/>
  <c r="AJ110" i="2"/>
  <c r="AN110" i="2" s="1"/>
  <c r="AJ30" i="2"/>
  <c r="AN30" i="2" s="1"/>
  <c r="AI215" i="2"/>
  <c r="AM215" i="2" s="1"/>
  <c r="AI102" i="2"/>
  <c r="AM102" i="2" s="1"/>
  <c r="AI239" i="2"/>
  <c r="AM239" i="2" s="1"/>
  <c r="AI83" i="2"/>
  <c r="AM83" i="2" s="1"/>
  <c r="AI55" i="2"/>
  <c r="AM55" i="2" s="1"/>
  <c r="AI27" i="2"/>
  <c r="AM27" i="2" s="1"/>
  <c r="AI6" i="2"/>
  <c r="AM6" i="2" s="1"/>
  <c r="AJ120" i="2"/>
  <c r="AN120" i="2" s="1"/>
  <c r="AJ63" i="2"/>
  <c r="AN63" i="2" s="1"/>
  <c r="AI43" i="2"/>
  <c r="AM43" i="2" s="1"/>
  <c r="AJ223" i="2"/>
  <c r="AN223" i="2" s="1"/>
  <c r="AJ80" i="2"/>
  <c r="AN80" i="2" s="1"/>
  <c r="AJ43" i="2"/>
  <c r="AN43" i="2" s="1"/>
  <c r="AJ211" i="2"/>
  <c r="AN211" i="2" s="1"/>
  <c r="AJ76" i="2"/>
  <c r="AN76" i="2" s="1"/>
  <c r="AJ42" i="2"/>
  <c r="AN42" i="2" s="1"/>
  <c r="AJ7" i="2"/>
  <c r="AN7" i="2" s="1"/>
  <c r="AI88" i="2"/>
  <c r="AM88" i="2" s="1"/>
  <c r="AI7" i="2"/>
  <c r="AM7" i="2" s="1"/>
  <c r="AJ23" i="2"/>
  <c r="AN23" i="2" s="1"/>
  <c r="AI231" i="2"/>
  <c r="AM231" i="2" s="1"/>
  <c r="AI167" i="2"/>
  <c r="AM167" i="2" s="1"/>
  <c r="AI48" i="2"/>
  <c r="AM48" i="2" s="1"/>
  <c r="AJ127" i="2"/>
  <c r="AN127" i="2" s="1"/>
  <c r="AJ6" i="2"/>
  <c r="AN6" i="2" s="1"/>
  <c r="AK56" i="2"/>
  <c r="AL56" i="2" s="1"/>
  <c r="AP56" i="2" s="1"/>
  <c r="AK10" i="2"/>
  <c r="AI63" i="2"/>
  <c r="AM63" i="2" s="1"/>
  <c r="AJ52" i="2"/>
  <c r="AN52" i="2" s="1"/>
  <c r="AI148" i="2"/>
  <c r="AM148" i="2" s="1"/>
  <c r="AJ191" i="2"/>
  <c r="AN191" i="2" s="1"/>
  <c r="AJ87" i="2"/>
  <c r="AN87" i="2" s="1"/>
  <c r="AI168" i="2"/>
  <c r="AM168" i="2" s="1"/>
  <c r="AI96" i="2"/>
  <c r="AM96" i="2" s="1"/>
  <c r="AI72" i="2"/>
  <c r="AM72" i="2" s="1"/>
  <c r="AJ140" i="2"/>
  <c r="AN140" i="2" s="1"/>
  <c r="AK26" i="2"/>
  <c r="AL26" i="2" s="1"/>
  <c r="AP26" i="2" s="1"/>
  <c r="AI4" i="2"/>
  <c r="AM4" i="2" s="1"/>
  <c r="AL66" i="2"/>
  <c r="AP66" i="2" s="1"/>
  <c r="AO66" i="2"/>
  <c r="AI118" i="2"/>
  <c r="AM118" i="2" s="1"/>
  <c r="AJ102" i="2"/>
  <c r="AN102" i="2" s="1"/>
  <c r="AI223" i="2"/>
  <c r="AM223" i="2" s="1"/>
  <c r="AI177" i="2"/>
  <c r="AM177" i="2" s="1"/>
  <c r="AI39" i="2"/>
  <c r="AM39" i="2" s="1"/>
  <c r="AI16" i="2"/>
  <c r="AM16" i="2" s="1"/>
  <c r="AJ235" i="2"/>
  <c r="AN235" i="2" s="1"/>
  <c r="AJ144" i="2"/>
  <c r="AN144" i="2" s="1"/>
  <c r="AK69" i="2"/>
  <c r="AL69" i="2" s="1"/>
  <c r="AP69" i="2" s="1"/>
  <c r="AI134" i="2"/>
  <c r="AM134" i="2" s="1"/>
  <c r="AJ134" i="2"/>
  <c r="AN134" i="2" s="1"/>
  <c r="AI126" i="2"/>
  <c r="AM126" i="2" s="1"/>
  <c r="AI198" i="2"/>
  <c r="AM198" i="2" s="1"/>
  <c r="AJ198" i="2"/>
  <c r="AN198" i="2" s="1"/>
  <c r="AI228" i="2"/>
  <c r="AM228" i="2" s="1"/>
  <c r="AI193" i="2"/>
  <c r="AM193" i="2" s="1"/>
  <c r="AI129" i="2"/>
  <c r="AM129" i="2" s="1"/>
  <c r="AI81" i="2"/>
  <c r="AM81" i="2" s="1"/>
  <c r="AJ229" i="2"/>
  <c r="AN229" i="2" s="1"/>
  <c r="AJ186" i="2"/>
  <c r="AN186" i="2" s="1"/>
  <c r="AK165" i="2"/>
  <c r="AL165" i="2" s="1"/>
  <c r="AP165" i="2" s="1"/>
  <c r="AI190" i="2"/>
  <c r="AM190" i="2" s="1"/>
  <c r="AJ228" i="2"/>
  <c r="AN228" i="2" s="1"/>
  <c r="AJ183" i="2"/>
  <c r="AN183" i="2" s="1"/>
  <c r="AK133" i="2"/>
  <c r="AL133" i="2" s="1"/>
  <c r="AP133" i="2" s="1"/>
  <c r="AI247" i="2"/>
  <c r="AM247" i="2" s="1"/>
  <c r="AI183" i="2"/>
  <c r="AM183" i="2" s="1"/>
  <c r="AJ205" i="2"/>
  <c r="AN205" i="2" s="1"/>
  <c r="AJ160" i="2"/>
  <c r="AN160" i="2" s="1"/>
  <c r="AK199" i="2"/>
  <c r="AL199" i="2" s="1"/>
  <c r="AP199" i="2" s="1"/>
  <c r="AI201" i="2"/>
  <c r="AM201" i="2" s="1"/>
  <c r="AJ152" i="2"/>
  <c r="AN152" i="2" s="1"/>
  <c r="AO72" i="2"/>
  <c r="AI216" i="2"/>
  <c r="AM216" i="2" s="1"/>
  <c r="AI165" i="2"/>
  <c r="AM165" i="2" s="1"/>
  <c r="AI87" i="2"/>
  <c r="AM87" i="2" s="1"/>
  <c r="AI71" i="2"/>
  <c r="AM71" i="2" s="1"/>
  <c r="AI54" i="2"/>
  <c r="AM54" i="2" s="1"/>
  <c r="AI38" i="2"/>
  <c r="AM38" i="2" s="1"/>
  <c r="AI22" i="2"/>
  <c r="AM22" i="2" s="1"/>
  <c r="AJ218" i="2"/>
  <c r="AN218" i="2" s="1"/>
  <c r="AJ132" i="2"/>
  <c r="AN132" i="2" s="1"/>
  <c r="AJ86" i="2"/>
  <c r="AN86" i="2" s="1"/>
  <c r="AJ59" i="2"/>
  <c r="AN59" i="2" s="1"/>
  <c r="AK85" i="2"/>
  <c r="AL85" i="2" s="1"/>
  <c r="AP85" i="2" s="1"/>
  <c r="AK16" i="2"/>
  <c r="AI180" i="2"/>
  <c r="AM180" i="2" s="1"/>
  <c r="AI95" i="2"/>
  <c r="AM95" i="2" s="1"/>
  <c r="AI80" i="2"/>
  <c r="AM80" i="2" s="1"/>
  <c r="AI64" i="2"/>
  <c r="AM64" i="2" s="1"/>
  <c r="AI44" i="2"/>
  <c r="AM44" i="2" s="1"/>
  <c r="AI29" i="2"/>
  <c r="AM29" i="2" s="1"/>
  <c r="AI12" i="2"/>
  <c r="AM12" i="2" s="1"/>
  <c r="AJ234" i="2"/>
  <c r="AN234" i="2" s="1"/>
  <c r="AJ151" i="2"/>
  <c r="AN151" i="2" s="1"/>
  <c r="AJ107" i="2"/>
  <c r="AN107" i="2" s="1"/>
  <c r="AJ71" i="2"/>
  <c r="AN71" i="2" s="1"/>
  <c r="AI244" i="2"/>
  <c r="AM244" i="2" s="1"/>
  <c r="AI222" i="2"/>
  <c r="AM222" i="2" s="1"/>
  <c r="AI199" i="2"/>
  <c r="AM199" i="2" s="1"/>
  <c r="AI159" i="2"/>
  <c r="AM159" i="2" s="1"/>
  <c r="AI113" i="2"/>
  <c r="AM113" i="2" s="1"/>
  <c r="AJ237" i="2"/>
  <c r="AN237" i="2" s="1"/>
  <c r="AJ207" i="2"/>
  <c r="AN207" i="2" s="1"/>
  <c r="AJ174" i="2"/>
  <c r="AN174" i="2" s="1"/>
  <c r="AJ142" i="2"/>
  <c r="AN142" i="2" s="1"/>
  <c r="AJ112" i="2"/>
  <c r="AN112" i="2" s="1"/>
  <c r="AJ36" i="2"/>
  <c r="AN36" i="2" s="1"/>
  <c r="AI240" i="2"/>
  <c r="AM240" i="2" s="1"/>
  <c r="AI221" i="2"/>
  <c r="AM221" i="2" s="1"/>
  <c r="AI178" i="2"/>
  <c r="AM178" i="2" s="1"/>
  <c r="AI154" i="2"/>
  <c r="AM154" i="2" s="1"/>
  <c r="AI109" i="2"/>
  <c r="AM109" i="2" s="1"/>
  <c r="AI78" i="2"/>
  <c r="AM78" i="2" s="1"/>
  <c r="AJ55" i="2"/>
  <c r="AN55" i="2" s="1"/>
  <c r="AK113" i="2"/>
  <c r="AL113" i="2" s="1"/>
  <c r="AP113" i="2" s="1"/>
  <c r="AK8" i="2"/>
  <c r="AL8" i="2" s="1"/>
  <c r="AP8" i="2" s="1"/>
  <c r="AI210" i="2"/>
  <c r="AM210" i="2" s="1"/>
  <c r="AI143" i="2"/>
  <c r="AM143" i="2" s="1"/>
  <c r="AJ196" i="2"/>
  <c r="AN196" i="2" s="1"/>
  <c r="AJ159" i="2"/>
  <c r="AN159" i="2" s="1"/>
  <c r="AJ131" i="2"/>
  <c r="AN131" i="2" s="1"/>
  <c r="AJ70" i="2"/>
  <c r="AN70" i="2" s="1"/>
  <c r="AI229" i="2"/>
  <c r="AM229" i="2" s="1"/>
  <c r="AI120" i="2"/>
  <c r="AM120" i="2" s="1"/>
  <c r="AI101" i="2"/>
  <c r="AM101" i="2" s="1"/>
  <c r="AJ128" i="2"/>
  <c r="AN128" i="2" s="1"/>
  <c r="AJ96" i="2"/>
  <c r="AN96" i="2" s="1"/>
  <c r="AJ47" i="2"/>
  <c r="AN47" i="2" s="1"/>
  <c r="AK215" i="2"/>
  <c r="AL215" i="2" s="1"/>
  <c r="AP215" i="2" s="1"/>
  <c r="AK193" i="2"/>
  <c r="AL193" i="2" s="1"/>
  <c r="AP193" i="2" s="1"/>
  <c r="AK40" i="2"/>
  <c r="AL40" i="2" s="1"/>
  <c r="AP40" i="2" s="1"/>
  <c r="AL36" i="2"/>
  <c r="AP36" i="2" s="1"/>
  <c r="AO36" i="2"/>
  <c r="AL64" i="2"/>
  <c r="AP64" i="2" s="1"/>
  <c r="AO64" i="2"/>
  <c r="AI237" i="2"/>
  <c r="AM237" i="2" s="1"/>
  <c r="AI217" i="2"/>
  <c r="AM217" i="2" s="1"/>
  <c r="AI164" i="2"/>
  <c r="AM164" i="2" s="1"/>
  <c r="AI145" i="2"/>
  <c r="AM145" i="2" s="1"/>
  <c r="AI128" i="2"/>
  <c r="AM128" i="2" s="1"/>
  <c r="AI67" i="2"/>
  <c r="AM67" i="2" s="1"/>
  <c r="AI37" i="2"/>
  <c r="AM37" i="2" s="1"/>
  <c r="AI25" i="2"/>
  <c r="AM25" i="2" s="1"/>
  <c r="AJ236" i="2"/>
  <c r="AN236" i="2" s="1"/>
  <c r="AJ217" i="2"/>
  <c r="AN217" i="2" s="1"/>
  <c r="AJ154" i="2"/>
  <c r="AN154" i="2" s="1"/>
  <c r="AJ106" i="2"/>
  <c r="AN106" i="2" s="1"/>
  <c r="AJ58" i="2"/>
  <c r="AN58" i="2" s="1"/>
  <c r="AJ38" i="2"/>
  <c r="AN38" i="2" s="1"/>
  <c r="AK145" i="2"/>
  <c r="AL145" i="2" s="1"/>
  <c r="AP145" i="2" s="1"/>
  <c r="AK48" i="2"/>
  <c r="AI245" i="2"/>
  <c r="AM245" i="2" s="1"/>
  <c r="AI208" i="2"/>
  <c r="AM208" i="2" s="1"/>
  <c r="AI192" i="2"/>
  <c r="AM192" i="2" s="1"/>
  <c r="AI173" i="2"/>
  <c r="AM173" i="2" s="1"/>
  <c r="AI158" i="2"/>
  <c r="AM158" i="2" s="1"/>
  <c r="AI135" i="2"/>
  <c r="AM135" i="2" s="1"/>
  <c r="AI84" i="2"/>
  <c r="AM84" i="2" s="1"/>
  <c r="AI60" i="2"/>
  <c r="AM60" i="2" s="1"/>
  <c r="AI31" i="2"/>
  <c r="AM31" i="2" s="1"/>
  <c r="AI18" i="2"/>
  <c r="AM18" i="2" s="1"/>
  <c r="AI5" i="2"/>
  <c r="AM5" i="2" s="1"/>
  <c r="AJ170" i="2"/>
  <c r="AN170" i="2" s="1"/>
  <c r="AJ118" i="2"/>
  <c r="AN118" i="2" s="1"/>
  <c r="AJ95" i="2"/>
  <c r="AN95" i="2" s="1"/>
  <c r="AJ28" i="2"/>
  <c r="AN28" i="2" s="1"/>
  <c r="AK127" i="2"/>
  <c r="AL127" i="2" s="1"/>
  <c r="AP127" i="2" s="1"/>
  <c r="AJ221" i="2"/>
  <c r="AN221" i="2" s="1"/>
  <c r="AK203" i="2"/>
  <c r="AO203" i="2" s="1"/>
  <c r="AK197" i="2"/>
  <c r="AL197" i="2" s="1"/>
  <c r="AP197" i="2" s="1"/>
  <c r="AK191" i="2"/>
  <c r="AL191" i="2" s="1"/>
  <c r="AP191" i="2" s="1"/>
  <c r="AK177" i="2"/>
  <c r="AL177" i="2" s="1"/>
  <c r="AP177" i="2" s="1"/>
  <c r="AK81" i="2"/>
  <c r="AL81" i="2" s="1"/>
  <c r="AP81" i="2" s="1"/>
  <c r="AK24" i="2"/>
  <c r="AL24" i="2" s="1"/>
  <c r="AP24" i="2" s="1"/>
  <c r="AL34" i="2"/>
  <c r="AP34" i="2" s="1"/>
  <c r="AO34" i="2"/>
  <c r="AO95" i="2"/>
  <c r="AI226" i="2"/>
  <c r="AM226" i="2" s="1"/>
  <c r="AI212" i="2"/>
  <c r="AM212" i="2" s="1"/>
  <c r="AI197" i="2"/>
  <c r="AM197" i="2" s="1"/>
  <c r="AI182" i="2"/>
  <c r="AM182" i="2" s="1"/>
  <c r="AI166" i="2"/>
  <c r="AM166" i="2" s="1"/>
  <c r="AI152" i="2"/>
  <c r="AM152" i="2" s="1"/>
  <c r="AI137" i="2"/>
  <c r="AM137" i="2" s="1"/>
  <c r="AI125" i="2"/>
  <c r="AM125" i="2" s="1"/>
  <c r="AI112" i="2"/>
  <c r="AM112" i="2" s="1"/>
  <c r="AI97" i="2"/>
  <c r="AM97" i="2" s="1"/>
  <c r="AI86" i="2"/>
  <c r="AM86" i="2" s="1"/>
  <c r="AI74" i="2"/>
  <c r="AM74" i="2" s="1"/>
  <c r="AI40" i="2"/>
  <c r="AM40" i="2" s="1"/>
  <c r="AI17" i="2"/>
  <c r="AM17" i="2" s="1"/>
  <c r="AJ212" i="2"/>
  <c r="AN212" i="2" s="1"/>
  <c r="AJ192" i="2"/>
  <c r="AN192" i="2" s="1"/>
  <c r="AJ166" i="2"/>
  <c r="AN166" i="2" s="1"/>
  <c r="AJ148" i="2"/>
  <c r="AN148" i="2" s="1"/>
  <c r="AJ130" i="2"/>
  <c r="AN130" i="2" s="1"/>
  <c r="AJ108" i="2"/>
  <c r="AN108" i="2" s="1"/>
  <c r="AJ88" i="2"/>
  <c r="AN88" i="2" s="1"/>
  <c r="AJ54" i="2"/>
  <c r="AN54" i="2" s="1"/>
  <c r="AJ24" i="2"/>
  <c r="AN24" i="2" s="1"/>
  <c r="AJ11" i="2"/>
  <c r="AN11" i="2" s="1"/>
  <c r="AK119" i="2"/>
  <c r="AL119" i="2" s="1"/>
  <c r="AP119" i="2" s="1"/>
  <c r="AK235" i="2"/>
  <c r="AO235" i="2" s="1"/>
  <c r="AI232" i="2"/>
  <c r="AM232" i="2" s="1"/>
  <c r="AI218" i="2"/>
  <c r="AM218" i="2" s="1"/>
  <c r="AI174" i="2"/>
  <c r="AM174" i="2" s="1"/>
  <c r="AI144" i="2"/>
  <c r="AM144" i="2" s="1"/>
  <c r="AI130" i="2"/>
  <c r="AM130" i="2" s="1"/>
  <c r="AI119" i="2"/>
  <c r="AM119" i="2" s="1"/>
  <c r="AI103" i="2"/>
  <c r="AM103" i="2" s="1"/>
  <c r="AI93" i="2"/>
  <c r="AM93" i="2" s="1"/>
  <c r="AI58" i="2"/>
  <c r="AM58" i="2" s="1"/>
  <c r="AI45" i="2"/>
  <c r="AM45" i="2" s="1"/>
  <c r="AI11" i="2"/>
  <c r="AM11" i="2" s="1"/>
  <c r="AJ222" i="2"/>
  <c r="AN222" i="2" s="1"/>
  <c r="AJ204" i="2"/>
  <c r="AN204" i="2" s="1"/>
  <c r="AJ180" i="2"/>
  <c r="AN180" i="2" s="1"/>
  <c r="AJ155" i="2"/>
  <c r="AN155" i="2" s="1"/>
  <c r="AJ138" i="2"/>
  <c r="AN138" i="2" s="1"/>
  <c r="AJ100" i="2"/>
  <c r="AN100" i="2" s="1"/>
  <c r="AJ78" i="2"/>
  <c r="AN78" i="2" s="1"/>
  <c r="AJ60" i="2"/>
  <c r="AN60" i="2" s="1"/>
  <c r="AJ31" i="2"/>
  <c r="AN31" i="2" s="1"/>
  <c r="AJ18" i="2"/>
  <c r="AN18" i="2" s="1"/>
  <c r="AK247" i="2"/>
  <c r="AL247" i="2" s="1"/>
  <c r="AP247" i="2" s="1"/>
  <c r="AK135" i="2"/>
  <c r="AL135" i="2" s="1"/>
  <c r="AP135" i="2" s="1"/>
  <c r="AK129" i="2"/>
  <c r="AL129" i="2" s="1"/>
  <c r="AP129" i="2" s="1"/>
  <c r="AK101" i="2"/>
  <c r="AK73" i="2"/>
  <c r="AL73" i="2" s="1"/>
  <c r="AP73" i="2" s="1"/>
  <c r="AK52" i="2"/>
  <c r="AL60" i="2"/>
  <c r="AP60" i="2" s="1"/>
  <c r="AO60" i="2"/>
  <c r="AL32" i="2"/>
  <c r="AP32" i="2" s="1"/>
  <c r="AO32" i="2"/>
  <c r="AL44" i="2"/>
  <c r="AP44" i="2" s="1"/>
  <c r="AO44" i="2"/>
  <c r="AI242" i="2"/>
  <c r="AM242" i="2" s="1"/>
  <c r="AI230" i="2"/>
  <c r="AM230" i="2" s="1"/>
  <c r="AI207" i="2"/>
  <c r="AM207" i="2" s="1"/>
  <c r="AI196" i="2"/>
  <c r="AM196" i="2" s="1"/>
  <c r="AI184" i="2"/>
  <c r="AM184" i="2" s="1"/>
  <c r="AI170" i="2"/>
  <c r="AM170" i="2" s="1"/>
  <c r="AI160" i="2"/>
  <c r="AM160" i="2" s="1"/>
  <c r="AI146" i="2"/>
  <c r="AM146" i="2" s="1"/>
  <c r="AI136" i="2"/>
  <c r="AM136" i="2" s="1"/>
  <c r="AI116" i="2"/>
  <c r="AM116" i="2" s="1"/>
  <c r="AI104" i="2"/>
  <c r="AM104" i="2" s="1"/>
  <c r="AI85" i="2"/>
  <c r="AM85" i="2" s="1"/>
  <c r="AI75" i="2"/>
  <c r="AM75" i="2" s="1"/>
  <c r="AI56" i="2"/>
  <c r="AM56" i="2" s="1"/>
  <c r="AI47" i="2"/>
  <c r="AM47" i="2" s="1"/>
  <c r="AI28" i="2"/>
  <c r="AM28" i="2" s="1"/>
  <c r="AI20" i="2"/>
  <c r="AM20" i="2" s="1"/>
  <c r="AI10" i="2"/>
  <c r="AM10" i="2" s="1"/>
  <c r="AJ242" i="2"/>
  <c r="AN242" i="2" s="1"/>
  <c r="AJ226" i="2"/>
  <c r="AN226" i="2" s="1"/>
  <c r="AJ210" i="2"/>
  <c r="AN210" i="2" s="1"/>
  <c r="AJ194" i="2"/>
  <c r="AN194" i="2" s="1"/>
  <c r="AJ172" i="2"/>
  <c r="AN172" i="2" s="1"/>
  <c r="AJ139" i="2"/>
  <c r="AN139" i="2" s="1"/>
  <c r="AJ122" i="2"/>
  <c r="AN122" i="2" s="1"/>
  <c r="AJ90" i="2"/>
  <c r="AN90" i="2" s="1"/>
  <c r="AJ75" i="2"/>
  <c r="AN75" i="2" s="1"/>
  <c r="AJ62" i="2"/>
  <c r="AN62" i="2" s="1"/>
  <c r="AJ39" i="2"/>
  <c r="AN39" i="2" s="1"/>
  <c r="AJ27" i="2"/>
  <c r="AN27" i="2" s="1"/>
  <c r="AK167" i="2"/>
  <c r="AL167" i="2" s="1"/>
  <c r="AP167" i="2" s="1"/>
  <c r="AK161" i="2"/>
  <c r="AL161" i="2" s="1"/>
  <c r="AP161" i="2" s="1"/>
  <c r="AI234" i="2"/>
  <c r="AM234" i="2" s="1"/>
  <c r="AI224" i="2"/>
  <c r="AM224" i="2" s="1"/>
  <c r="AI213" i="2"/>
  <c r="AM213" i="2" s="1"/>
  <c r="AI200" i="2"/>
  <c r="AM200" i="2" s="1"/>
  <c r="AI153" i="2"/>
  <c r="AM153" i="2" s="1"/>
  <c r="AI142" i="2"/>
  <c r="AM142" i="2" s="1"/>
  <c r="AI132" i="2"/>
  <c r="AM132" i="2" s="1"/>
  <c r="AI110" i="2"/>
  <c r="AM110" i="2" s="1"/>
  <c r="AI100" i="2"/>
  <c r="AM100" i="2" s="1"/>
  <c r="AI89" i="2"/>
  <c r="AM89" i="2" s="1"/>
  <c r="AI42" i="2"/>
  <c r="AM42" i="2" s="1"/>
  <c r="AI33" i="2"/>
  <c r="AM33" i="2" s="1"/>
  <c r="AI15" i="2"/>
  <c r="AM15" i="2" s="1"/>
  <c r="AJ203" i="2"/>
  <c r="AN203" i="2" s="1"/>
  <c r="AJ184" i="2"/>
  <c r="AN184" i="2" s="1"/>
  <c r="AJ164" i="2"/>
  <c r="AN164" i="2" s="1"/>
  <c r="AJ116" i="2"/>
  <c r="AN116" i="2" s="1"/>
  <c r="AJ99" i="2"/>
  <c r="AN99" i="2" s="1"/>
  <c r="AJ83" i="2"/>
  <c r="AN83" i="2" s="1"/>
  <c r="AJ67" i="2"/>
  <c r="AN67" i="2" s="1"/>
  <c r="AJ44" i="2"/>
  <c r="AN44" i="2" s="1"/>
  <c r="AJ32" i="2"/>
  <c r="AN32" i="2" s="1"/>
  <c r="AJ22" i="2"/>
  <c r="AN22" i="2" s="1"/>
  <c r="AK231" i="2"/>
  <c r="AL231" i="2" s="1"/>
  <c r="AP231" i="2" s="1"/>
  <c r="AK103" i="2"/>
  <c r="AL103" i="2" s="1"/>
  <c r="AP103" i="2" s="1"/>
  <c r="AK97" i="2"/>
  <c r="AL97" i="2" s="1"/>
  <c r="AP97" i="2" s="1"/>
  <c r="AK77" i="2"/>
  <c r="AL77" i="2" s="1"/>
  <c r="AP77" i="2" s="1"/>
  <c r="AL54" i="2"/>
  <c r="AP54" i="2" s="1"/>
  <c r="AO54" i="2"/>
  <c r="AL28" i="2"/>
  <c r="AP28" i="2" s="1"/>
  <c r="AO28" i="2"/>
  <c r="AL22" i="2"/>
  <c r="AP22" i="2" s="1"/>
  <c r="AO22" i="2"/>
  <c r="AL58" i="2"/>
  <c r="AP58" i="2" s="1"/>
  <c r="AO58" i="2"/>
  <c r="AL20" i="2"/>
  <c r="AP20" i="2" s="1"/>
  <c r="AO20" i="2"/>
  <c r="AL12" i="2"/>
  <c r="AP12" i="2" s="1"/>
  <c r="AO12" i="2"/>
  <c r="AL83" i="2"/>
  <c r="AP83" i="2" s="1"/>
  <c r="AO83" i="2"/>
  <c r="AL50" i="2"/>
  <c r="AP50" i="2" s="1"/>
  <c r="AO50" i="2"/>
  <c r="AL18" i="2"/>
  <c r="AP18" i="2" s="1"/>
  <c r="AO18" i="2"/>
  <c r="AL75" i="2"/>
  <c r="AP75" i="2" s="1"/>
  <c r="AO75" i="2"/>
  <c r="AI246" i="2"/>
  <c r="AM246" i="2" s="1"/>
  <c r="AI214" i="2"/>
  <c r="AM214" i="2" s="1"/>
  <c r="AI68" i="2"/>
  <c r="AM68" i="2" s="1"/>
  <c r="AI51" i="2"/>
  <c r="AM51" i="2" s="1"/>
  <c r="AI35" i="2"/>
  <c r="AM35" i="2" s="1"/>
  <c r="AI19" i="2"/>
  <c r="AM19" i="2" s="1"/>
  <c r="AJ245" i="2"/>
  <c r="AN245" i="2" s="1"/>
  <c r="AJ201" i="2"/>
  <c r="AN201" i="2" s="1"/>
  <c r="AJ143" i="2"/>
  <c r="AN143" i="2" s="1"/>
  <c r="AK219" i="2"/>
  <c r="AO219" i="2" s="1"/>
  <c r="AK213" i="2"/>
  <c r="AL213" i="2" s="1"/>
  <c r="AP213" i="2" s="1"/>
  <c r="AK181" i="2"/>
  <c r="AL181" i="2" s="1"/>
  <c r="AP181" i="2" s="1"/>
  <c r="AK175" i="2"/>
  <c r="AL175" i="2" s="1"/>
  <c r="AP175" i="2" s="1"/>
  <c r="AK149" i="2"/>
  <c r="AL149" i="2" s="1"/>
  <c r="AP149" i="2" s="1"/>
  <c r="AK117" i="2"/>
  <c r="AL117" i="2" s="1"/>
  <c r="AP117" i="2" s="1"/>
  <c r="AK111" i="2"/>
  <c r="AL111" i="2" s="1"/>
  <c r="AP111" i="2" s="1"/>
  <c r="AK79" i="2"/>
  <c r="AL79" i="2" s="1"/>
  <c r="AP79" i="2" s="1"/>
  <c r="AK62" i="2"/>
  <c r="AL62" i="2" s="1"/>
  <c r="AP62" i="2" s="1"/>
  <c r="AK46" i="2"/>
  <c r="AL46" i="2" s="1"/>
  <c r="AP46" i="2" s="1"/>
  <c r="AK30" i="2"/>
  <c r="AL30" i="2" s="1"/>
  <c r="AP30" i="2" s="1"/>
  <c r="AK14" i="2"/>
  <c r="AI181" i="2"/>
  <c r="AM181" i="2" s="1"/>
  <c r="AJ243" i="2"/>
  <c r="AN243" i="2" s="1"/>
  <c r="AJ233" i="2"/>
  <c r="AN233" i="2" s="1"/>
  <c r="AJ220" i="2"/>
  <c r="AN220" i="2" s="1"/>
  <c r="AJ111" i="2"/>
  <c r="AN111" i="2" s="1"/>
  <c r="AJ84" i="2"/>
  <c r="AN84" i="2" s="1"/>
  <c r="AI169" i="2"/>
  <c r="AM169" i="2" s="1"/>
  <c r="AI150" i="2"/>
  <c r="AM150" i="2" s="1"/>
  <c r="AJ219" i="2"/>
  <c r="AN219" i="2" s="1"/>
  <c r="AJ206" i="2"/>
  <c r="AN206" i="2" s="1"/>
  <c r="AJ195" i="2"/>
  <c r="AN195" i="2" s="1"/>
  <c r="AJ182" i="2"/>
  <c r="AN182" i="2" s="1"/>
  <c r="AJ123" i="2"/>
  <c r="AN123" i="2" s="1"/>
  <c r="AI189" i="2"/>
  <c r="AM189" i="2" s="1"/>
  <c r="AI149" i="2"/>
  <c r="AM149" i="2" s="1"/>
  <c r="AJ68" i="2"/>
  <c r="AN68" i="2" s="1"/>
  <c r="AI46" i="2"/>
  <c r="AM46" i="2" s="1"/>
  <c r="AI14" i="2"/>
  <c r="AM14" i="2" s="1"/>
  <c r="AJ238" i="2"/>
  <c r="AN238" i="2" s="1"/>
  <c r="AJ227" i="2"/>
  <c r="AN227" i="2" s="1"/>
  <c r="AJ176" i="2"/>
  <c r="AN176" i="2" s="1"/>
  <c r="AJ163" i="2"/>
  <c r="AN163" i="2" s="1"/>
  <c r="AJ150" i="2"/>
  <c r="AN150" i="2" s="1"/>
  <c r="AJ91" i="2"/>
  <c r="AN91" i="2" s="1"/>
  <c r="AJ79" i="2"/>
  <c r="AN79" i="2" s="1"/>
  <c r="AJ35" i="2"/>
  <c r="AN35" i="2" s="1"/>
  <c r="AI238" i="2"/>
  <c r="AM238" i="2" s="1"/>
  <c r="AI206" i="2"/>
  <c r="AM206" i="2" s="1"/>
  <c r="AI176" i="2"/>
  <c r="AM176" i="2" s="1"/>
  <c r="AI157" i="2"/>
  <c r="AM157" i="2" s="1"/>
  <c r="AI117" i="2"/>
  <c r="AM117" i="2" s="1"/>
  <c r="AJ175" i="2"/>
  <c r="AN175" i="2" s="1"/>
  <c r="AJ187" i="2"/>
  <c r="AN187" i="2" s="1"/>
  <c r="AO9" i="2"/>
  <c r="AO40" i="2"/>
  <c r="AO25" i="2"/>
  <c r="AI236" i="2"/>
  <c r="AM236" i="2" s="1"/>
  <c r="AI220" i="2"/>
  <c r="AM220" i="2" s="1"/>
  <c r="AI204" i="2"/>
  <c r="AM204" i="2" s="1"/>
  <c r="AI188" i="2"/>
  <c r="AM188" i="2" s="1"/>
  <c r="AI172" i="2"/>
  <c r="AM172" i="2" s="1"/>
  <c r="AI156" i="2"/>
  <c r="AM156" i="2" s="1"/>
  <c r="AI140" i="2"/>
  <c r="AM140" i="2" s="1"/>
  <c r="AI124" i="2"/>
  <c r="AM124" i="2" s="1"/>
  <c r="AI108" i="2"/>
  <c r="AM108" i="2" s="1"/>
  <c r="AI92" i="2"/>
  <c r="AM92" i="2" s="1"/>
  <c r="AI76" i="2"/>
  <c r="AM76" i="2" s="1"/>
  <c r="AJ240" i="2"/>
  <c r="AN240" i="2" s="1"/>
  <c r="AJ232" i="2"/>
  <c r="AN232" i="2" s="1"/>
  <c r="AJ224" i="2"/>
  <c r="AN224" i="2" s="1"/>
  <c r="AJ216" i="2"/>
  <c r="AN216" i="2" s="1"/>
  <c r="AJ208" i="2"/>
  <c r="AN208" i="2" s="1"/>
  <c r="AJ200" i="2"/>
  <c r="AN200" i="2" s="1"/>
  <c r="AJ190" i="2"/>
  <c r="AN190" i="2" s="1"/>
  <c r="AJ179" i="2"/>
  <c r="AN179" i="2" s="1"/>
  <c r="AJ168" i="2"/>
  <c r="AN168" i="2" s="1"/>
  <c r="AJ158" i="2"/>
  <c r="AN158" i="2" s="1"/>
  <c r="AJ147" i="2"/>
  <c r="AN147" i="2" s="1"/>
  <c r="AJ136" i="2"/>
  <c r="AN136" i="2" s="1"/>
  <c r="AJ126" i="2"/>
  <c r="AN126" i="2" s="1"/>
  <c r="AJ115" i="2"/>
  <c r="AN115" i="2" s="1"/>
  <c r="AJ104" i="2"/>
  <c r="AN104" i="2" s="1"/>
  <c r="AJ94" i="2"/>
  <c r="AN94" i="2" s="1"/>
  <c r="AJ72" i="2"/>
  <c r="AN72" i="2" s="1"/>
  <c r="AK57" i="2"/>
  <c r="AJ57" i="2"/>
  <c r="AN57" i="2" s="1"/>
  <c r="AI243" i="2"/>
  <c r="AM243" i="2" s="1"/>
  <c r="AI227" i="2"/>
  <c r="AM227" i="2" s="1"/>
  <c r="AI211" i="2"/>
  <c r="AM211" i="2" s="1"/>
  <c r="AI195" i="2"/>
  <c r="AM195" i="2" s="1"/>
  <c r="AI187" i="2"/>
  <c r="AM187" i="2" s="1"/>
  <c r="AI179" i="2"/>
  <c r="AM179" i="2" s="1"/>
  <c r="AI171" i="2"/>
  <c r="AM171" i="2" s="1"/>
  <c r="AI163" i="2"/>
  <c r="AM163" i="2" s="1"/>
  <c r="AI155" i="2"/>
  <c r="AM155" i="2" s="1"/>
  <c r="AI147" i="2"/>
  <c r="AM147" i="2" s="1"/>
  <c r="AI139" i="2"/>
  <c r="AM139" i="2" s="1"/>
  <c r="AI131" i="2"/>
  <c r="AM131" i="2" s="1"/>
  <c r="AI123" i="2"/>
  <c r="AM123" i="2" s="1"/>
  <c r="AI115" i="2"/>
  <c r="AM115" i="2" s="1"/>
  <c r="AI107" i="2"/>
  <c r="AM107" i="2" s="1"/>
  <c r="AI99" i="2"/>
  <c r="AM99" i="2" s="1"/>
  <c r="AI91" i="2"/>
  <c r="AM91" i="2" s="1"/>
  <c r="AI59" i="2"/>
  <c r="AM59" i="2" s="1"/>
  <c r="AJ188" i="2"/>
  <c r="AN188" i="2" s="1"/>
  <c r="AJ178" i="2"/>
  <c r="AN178" i="2" s="1"/>
  <c r="AJ156" i="2"/>
  <c r="AN156" i="2" s="1"/>
  <c r="AJ146" i="2"/>
  <c r="AN146" i="2" s="1"/>
  <c r="AJ124" i="2"/>
  <c r="AN124" i="2" s="1"/>
  <c r="AJ114" i="2"/>
  <c r="AN114" i="2" s="1"/>
  <c r="AJ92" i="2"/>
  <c r="AN92" i="2" s="1"/>
  <c r="AJ82" i="2"/>
  <c r="AN82" i="2" s="1"/>
  <c r="AK185" i="2"/>
  <c r="AL185" i="2" s="1"/>
  <c r="AP185" i="2" s="1"/>
  <c r="AK169" i="2"/>
  <c r="AL169" i="2" s="1"/>
  <c r="AP169" i="2" s="1"/>
  <c r="AK153" i="2"/>
  <c r="AL153" i="2" s="1"/>
  <c r="AP153" i="2" s="1"/>
  <c r="AK137" i="2"/>
  <c r="AL137" i="2" s="1"/>
  <c r="AP137" i="2" s="1"/>
  <c r="AK121" i="2"/>
  <c r="AL121" i="2" s="1"/>
  <c r="AP121" i="2" s="1"/>
  <c r="AK105" i="2"/>
  <c r="AL105" i="2" s="1"/>
  <c r="AP105" i="2" s="1"/>
  <c r="AK89" i="2"/>
  <c r="AL89" i="2" s="1"/>
  <c r="AP89" i="2" s="1"/>
  <c r="AJ246" i="2"/>
  <c r="AN246" i="2" s="1"/>
  <c r="AJ230" i="2"/>
  <c r="AN230" i="2" s="1"/>
  <c r="AJ214" i="2"/>
  <c r="AN214" i="2" s="1"/>
  <c r="AK61" i="2"/>
  <c r="AL61" i="2" s="1"/>
  <c r="AP61" i="2" s="1"/>
  <c r="AJ61" i="2"/>
  <c r="AN61" i="2" s="1"/>
  <c r="AI241" i="2"/>
  <c r="AM241" i="2" s="1"/>
  <c r="AI225" i="2"/>
  <c r="AM225" i="2" s="1"/>
  <c r="AI209" i="2"/>
  <c r="AM209" i="2" s="1"/>
  <c r="AK189" i="2"/>
  <c r="AL189" i="2" s="1"/>
  <c r="AP189" i="2" s="1"/>
  <c r="AK173" i="2"/>
  <c r="AL173" i="2" s="1"/>
  <c r="AP173" i="2" s="1"/>
  <c r="AK157" i="2"/>
  <c r="AL157" i="2" s="1"/>
  <c r="AP157" i="2" s="1"/>
  <c r="AK141" i="2"/>
  <c r="AL141" i="2" s="1"/>
  <c r="AP141" i="2" s="1"/>
  <c r="AK125" i="2"/>
  <c r="AK109" i="2"/>
  <c r="AL109" i="2" s="1"/>
  <c r="AP109" i="2" s="1"/>
  <c r="AK93" i="2"/>
  <c r="AK65" i="2"/>
  <c r="AL65" i="2" s="1"/>
  <c r="AP65" i="2" s="1"/>
  <c r="AJ65" i="2"/>
  <c r="AN65" i="2" s="1"/>
  <c r="AK241" i="2"/>
  <c r="AL241" i="2" s="1"/>
  <c r="AP241" i="2" s="1"/>
  <c r="AK225" i="2"/>
  <c r="AL225" i="2" s="1"/>
  <c r="AP225" i="2" s="1"/>
  <c r="AK209" i="2"/>
  <c r="AL209" i="2" s="1"/>
  <c r="AP209" i="2" s="1"/>
  <c r="AK53" i="2"/>
  <c r="AJ53" i="2"/>
  <c r="AN53" i="2" s="1"/>
  <c r="AJ45" i="2"/>
  <c r="AN45" i="2" s="1"/>
  <c r="AJ37" i="2"/>
  <c r="AN37" i="2" s="1"/>
  <c r="AJ29" i="2"/>
  <c r="AN29" i="2" s="1"/>
  <c r="AJ21" i="2"/>
  <c r="AN21" i="2" s="1"/>
  <c r="AJ13" i="2"/>
  <c r="AN13" i="2" s="1"/>
  <c r="AJ5" i="2"/>
  <c r="AN5" i="2" s="1"/>
  <c r="AJ49" i="2"/>
  <c r="AN49" i="2" s="1"/>
  <c r="AJ41" i="2"/>
  <c r="AN41" i="2" s="1"/>
  <c r="AJ33" i="2"/>
  <c r="AN33" i="2" s="1"/>
  <c r="AJ25" i="2"/>
  <c r="AN25" i="2" s="1"/>
  <c r="AJ17" i="2"/>
  <c r="AN17" i="2" s="1"/>
  <c r="AJ9" i="2"/>
  <c r="AN9" i="2" s="1"/>
  <c r="AO27" i="2"/>
  <c r="AO96" i="2"/>
  <c r="AO128" i="2"/>
  <c r="AO188" i="2"/>
  <c r="AO115" i="2"/>
  <c r="AO214" i="2"/>
  <c r="AO237" i="2"/>
  <c r="AO152" i="2"/>
  <c r="AO118" i="2"/>
  <c r="AO146" i="2"/>
  <c r="AO99" i="2"/>
  <c r="AO87" i="2"/>
  <c r="AO108" i="2"/>
  <c r="AO131" i="2"/>
  <c r="AO168" i="2"/>
  <c r="AO140" i="2"/>
  <c r="AO13" i="2"/>
  <c r="AO23" i="2"/>
  <c r="AO33" i="2"/>
  <c r="AO63" i="2"/>
  <c r="AO84" i="2"/>
  <c r="AO142" i="2"/>
  <c r="AO154" i="2"/>
  <c r="AO172" i="2"/>
  <c r="AO190" i="2"/>
  <c r="AO45" i="2"/>
  <c r="AO55" i="2"/>
  <c r="AO110" i="2"/>
  <c r="AO120" i="2"/>
  <c r="AO130" i="2"/>
  <c r="AO144" i="2"/>
  <c r="AO156" i="2"/>
  <c r="AO192" i="2"/>
  <c r="AO35" i="2"/>
  <c r="AO76" i="2"/>
  <c r="AO88" i="2"/>
  <c r="AO100" i="2"/>
  <c r="AO194" i="2"/>
  <c r="AO132" i="2"/>
  <c r="AO37" i="2"/>
  <c r="AO59" i="2"/>
  <c r="AO68" i="2"/>
  <c r="AO92" i="2"/>
  <c r="AO102" i="2"/>
  <c r="AO114" i="2"/>
  <c r="AO148" i="2"/>
  <c r="AO183" i="2"/>
  <c r="AO124" i="2"/>
  <c r="AO160" i="2"/>
  <c r="AO180" i="2"/>
  <c r="AO244" i="2"/>
  <c r="AO39" i="2"/>
  <c r="AO51" i="2"/>
  <c r="AO80" i="2"/>
  <c r="AO104" i="2"/>
  <c r="AO126" i="2"/>
  <c r="AO136" i="2"/>
  <c r="AO150" i="2"/>
  <c r="AO162" i="2"/>
  <c r="AO184" i="2"/>
  <c r="AO202" i="2"/>
  <c r="AO21" i="2"/>
  <c r="AO31" i="2"/>
  <c r="AO70" i="2"/>
  <c r="AO107" i="2"/>
  <c r="AO138" i="2"/>
  <c r="AO151" i="2"/>
  <c r="AO164" i="2"/>
  <c r="AO186" i="2"/>
  <c r="AO198" i="2"/>
  <c r="AO220" i="2"/>
  <c r="AO201" i="2"/>
  <c r="AO230" i="2"/>
  <c r="AO205" i="2"/>
  <c r="AO200" i="2"/>
  <c r="AO217" i="2"/>
  <c r="AO246" i="2"/>
  <c r="AO196" i="2"/>
  <c r="AO207" i="2"/>
  <c r="AO233" i="2"/>
  <c r="AO206" i="2"/>
  <c r="AO223" i="2"/>
  <c r="AO229" i="2"/>
  <c r="AO242" i="2"/>
  <c r="AO232" i="2"/>
  <c r="AO245" i="2"/>
  <c r="AO218" i="2"/>
  <c r="AO236" i="2"/>
  <c r="AO74" i="2"/>
  <c r="AO143" i="2"/>
  <c r="AO11" i="2"/>
  <c r="AO19" i="2"/>
  <c r="AO67" i="2"/>
  <c r="AO163" i="2"/>
  <c r="AO212" i="2"/>
  <c r="AO224" i="2"/>
  <c r="AO86" i="2"/>
  <c r="AO178" i="2"/>
  <c r="AO228" i="2"/>
  <c r="AO78" i="2"/>
  <c r="AO98" i="2"/>
  <c r="AO147" i="2"/>
  <c r="AO166" i="2"/>
  <c r="AO182" i="2"/>
  <c r="AO216" i="2"/>
  <c r="AO7" i="2"/>
  <c r="AO15" i="2"/>
  <c r="AO71" i="2"/>
  <c r="AO139" i="2"/>
  <c r="AO159" i="2"/>
  <c r="AO90" i="2"/>
  <c r="AO42" i="2"/>
  <c r="AO123" i="2"/>
  <c r="AO116" i="2"/>
  <c r="AO134" i="2"/>
  <c r="AL208" i="2"/>
  <c r="AP208" i="2" s="1"/>
  <c r="AO49" i="2"/>
  <c r="AO82" i="2"/>
  <c r="AO171" i="2"/>
  <c r="AO210" i="2"/>
  <c r="AO221" i="2"/>
  <c r="AL174" i="2"/>
  <c r="AP174" i="2" s="1"/>
  <c r="AO226" i="2"/>
  <c r="AO238" i="2"/>
  <c r="AO4" i="2"/>
  <c r="AO29" i="2"/>
  <c r="AO38" i="2"/>
  <c r="AO94" i="2"/>
  <c r="AO158" i="2"/>
  <c r="AO47" i="2"/>
  <c r="AO112" i="2"/>
  <c r="AO176" i="2"/>
  <c r="AO204" i="2"/>
  <c r="AO222" i="2"/>
  <c r="AO240" i="2"/>
  <c r="AO41" i="2"/>
  <c r="AO106" i="2"/>
  <c r="AO170" i="2"/>
  <c r="AO91" i="2"/>
  <c r="AO155" i="2"/>
  <c r="AO234" i="2"/>
  <c r="AL243" i="2"/>
  <c r="AP243" i="2" s="1"/>
  <c r="AL227" i="2"/>
  <c r="AP227" i="2" s="1"/>
  <c r="AL211" i="2"/>
  <c r="AP211" i="2" s="1"/>
  <c r="AL195" i="2"/>
  <c r="AP195" i="2" s="1"/>
  <c r="AL187" i="2"/>
  <c r="AP187" i="2" s="1"/>
  <c r="AL179" i="2"/>
  <c r="AP179" i="2" s="1"/>
  <c r="AO191" i="2" l="1"/>
  <c r="AO165" i="2"/>
  <c r="AO213" i="2"/>
  <c r="AO26" i="2"/>
  <c r="AO56" i="2"/>
  <c r="AO85" i="2"/>
  <c r="AL235" i="2"/>
  <c r="AP235" i="2" s="1"/>
  <c r="AO199" i="2"/>
  <c r="AO62" i="2"/>
  <c r="AO239" i="2"/>
  <c r="AO119" i="2"/>
  <c r="AO81" i="2"/>
  <c r="AO129" i="2"/>
  <c r="AO145" i="2"/>
  <c r="AO127" i="2"/>
  <c r="AO137" i="2"/>
  <c r="AO69" i="2"/>
  <c r="AO177" i="2"/>
  <c r="AO149" i="2"/>
  <c r="AO8" i="2"/>
  <c r="AL10" i="2"/>
  <c r="AP10" i="2" s="1"/>
  <c r="AO10" i="2"/>
  <c r="AO247" i="2"/>
  <c r="AO113" i="2"/>
  <c r="AO133" i="2"/>
  <c r="AO215" i="2"/>
  <c r="AL203" i="2"/>
  <c r="AP203" i="2" s="1"/>
  <c r="AO24" i="2"/>
  <c r="AO135" i="2"/>
  <c r="AL16" i="2"/>
  <c r="AP16" i="2" s="1"/>
  <c r="AO16" i="2"/>
  <c r="AO197" i="2"/>
  <c r="AO111" i="2"/>
  <c r="AO73" i="2"/>
  <c r="AO231" i="2"/>
  <c r="AO175" i="2"/>
  <c r="AO193" i="2"/>
  <c r="AO77" i="2"/>
  <c r="AO79" i="2"/>
  <c r="AO117" i="2"/>
  <c r="AO167" i="2"/>
  <c r="AL48" i="2"/>
  <c r="AP48" i="2" s="1"/>
  <c r="AO48" i="2"/>
  <c r="AO161" i="2"/>
  <c r="AL52" i="2"/>
  <c r="AP52" i="2" s="1"/>
  <c r="AO52" i="2"/>
  <c r="AL101" i="2"/>
  <c r="AP101" i="2" s="1"/>
  <c r="AO101" i="2"/>
  <c r="AO225" i="2"/>
  <c r="AO185" i="2"/>
  <c r="AO103" i="2"/>
  <c r="AO97" i="2"/>
  <c r="AL219" i="2"/>
  <c r="AP219" i="2" s="1"/>
  <c r="AO153" i="2"/>
  <c r="AO30" i="2"/>
  <c r="AO209" i="2"/>
  <c r="AO121" i="2"/>
  <c r="AO61" i="2"/>
  <c r="AO46" i="2"/>
  <c r="AO141" i="2"/>
  <c r="AO181" i="2"/>
  <c r="AL14" i="2"/>
  <c r="AP14" i="2" s="1"/>
  <c r="AO14" i="2"/>
  <c r="AO169" i="2"/>
  <c r="AO241" i="2"/>
  <c r="AO173" i="2"/>
  <c r="AO189" i="2"/>
  <c r="AO109" i="2"/>
  <c r="AO89" i="2"/>
  <c r="AL57" i="2"/>
  <c r="AP57" i="2" s="1"/>
  <c r="AO57" i="2"/>
  <c r="AL93" i="2"/>
  <c r="AP93" i="2" s="1"/>
  <c r="AO93" i="2"/>
  <c r="AL53" i="2"/>
  <c r="AP53" i="2" s="1"/>
  <c r="AO53" i="2"/>
  <c r="AL125" i="2"/>
  <c r="AP125" i="2" s="1"/>
  <c r="AO125" i="2"/>
  <c r="AO105" i="2"/>
  <c r="AO65" i="2"/>
  <c r="AO157" i="2"/>
  <c r="AG36" i="2" l="1"/>
</calcChain>
</file>

<file path=xl/sharedStrings.xml><?xml version="1.0" encoding="utf-8"?>
<sst xmlns="http://schemas.openxmlformats.org/spreadsheetml/2006/main" count="832" uniqueCount="405">
  <si>
    <t xml:space="preserve">key </t>
  </si>
  <si>
    <t>Inputs from Database</t>
  </si>
  <si>
    <t>Calculated Final Values</t>
  </si>
  <si>
    <t>Calculated Intermediate Values</t>
  </si>
  <si>
    <t>Range Given:</t>
  </si>
  <si>
    <t>Chart/Scatter Plot --- normalized values on x axis</t>
  </si>
  <si>
    <t>y axis values</t>
  </si>
  <si>
    <t xml:space="preserve">                       Normalized Data Best-fit Line Parameters:</t>
  </si>
  <si>
    <t xml:space="preserve">Slope Beta </t>
  </si>
  <si>
    <t>Y-Intercept Alpha</t>
  </si>
  <si>
    <t xml:space="preserve">                                                                                    Transaction Fees:</t>
  </si>
  <si>
    <t xml:space="preserve">Long Term (LT) </t>
  </si>
  <si>
    <t>=(Monthly Rent*12)*(LT Occupancy Rate))</t>
  </si>
  <si>
    <t>Short Term (ST)</t>
  </si>
  <si>
    <t>[(Range*(Example Rent  $ minus $ 10th)) / ($ 90th minus $ 10th)] + .1</t>
  </si>
  <si>
    <t xml:space="preserve">Repeat earlier column for convenience </t>
  </si>
  <si>
    <t xml:space="preserve">=365*(variable cell dollars per night)*(Model forecast occupancy rate) </t>
  </si>
  <si>
    <t xml:space="preserve">= (Revenues Before Transaction fees)*(1 minus transaction  fees) </t>
  </si>
  <si>
    <t>Repeat for Convenience</t>
  </si>
  <si>
    <t>Interim Result 1</t>
  </si>
  <si>
    <t>Interim Result 2</t>
  </si>
  <si>
    <t>Interim Result 3</t>
  </si>
  <si>
    <t>=[(Beta*Interim result 2)/(Interim result 1)) - Alpha] * [Interim result 3]</t>
  </si>
  <si>
    <t xml:space="preserve">If(Optimal $ Rent &gt; 10th Percentile $ Rent, Optimal rent, else 10th percentile Rent) </t>
  </si>
  <si>
    <t xml:space="preserve">' ((Correct $ rent) minus (Interim Result 2)) /  (Interim Result 1) </t>
  </si>
  <si>
    <t xml:space="preserve">=((Beta)*(Rent Normalized to Percentile) + Alpha) </t>
  </si>
  <si>
    <t xml:space="preserve">=(Forecast ST Revenues)*(1 minus transaction  fees)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</si>
  <si>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</si>
  <si>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</si>
  <si>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</si>
  <si>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</si>
  <si>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</si>
  <si>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</si>
  <si>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</si>
  <si>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 xml:space="preserve">ST Example $ Rent </t>
  </si>
  <si>
    <t>ST Example Occupancy Rate</t>
  </si>
  <si>
    <t>ST -  $ 10th percentile rent</t>
  </si>
  <si>
    <t>ST - $ 90th percentile rent</t>
  </si>
  <si>
    <t xml:space="preserve">$ 90th minus $ 10th </t>
  </si>
  <si>
    <t xml:space="preserve">Example $ Rent minus $ 10th </t>
  </si>
  <si>
    <t>ST Example Nightly Rent Normalized to Percentile</t>
  </si>
  <si>
    <t xml:space="preserve"> SOLVER  "Variable Cell" - Rent in Dollars per Night (ST) </t>
  </si>
  <si>
    <t xml:space="preserve">Dollars Normalized to Percentile 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</si>
  <si>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</si>
  <si>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</si>
  <si>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</si>
  <si>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 xml:space="preserve">10th Percentile $ Rent </t>
  </si>
  <si>
    <t>1.25*($ 90th - $ 10th)</t>
  </si>
  <si>
    <t xml:space="preserve">$ 10th - (($ 90th - $ 10th)/8)) </t>
  </si>
  <si>
    <t>1.25*($ 90th - $ 10th)/2*beta</t>
  </si>
  <si>
    <t>Optimal Rent</t>
  </si>
  <si>
    <t xml:space="preserve">Correct Forecast Occupancy Rate </t>
  </si>
  <si>
    <t>Note: if "optimal rent" is less value in this column, use this value</t>
  </si>
  <si>
    <t xml:space="preserve">Three Interim Results Below are used to Calculate the Optimum Rent, using a method outside the scope of this course </t>
  </si>
  <si>
    <t xml:space="preserve">Use MS "If" statement  in this Column </t>
  </si>
  <si>
    <t xml:space="preserve">=(Correct Nightly $ Rent)*(Forecast Occupancy Rate)*365 </t>
  </si>
  <si>
    <t>Repeat Column for Convenience</t>
  </si>
  <si>
    <t>= (ST Annual Revenues After Transaction fees) minus (LT Annual Revenues)</t>
  </si>
  <si>
    <t>= (forecast occupancy rate)*(365/Ave length of stay)*(Variable cost per guest visit)</t>
  </si>
  <si>
    <t>=-(Capital Expenditure) - Utilities - (Variable Costs)</t>
  </si>
  <si>
    <t>=-Utilities - (variable costs) - Repairs and Replacements</t>
  </si>
  <si>
    <t xml:space="preserve">=-(( Capital Expenditure)/(Depreciation period - Years)) - Utilities - (Variable Costs) </t>
  </si>
  <si>
    <t xml:space="preserve">=-(( Capital Expenditure)/(Depreciation period - Years)) - Utilities - (Variable Costs) - (repairs and replacements) </t>
  </si>
  <si>
    <t xml:space="preserve">=(change in gross rental revenue) + (New Cash Out, Conversion Year) </t>
  </si>
  <si>
    <t xml:space="preserve">=(change in gross rental revenue) + (New Cash Out,-each year therafter) </t>
  </si>
  <si>
    <t xml:space="preserve">=(change in gross rental revenue) + (New Change in Profits, Conversion Year) </t>
  </si>
  <si>
    <t xml:space="preserve">= (change in gross rental revenue) + (new change in Profits, each year thereafter) </t>
  </si>
  <si>
    <t>Correct Nightly $ Rent, given constraint that rent must be &gt;= 10th percentile</t>
  </si>
  <si>
    <t>Correct Nightly Rent Normalized to Percentile</t>
  </si>
  <si>
    <t>Forecast ST Annual Revenues Before Transaction Fees</t>
  </si>
  <si>
    <t>Change in Gross Rental Revenue</t>
  </si>
  <si>
    <t>Variable Costs - Conversion Year and After</t>
  </si>
  <si>
    <t xml:space="preserve">New Cash Out,  Conversion year </t>
  </si>
  <si>
    <t>New Cash Out - each year thereafter</t>
  </si>
  <si>
    <t>New Change in Profits, Conversion Year</t>
  </si>
  <si>
    <t>New Change in Profits, Each Year Thereafter</t>
  </si>
  <si>
    <t xml:space="preserve">Net Forecast Change in Cash Flow, Conversion Year </t>
  </si>
  <si>
    <t xml:space="preserve">Net Change in Cash Flow, Each Year Thereafter (for next 4 years) </t>
  </si>
  <si>
    <t>Net Change in Profits, Conversion year</t>
  </si>
  <si>
    <t xml:space="preserve">Net Change in Profits, each year thereafter (for next 4 years) </t>
  </si>
  <si>
    <t>FINANCIAL ASSUMPTIONS</t>
  </si>
  <si>
    <t>Capital Expenditure (conversion year only)</t>
  </si>
  <si>
    <t>Depreciation Period (years)</t>
  </si>
  <si>
    <t>Fixed Costs</t>
  </si>
  <si>
    <t xml:space="preserve">        Utilities (every year)</t>
  </si>
  <si>
    <t xml:space="preserve">       Repairs and replacements</t>
  </si>
  <si>
    <t xml:space="preserve">                conversion year only </t>
  </si>
  <si>
    <t xml:space="preserve">                each year thereafter</t>
  </si>
  <si>
    <t>Variable Costs (per guest visit)</t>
  </si>
  <si>
    <t>Average Length of Guest Stay (days)</t>
  </si>
  <si>
    <t>Transaction fees</t>
  </si>
  <si>
    <t>Net Change in Profitability Threshold (Year after conversion year)</t>
  </si>
  <si>
    <t xml:space="preserve">Note: After Completing this entire Spreadsheet and the next  </t>
  </si>
  <si>
    <t xml:space="preserve">Copy this spredsheet to a new workbook. Then Change the transaction </t>
  </si>
  <si>
    <t xml:space="preserve">fees from 30% to 40%.Then sort by profitability again. </t>
  </si>
  <si>
    <t>W1</t>
  </si>
  <si>
    <t>W10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</si>
  <si>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</si>
  <si>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</si>
  <si>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</si>
  <si>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</si>
  <si>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</si>
  <si>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</si>
  <si>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</si>
  <si>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</si>
  <si>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</si>
  <si>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</si>
  <si>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</si>
  <si>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</si>
  <si>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</si>
  <si>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</si>
  <si>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</si>
  <si>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</si>
  <si>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</si>
  <si>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</si>
  <si>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</si>
  <si>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</si>
  <si>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</si>
  <si>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</si>
  <si>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</si>
  <si>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</si>
  <si>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</si>
  <si>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</si>
  <si>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</si>
  <si>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</si>
  <si>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</si>
  <si>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</si>
  <si>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</si>
  <si>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</si>
  <si>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</si>
  <si>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</si>
  <si>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</si>
  <si>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</si>
  <si>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</si>
  <si>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</si>
  <si>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</si>
  <si>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</si>
  <si>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</si>
  <si>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</si>
  <si>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</si>
  <si>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</si>
  <si>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</si>
  <si>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</si>
  <si>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</si>
  <si>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</si>
  <si>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</si>
  <si>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</si>
  <si>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</si>
  <si>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</si>
  <si>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</si>
  <si>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</si>
  <si>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</si>
  <si>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</si>
  <si>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</si>
  <si>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</si>
  <si>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</si>
  <si>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</si>
  <si>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</si>
  <si>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</si>
  <si>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</si>
  <si>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</si>
  <si>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</si>
  <si>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</si>
  <si>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</si>
  <si>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</si>
  <si>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</si>
  <si>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</si>
  <si>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</si>
  <si>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</si>
  <si>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</si>
  <si>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</si>
  <si>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</si>
  <si>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</si>
  <si>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</si>
  <si>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</si>
  <si>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</si>
  <si>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</si>
  <si>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</si>
  <si>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</si>
  <si>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</si>
  <si>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</si>
  <si>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</si>
  <si>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</si>
  <si>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</si>
  <si>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</t>
  </si>
  <si>
    <t>W180</t>
  </si>
  <si>
    <t>W181</t>
  </si>
  <si>
    <t>W182</t>
  </si>
  <si>
    <t>W183</t>
  </si>
  <si>
    <t>W184</t>
  </si>
  <si>
    <t>W185</t>
  </si>
  <si>
    <t>W186</t>
  </si>
  <si>
    <t>W187</t>
  </si>
  <si>
    <t>W19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</si>
  <si>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</si>
  <si>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</si>
  <si>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</si>
  <si>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</si>
  <si>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</si>
  <si>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</si>
  <si>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</si>
  <si>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</si>
  <si>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</si>
  <si>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</t>
  </si>
  <si>
    <t>W20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</si>
  <si>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</si>
  <si>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</si>
  <si>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</si>
  <si>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</si>
  <si>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</si>
  <si>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</si>
  <si>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</si>
  <si>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</si>
  <si>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</si>
  <si>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</si>
  <si>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</t>
  </si>
  <si>
    <t>W210</t>
  </si>
  <si>
    <t>W211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</si>
  <si>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</si>
  <si>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</si>
  <si>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</si>
  <si>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</si>
  <si>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</si>
  <si>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</si>
  <si>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</si>
  <si>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</si>
  <si>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</si>
  <si>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</si>
  <si>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</si>
  <si>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</si>
  <si>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</si>
  <si>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</si>
  <si>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</si>
  <si>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W235</t>
  </si>
  <si>
    <t>W236</t>
  </si>
  <si>
    <t>W237</t>
  </si>
  <si>
    <t>W238</t>
  </si>
  <si>
    <t>W239</t>
  </si>
  <si>
    <t>W240</t>
  </si>
  <si>
    <t>W241</t>
  </si>
  <si>
    <t>W242</t>
  </si>
  <si>
    <t>W243</t>
  </si>
  <si>
    <t>W244</t>
  </si>
  <si>
    <t>W3</t>
  </si>
  <si>
    <t>W31</t>
  </si>
  <si>
    <t>W32</t>
  </si>
  <si>
    <t>W33</t>
  </si>
  <si>
    <t>W34</t>
  </si>
  <si>
    <t>W35</t>
  </si>
  <si>
    <t>W55</t>
  </si>
  <si>
    <t>W56</t>
  </si>
  <si>
    <t>W57</t>
  </si>
  <si>
    <t>W58</t>
  </si>
  <si>
    <t>W59</t>
  </si>
  <si>
    <t>W36</t>
  </si>
  <si>
    <t>W60</t>
  </si>
  <si>
    <t>W61</t>
  </si>
  <si>
    <t>W62</t>
  </si>
  <si>
    <t>W63</t>
  </si>
  <si>
    <t>W64</t>
  </si>
  <si>
    <t>W65</t>
  </si>
  <si>
    <t>W66</t>
  </si>
  <si>
    <t>W37</t>
  </si>
  <si>
    <t>W38</t>
  </si>
  <si>
    <t>W39</t>
  </si>
  <si>
    <t>W4</t>
  </si>
  <si>
    <t>W40</t>
  </si>
  <si>
    <t>W41</t>
  </si>
  <si>
    <t>W42</t>
  </si>
  <si>
    <t>W22</t>
  </si>
  <si>
    <t>W23</t>
  </si>
  <si>
    <t>W24</t>
  </si>
  <si>
    <t>W25</t>
  </si>
  <si>
    <t>W26</t>
  </si>
  <si>
    <t>W27</t>
  </si>
  <si>
    <t>W28</t>
  </si>
  <si>
    <t>W29</t>
  </si>
  <si>
    <t>W43</t>
  </si>
  <si>
    <t>W30</t>
  </si>
  <si>
    <t>W44</t>
  </si>
  <si>
    <t>W45</t>
  </si>
  <si>
    <t>W46</t>
  </si>
  <si>
    <t>W47</t>
  </si>
  <si>
    <t>W48</t>
  </si>
  <si>
    <t>W188</t>
  </si>
  <si>
    <t>W189</t>
  </si>
  <si>
    <t>W49</t>
  </si>
  <si>
    <t>W190</t>
  </si>
  <si>
    <t>W5</t>
  </si>
  <si>
    <t>W50</t>
  </si>
  <si>
    <t>W51</t>
  </si>
  <si>
    <t>W212</t>
  </si>
  <si>
    <t>W213</t>
  </si>
  <si>
    <t>W214</t>
  </si>
  <si>
    <t>W215</t>
  </si>
  <si>
    <t>W216</t>
  </si>
  <si>
    <t>W217</t>
  </si>
  <si>
    <t>W233</t>
  </si>
  <si>
    <t>W52</t>
  </si>
  <si>
    <t>W234</t>
  </si>
  <si>
    <t>W53</t>
  </si>
  <si>
    <t>W54</t>
  </si>
  <si>
    <t>W6</t>
  </si>
  <si>
    <t>W67</t>
  </si>
  <si>
    <t>W68</t>
  </si>
  <si>
    <t>W69</t>
  </si>
  <si>
    <t>W7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</si>
  <si>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</si>
  <si>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</si>
  <si>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</si>
  <si>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</si>
  <si>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</si>
  <si>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</si>
  <si>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</si>
  <si>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</si>
  <si>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</si>
  <si>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</si>
  <si>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</si>
  <si>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</si>
  <si>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</si>
  <si>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</si>
  <si>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</si>
  <si>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</si>
  <si>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</si>
  <si>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</si>
  <si>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</si>
  <si>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</si>
  <si>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</si>
  <si>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</si>
  <si>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</si>
  <si>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</si>
  <si>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</si>
  <si>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</si>
  <si>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</si>
  <si>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</si>
  <si>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</si>
  <si>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</si>
  <si>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</si>
  <si>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</si>
  <si>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 xml:space="preserve"> How many properties now reach the $6,000 profitability threshold in the year after the conversion year?</t>
  </si>
  <si>
    <t>Total Change in Profits after conversion, yearly:</t>
  </si>
  <si>
    <t>L9531</t>
  </si>
  <si>
    <t>L9533</t>
  </si>
  <si>
    <t>L1944</t>
  </si>
  <si>
    <t>L15257</t>
  </si>
  <si>
    <t>L15260</t>
  </si>
  <si>
    <t>L15264</t>
  </si>
  <si>
    <t>L15278</t>
  </si>
  <si>
    <t>L15280</t>
  </si>
  <si>
    <t>L463</t>
  </si>
  <si>
    <t>L464</t>
  </si>
  <si>
    <t>L2314</t>
  </si>
  <si>
    <t>L9534</t>
  </si>
  <si>
    <t>L2318</t>
  </si>
  <si>
    <t>L2323</t>
  </si>
  <si>
    <t>L2325</t>
  </si>
  <si>
    <t>L2338</t>
  </si>
  <si>
    <t>L3244</t>
  </si>
  <si>
    <t>L3256</t>
  </si>
  <si>
    <t>L3261</t>
  </si>
  <si>
    <t>L3262</t>
  </si>
  <si>
    <t>L3264</t>
  </si>
  <si>
    <t>L10126</t>
  </si>
  <si>
    <t>L4761</t>
  </si>
  <si>
    <t>L10130</t>
  </si>
  <si>
    <t>L10133</t>
  </si>
  <si>
    <t>L10136</t>
  </si>
  <si>
    <t>L1882</t>
  </si>
  <si>
    <t>L1883</t>
  </si>
  <si>
    <t>L1887</t>
  </si>
  <si>
    <t>L1902</t>
  </si>
  <si>
    <t>L1916</t>
  </si>
  <si>
    <t>L12252</t>
  </si>
  <si>
    <t>L12260</t>
  </si>
  <si>
    <t>L4765</t>
  </si>
  <si>
    <t>L16888</t>
  </si>
  <si>
    <t>L16887</t>
  </si>
  <si>
    <t>L16898</t>
  </si>
  <si>
    <t>L16890</t>
  </si>
  <si>
    <t>L14416</t>
  </si>
  <si>
    <t>L14418</t>
  </si>
  <si>
    <t>L14419</t>
  </si>
  <si>
    <t>L4794</t>
  </si>
  <si>
    <t>L4804</t>
  </si>
  <si>
    <t>L11480</t>
  </si>
  <si>
    <t>L11495</t>
  </si>
  <si>
    <t>L1734</t>
  </si>
  <si>
    <t>L1735</t>
  </si>
  <si>
    <t>L11419</t>
  </si>
  <si>
    <t>L11421</t>
  </si>
  <si>
    <t>L4770</t>
  </si>
  <si>
    <t>L11427</t>
  </si>
  <si>
    <t>L11431</t>
  </si>
  <si>
    <t>L11434</t>
  </si>
  <si>
    <t>L9532</t>
  </si>
  <si>
    <t>L12264</t>
  </si>
  <si>
    <t>L1736</t>
  </si>
  <si>
    <t>L1737</t>
  </si>
  <si>
    <t>L1738</t>
  </si>
  <si>
    <t>L1940</t>
  </si>
  <si>
    <t>L1941</t>
  </si>
  <si>
    <t>L1942</t>
  </si>
  <si>
    <t>L1943</t>
  </si>
  <si>
    <t>apartment</t>
  </si>
  <si>
    <t>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</si>
</sst>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3">
    <xf numFmtId="0" fontId="0" fillId="0" borderId="0" xfId="0"/>
    <xf numFmtId="0" fontId="5" fillId="0" borderId="2" xfId="0" applyFont="1" applyBorder="1"/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4" fillId="0" borderId="4" xfId="0" applyFont="1" applyBorder="1"/>
    <xf numFmtId="0" fontId="4" fillId="0" borderId="0" xfId="0" quotePrefix="1" applyFont="1" applyFill="1" applyBorder="1"/>
    <xf numFmtId="0" fontId="4" fillId="0" borderId="0" xfId="0" applyFont="1" applyFill="1" applyBorder="1"/>
    <xf numFmtId="9" fontId="4" fillId="0" borderId="4" xfId="0" applyNumberFormat="1" applyFont="1" applyBorder="1"/>
    <xf numFmtId="0" fontId="4" fillId="0" borderId="0" xfId="0" quotePrefix="1" applyFont="1" applyBorder="1"/>
    <xf numFmtId="0" fontId="4" fillId="0" borderId="5" xfId="0" applyFont="1" applyBorder="1"/>
    <xf numFmtId="0" fontId="0" fillId="0" borderId="4" xfId="0" applyBorder="1"/>
    <xf numFmtId="0" fontId="0" fillId="0" borderId="3" xfId="0" quotePrefix="1" applyBorder="1"/>
    <xf numFmtId="0" fontId="4" fillId="0" borderId="7" xfId="0" applyFont="1" applyBorder="1"/>
    <xf numFmtId="0" fontId="2" fillId="3" borderId="5" xfId="2" quotePrefix="1" applyBorder="1"/>
    <xf numFmtId="0" fontId="1" fillId="2" borderId="8" xfId="1" quotePrefix="1" applyBorder="1"/>
    <xf numFmtId="0" fontId="0" fillId="0" borderId="5" xfId="0" applyBorder="1"/>
    <xf numFmtId="0" fontId="2" fillId="3" borderId="6" xfId="2" applyBorder="1"/>
    <xf numFmtId="0" fontId="2" fillId="3" borderId="5" xfId="2" applyBorder="1"/>
    <xf numFmtId="0" fontId="2" fillId="3" borderId="8" xfId="2" quotePrefix="1" applyBorder="1"/>
    <xf numFmtId="0" fontId="2" fillId="3" borderId="9" xfId="2" quotePrefix="1" applyBorder="1"/>
    <xf numFmtId="0" fontId="1" fillId="2" borderId="5" xfId="1" quotePrefix="1" applyBorder="1"/>
    <xf numFmtId="0" fontId="0" fillId="0" borderId="0" xfId="0" applyBorder="1"/>
    <xf numFmtId="0" fontId="5" fillId="0" borderId="7" xfId="0" applyFont="1" applyBorder="1"/>
    <xf numFmtId="0" fontId="1" fillId="2" borderId="2" xfId="1" applyFont="1" applyBorder="1"/>
    <xf numFmtId="0" fontId="5" fillId="0" borderId="10" xfId="0" applyFont="1" applyBorder="1"/>
    <xf numFmtId="0" fontId="2" fillId="3" borderId="11" xfId="2" applyBorder="1"/>
    <xf numFmtId="0" fontId="2" fillId="3" borderId="7" xfId="2" applyBorder="1"/>
    <xf numFmtId="0" fontId="2" fillId="3" borderId="12" xfId="2" applyBorder="1"/>
    <xf numFmtId="0" fontId="1" fillId="2" borderId="14" xfId="1" applyBorder="1"/>
    <xf numFmtId="0" fontId="0" fillId="0" borderId="12" xfId="0" applyBorder="1"/>
    <xf numFmtId="0" fontId="2" fillId="3" borderId="13" xfId="2" applyBorder="1"/>
    <xf numFmtId="2" fontId="2" fillId="3" borderId="12" xfId="2" applyNumberFormat="1" applyBorder="1"/>
    <xf numFmtId="0" fontId="6" fillId="3" borderId="12" xfId="2" applyFont="1" applyBorder="1"/>
    <xf numFmtId="0" fontId="6" fillId="3" borderId="14" xfId="2" applyFont="1" applyBorder="1"/>
    <xf numFmtId="0" fontId="6" fillId="3" borderId="12" xfId="2" quotePrefix="1" applyFont="1" applyBorder="1"/>
    <xf numFmtId="0" fontId="6" fillId="3" borderId="15" xfId="2" applyFont="1" applyBorder="1"/>
    <xf numFmtId="0" fontId="7" fillId="2" borderId="12" xfId="1" applyFont="1" applyBorder="1"/>
    <xf numFmtId="0" fontId="0" fillId="0" borderId="7" xfId="0" applyBorder="1"/>
    <xf numFmtId="0" fontId="1" fillId="2" borderId="9" xfId="1" applyBorder="1"/>
    <xf numFmtId="0" fontId="5" fillId="0" borderId="5" xfId="0" applyFont="1" applyBorder="1"/>
    <xf numFmtId="0" fontId="4" fillId="0" borderId="2" xfId="0" quotePrefix="1" applyFont="1" applyFill="1" applyBorder="1"/>
    <xf numFmtId="0" fontId="4" fillId="0" borderId="11" xfId="0" applyFont="1" applyBorder="1"/>
    <xf numFmtId="0" fontId="4" fillId="0" borderId="10" xfId="0" quotePrefix="1" applyFont="1" applyBorder="1"/>
    <xf numFmtId="0" fontId="1" fillId="2" borderId="16" xfId="1" applyBorder="1"/>
    <xf numFmtId="0" fontId="5" fillId="0" borderId="3" xfId="0" applyFont="1" applyBorder="1"/>
    <xf numFmtId="0" fontId="5" fillId="0" borderId="9" xfId="0" applyFont="1" applyBorder="1"/>
    <xf numFmtId="0" fontId="1" fillId="2" borderId="5" xfId="1" quotePrefix="1" applyFont="1" applyBorder="1"/>
    <xf numFmtId="0" fontId="1" fillId="2" borderId="15" xfId="1" applyBorder="1"/>
    <xf numFmtId="0" fontId="5" fillId="0" borderId="12" xfId="0" applyFont="1" applyBorder="1"/>
    <xf numFmtId="0" fontId="5" fillId="0" borderId="15" xfId="0" applyFont="1" applyBorder="1"/>
    <xf numFmtId="0" fontId="4" fillId="0" borderId="2" xfId="0" applyFont="1" applyBorder="1"/>
    <xf numFmtId="0" fontId="2" fillId="3" borderId="3" xfId="2" applyBorder="1"/>
    <xf numFmtId="6" fontId="0" fillId="0" borderId="3" xfId="0" applyNumberFormat="1" applyBorder="1"/>
    <xf numFmtId="38" fontId="0" fillId="0" borderId="12" xfId="0" applyNumberFormat="1" applyBorder="1"/>
    <xf numFmtId="6" fontId="0" fillId="0" borderId="12" xfId="0" applyNumberFormat="1" applyBorder="1"/>
    <xf numFmtId="9" fontId="0" fillId="0" borderId="12" xfId="0" applyNumberFormat="1" applyBorder="1"/>
    <xf numFmtId="0" fontId="3" fillId="4" borderId="5" xfId="3" applyBorder="1"/>
    <xf numFmtId="0" fontId="3" fillId="4" borderId="3" xfId="3" applyBorder="1"/>
    <xf numFmtId="0" fontId="3" fillId="4" borderId="12" xfId="3" applyBorder="1"/>
    <xf numFmtId="8" fontId="0" fillId="0" borderId="0" xfId="0" applyNumberFormat="1"/>
    <xf numFmtId="8" fontId="0" fillId="0" borderId="0" xfId="0" applyNumberFormat="1" applyBorder="1"/>
    <xf numFmtId="0" fontId="3" fillId="4" borderId="1" xfId="3" applyBorder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247"/>
  <sheetViews>
    <sheetView tabSelected="1" topLeftCell="AH1" workbookViewId="0">
      <selection activeCell="D4" sqref="D4:D247"/>
    </sheetView>
  </sheetViews>
  <sheetFormatPr defaultColWidth="11.19921875" defaultRowHeight="15.6" x14ac:dyDescent="0.3"/>
  <cols>
    <col min="1" max="1" width="22.19921875" customWidth="1"/>
    <col min="3" max="3" width="38.5" customWidth="1"/>
    <col min="4" max="4" width="26.19921875" customWidth="1"/>
    <col min="5" max="5" width="33.796875" customWidth="1"/>
    <col min="6" max="6" width="18.19921875" customWidth="1"/>
    <col min="7" max="7" width="39.19921875" style="4" customWidth="1"/>
    <col min="8" max="8" width="21.5" customWidth="1"/>
    <col min="9" max="9" width="25.69921875" customWidth="1"/>
    <col min="10" max="10" width="28" customWidth="1"/>
    <col min="11" max="11" width="27.796875" style="11" customWidth="1"/>
    <col min="12" max="12" width="18.5" customWidth="1"/>
    <col min="13" max="13" width="27.69921875" customWidth="1"/>
    <col min="14" max="14" width="62.296875" customWidth="1"/>
    <col min="15" max="15" width="35.296875" style="11" customWidth="1"/>
    <col min="16" max="16" width="47.5" customWidth="1"/>
    <col min="17" max="17" width="35" customWidth="1"/>
    <col min="18" max="18" width="77.296875" customWidth="1"/>
    <col min="19" max="19" width="64.296875" customWidth="1"/>
    <col min="20" max="20" width="56.19921875" style="11" customWidth="1"/>
    <col min="21" max="21" width="54.19921875" style="4" customWidth="1"/>
    <col min="22" max="22" width="28.796875" customWidth="1"/>
    <col min="23" max="23" width="27.296875" customWidth="1"/>
    <col min="24" max="24" width="26.19921875" customWidth="1"/>
    <col min="25" max="25" width="61.5" customWidth="1"/>
    <col min="26" max="26" width="69.296875" customWidth="1"/>
    <col min="27" max="27" width="76" customWidth="1"/>
    <col min="28" max="28" width="62" customWidth="1"/>
    <col min="29" max="29" width="68.796875" customWidth="1"/>
    <col min="30" max="30" width="46.69921875" style="11" customWidth="1"/>
    <col min="31" max="31" width="42.296875" customWidth="1"/>
    <col min="32" max="32" width="70.796875" customWidth="1"/>
    <col min="33" max="33" width="67.19921875" style="4" customWidth="1"/>
    <col min="34" max="34" width="70" customWidth="1"/>
    <col min="35" max="35" width="47.296875" customWidth="1"/>
    <col min="36" max="36" width="51.69921875" customWidth="1"/>
    <col min="37" max="37" width="69" customWidth="1"/>
    <col min="38" max="38" width="99.296875" customWidth="1"/>
    <col min="39" max="39" width="63.296875" customWidth="1"/>
    <col min="40" max="40" width="67" customWidth="1"/>
    <col min="41" max="41" width="65.5" customWidth="1"/>
    <col min="42" max="42" width="73" customWidth="1"/>
  </cols>
  <sheetData>
    <row r="1" spans="1:96" x14ac:dyDescent="0.3">
      <c r="B1" t="s">
        <v>0</v>
      </c>
      <c r="C1" s="1" t="s">
        <v>1</v>
      </c>
      <c r="D1" s="2" t="s">
        <v>2</v>
      </c>
      <c r="E1" s="3" t="s">
        <v>3</v>
      </c>
      <c r="K1" s="5" t="s">
        <v>4</v>
      </c>
      <c r="N1" s="39" t="s">
        <v>5</v>
      </c>
      <c r="O1" s="40" t="s">
        <v>6</v>
      </c>
      <c r="P1" s="41" t="s">
        <v>7</v>
      </c>
      <c r="Q1" s="7" t="s">
        <v>8</v>
      </c>
      <c r="R1" s="7" t="s">
        <v>9</v>
      </c>
      <c r="S1" s="6" t="s">
        <v>10</v>
      </c>
      <c r="T1" s="8">
        <v>0.3</v>
      </c>
      <c r="U1" s="62" t="s">
        <v>52</v>
      </c>
      <c r="V1" s="42" t="s">
        <v>53</v>
      </c>
      <c r="W1" s="13"/>
      <c r="X1" s="13"/>
      <c r="Y1" s="43"/>
      <c r="Z1" s="9" t="s">
        <v>54</v>
      </c>
      <c r="AA1" s="9"/>
      <c r="AB1" s="9"/>
      <c r="AC1" s="10">
        <f>(0.1*Q2) +R2</f>
        <v>0.77146000000000003</v>
      </c>
      <c r="AG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</row>
    <row r="2" spans="1:96" x14ac:dyDescent="0.3">
      <c r="E2" t="s">
        <v>11</v>
      </c>
      <c r="F2">
        <v>0.97299999999999998</v>
      </c>
      <c r="G2" s="12" t="s">
        <v>12</v>
      </c>
      <c r="H2" t="s">
        <v>13</v>
      </c>
      <c r="K2" s="5">
        <f>0.9-0.1</f>
        <v>0.8</v>
      </c>
      <c r="N2" s="44" t="s">
        <v>14</v>
      </c>
      <c r="O2" s="45" t="s">
        <v>15</v>
      </c>
      <c r="Q2" s="13">
        <f>-0.7914</f>
        <v>-0.79139999999999999</v>
      </c>
      <c r="R2" s="13">
        <f>0.8506</f>
        <v>0.85060000000000002</v>
      </c>
      <c r="S2" s="14" t="s">
        <v>16</v>
      </c>
      <c r="T2" s="15" t="s">
        <v>17</v>
      </c>
      <c r="U2" s="16" t="s">
        <v>18</v>
      </c>
      <c r="V2" s="17" t="s">
        <v>19</v>
      </c>
      <c r="W2" s="18" t="s">
        <v>20</v>
      </c>
      <c r="X2" s="18" t="s">
        <v>21</v>
      </c>
      <c r="Y2" s="14" t="s">
        <v>22</v>
      </c>
      <c r="Z2" s="14" t="s">
        <v>23</v>
      </c>
      <c r="AA2" s="19" t="s">
        <v>24</v>
      </c>
      <c r="AB2" s="14" t="s">
        <v>25</v>
      </c>
      <c r="AC2" s="20" t="s">
        <v>55</v>
      </c>
      <c r="AD2" s="21" t="s">
        <v>26</v>
      </c>
      <c r="AE2" s="46" t="s">
        <v>56</v>
      </c>
      <c r="AF2" s="14" t="s">
        <v>57</v>
      </c>
      <c r="AG2" s="22"/>
      <c r="AH2" s="14" t="s">
        <v>58</v>
      </c>
      <c r="AI2" s="14" t="s">
        <v>59</v>
      </c>
      <c r="AJ2" s="14" t="s">
        <v>60</v>
      </c>
      <c r="AK2" s="14" t="s">
        <v>61</v>
      </c>
      <c r="AL2" s="14" t="s">
        <v>62</v>
      </c>
      <c r="AM2" s="47" t="s">
        <v>63</v>
      </c>
      <c r="AN2" s="47" t="s">
        <v>64</v>
      </c>
      <c r="AO2" s="47" t="s">
        <v>65</v>
      </c>
      <c r="AP2" s="47" t="s">
        <v>66</v>
      </c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</row>
    <row r="3" spans="1:96" s="38" customFormat="1" x14ac:dyDescent="0.3">
      <c r="A3" s="23" t="s">
        <v>27</v>
      </c>
      <c r="B3" s="23" t="s">
        <v>28</v>
      </c>
      <c r="C3" s="23" t="s">
        <v>29</v>
      </c>
      <c r="D3" s="23" t="s">
        <v>30</v>
      </c>
      <c r="E3" s="23" t="s">
        <v>31</v>
      </c>
      <c r="F3" s="23" t="s">
        <v>32</v>
      </c>
      <c r="G3" s="24" t="s">
        <v>33</v>
      </c>
      <c r="H3" s="23" t="s">
        <v>34</v>
      </c>
      <c r="I3" s="23" t="s">
        <v>35</v>
      </c>
      <c r="J3" s="23" t="s">
        <v>36</v>
      </c>
      <c r="K3" s="25" t="s">
        <v>37</v>
      </c>
      <c r="L3" s="3" t="s">
        <v>38</v>
      </c>
      <c r="M3" s="26" t="s">
        <v>39</v>
      </c>
      <c r="N3" s="48" t="s">
        <v>40</v>
      </c>
      <c r="O3" s="49" t="s">
        <v>35</v>
      </c>
      <c r="P3" s="27" t="s">
        <v>41</v>
      </c>
      <c r="Q3" s="27" t="s">
        <v>42</v>
      </c>
      <c r="R3" s="27" t="s">
        <v>43</v>
      </c>
      <c r="S3" s="28" t="s">
        <v>44</v>
      </c>
      <c r="T3" s="29" t="s">
        <v>45</v>
      </c>
      <c r="U3" s="30" t="s">
        <v>46</v>
      </c>
      <c r="V3" s="31" t="s">
        <v>47</v>
      </c>
      <c r="W3" s="28" t="s">
        <v>48</v>
      </c>
      <c r="X3" s="32" t="s">
        <v>49</v>
      </c>
      <c r="Y3" s="33" t="s">
        <v>50</v>
      </c>
      <c r="Z3" s="33" t="s">
        <v>67</v>
      </c>
      <c r="AA3" s="34" t="s">
        <v>68</v>
      </c>
      <c r="AB3" s="35" t="s">
        <v>51</v>
      </c>
      <c r="AC3" s="36" t="s">
        <v>69</v>
      </c>
      <c r="AD3" s="37" t="s">
        <v>45</v>
      </c>
      <c r="AE3" s="50" t="s">
        <v>33</v>
      </c>
      <c r="AF3" s="33" t="s">
        <v>70</v>
      </c>
      <c r="AG3" s="22"/>
      <c r="AH3" s="33" t="s">
        <v>71</v>
      </c>
      <c r="AI3" s="33" t="s">
        <v>72</v>
      </c>
      <c r="AJ3" s="33" t="s">
        <v>73</v>
      </c>
      <c r="AK3" s="33" t="s">
        <v>74</v>
      </c>
      <c r="AL3" s="33" t="s">
        <v>75</v>
      </c>
      <c r="AM3" s="37" t="s">
        <v>76</v>
      </c>
      <c r="AN3" s="37" t="s">
        <v>77</v>
      </c>
      <c r="AO3" s="37" t="s">
        <v>78</v>
      </c>
      <c r="AP3" s="37" t="s">
        <v>79</v>
      </c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</row>
    <row r="4" spans="1:96" x14ac:dyDescent="0.3">
      <c r="A4" t="s">
        <v>95</v>
      </c>
      <c r="B4" t="s">
        <v>341</v>
      </c>
      <c r="C4" t="s">
        <v>403</v>
      </c>
      <c r="D4">
        <v>2</v>
      </c>
      <c r="E4">
        <v>1060</v>
      </c>
      <c r="F4">
        <f t="shared" ref="F4:F67" si="0">F$2</f>
        <v>0.97299999999999998</v>
      </c>
      <c r="G4" s="4">
        <f t="shared" ref="G4:G67" si="1" xml:space="preserve"> E4 * 12 * F4</f>
        <v>12376.56</v>
      </c>
      <c r="H4">
        <v>148</v>
      </c>
      <c r="I4">
        <v>0.16159999999999999</v>
      </c>
      <c r="J4">
        <v>114</v>
      </c>
      <c r="K4" s="11">
        <v>153</v>
      </c>
      <c r="L4">
        <v>39</v>
      </c>
      <c r="M4">
        <v>34</v>
      </c>
      <c r="N4">
        <v>0.79743589743589749</v>
      </c>
      <c r="O4" s="11">
        <v>0.16159999999999999</v>
      </c>
      <c r="V4">
        <v>48.75</v>
      </c>
      <c r="W4">
        <v>109.125</v>
      </c>
      <c r="X4">
        <v>-30.799848369977255</v>
      </c>
      <c r="Y4">
        <v>80.760851023502653</v>
      </c>
      <c r="Z4">
        <v>114</v>
      </c>
      <c r="AA4">
        <v>0.1</v>
      </c>
      <c r="AB4">
        <v>0.77146000000000003</v>
      </c>
      <c r="AC4">
        <f t="shared" ref="AC4:AC67" si="2">Z4   * AB4 * 365</f>
        <v>32100.450600000004</v>
      </c>
      <c r="AD4" s="11">
        <f>AC4 * 0.7</f>
        <v>22470.315420000003</v>
      </c>
      <c r="AE4">
        <f t="shared" ref="AE4:AE67" si="3">G4</f>
        <v>12376.56</v>
      </c>
      <c r="AF4">
        <f t="shared" ref="AF4:AF67" si="4">AD4-AE4</f>
        <v>10093.755420000003</v>
      </c>
      <c r="AG4" s="51" t="s">
        <v>80</v>
      </c>
      <c r="AH4" s="60">
        <f t="shared" ref="AH4:AH67" si="5" xml:space="preserve"> AB4 *(365/AG$23 ) * (AG$21)</f>
        <v>2011.3064285714288</v>
      </c>
      <c r="AI4" s="60">
        <f t="shared" ref="AI4:AI67" si="6" xml:space="preserve"> -AG$7 - AG$13 - AH4</f>
        <v>-23211.306428571428</v>
      </c>
      <c r="AJ4" s="60">
        <f t="shared" ref="AJ4:AJ67" si="7" xml:space="preserve"> - AG$13 - AH4 - AG$18</f>
        <v>-6211.306428571429</v>
      </c>
      <c r="AK4" s="61">
        <f t="shared" ref="AK4:AK67" si="8">-(AG$7/AG$9 ) -  AG$13 - AH4</f>
        <v>-5211.306428571429</v>
      </c>
      <c r="AL4" s="61">
        <f t="shared" ref="AL4:AL67" si="9">AK4 - AG$18</f>
        <v>-8211.3064285714281</v>
      </c>
      <c r="AM4" s="61">
        <f t="shared" ref="AM4:AM67" si="10">AF4 + AI4</f>
        <v>-13117.551008571425</v>
      </c>
      <c r="AN4" s="61">
        <f t="shared" ref="AN4:AN67" si="11">AF4+AJ4</f>
        <v>3882.4489914285741</v>
      </c>
      <c r="AO4" s="61">
        <f t="shared" ref="AO4:AO67" si="12">AF4 + AK4</f>
        <v>4882.4489914285741</v>
      </c>
      <c r="AP4" s="61">
        <f t="shared" ref="AP4:AP67" si="13">AF4 + AL4</f>
        <v>1882.448991428575</v>
      </c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</row>
    <row r="5" spans="1:96" x14ac:dyDescent="0.3">
      <c r="A5" t="s">
        <v>96</v>
      </c>
      <c r="B5" t="s">
        <v>342</v>
      </c>
      <c r="C5" t="s">
        <v>403</v>
      </c>
      <c r="D5">
        <v>2</v>
      </c>
      <c r="E5">
        <v>1200</v>
      </c>
      <c r="F5">
        <f t="shared" si="0"/>
        <v>0.97299999999999998</v>
      </c>
      <c r="G5" s="4">
        <f t="shared" si="1"/>
        <v>14011.199999999999</v>
      </c>
      <c r="H5">
        <v>133</v>
      </c>
      <c r="I5">
        <v>0.34789999999999999</v>
      </c>
      <c r="J5">
        <v>111</v>
      </c>
      <c r="K5" s="11">
        <v>149</v>
      </c>
      <c r="L5">
        <v>38</v>
      </c>
      <c r="M5">
        <v>22</v>
      </c>
      <c r="N5">
        <v>0.56315789473684219</v>
      </c>
      <c r="O5" s="11">
        <v>0.34789999999999999</v>
      </c>
      <c r="V5">
        <v>47.5</v>
      </c>
      <c r="W5">
        <v>106.25</v>
      </c>
      <c r="X5">
        <v>-30.010108668182966</v>
      </c>
      <c r="Y5">
        <v>78.651598433156423</v>
      </c>
      <c r="Z5">
        <v>111</v>
      </c>
      <c r="AA5">
        <v>0.1</v>
      </c>
      <c r="AB5">
        <v>0.77146000000000003</v>
      </c>
      <c r="AC5">
        <f t="shared" si="2"/>
        <v>31255.701900000004</v>
      </c>
      <c r="AD5" s="11">
        <f t="shared" ref="AD5:AD68" si="14">AC5 * 0.7</f>
        <v>21878.991330000001</v>
      </c>
      <c r="AE5">
        <f t="shared" si="3"/>
        <v>14011.199999999999</v>
      </c>
      <c r="AF5">
        <f t="shared" si="4"/>
        <v>7867.7913300000018</v>
      </c>
      <c r="AG5" s="52"/>
      <c r="AH5" s="60">
        <f t="shared" si="5"/>
        <v>2011.3064285714288</v>
      </c>
      <c r="AI5" s="60">
        <f t="shared" si="6"/>
        <v>-23211.306428571428</v>
      </c>
      <c r="AJ5" s="60">
        <f t="shared" si="7"/>
        <v>-6211.306428571429</v>
      </c>
      <c r="AK5" s="61">
        <f t="shared" si="8"/>
        <v>-5211.306428571429</v>
      </c>
      <c r="AL5" s="61">
        <f t="shared" si="9"/>
        <v>-8211.3064285714281</v>
      </c>
      <c r="AM5" s="61">
        <f t="shared" si="10"/>
        <v>-15343.515098571426</v>
      </c>
      <c r="AN5" s="61">
        <f t="shared" si="11"/>
        <v>1656.4849014285728</v>
      </c>
      <c r="AO5" s="61">
        <f t="shared" si="12"/>
        <v>2656.4849014285728</v>
      </c>
      <c r="AP5" s="61">
        <f t="shared" si="13"/>
        <v>-343.51509857142628</v>
      </c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</row>
    <row r="6" spans="1:96" x14ac:dyDescent="0.3">
      <c r="A6" t="s">
        <v>97</v>
      </c>
      <c r="B6" t="s">
        <v>343</v>
      </c>
      <c r="C6" t="s">
        <v>403</v>
      </c>
      <c r="D6">
        <v>1</v>
      </c>
      <c r="E6">
        <v>3300</v>
      </c>
      <c r="F6">
        <f t="shared" si="0"/>
        <v>0.97299999999999998</v>
      </c>
      <c r="G6" s="4">
        <f t="shared" si="1"/>
        <v>38530.799999999996</v>
      </c>
      <c r="H6">
        <v>372</v>
      </c>
      <c r="I6">
        <v>0.39729999999999999</v>
      </c>
      <c r="J6">
        <v>108</v>
      </c>
      <c r="K6" s="11">
        <v>610</v>
      </c>
      <c r="L6">
        <v>502</v>
      </c>
      <c r="M6">
        <v>264</v>
      </c>
      <c r="N6">
        <v>0.52071713147410359</v>
      </c>
      <c r="O6" s="11">
        <v>0.39729999999999999</v>
      </c>
      <c r="V6">
        <v>627.5</v>
      </c>
      <c r="W6">
        <v>45.25</v>
      </c>
      <c r="X6">
        <v>-396.44933030073287</v>
      </c>
      <c r="Y6">
        <v>359.84480035380341</v>
      </c>
      <c r="Z6">
        <v>359.84480035380341</v>
      </c>
      <c r="AA6">
        <v>0.50134629538454722</v>
      </c>
      <c r="AB6">
        <v>0.45383454183266936</v>
      </c>
      <c r="AC6">
        <f t="shared" si="2"/>
        <v>59608.150036294406</v>
      </c>
      <c r="AD6" s="11">
        <f t="shared" si="14"/>
        <v>41725.705025406081</v>
      </c>
      <c r="AE6">
        <f t="shared" si="3"/>
        <v>38530.799999999996</v>
      </c>
      <c r="AF6">
        <f t="shared" si="4"/>
        <v>3194.9050254060858</v>
      </c>
      <c r="AG6" s="16" t="s">
        <v>81</v>
      </c>
      <c r="AH6" s="60">
        <f t="shared" si="5"/>
        <v>1183.2114840637453</v>
      </c>
      <c r="AI6" s="60">
        <f t="shared" si="6"/>
        <v>-22383.211484063744</v>
      </c>
      <c r="AJ6" s="60">
        <f t="shared" si="7"/>
        <v>-5383.211484063745</v>
      </c>
      <c r="AK6" s="61">
        <f t="shared" si="8"/>
        <v>-4383.211484063745</v>
      </c>
      <c r="AL6" s="61">
        <f t="shared" si="9"/>
        <v>-7383.211484063745</v>
      </c>
      <c r="AM6" s="61">
        <f t="shared" si="10"/>
        <v>-19188.306458657658</v>
      </c>
      <c r="AN6" s="61">
        <f t="shared" si="11"/>
        <v>-2188.3064586576593</v>
      </c>
      <c r="AO6" s="61">
        <f t="shared" si="12"/>
        <v>-1188.3064586576593</v>
      </c>
      <c r="AP6" s="61">
        <f t="shared" si="13"/>
        <v>-4188.3064586576593</v>
      </c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</row>
    <row r="7" spans="1:96" x14ac:dyDescent="0.3">
      <c r="A7" t="s">
        <v>98</v>
      </c>
      <c r="B7" t="s">
        <v>344</v>
      </c>
      <c r="C7" t="s">
        <v>403</v>
      </c>
      <c r="D7">
        <v>1</v>
      </c>
      <c r="E7">
        <v>1400</v>
      </c>
      <c r="F7">
        <f t="shared" si="0"/>
        <v>0.97299999999999998</v>
      </c>
      <c r="G7" s="4">
        <f t="shared" si="1"/>
        <v>16346.4</v>
      </c>
      <c r="H7">
        <v>302</v>
      </c>
      <c r="I7">
        <v>0.3644</v>
      </c>
      <c r="J7">
        <v>178</v>
      </c>
      <c r="K7" s="11">
        <v>533</v>
      </c>
      <c r="L7">
        <v>355</v>
      </c>
      <c r="M7">
        <v>124</v>
      </c>
      <c r="N7">
        <v>0.37943661971830989</v>
      </c>
      <c r="O7" s="11">
        <v>0.3644</v>
      </c>
      <c r="V7">
        <v>443.75</v>
      </c>
      <c r="W7">
        <v>133.625</v>
      </c>
      <c r="X7">
        <v>-280.35759413697247</v>
      </c>
      <c r="Y7">
        <v>305.2846695729088</v>
      </c>
      <c r="Z7">
        <v>305.2846695729088</v>
      </c>
      <c r="AA7">
        <v>0.38683869199528742</v>
      </c>
      <c r="AB7">
        <v>0.54445585915492956</v>
      </c>
      <c r="AC7">
        <f t="shared" si="2"/>
        <v>60668.1198765886</v>
      </c>
      <c r="AD7" s="11">
        <f t="shared" si="14"/>
        <v>42467.683913612018</v>
      </c>
      <c r="AE7">
        <f t="shared" si="3"/>
        <v>16346.4</v>
      </c>
      <c r="AF7">
        <f t="shared" si="4"/>
        <v>26121.283913612016</v>
      </c>
      <c r="AG7" s="53">
        <v>20000</v>
      </c>
      <c r="AH7" s="60">
        <f t="shared" si="5"/>
        <v>1419.4742042253522</v>
      </c>
      <c r="AI7" s="60">
        <f t="shared" si="6"/>
        <v>-22619.474204225353</v>
      </c>
      <c r="AJ7" s="60">
        <f t="shared" si="7"/>
        <v>-5619.474204225352</v>
      </c>
      <c r="AK7" s="61">
        <f t="shared" si="8"/>
        <v>-4619.474204225352</v>
      </c>
      <c r="AL7" s="61">
        <f t="shared" si="9"/>
        <v>-7619.474204225352</v>
      </c>
      <c r="AM7" s="61">
        <f t="shared" si="10"/>
        <v>3501.8097093866636</v>
      </c>
      <c r="AN7" s="61">
        <f t="shared" si="11"/>
        <v>20501.809709386664</v>
      </c>
      <c r="AO7" s="61">
        <f t="shared" si="12"/>
        <v>21501.809709386664</v>
      </c>
      <c r="AP7" s="61">
        <f t="shared" si="13"/>
        <v>18501.809709386664</v>
      </c>
    </row>
    <row r="8" spans="1:96" x14ac:dyDescent="0.3">
      <c r="A8" t="s">
        <v>99</v>
      </c>
      <c r="B8" t="s">
        <v>344</v>
      </c>
      <c r="C8" t="s">
        <v>403</v>
      </c>
      <c r="D8">
        <v>2</v>
      </c>
      <c r="E8">
        <v>2000</v>
      </c>
      <c r="F8">
        <f t="shared" si="0"/>
        <v>0.97299999999999998</v>
      </c>
      <c r="G8" s="4">
        <f t="shared" si="1"/>
        <v>23352</v>
      </c>
      <c r="H8">
        <v>429</v>
      </c>
      <c r="I8">
        <v>0.41099999999999998</v>
      </c>
      <c r="J8">
        <v>221</v>
      </c>
      <c r="K8" s="11">
        <v>617</v>
      </c>
      <c r="L8">
        <v>396</v>
      </c>
      <c r="M8">
        <v>208</v>
      </c>
      <c r="N8">
        <v>0.52020202020202022</v>
      </c>
      <c r="O8" s="11">
        <v>0.41099999999999998</v>
      </c>
      <c r="V8">
        <v>495</v>
      </c>
      <c r="W8">
        <v>171.5</v>
      </c>
      <c r="X8">
        <v>-312.73692191053829</v>
      </c>
      <c r="Y8">
        <v>351.76402577710388</v>
      </c>
      <c r="Z8">
        <v>351.76402577710388</v>
      </c>
      <c r="AA8">
        <v>0.36416974904465432</v>
      </c>
      <c r="AB8">
        <v>0.56239606060606062</v>
      </c>
      <c r="AC8">
        <f t="shared" si="2"/>
        <v>72208.206361389777</v>
      </c>
      <c r="AD8" s="11">
        <f t="shared" si="14"/>
        <v>50545.744452972838</v>
      </c>
      <c r="AE8">
        <f t="shared" si="3"/>
        <v>23352</v>
      </c>
      <c r="AF8">
        <f t="shared" si="4"/>
        <v>27193.744452972838</v>
      </c>
      <c r="AG8" s="53" t="s">
        <v>82</v>
      </c>
      <c r="AH8" s="60">
        <f t="shared" si="5"/>
        <v>1466.2468722943725</v>
      </c>
      <c r="AI8" s="60">
        <f t="shared" si="6"/>
        <v>-22666.246872294374</v>
      </c>
      <c r="AJ8" s="60">
        <f t="shared" si="7"/>
        <v>-5666.2468722943722</v>
      </c>
      <c r="AK8" s="61">
        <f t="shared" si="8"/>
        <v>-4666.2468722943722</v>
      </c>
      <c r="AL8" s="61">
        <f t="shared" si="9"/>
        <v>-7666.2468722943722</v>
      </c>
      <c r="AM8" s="61">
        <f t="shared" si="10"/>
        <v>4527.4975806784641</v>
      </c>
      <c r="AN8" s="61">
        <f t="shared" si="11"/>
        <v>21527.497580678464</v>
      </c>
      <c r="AO8" s="61">
        <f t="shared" si="12"/>
        <v>22527.497580678464</v>
      </c>
      <c r="AP8" s="61">
        <f t="shared" si="13"/>
        <v>19527.497580678464</v>
      </c>
    </row>
    <row r="9" spans="1:96" x14ac:dyDescent="0.3">
      <c r="A9" t="s">
        <v>100</v>
      </c>
      <c r="B9" t="s">
        <v>344</v>
      </c>
      <c r="C9" t="s">
        <v>404</v>
      </c>
      <c r="D9">
        <v>1</v>
      </c>
      <c r="E9">
        <v>1600</v>
      </c>
      <c r="F9">
        <f t="shared" si="0"/>
        <v>0.97299999999999998</v>
      </c>
      <c r="G9" s="4">
        <f t="shared" si="1"/>
        <v>18681.599999999999</v>
      </c>
      <c r="H9">
        <v>380</v>
      </c>
      <c r="I9">
        <v>0.41099999999999998</v>
      </c>
      <c r="J9">
        <v>202</v>
      </c>
      <c r="K9" s="11">
        <v>646</v>
      </c>
      <c r="L9">
        <v>444</v>
      </c>
      <c r="M9">
        <v>178</v>
      </c>
      <c r="N9">
        <v>0.42072072072072075</v>
      </c>
      <c r="O9" s="11">
        <v>0.41099999999999998</v>
      </c>
      <c r="V9">
        <v>555</v>
      </c>
      <c r="W9">
        <v>146.5</v>
      </c>
      <c r="X9">
        <v>-350.64442759666412</v>
      </c>
      <c r="Y9">
        <v>371.50815011372248</v>
      </c>
      <c r="Z9">
        <v>371.50815011372248</v>
      </c>
      <c r="AA9">
        <v>0.40542009029499548</v>
      </c>
      <c r="AB9">
        <v>0.5297505405405406</v>
      </c>
      <c r="AC9">
        <f t="shared" si="2"/>
        <v>71834.424818355692</v>
      </c>
      <c r="AD9" s="11">
        <f t="shared" si="14"/>
        <v>50284.097372848984</v>
      </c>
      <c r="AE9">
        <f t="shared" si="3"/>
        <v>18681.599999999999</v>
      </c>
      <c r="AF9">
        <f t="shared" si="4"/>
        <v>31602.497372848986</v>
      </c>
      <c r="AG9" s="54">
        <v>10</v>
      </c>
      <c r="AH9" s="60">
        <f t="shared" si="5"/>
        <v>1381.1353378378381</v>
      </c>
      <c r="AI9" s="60">
        <f t="shared" si="6"/>
        <v>-22581.135337837837</v>
      </c>
      <c r="AJ9" s="60">
        <f t="shared" si="7"/>
        <v>-5581.1353378378381</v>
      </c>
      <c r="AK9" s="61">
        <f t="shared" si="8"/>
        <v>-4581.1353378378381</v>
      </c>
      <c r="AL9" s="61">
        <f t="shared" si="9"/>
        <v>-7581.1353378378381</v>
      </c>
      <c r="AM9" s="61">
        <f t="shared" si="10"/>
        <v>9021.3620350111487</v>
      </c>
      <c r="AN9" s="61">
        <f t="shared" si="11"/>
        <v>26021.362035011149</v>
      </c>
      <c r="AO9" s="61">
        <f t="shared" si="12"/>
        <v>27021.362035011149</v>
      </c>
      <c r="AP9" s="61">
        <f t="shared" si="13"/>
        <v>24021.362035011149</v>
      </c>
    </row>
    <row r="10" spans="1:96" x14ac:dyDescent="0.3">
      <c r="A10" t="s">
        <v>101</v>
      </c>
      <c r="B10" t="s">
        <v>344</v>
      </c>
      <c r="C10" t="s">
        <v>404</v>
      </c>
      <c r="D10">
        <v>2</v>
      </c>
      <c r="E10">
        <v>2800</v>
      </c>
      <c r="F10">
        <f t="shared" si="0"/>
        <v>0.97299999999999998</v>
      </c>
      <c r="G10" s="4">
        <f t="shared" si="1"/>
        <v>32692.799999999999</v>
      </c>
      <c r="H10">
        <v>374</v>
      </c>
      <c r="I10">
        <v>0.52600000000000002</v>
      </c>
      <c r="J10">
        <v>197</v>
      </c>
      <c r="K10" s="11">
        <v>639</v>
      </c>
      <c r="L10">
        <v>442</v>
      </c>
      <c r="M10">
        <v>177</v>
      </c>
      <c r="N10">
        <v>0.42036199095022619</v>
      </c>
      <c r="O10" s="11">
        <v>0.52600000000000002</v>
      </c>
      <c r="V10">
        <v>552.5</v>
      </c>
      <c r="W10">
        <v>141.75</v>
      </c>
      <c r="X10">
        <v>-349.06494819307557</v>
      </c>
      <c r="Y10">
        <v>367.78964493303005</v>
      </c>
      <c r="Z10">
        <v>367.78964493303005</v>
      </c>
      <c r="AA10">
        <v>0.40912152929055212</v>
      </c>
      <c r="AB10">
        <v>0.526821221719457</v>
      </c>
      <c r="AC10">
        <f t="shared" si="2"/>
        <v>70722.177378975233</v>
      </c>
      <c r="AD10" s="11">
        <f t="shared" si="14"/>
        <v>49505.524165282659</v>
      </c>
      <c r="AE10">
        <f t="shared" si="3"/>
        <v>32692.799999999999</v>
      </c>
      <c r="AF10">
        <f t="shared" si="4"/>
        <v>16812.72416528266</v>
      </c>
      <c r="AG10" s="52"/>
      <c r="AH10" s="60">
        <f t="shared" si="5"/>
        <v>1373.4981851971559</v>
      </c>
      <c r="AI10" s="60">
        <f t="shared" si="6"/>
        <v>-22573.498185197157</v>
      </c>
      <c r="AJ10" s="60">
        <f t="shared" si="7"/>
        <v>-5573.4981851971561</v>
      </c>
      <c r="AK10" s="61">
        <f t="shared" si="8"/>
        <v>-4573.4981851971561</v>
      </c>
      <c r="AL10" s="61">
        <f t="shared" si="9"/>
        <v>-7573.4981851971561</v>
      </c>
      <c r="AM10" s="61">
        <f t="shared" si="10"/>
        <v>-5760.7740199144973</v>
      </c>
      <c r="AN10" s="61">
        <f t="shared" si="11"/>
        <v>11239.225980085503</v>
      </c>
      <c r="AO10" s="61">
        <f t="shared" si="12"/>
        <v>12239.225980085503</v>
      </c>
      <c r="AP10" s="61">
        <f t="shared" si="13"/>
        <v>9239.2259800855027</v>
      </c>
    </row>
    <row r="11" spans="1:96" x14ac:dyDescent="0.3">
      <c r="A11" t="s">
        <v>102</v>
      </c>
      <c r="B11" t="s">
        <v>345</v>
      </c>
      <c r="C11" t="s">
        <v>403</v>
      </c>
      <c r="D11">
        <v>1</v>
      </c>
      <c r="E11">
        <v>1100</v>
      </c>
      <c r="F11">
        <f t="shared" si="0"/>
        <v>0.97299999999999998</v>
      </c>
      <c r="G11" s="4">
        <f t="shared" si="1"/>
        <v>12843.6</v>
      </c>
      <c r="H11">
        <v>386</v>
      </c>
      <c r="I11">
        <v>0.43290000000000001</v>
      </c>
      <c r="J11">
        <v>114</v>
      </c>
      <c r="K11" s="11">
        <v>477</v>
      </c>
      <c r="L11">
        <v>363</v>
      </c>
      <c r="M11">
        <v>272</v>
      </c>
      <c r="N11">
        <v>0.69944903581267226</v>
      </c>
      <c r="O11" s="11">
        <v>0.43290000000000001</v>
      </c>
      <c r="V11">
        <v>453.75</v>
      </c>
      <c r="W11">
        <v>68.625</v>
      </c>
      <c r="X11">
        <v>-286.67551175132678</v>
      </c>
      <c r="Y11">
        <v>278.15869029567858</v>
      </c>
      <c r="Z11">
        <v>278.15869029567858</v>
      </c>
      <c r="AA11">
        <v>0.46178223756623377</v>
      </c>
      <c r="AB11">
        <v>0.48514553719008263</v>
      </c>
      <c r="AC11">
        <f t="shared" si="2"/>
        <v>49255.818238069187</v>
      </c>
      <c r="AD11" s="11">
        <f t="shared" si="14"/>
        <v>34479.072766648431</v>
      </c>
      <c r="AE11">
        <f t="shared" si="3"/>
        <v>12843.6</v>
      </c>
      <c r="AF11">
        <f t="shared" si="4"/>
        <v>21635.472766648432</v>
      </c>
      <c r="AG11" s="16" t="s">
        <v>83</v>
      </c>
      <c r="AH11" s="60">
        <f t="shared" si="5"/>
        <v>1264.8437219598584</v>
      </c>
      <c r="AI11" s="60">
        <f t="shared" si="6"/>
        <v>-22464.84372195986</v>
      </c>
      <c r="AJ11" s="60">
        <f t="shared" si="7"/>
        <v>-5464.8437219598582</v>
      </c>
      <c r="AK11" s="61">
        <f t="shared" si="8"/>
        <v>-4464.8437219598582</v>
      </c>
      <c r="AL11" s="61">
        <f t="shared" si="9"/>
        <v>-7464.8437219598582</v>
      </c>
      <c r="AM11" s="61">
        <f t="shared" si="10"/>
        <v>-829.37095531142768</v>
      </c>
      <c r="AN11" s="61">
        <f t="shared" si="11"/>
        <v>16170.629044688574</v>
      </c>
      <c r="AO11" s="61">
        <f t="shared" si="12"/>
        <v>17170.629044688576</v>
      </c>
      <c r="AP11" s="61">
        <f t="shared" si="13"/>
        <v>14170.629044688574</v>
      </c>
    </row>
    <row r="12" spans="1:96" x14ac:dyDescent="0.3">
      <c r="A12" t="s">
        <v>103</v>
      </c>
      <c r="B12" t="s">
        <v>345</v>
      </c>
      <c r="C12" t="s">
        <v>403</v>
      </c>
      <c r="D12">
        <v>2</v>
      </c>
      <c r="E12">
        <v>1900</v>
      </c>
      <c r="F12">
        <f t="shared" si="0"/>
        <v>0.97299999999999998</v>
      </c>
      <c r="G12" s="4">
        <f t="shared" si="1"/>
        <v>22184.399999999998</v>
      </c>
      <c r="H12">
        <v>212</v>
      </c>
      <c r="I12">
        <v>0.69589999999999996</v>
      </c>
      <c r="J12">
        <v>80</v>
      </c>
      <c r="K12" s="11">
        <v>583</v>
      </c>
      <c r="L12">
        <v>503</v>
      </c>
      <c r="M12">
        <v>132</v>
      </c>
      <c r="N12">
        <v>0.30994035785288276</v>
      </c>
      <c r="O12" s="11">
        <v>0.69589999999999996</v>
      </c>
      <c r="V12">
        <v>628.75</v>
      </c>
      <c r="W12">
        <v>17.125</v>
      </c>
      <c r="X12">
        <v>-397.23907000252717</v>
      </c>
      <c r="Y12">
        <v>346.45405294414962</v>
      </c>
      <c r="Z12">
        <v>346.45405294414962</v>
      </c>
      <c r="AA12">
        <v>0.52378378201852827</v>
      </c>
      <c r="AB12">
        <v>0.43607751491053676</v>
      </c>
      <c r="AC12">
        <f t="shared" si="2"/>
        <v>55144.50019007743</v>
      </c>
      <c r="AD12" s="11">
        <f t="shared" si="14"/>
        <v>38601.150133054201</v>
      </c>
      <c r="AE12">
        <f t="shared" si="3"/>
        <v>22184.399999999998</v>
      </c>
      <c r="AF12">
        <f t="shared" si="4"/>
        <v>16416.750133054204</v>
      </c>
      <c r="AG12" s="12" t="s">
        <v>84</v>
      </c>
      <c r="AH12" s="60">
        <f t="shared" si="5"/>
        <v>1136.9163781596137</v>
      </c>
      <c r="AI12" s="60">
        <f t="shared" si="6"/>
        <v>-22336.916378159614</v>
      </c>
      <c r="AJ12" s="60">
        <f t="shared" si="7"/>
        <v>-5336.9163781596135</v>
      </c>
      <c r="AK12" s="61">
        <f t="shared" si="8"/>
        <v>-4336.9163781596135</v>
      </c>
      <c r="AL12" s="61">
        <f t="shared" si="9"/>
        <v>-7336.9163781596135</v>
      </c>
      <c r="AM12" s="61">
        <f t="shared" si="10"/>
        <v>-5920.1662451054108</v>
      </c>
      <c r="AN12" s="61">
        <f t="shared" si="11"/>
        <v>11079.833754894589</v>
      </c>
      <c r="AO12" s="61">
        <f t="shared" si="12"/>
        <v>12079.833754894589</v>
      </c>
      <c r="AP12" s="61">
        <f t="shared" si="13"/>
        <v>9079.8337548945892</v>
      </c>
    </row>
    <row r="13" spans="1:96" x14ac:dyDescent="0.3">
      <c r="A13" t="s">
        <v>104</v>
      </c>
      <c r="B13" t="s">
        <v>345</v>
      </c>
      <c r="C13" t="s">
        <v>404</v>
      </c>
      <c r="D13">
        <v>1</v>
      </c>
      <c r="E13">
        <v>1800</v>
      </c>
      <c r="F13">
        <f t="shared" si="0"/>
        <v>0.97299999999999998</v>
      </c>
      <c r="G13" s="4">
        <f t="shared" si="1"/>
        <v>21016.799999999999</v>
      </c>
      <c r="H13">
        <v>969</v>
      </c>
      <c r="I13">
        <v>0.1096</v>
      </c>
      <c r="J13">
        <v>239</v>
      </c>
      <c r="K13" s="11">
        <v>1431</v>
      </c>
      <c r="L13">
        <v>1192</v>
      </c>
      <c r="M13">
        <v>730</v>
      </c>
      <c r="N13">
        <v>0.58993288590604032</v>
      </c>
      <c r="O13" s="11">
        <v>0.1096</v>
      </c>
      <c r="V13">
        <v>1490</v>
      </c>
      <c r="W13">
        <v>90</v>
      </c>
      <c r="X13">
        <v>-941.36972453879207</v>
      </c>
      <c r="Y13">
        <v>845.72908769269657</v>
      </c>
      <c r="Z13">
        <v>845.72908769269657</v>
      </c>
      <c r="AA13">
        <v>0.50720072999509835</v>
      </c>
      <c r="AB13">
        <v>0.44920134228187919</v>
      </c>
      <c r="AC13">
        <f t="shared" si="2"/>
        <v>138664.46411041176</v>
      </c>
      <c r="AD13" s="11">
        <f t="shared" si="14"/>
        <v>97065.124877288225</v>
      </c>
      <c r="AE13">
        <f t="shared" si="3"/>
        <v>21016.799999999999</v>
      </c>
      <c r="AF13">
        <f t="shared" si="4"/>
        <v>76048.324877288222</v>
      </c>
      <c r="AG13" s="53">
        <v>1200</v>
      </c>
      <c r="AH13" s="60">
        <f t="shared" si="5"/>
        <v>1171.1320709491852</v>
      </c>
      <c r="AI13" s="60">
        <f t="shared" si="6"/>
        <v>-22371.132070949185</v>
      </c>
      <c r="AJ13" s="60">
        <f t="shared" si="7"/>
        <v>-5371.1320709491847</v>
      </c>
      <c r="AK13" s="61">
        <f t="shared" si="8"/>
        <v>-4371.1320709491847</v>
      </c>
      <c r="AL13" s="61">
        <f t="shared" si="9"/>
        <v>-7371.1320709491847</v>
      </c>
      <c r="AM13" s="61">
        <f t="shared" si="10"/>
        <v>53677.192806339037</v>
      </c>
      <c r="AN13" s="61">
        <f t="shared" si="11"/>
        <v>70677.192806339037</v>
      </c>
      <c r="AO13" s="61">
        <f t="shared" si="12"/>
        <v>71677.192806339037</v>
      </c>
      <c r="AP13" s="61">
        <f t="shared" si="13"/>
        <v>68677.192806339037</v>
      </c>
    </row>
    <row r="14" spans="1:96" x14ac:dyDescent="0.3">
      <c r="A14" t="s">
        <v>105</v>
      </c>
      <c r="B14" t="s">
        <v>345</v>
      </c>
      <c r="C14" t="s">
        <v>404</v>
      </c>
      <c r="D14">
        <v>2</v>
      </c>
      <c r="E14">
        <v>3200</v>
      </c>
      <c r="F14">
        <f t="shared" si="0"/>
        <v>0.97299999999999998</v>
      </c>
      <c r="G14" s="4">
        <f t="shared" si="1"/>
        <v>37363.199999999997</v>
      </c>
      <c r="H14">
        <v>885</v>
      </c>
      <c r="I14">
        <v>0.22470000000000001</v>
      </c>
      <c r="J14">
        <v>236</v>
      </c>
      <c r="K14" s="11">
        <v>1533</v>
      </c>
      <c r="L14">
        <v>1297</v>
      </c>
      <c r="M14">
        <v>649</v>
      </c>
      <c r="N14">
        <v>0.50030840400925214</v>
      </c>
      <c r="O14" s="11">
        <v>0.22470000000000001</v>
      </c>
      <c r="V14">
        <v>1621.25</v>
      </c>
      <c r="W14">
        <v>73.875</v>
      </c>
      <c r="X14">
        <v>-1024.2923932271924</v>
      </c>
      <c r="Y14">
        <v>908.20060967904988</v>
      </c>
      <c r="Z14">
        <v>908.20060967904988</v>
      </c>
      <c r="AA14">
        <v>0.51461872609347714</v>
      </c>
      <c r="AB14">
        <v>0.44333074016962221</v>
      </c>
      <c r="AC14">
        <f t="shared" si="2"/>
        <v>146961.13570670309</v>
      </c>
      <c r="AD14" s="11">
        <f t="shared" si="14"/>
        <v>102872.79499469216</v>
      </c>
      <c r="AE14">
        <f t="shared" si="3"/>
        <v>37363.199999999997</v>
      </c>
      <c r="AF14">
        <f t="shared" si="4"/>
        <v>65509.594994692161</v>
      </c>
      <c r="AG14" s="12" t="s">
        <v>85</v>
      </c>
      <c r="AH14" s="60">
        <f t="shared" si="5"/>
        <v>1155.8265725850865</v>
      </c>
      <c r="AI14" s="60">
        <f t="shared" si="6"/>
        <v>-22355.826572585087</v>
      </c>
      <c r="AJ14" s="60">
        <f t="shared" si="7"/>
        <v>-5355.826572585087</v>
      </c>
      <c r="AK14" s="61">
        <f t="shared" si="8"/>
        <v>-4355.826572585087</v>
      </c>
      <c r="AL14" s="61">
        <f t="shared" si="9"/>
        <v>-7355.826572585087</v>
      </c>
      <c r="AM14" s="61">
        <f t="shared" si="10"/>
        <v>43153.768422107074</v>
      </c>
      <c r="AN14" s="61">
        <f t="shared" si="11"/>
        <v>60153.768422107074</v>
      </c>
      <c r="AO14" s="61">
        <f t="shared" si="12"/>
        <v>61153.768422107074</v>
      </c>
      <c r="AP14" s="61">
        <f t="shared" si="13"/>
        <v>58153.768422107074</v>
      </c>
    </row>
    <row r="15" spans="1:96" x14ac:dyDescent="0.3">
      <c r="A15" t="s">
        <v>106</v>
      </c>
      <c r="B15" t="s">
        <v>346</v>
      </c>
      <c r="C15" t="s">
        <v>403</v>
      </c>
      <c r="D15">
        <v>1</v>
      </c>
      <c r="E15">
        <v>1000</v>
      </c>
      <c r="F15">
        <f t="shared" si="0"/>
        <v>0.97299999999999998</v>
      </c>
      <c r="G15" s="4">
        <f t="shared" si="1"/>
        <v>11676</v>
      </c>
      <c r="H15">
        <v>287</v>
      </c>
      <c r="I15">
        <v>0.21920000000000001</v>
      </c>
      <c r="J15">
        <v>138</v>
      </c>
      <c r="K15" s="11">
        <v>550</v>
      </c>
      <c r="L15">
        <v>412</v>
      </c>
      <c r="M15">
        <v>149</v>
      </c>
      <c r="N15">
        <v>0.38932038834951455</v>
      </c>
      <c r="O15" s="11">
        <v>0.21920000000000001</v>
      </c>
      <c r="V15">
        <v>515</v>
      </c>
      <c r="W15">
        <v>86.5</v>
      </c>
      <c r="X15">
        <v>-325.37275713924691</v>
      </c>
      <c r="Y15">
        <v>320.01206722264345</v>
      </c>
      <c r="Z15">
        <v>320.01206722264345</v>
      </c>
      <c r="AA15">
        <v>0.45342148975270574</v>
      </c>
      <c r="AB15">
        <v>0.49176223300970873</v>
      </c>
      <c r="AC15">
        <f t="shared" si="2"/>
        <v>57439.994800122957</v>
      </c>
      <c r="AD15" s="11">
        <f t="shared" si="14"/>
        <v>40207.996360086065</v>
      </c>
      <c r="AE15">
        <f t="shared" si="3"/>
        <v>11676</v>
      </c>
      <c r="AF15">
        <f t="shared" si="4"/>
        <v>28531.996360086065</v>
      </c>
      <c r="AG15" s="12" t="s">
        <v>86</v>
      </c>
      <c r="AH15" s="60">
        <f t="shared" si="5"/>
        <v>1282.0943932038836</v>
      </c>
      <c r="AI15" s="60">
        <f t="shared" si="6"/>
        <v>-22482.094393203883</v>
      </c>
      <c r="AJ15" s="60">
        <f t="shared" si="7"/>
        <v>-5482.0943932038836</v>
      </c>
      <c r="AK15" s="61">
        <f t="shared" si="8"/>
        <v>-4482.0943932038836</v>
      </c>
      <c r="AL15" s="61">
        <f t="shared" si="9"/>
        <v>-7482.0943932038836</v>
      </c>
      <c r="AM15" s="61">
        <f t="shared" si="10"/>
        <v>6049.901966882182</v>
      </c>
      <c r="AN15" s="61">
        <f t="shared" si="11"/>
        <v>23049.901966882182</v>
      </c>
      <c r="AO15" s="61">
        <f t="shared" si="12"/>
        <v>24049.901966882182</v>
      </c>
      <c r="AP15" s="61">
        <f t="shared" si="13"/>
        <v>21049.901966882182</v>
      </c>
    </row>
    <row r="16" spans="1:96" x14ac:dyDescent="0.3">
      <c r="A16" t="s">
        <v>107</v>
      </c>
      <c r="B16" t="s">
        <v>342</v>
      </c>
      <c r="C16" t="s">
        <v>404</v>
      </c>
      <c r="D16">
        <v>1</v>
      </c>
      <c r="E16">
        <v>1000</v>
      </c>
      <c r="F16">
        <f t="shared" si="0"/>
        <v>0.97299999999999998</v>
      </c>
      <c r="G16" s="4">
        <f t="shared" si="1"/>
        <v>11676</v>
      </c>
      <c r="H16">
        <v>206</v>
      </c>
      <c r="I16">
        <v>0.39179999999999998</v>
      </c>
      <c r="J16">
        <v>116</v>
      </c>
      <c r="K16" s="11">
        <v>296</v>
      </c>
      <c r="L16">
        <v>180</v>
      </c>
      <c r="M16">
        <v>90</v>
      </c>
      <c r="N16">
        <v>0.5</v>
      </c>
      <c r="O16" s="11">
        <v>0.39179999999999998</v>
      </c>
      <c r="V16">
        <v>225</v>
      </c>
      <c r="W16">
        <v>93.5</v>
      </c>
      <c r="X16">
        <v>-142.15314632297196</v>
      </c>
      <c r="Y16">
        <v>167.66546626231997</v>
      </c>
      <c r="Z16">
        <v>167.66546626231997</v>
      </c>
      <c r="AA16">
        <v>0.32962429449919983</v>
      </c>
      <c r="AB16">
        <v>0.58973533333333328</v>
      </c>
      <c r="AC16">
        <f t="shared" si="2"/>
        <v>36090.561116664772</v>
      </c>
      <c r="AD16" s="11">
        <f t="shared" si="14"/>
        <v>25263.392781665338</v>
      </c>
      <c r="AE16">
        <f t="shared" si="3"/>
        <v>11676</v>
      </c>
      <c r="AF16">
        <f t="shared" si="4"/>
        <v>13587.392781665338</v>
      </c>
      <c r="AG16" s="53">
        <v>0</v>
      </c>
      <c r="AH16" s="60">
        <f t="shared" si="5"/>
        <v>1537.5242619047619</v>
      </c>
      <c r="AI16" s="60">
        <f t="shared" si="6"/>
        <v>-22737.52426190476</v>
      </c>
      <c r="AJ16" s="60">
        <f t="shared" si="7"/>
        <v>-5737.5242619047622</v>
      </c>
      <c r="AK16" s="61">
        <f t="shared" si="8"/>
        <v>-4737.5242619047622</v>
      </c>
      <c r="AL16" s="61">
        <f t="shared" si="9"/>
        <v>-7737.5242619047622</v>
      </c>
      <c r="AM16" s="61">
        <f t="shared" si="10"/>
        <v>-9150.1314802394227</v>
      </c>
      <c r="AN16" s="61">
        <f t="shared" si="11"/>
        <v>7849.8685197605755</v>
      </c>
      <c r="AO16" s="61">
        <f t="shared" si="12"/>
        <v>8849.8685197605755</v>
      </c>
      <c r="AP16" s="61">
        <f t="shared" si="13"/>
        <v>5849.8685197605755</v>
      </c>
    </row>
    <row r="17" spans="1:42" x14ac:dyDescent="0.3">
      <c r="A17" t="s">
        <v>108</v>
      </c>
      <c r="B17" t="s">
        <v>346</v>
      </c>
      <c r="C17" t="s">
        <v>403</v>
      </c>
      <c r="D17">
        <v>2</v>
      </c>
      <c r="E17">
        <v>1300</v>
      </c>
      <c r="F17">
        <f t="shared" si="0"/>
        <v>0.97299999999999998</v>
      </c>
      <c r="G17" s="4">
        <f t="shared" si="1"/>
        <v>15178.8</v>
      </c>
      <c r="H17">
        <v>462</v>
      </c>
      <c r="I17">
        <v>0.53700000000000003</v>
      </c>
      <c r="J17">
        <v>175</v>
      </c>
      <c r="K17" s="11">
        <v>917</v>
      </c>
      <c r="L17">
        <v>742</v>
      </c>
      <c r="M17">
        <v>287</v>
      </c>
      <c r="N17">
        <v>0.40943396226415096</v>
      </c>
      <c r="O17" s="11">
        <v>0.53700000000000003</v>
      </c>
      <c r="V17">
        <v>927.5</v>
      </c>
      <c r="W17">
        <v>82.25</v>
      </c>
      <c r="X17">
        <v>-585.98685873136219</v>
      </c>
      <c r="Y17">
        <v>539.56542203689673</v>
      </c>
      <c r="Z17">
        <v>539.56542203689673</v>
      </c>
      <c r="AA17">
        <v>0.49306244963546819</v>
      </c>
      <c r="AB17">
        <v>0.46039037735849048</v>
      </c>
      <c r="AC17">
        <f t="shared" si="2"/>
        <v>90669.915815323431</v>
      </c>
      <c r="AD17" s="11">
        <f t="shared" si="14"/>
        <v>63468.941070726396</v>
      </c>
      <c r="AE17">
        <f t="shared" si="3"/>
        <v>15178.8</v>
      </c>
      <c r="AF17">
        <f t="shared" si="4"/>
        <v>48290.1410707264</v>
      </c>
      <c r="AG17" s="12" t="s">
        <v>87</v>
      </c>
      <c r="AH17" s="60">
        <f t="shared" si="5"/>
        <v>1200.3034838274932</v>
      </c>
      <c r="AI17" s="60">
        <f t="shared" si="6"/>
        <v>-22400.303483827494</v>
      </c>
      <c r="AJ17" s="60">
        <f t="shared" si="7"/>
        <v>-5400.3034838274934</v>
      </c>
      <c r="AK17" s="61">
        <f t="shared" si="8"/>
        <v>-4400.3034838274934</v>
      </c>
      <c r="AL17" s="61">
        <f t="shared" si="9"/>
        <v>-7400.3034838274934</v>
      </c>
      <c r="AM17" s="61">
        <f t="shared" si="10"/>
        <v>25889.837586898906</v>
      </c>
      <c r="AN17" s="61">
        <f t="shared" si="11"/>
        <v>42889.83758689891</v>
      </c>
      <c r="AO17" s="61">
        <f t="shared" si="12"/>
        <v>43889.83758689891</v>
      </c>
      <c r="AP17" s="61">
        <f t="shared" si="13"/>
        <v>40889.83758689891</v>
      </c>
    </row>
    <row r="18" spans="1:42" x14ac:dyDescent="0.3">
      <c r="A18" t="s">
        <v>109</v>
      </c>
      <c r="B18" t="s">
        <v>346</v>
      </c>
      <c r="C18" t="s">
        <v>404</v>
      </c>
      <c r="D18">
        <v>1</v>
      </c>
      <c r="E18">
        <v>1200</v>
      </c>
      <c r="F18">
        <f t="shared" si="0"/>
        <v>0.97299999999999998</v>
      </c>
      <c r="G18" s="4">
        <f t="shared" si="1"/>
        <v>14011.199999999999</v>
      </c>
      <c r="H18">
        <v>389</v>
      </c>
      <c r="I18">
        <v>0.51229999999999998</v>
      </c>
      <c r="J18">
        <v>130</v>
      </c>
      <c r="K18" s="11">
        <v>821</v>
      </c>
      <c r="L18">
        <v>691</v>
      </c>
      <c r="M18">
        <v>259</v>
      </c>
      <c r="N18">
        <v>0.39985528219971056</v>
      </c>
      <c r="O18" s="11">
        <v>0.51229999999999998</v>
      </c>
      <c r="V18">
        <v>863.75</v>
      </c>
      <c r="W18">
        <v>43.625</v>
      </c>
      <c r="X18">
        <v>-545.71013393985345</v>
      </c>
      <c r="Y18">
        <v>485.99353992923938</v>
      </c>
      <c r="Z18">
        <v>485.99353992923938</v>
      </c>
      <c r="AA18">
        <v>0.51214881612647101</v>
      </c>
      <c r="AB18">
        <v>0.44528542691751088</v>
      </c>
      <c r="AC18">
        <f t="shared" si="2"/>
        <v>78988.131930888456</v>
      </c>
      <c r="AD18" s="11">
        <f t="shared" si="14"/>
        <v>55291.692351621918</v>
      </c>
      <c r="AE18">
        <f t="shared" si="3"/>
        <v>14011.199999999999</v>
      </c>
      <c r="AF18">
        <f t="shared" si="4"/>
        <v>41280.492351621921</v>
      </c>
      <c r="AG18" s="55">
        <v>3000</v>
      </c>
      <c r="AH18" s="60">
        <f t="shared" si="5"/>
        <v>1160.9227201777965</v>
      </c>
      <c r="AI18" s="60">
        <f t="shared" si="6"/>
        <v>-22360.922720177798</v>
      </c>
      <c r="AJ18" s="60">
        <f t="shared" si="7"/>
        <v>-5360.9227201777967</v>
      </c>
      <c r="AK18" s="61">
        <f t="shared" si="8"/>
        <v>-4360.9227201777967</v>
      </c>
      <c r="AL18" s="61">
        <f t="shared" si="9"/>
        <v>-7360.9227201777967</v>
      </c>
      <c r="AM18" s="61">
        <f t="shared" si="10"/>
        <v>18919.569631444123</v>
      </c>
      <c r="AN18" s="61">
        <f t="shared" si="11"/>
        <v>35919.569631444123</v>
      </c>
      <c r="AO18" s="61">
        <f t="shared" si="12"/>
        <v>36919.569631444123</v>
      </c>
      <c r="AP18" s="61">
        <f t="shared" si="13"/>
        <v>33919.569631444123</v>
      </c>
    </row>
    <row r="19" spans="1:42" x14ac:dyDescent="0.3">
      <c r="A19" t="s">
        <v>110</v>
      </c>
      <c r="B19" t="s">
        <v>346</v>
      </c>
      <c r="C19" t="s">
        <v>404</v>
      </c>
      <c r="D19">
        <v>2</v>
      </c>
      <c r="E19">
        <v>1600</v>
      </c>
      <c r="F19">
        <f t="shared" si="0"/>
        <v>0.97299999999999998</v>
      </c>
      <c r="G19" s="4">
        <f t="shared" si="1"/>
        <v>18681.599999999999</v>
      </c>
      <c r="H19">
        <v>678</v>
      </c>
      <c r="I19">
        <v>0.36159999999999998</v>
      </c>
      <c r="J19">
        <v>241</v>
      </c>
      <c r="K19" s="11">
        <v>866</v>
      </c>
      <c r="L19">
        <v>625</v>
      </c>
      <c r="M19">
        <v>437</v>
      </c>
      <c r="N19">
        <v>0.65936000000000006</v>
      </c>
      <c r="O19" s="11">
        <v>0.36159999999999998</v>
      </c>
      <c r="V19">
        <v>781.25</v>
      </c>
      <c r="W19">
        <v>162.875</v>
      </c>
      <c r="X19">
        <v>-493.58731362143038</v>
      </c>
      <c r="Y19">
        <v>501.28286896638872</v>
      </c>
      <c r="Z19">
        <v>501.28286896638872</v>
      </c>
      <c r="AA19">
        <v>0.43316207227697756</v>
      </c>
      <c r="AB19">
        <v>0.50779553599999994</v>
      </c>
      <c r="AC19">
        <f t="shared" si="2"/>
        <v>92910.459144057866</v>
      </c>
      <c r="AD19" s="11">
        <f t="shared" si="14"/>
        <v>65037.321400840505</v>
      </c>
      <c r="AE19">
        <f t="shared" si="3"/>
        <v>18681.599999999999</v>
      </c>
      <c r="AF19">
        <f t="shared" si="4"/>
        <v>46355.721400840506</v>
      </c>
      <c r="AG19" s="52"/>
      <c r="AH19" s="60">
        <f t="shared" si="5"/>
        <v>1323.8955045714285</v>
      </c>
      <c r="AI19" s="60">
        <f t="shared" si="6"/>
        <v>-22523.895504571428</v>
      </c>
      <c r="AJ19" s="60">
        <f t="shared" si="7"/>
        <v>-5523.8955045714283</v>
      </c>
      <c r="AK19" s="61">
        <f t="shared" si="8"/>
        <v>-4523.8955045714283</v>
      </c>
      <c r="AL19" s="61">
        <f t="shared" si="9"/>
        <v>-7523.8955045714283</v>
      </c>
      <c r="AM19" s="61">
        <f t="shared" si="10"/>
        <v>23831.825896269078</v>
      </c>
      <c r="AN19" s="61">
        <f t="shared" si="11"/>
        <v>40831.825896269074</v>
      </c>
      <c r="AO19" s="61">
        <f t="shared" si="12"/>
        <v>41831.825896269074</v>
      </c>
      <c r="AP19" s="61">
        <f t="shared" si="13"/>
        <v>38831.825896269074</v>
      </c>
    </row>
    <row r="20" spans="1:42" x14ac:dyDescent="0.3">
      <c r="A20" t="s">
        <v>111</v>
      </c>
      <c r="B20" t="s">
        <v>347</v>
      </c>
      <c r="C20" t="s">
        <v>403</v>
      </c>
      <c r="D20">
        <v>1</v>
      </c>
      <c r="E20">
        <v>800</v>
      </c>
      <c r="F20">
        <f t="shared" si="0"/>
        <v>0.97299999999999998</v>
      </c>
      <c r="G20" s="4">
        <f t="shared" si="1"/>
        <v>9340.7999999999993</v>
      </c>
      <c r="H20">
        <v>163</v>
      </c>
      <c r="I20">
        <v>0.84379999999999999</v>
      </c>
      <c r="J20">
        <v>134</v>
      </c>
      <c r="K20" s="11">
        <v>288</v>
      </c>
      <c r="L20">
        <v>154</v>
      </c>
      <c r="M20">
        <v>29</v>
      </c>
      <c r="N20">
        <v>0.25064935064935068</v>
      </c>
      <c r="O20" s="11">
        <v>0.84379999999999999</v>
      </c>
      <c r="V20">
        <v>192.5</v>
      </c>
      <c r="W20">
        <v>114.75</v>
      </c>
      <c r="X20">
        <v>-121.61991407632044</v>
      </c>
      <c r="Y20">
        <v>160.82489891331815</v>
      </c>
      <c r="Z20">
        <v>160.82489891331815</v>
      </c>
      <c r="AA20">
        <v>0.23935012422502935</v>
      </c>
      <c r="AB20">
        <v>0.66117831168831176</v>
      </c>
      <c r="AC20">
        <f t="shared" si="2"/>
        <v>38811.886326447151</v>
      </c>
      <c r="AD20" s="11">
        <f t="shared" si="14"/>
        <v>27168.320428513005</v>
      </c>
      <c r="AE20">
        <f t="shared" si="3"/>
        <v>9340.7999999999993</v>
      </c>
      <c r="AF20">
        <f t="shared" si="4"/>
        <v>17827.520428513006</v>
      </c>
      <c r="AG20" s="16" t="s">
        <v>88</v>
      </c>
      <c r="AH20" s="60">
        <f t="shared" si="5"/>
        <v>1723.7863126159557</v>
      </c>
      <c r="AI20" s="60">
        <f t="shared" si="6"/>
        <v>-22923.786312615957</v>
      </c>
      <c r="AJ20" s="60">
        <f t="shared" si="7"/>
        <v>-5923.7863126159555</v>
      </c>
      <c r="AK20" s="61">
        <f t="shared" si="8"/>
        <v>-4923.7863126159555</v>
      </c>
      <c r="AL20" s="61">
        <f t="shared" si="9"/>
        <v>-7923.7863126159555</v>
      </c>
      <c r="AM20" s="61">
        <f t="shared" si="10"/>
        <v>-5096.2658841029515</v>
      </c>
      <c r="AN20" s="61">
        <f t="shared" si="11"/>
        <v>11903.73411589705</v>
      </c>
      <c r="AO20" s="61">
        <f t="shared" si="12"/>
        <v>12903.73411589705</v>
      </c>
      <c r="AP20" s="61">
        <f t="shared" si="13"/>
        <v>9903.7341158970503</v>
      </c>
    </row>
    <row r="21" spans="1:42" x14ac:dyDescent="0.3">
      <c r="A21" t="s">
        <v>112</v>
      </c>
      <c r="B21" t="s">
        <v>347</v>
      </c>
      <c r="C21" t="s">
        <v>403</v>
      </c>
      <c r="D21">
        <v>2</v>
      </c>
      <c r="E21">
        <v>1200</v>
      </c>
      <c r="F21">
        <f t="shared" si="0"/>
        <v>0.97299999999999998</v>
      </c>
      <c r="G21" s="4">
        <f t="shared" si="1"/>
        <v>14011.199999999999</v>
      </c>
      <c r="H21">
        <v>374</v>
      </c>
      <c r="I21">
        <v>0.91510000000000002</v>
      </c>
      <c r="J21">
        <v>234</v>
      </c>
      <c r="K21" s="11">
        <v>794</v>
      </c>
      <c r="L21">
        <v>560</v>
      </c>
      <c r="M21">
        <v>140</v>
      </c>
      <c r="N21">
        <v>0.30000000000000004</v>
      </c>
      <c r="O21" s="11">
        <v>0.91510000000000002</v>
      </c>
      <c r="V21">
        <v>700</v>
      </c>
      <c r="W21">
        <v>164</v>
      </c>
      <c r="X21">
        <v>-442.25423300480162</v>
      </c>
      <c r="Y21">
        <v>458.18145059388422</v>
      </c>
      <c r="Z21">
        <v>458.18145059388422</v>
      </c>
      <c r="AA21">
        <v>0.42025921513412029</v>
      </c>
      <c r="AB21">
        <v>0.51800685714285721</v>
      </c>
      <c r="AC21">
        <f t="shared" si="2"/>
        <v>86629.513626502041</v>
      </c>
      <c r="AD21" s="11">
        <f t="shared" si="14"/>
        <v>60640.659538551423</v>
      </c>
      <c r="AE21">
        <f t="shared" si="3"/>
        <v>14011.199999999999</v>
      </c>
      <c r="AF21">
        <f t="shared" si="4"/>
        <v>46629.459538551426</v>
      </c>
      <c r="AG21" s="53">
        <v>50</v>
      </c>
      <c r="AH21" s="60">
        <f t="shared" si="5"/>
        <v>1350.5178775510205</v>
      </c>
      <c r="AI21" s="60">
        <f t="shared" si="6"/>
        <v>-22550.517877551021</v>
      </c>
      <c r="AJ21" s="60">
        <f t="shared" si="7"/>
        <v>-5550.5178775510203</v>
      </c>
      <c r="AK21" s="61">
        <f t="shared" si="8"/>
        <v>-4550.5178775510203</v>
      </c>
      <c r="AL21" s="61">
        <f t="shared" si="9"/>
        <v>-7550.5178775510203</v>
      </c>
      <c r="AM21" s="61">
        <f t="shared" si="10"/>
        <v>24078.941661000405</v>
      </c>
      <c r="AN21" s="61">
        <f t="shared" si="11"/>
        <v>41078.941661000405</v>
      </c>
      <c r="AO21" s="61">
        <f t="shared" si="12"/>
        <v>42078.941661000405</v>
      </c>
      <c r="AP21" s="61">
        <f t="shared" si="13"/>
        <v>39078.941661000405</v>
      </c>
    </row>
    <row r="22" spans="1:42" x14ac:dyDescent="0.3">
      <c r="A22" t="s">
        <v>113</v>
      </c>
      <c r="B22" t="s">
        <v>347</v>
      </c>
      <c r="C22" t="s">
        <v>404</v>
      </c>
      <c r="D22">
        <v>1</v>
      </c>
      <c r="E22">
        <v>900</v>
      </c>
      <c r="F22">
        <f t="shared" si="0"/>
        <v>0.97299999999999998</v>
      </c>
      <c r="G22" s="4">
        <f t="shared" si="1"/>
        <v>10508.4</v>
      </c>
      <c r="H22">
        <v>444</v>
      </c>
      <c r="I22">
        <v>0.43009999999999998</v>
      </c>
      <c r="J22">
        <v>252</v>
      </c>
      <c r="K22" s="11">
        <v>547</v>
      </c>
      <c r="L22">
        <v>295</v>
      </c>
      <c r="M22">
        <v>192</v>
      </c>
      <c r="N22">
        <v>0.62067796610169501</v>
      </c>
      <c r="O22" s="11">
        <v>0.43009999999999998</v>
      </c>
      <c r="V22">
        <v>368.75</v>
      </c>
      <c r="W22">
        <v>215.125</v>
      </c>
      <c r="X22">
        <v>-232.97321202931514</v>
      </c>
      <c r="Y22">
        <v>305.72951415213544</v>
      </c>
      <c r="Z22">
        <v>305.72951415213544</v>
      </c>
      <c r="AA22">
        <v>0.24570715702274018</v>
      </c>
      <c r="AB22">
        <v>0.65614735593220341</v>
      </c>
      <c r="AC22">
        <f t="shared" si="2"/>
        <v>73220.318504596711</v>
      </c>
      <c r="AD22" s="11">
        <f t="shared" si="14"/>
        <v>51254.222953217693</v>
      </c>
      <c r="AE22">
        <f t="shared" si="3"/>
        <v>10508.4</v>
      </c>
      <c r="AF22">
        <f t="shared" si="4"/>
        <v>40745.822953217692</v>
      </c>
      <c r="AG22" s="4" t="s">
        <v>89</v>
      </c>
      <c r="AH22" s="60">
        <f t="shared" si="5"/>
        <v>1710.6698922518162</v>
      </c>
      <c r="AI22" s="60">
        <f t="shared" si="6"/>
        <v>-22910.669892251815</v>
      </c>
      <c r="AJ22" s="60">
        <f t="shared" si="7"/>
        <v>-5910.6698922518162</v>
      </c>
      <c r="AK22" s="61">
        <f t="shared" si="8"/>
        <v>-4910.6698922518162</v>
      </c>
      <c r="AL22" s="61">
        <f t="shared" si="9"/>
        <v>-7910.6698922518162</v>
      </c>
      <c r="AM22" s="61">
        <f t="shared" si="10"/>
        <v>17835.153060965877</v>
      </c>
      <c r="AN22" s="61">
        <f t="shared" si="11"/>
        <v>34835.153060965873</v>
      </c>
      <c r="AO22" s="61">
        <f t="shared" si="12"/>
        <v>35835.153060965873</v>
      </c>
      <c r="AP22" s="61">
        <f t="shared" si="13"/>
        <v>32835.153060965873</v>
      </c>
    </row>
    <row r="23" spans="1:42" x14ac:dyDescent="0.3">
      <c r="A23" t="s">
        <v>114</v>
      </c>
      <c r="B23" t="s">
        <v>347</v>
      </c>
      <c r="C23" t="s">
        <v>404</v>
      </c>
      <c r="D23">
        <v>2</v>
      </c>
      <c r="E23">
        <v>1100</v>
      </c>
      <c r="F23">
        <f t="shared" si="0"/>
        <v>0.97299999999999998</v>
      </c>
      <c r="G23" s="4">
        <f t="shared" si="1"/>
        <v>12843.6</v>
      </c>
      <c r="H23">
        <v>426</v>
      </c>
      <c r="I23">
        <v>0.48220000000000002</v>
      </c>
      <c r="J23">
        <v>246</v>
      </c>
      <c r="K23" s="11">
        <v>616</v>
      </c>
      <c r="L23">
        <v>370</v>
      </c>
      <c r="M23">
        <v>180</v>
      </c>
      <c r="N23">
        <v>0.48918918918918919</v>
      </c>
      <c r="O23" s="11">
        <v>0.48220000000000002</v>
      </c>
      <c r="V23">
        <v>462.5</v>
      </c>
      <c r="W23">
        <v>199.75</v>
      </c>
      <c r="X23">
        <v>-292.20368966388679</v>
      </c>
      <c r="Y23">
        <v>348.42345842810215</v>
      </c>
      <c r="Z23">
        <v>348.42345842810215</v>
      </c>
      <c r="AA23">
        <v>0.32145612633103166</v>
      </c>
      <c r="AB23">
        <v>0.59619962162162166</v>
      </c>
      <c r="AC23">
        <f t="shared" si="2"/>
        <v>75821.425938809931</v>
      </c>
      <c r="AD23" s="11">
        <f t="shared" si="14"/>
        <v>53074.998157166949</v>
      </c>
      <c r="AE23">
        <f t="shared" si="3"/>
        <v>12843.6</v>
      </c>
      <c r="AF23">
        <f t="shared" si="4"/>
        <v>40231.39815716695</v>
      </c>
      <c r="AG23" s="30">
        <v>7</v>
      </c>
      <c r="AH23" s="60">
        <f t="shared" si="5"/>
        <v>1554.3775849420852</v>
      </c>
      <c r="AI23" s="60">
        <f t="shared" si="6"/>
        <v>-22754.377584942085</v>
      </c>
      <c r="AJ23" s="60">
        <f t="shared" si="7"/>
        <v>-5754.3775849420854</v>
      </c>
      <c r="AK23" s="61">
        <f t="shared" si="8"/>
        <v>-4754.3775849420854</v>
      </c>
      <c r="AL23" s="61">
        <f t="shared" si="9"/>
        <v>-7754.3775849420854</v>
      </c>
      <c r="AM23" s="61">
        <f t="shared" si="10"/>
        <v>17477.020572224865</v>
      </c>
      <c r="AN23" s="61">
        <f t="shared" si="11"/>
        <v>34477.020572224865</v>
      </c>
      <c r="AO23" s="61">
        <f t="shared" si="12"/>
        <v>35477.020572224865</v>
      </c>
      <c r="AP23" s="61">
        <f t="shared" si="13"/>
        <v>32477.020572224865</v>
      </c>
    </row>
    <row r="24" spans="1:42" x14ac:dyDescent="0.3">
      <c r="A24" t="s">
        <v>115</v>
      </c>
      <c r="B24" t="s">
        <v>348</v>
      </c>
      <c r="C24" t="s">
        <v>403</v>
      </c>
      <c r="D24">
        <v>1</v>
      </c>
      <c r="E24">
        <v>1000</v>
      </c>
      <c r="F24">
        <f t="shared" si="0"/>
        <v>0.97299999999999998</v>
      </c>
      <c r="G24" s="4">
        <f t="shared" si="1"/>
        <v>11676</v>
      </c>
      <c r="H24">
        <v>332</v>
      </c>
      <c r="I24">
        <v>0.4904</v>
      </c>
      <c r="J24">
        <v>171</v>
      </c>
      <c r="K24" s="11">
        <v>457</v>
      </c>
      <c r="L24">
        <v>286</v>
      </c>
      <c r="M24">
        <v>161</v>
      </c>
      <c r="N24">
        <v>0.55034965034965044</v>
      </c>
      <c r="O24" s="11">
        <v>0.4904</v>
      </c>
      <c r="V24">
        <v>357.5</v>
      </c>
      <c r="W24">
        <v>135.25</v>
      </c>
      <c r="X24">
        <v>-225.86555471316655</v>
      </c>
      <c r="Y24">
        <v>259.74624083901949</v>
      </c>
      <c r="Z24">
        <v>259.74624083901949</v>
      </c>
      <c r="AA24">
        <v>0.34824123311613842</v>
      </c>
      <c r="AB24">
        <v>0.57500188811188813</v>
      </c>
      <c r="AC24">
        <f t="shared" si="2"/>
        <v>54514.421303026516</v>
      </c>
      <c r="AD24" s="11">
        <f t="shared" si="14"/>
        <v>38160.094912118562</v>
      </c>
      <c r="AE24">
        <f t="shared" si="3"/>
        <v>11676</v>
      </c>
      <c r="AF24">
        <f t="shared" si="4"/>
        <v>26484.094912118562</v>
      </c>
      <c r="AG24" s="3"/>
      <c r="AH24" s="60">
        <f t="shared" si="5"/>
        <v>1499.1120654345655</v>
      </c>
      <c r="AI24" s="60">
        <f t="shared" si="6"/>
        <v>-22699.112065434565</v>
      </c>
      <c r="AJ24" s="60">
        <f t="shared" si="7"/>
        <v>-5699.112065434565</v>
      </c>
      <c r="AK24" s="61">
        <f t="shared" si="8"/>
        <v>-4699.112065434565</v>
      </c>
      <c r="AL24" s="61">
        <f t="shared" si="9"/>
        <v>-7699.112065434565</v>
      </c>
      <c r="AM24" s="61">
        <f t="shared" si="10"/>
        <v>3784.9828466839972</v>
      </c>
      <c r="AN24" s="61">
        <f t="shared" si="11"/>
        <v>20784.982846683997</v>
      </c>
      <c r="AO24" s="61">
        <f t="shared" si="12"/>
        <v>21784.982846683997</v>
      </c>
      <c r="AP24" s="61">
        <f t="shared" si="13"/>
        <v>18784.982846683997</v>
      </c>
    </row>
    <row r="25" spans="1:42" x14ac:dyDescent="0.3">
      <c r="A25" t="s">
        <v>116</v>
      </c>
      <c r="B25" t="s">
        <v>348</v>
      </c>
      <c r="C25" t="s">
        <v>403</v>
      </c>
      <c r="D25">
        <v>2</v>
      </c>
      <c r="E25">
        <v>1400</v>
      </c>
      <c r="F25">
        <f t="shared" si="0"/>
        <v>0.97299999999999998</v>
      </c>
      <c r="G25" s="4">
        <f t="shared" si="1"/>
        <v>16346.4</v>
      </c>
      <c r="H25">
        <v>430</v>
      </c>
      <c r="I25">
        <v>0.52329999999999999</v>
      </c>
      <c r="J25">
        <v>262</v>
      </c>
      <c r="K25" s="11">
        <v>567</v>
      </c>
      <c r="L25">
        <v>305</v>
      </c>
      <c r="M25">
        <v>168</v>
      </c>
      <c r="N25">
        <v>0.54065573770491804</v>
      </c>
      <c r="O25" s="11">
        <v>0.52329999999999999</v>
      </c>
      <c r="V25">
        <v>381.25</v>
      </c>
      <c r="W25">
        <v>223.875</v>
      </c>
      <c r="X25">
        <v>-240.87060904725803</v>
      </c>
      <c r="Y25">
        <v>316.82204005559771</v>
      </c>
      <c r="Z25">
        <v>316.82204005559771</v>
      </c>
      <c r="AA25">
        <v>0.24379551489992843</v>
      </c>
      <c r="AB25">
        <v>0.65766022950819669</v>
      </c>
      <c r="AC25">
        <f t="shared" si="2"/>
        <v>76051.858285320108</v>
      </c>
      <c r="AD25" s="11">
        <f t="shared" si="14"/>
        <v>53236.300799724071</v>
      </c>
      <c r="AE25">
        <f t="shared" si="3"/>
        <v>16346.4</v>
      </c>
      <c r="AF25">
        <f t="shared" si="4"/>
        <v>36889.90079972407</v>
      </c>
      <c r="AG25" s="16" t="s">
        <v>90</v>
      </c>
      <c r="AH25" s="60">
        <f t="shared" si="5"/>
        <v>1714.6141697892272</v>
      </c>
      <c r="AI25" s="60">
        <f t="shared" si="6"/>
        <v>-22914.614169789227</v>
      </c>
      <c r="AJ25" s="60">
        <f t="shared" si="7"/>
        <v>-5914.6141697892272</v>
      </c>
      <c r="AK25" s="61">
        <f t="shared" si="8"/>
        <v>-4914.6141697892272</v>
      </c>
      <c r="AL25" s="61">
        <f t="shared" si="9"/>
        <v>-7914.6141697892272</v>
      </c>
      <c r="AM25" s="61">
        <f t="shared" si="10"/>
        <v>13975.286629934842</v>
      </c>
      <c r="AN25" s="61">
        <f t="shared" si="11"/>
        <v>30975.286629934842</v>
      </c>
      <c r="AO25" s="61">
        <f t="shared" si="12"/>
        <v>31975.286629934842</v>
      </c>
      <c r="AP25" s="61">
        <f t="shared" si="13"/>
        <v>28975.286629934842</v>
      </c>
    </row>
    <row r="26" spans="1:42" x14ac:dyDescent="0.3">
      <c r="A26" t="s">
        <v>117</v>
      </c>
      <c r="B26" t="s">
        <v>348</v>
      </c>
      <c r="C26" t="s">
        <v>404</v>
      </c>
      <c r="D26">
        <v>1</v>
      </c>
      <c r="E26">
        <v>1500</v>
      </c>
      <c r="F26">
        <f t="shared" si="0"/>
        <v>0.97299999999999998</v>
      </c>
      <c r="G26" s="4">
        <f t="shared" si="1"/>
        <v>17514</v>
      </c>
      <c r="H26">
        <v>662</v>
      </c>
      <c r="I26">
        <v>0.44929999999999998</v>
      </c>
      <c r="J26">
        <v>229</v>
      </c>
      <c r="K26" s="11">
        <v>859</v>
      </c>
      <c r="L26">
        <v>630</v>
      </c>
      <c r="M26">
        <v>433</v>
      </c>
      <c r="N26">
        <v>0.64984126984126989</v>
      </c>
      <c r="O26" s="11">
        <v>0.44929999999999998</v>
      </c>
      <c r="V26">
        <v>787.5</v>
      </c>
      <c r="W26">
        <v>150.25</v>
      </c>
      <c r="X26">
        <v>-497.53601213040184</v>
      </c>
      <c r="Y26">
        <v>498.32913191811986</v>
      </c>
      <c r="Z26">
        <v>498.32913191811986</v>
      </c>
      <c r="AA26">
        <v>0.44200524688015219</v>
      </c>
      <c r="AB26">
        <v>0.50079704761904753</v>
      </c>
      <c r="AC26">
        <f t="shared" si="2"/>
        <v>91090.041672612409</v>
      </c>
      <c r="AD26" s="11">
        <f t="shared" si="14"/>
        <v>63763.029170828682</v>
      </c>
      <c r="AE26">
        <f t="shared" si="3"/>
        <v>17514</v>
      </c>
      <c r="AF26">
        <f t="shared" si="4"/>
        <v>46249.029170828682</v>
      </c>
      <c r="AG26" s="56">
        <v>0.3</v>
      </c>
      <c r="AH26" s="60">
        <f t="shared" si="5"/>
        <v>1305.6494455782313</v>
      </c>
      <c r="AI26" s="60">
        <f t="shared" si="6"/>
        <v>-22505.64944557823</v>
      </c>
      <c r="AJ26" s="60">
        <f t="shared" si="7"/>
        <v>-5505.6494455782313</v>
      </c>
      <c r="AK26" s="61">
        <f t="shared" si="8"/>
        <v>-4505.6494455782313</v>
      </c>
      <c r="AL26" s="61">
        <f t="shared" si="9"/>
        <v>-7505.6494455782313</v>
      </c>
      <c r="AM26" s="61">
        <f t="shared" si="10"/>
        <v>23743.379725250452</v>
      </c>
      <c r="AN26" s="61">
        <f t="shared" si="11"/>
        <v>40743.379725250452</v>
      </c>
      <c r="AO26" s="61">
        <f t="shared" si="12"/>
        <v>41743.379725250452</v>
      </c>
      <c r="AP26" s="61">
        <f t="shared" si="13"/>
        <v>38743.379725250452</v>
      </c>
    </row>
    <row r="27" spans="1:42" x14ac:dyDescent="0.3">
      <c r="A27" t="s">
        <v>118</v>
      </c>
      <c r="B27" t="s">
        <v>342</v>
      </c>
      <c r="C27" t="s">
        <v>404</v>
      </c>
      <c r="D27">
        <v>2</v>
      </c>
      <c r="E27">
        <v>1300</v>
      </c>
      <c r="F27">
        <f t="shared" si="0"/>
        <v>0.97299999999999998</v>
      </c>
      <c r="G27" s="4">
        <f t="shared" si="1"/>
        <v>15178.8</v>
      </c>
      <c r="H27">
        <v>186</v>
      </c>
      <c r="I27">
        <v>0.6603</v>
      </c>
      <c r="J27">
        <v>136</v>
      </c>
      <c r="K27" s="11">
        <v>336</v>
      </c>
      <c r="L27">
        <v>200</v>
      </c>
      <c r="M27">
        <v>50</v>
      </c>
      <c r="N27">
        <v>0.30000000000000004</v>
      </c>
      <c r="O27" s="11">
        <v>0.6603</v>
      </c>
      <c r="V27">
        <v>250</v>
      </c>
      <c r="W27">
        <v>111</v>
      </c>
      <c r="X27">
        <v>-157.94794035885772</v>
      </c>
      <c r="Y27">
        <v>189.8505180692444</v>
      </c>
      <c r="Z27">
        <v>189.8505180692444</v>
      </c>
      <c r="AA27">
        <v>0.31540207227697759</v>
      </c>
      <c r="AB27">
        <v>0.60099079999999994</v>
      </c>
      <c r="AC27">
        <f t="shared" si="2"/>
        <v>41645.921378220119</v>
      </c>
      <c r="AD27" s="11">
        <f t="shared" si="14"/>
        <v>29152.144964754079</v>
      </c>
      <c r="AE27">
        <f t="shared" si="3"/>
        <v>15178.8</v>
      </c>
      <c r="AF27">
        <f t="shared" si="4"/>
        <v>13973.34496475408</v>
      </c>
      <c r="AG27" s="3"/>
      <c r="AH27" s="60">
        <f t="shared" si="5"/>
        <v>1566.8688714285713</v>
      </c>
      <c r="AI27" s="60">
        <f t="shared" si="6"/>
        <v>-22766.868871428571</v>
      </c>
      <c r="AJ27" s="60">
        <f t="shared" si="7"/>
        <v>-5766.8688714285709</v>
      </c>
      <c r="AK27" s="61">
        <f t="shared" si="8"/>
        <v>-4766.8688714285709</v>
      </c>
      <c r="AL27" s="61">
        <f t="shared" si="9"/>
        <v>-7766.8688714285709</v>
      </c>
      <c r="AM27" s="61">
        <f t="shared" si="10"/>
        <v>-8793.5239066744907</v>
      </c>
      <c r="AN27" s="61">
        <f t="shared" si="11"/>
        <v>8206.4760933255093</v>
      </c>
      <c r="AO27" s="61">
        <f t="shared" si="12"/>
        <v>9206.4760933255093</v>
      </c>
      <c r="AP27" s="61">
        <f t="shared" si="13"/>
        <v>6206.4760933255093</v>
      </c>
    </row>
    <row r="28" spans="1:42" x14ac:dyDescent="0.3">
      <c r="A28" t="s">
        <v>119</v>
      </c>
      <c r="B28" t="s">
        <v>348</v>
      </c>
      <c r="C28" t="s">
        <v>404</v>
      </c>
      <c r="D28">
        <v>2</v>
      </c>
      <c r="E28">
        <v>1600</v>
      </c>
      <c r="F28">
        <f t="shared" si="0"/>
        <v>0.97299999999999998</v>
      </c>
      <c r="G28" s="4">
        <f t="shared" si="1"/>
        <v>18681.599999999999</v>
      </c>
      <c r="H28">
        <v>696</v>
      </c>
      <c r="I28">
        <v>0.48770000000000002</v>
      </c>
      <c r="J28">
        <v>449</v>
      </c>
      <c r="K28" s="11">
        <v>899</v>
      </c>
      <c r="L28">
        <v>450</v>
      </c>
      <c r="M28">
        <v>247</v>
      </c>
      <c r="N28">
        <v>0.53911111111111121</v>
      </c>
      <c r="O28" s="11">
        <v>0.48770000000000002</v>
      </c>
      <c r="V28">
        <v>562.5</v>
      </c>
      <c r="W28">
        <v>392.75</v>
      </c>
      <c r="X28">
        <v>-355.38286580742988</v>
      </c>
      <c r="Y28">
        <v>498.66366565579983</v>
      </c>
      <c r="Z28">
        <v>498.66366565579983</v>
      </c>
      <c r="AA28">
        <v>0.18829096116586636</v>
      </c>
      <c r="AB28">
        <v>0.70158653333333343</v>
      </c>
      <c r="AC28">
        <f t="shared" si="2"/>
        <v>127697.33505766194</v>
      </c>
      <c r="AD28" s="11">
        <f t="shared" si="14"/>
        <v>89388.13454036336</v>
      </c>
      <c r="AE28">
        <f t="shared" si="3"/>
        <v>18681.599999999999</v>
      </c>
      <c r="AF28">
        <f t="shared" si="4"/>
        <v>70706.534540363355</v>
      </c>
      <c r="AG28" s="4" t="s">
        <v>91</v>
      </c>
      <c r="AH28" s="60">
        <f t="shared" si="5"/>
        <v>1829.1363190476193</v>
      </c>
      <c r="AI28" s="60">
        <f t="shared" si="6"/>
        <v>-23029.136319047619</v>
      </c>
      <c r="AJ28" s="60">
        <f t="shared" si="7"/>
        <v>-6029.1363190476195</v>
      </c>
      <c r="AK28" s="61">
        <f t="shared" si="8"/>
        <v>-5029.1363190476195</v>
      </c>
      <c r="AL28" s="61">
        <f t="shared" si="9"/>
        <v>-8029.1363190476195</v>
      </c>
      <c r="AM28" s="61">
        <f t="shared" si="10"/>
        <v>47677.398221315736</v>
      </c>
      <c r="AN28" s="61">
        <f t="shared" si="11"/>
        <v>64677.398221315736</v>
      </c>
      <c r="AO28" s="61">
        <f t="shared" si="12"/>
        <v>65677.398221315729</v>
      </c>
      <c r="AP28" s="61">
        <f t="shared" si="13"/>
        <v>62677.398221315736</v>
      </c>
    </row>
    <row r="29" spans="1:42" x14ac:dyDescent="0.3">
      <c r="A29" t="s">
        <v>120</v>
      </c>
      <c r="B29" t="s">
        <v>349</v>
      </c>
      <c r="C29" t="s">
        <v>403</v>
      </c>
      <c r="D29">
        <v>1</v>
      </c>
      <c r="E29">
        <v>600</v>
      </c>
      <c r="F29">
        <f t="shared" si="0"/>
        <v>0.97299999999999998</v>
      </c>
      <c r="G29" s="4">
        <f t="shared" si="1"/>
        <v>7005.5999999999995</v>
      </c>
      <c r="H29">
        <v>182</v>
      </c>
      <c r="I29">
        <v>0.43840000000000001</v>
      </c>
      <c r="J29">
        <v>132</v>
      </c>
      <c r="K29" s="11">
        <v>226</v>
      </c>
      <c r="L29">
        <v>94</v>
      </c>
      <c r="M29">
        <v>50</v>
      </c>
      <c r="N29">
        <v>0.52553191489361706</v>
      </c>
      <c r="O29" s="11">
        <v>0.43840000000000001</v>
      </c>
      <c r="V29">
        <v>117.5</v>
      </c>
      <c r="W29">
        <v>120.25</v>
      </c>
      <c r="X29">
        <v>-74.235531968663125</v>
      </c>
      <c r="Y29">
        <v>123.26974349254485</v>
      </c>
      <c r="Z29">
        <v>132</v>
      </c>
      <c r="AA29">
        <v>0.1</v>
      </c>
      <c r="AB29">
        <v>0.77146000000000003</v>
      </c>
      <c r="AC29">
        <f t="shared" si="2"/>
        <v>37168.942800000004</v>
      </c>
      <c r="AD29" s="11">
        <f t="shared" si="14"/>
        <v>26018.259960000003</v>
      </c>
      <c r="AE29">
        <f t="shared" si="3"/>
        <v>7005.5999999999995</v>
      </c>
      <c r="AF29">
        <f t="shared" si="4"/>
        <v>19012.659960000005</v>
      </c>
      <c r="AG29" s="53">
        <v>6000</v>
      </c>
      <c r="AH29" s="60">
        <f t="shared" si="5"/>
        <v>2011.3064285714288</v>
      </c>
      <c r="AI29" s="60">
        <f t="shared" si="6"/>
        <v>-23211.306428571428</v>
      </c>
      <c r="AJ29" s="60">
        <f t="shared" si="7"/>
        <v>-6211.306428571429</v>
      </c>
      <c r="AK29" s="61">
        <f t="shared" si="8"/>
        <v>-5211.306428571429</v>
      </c>
      <c r="AL29" s="61">
        <f t="shared" si="9"/>
        <v>-8211.3064285714281</v>
      </c>
      <c r="AM29" s="61">
        <f t="shared" si="10"/>
        <v>-4198.6464685714236</v>
      </c>
      <c r="AN29" s="61">
        <f t="shared" si="11"/>
        <v>12801.353531428576</v>
      </c>
      <c r="AO29" s="61">
        <f t="shared" si="12"/>
        <v>13801.353531428576</v>
      </c>
      <c r="AP29" s="61">
        <f t="shared" si="13"/>
        <v>10801.353531428576</v>
      </c>
    </row>
    <row r="30" spans="1:42" x14ac:dyDescent="0.3">
      <c r="A30" t="s">
        <v>121</v>
      </c>
      <c r="B30" t="s">
        <v>349</v>
      </c>
      <c r="C30" t="s">
        <v>403</v>
      </c>
      <c r="D30">
        <v>2</v>
      </c>
      <c r="E30">
        <v>800</v>
      </c>
      <c r="F30">
        <f t="shared" si="0"/>
        <v>0.97299999999999998</v>
      </c>
      <c r="G30" s="4">
        <f t="shared" si="1"/>
        <v>9340.7999999999993</v>
      </c>
      <c r="H30">
        <v>241</v>
      </c>
      <c r="I30">
        <v>0.53149999999999997</v>
      </c>
      <c r="J30">
        <v>157</v>
      </c>
      <c r="K30" s="11">
        <v>340</v>
      </c>
      <c r="L30">
        <v>183</v>
      </c>
      <c r="M30">
        <v>84</v>
      </c>
      <c r="N30">
        <v>0.46721311475409844</v>
      </c>
      <c r="O30" s="11">
        <v>0.53149999999999997</v>
      </c>
      <c r="V30">
        <v>228.75</v>
      </c>
      <c r="W30">
        <v>134.125</v>
      </c>
      <c r="X30">
        <v>-144.52236542835482</v>
      </c>
      <c r="Y30">
        <v>189.99322403335862</v>
      </c>
      <c r="Z30">
        <v>189.99322403335862</v>
      </c>
      <c r="AA30">
        <v>0.24423267336987373</v>
      </c>
      <c r="AB30">
        <v>0.65731426229508194</v>
      </c>
      <c r="AC30">
        <f t="shared" si="2"/>
        <v>45583.118402241242</v>
      </c>
      <c r="AD30" s="11">
        <f t="shared" si="14"/>
        <v>31908.182881568868</v>
      </c>
      <c r="AE30">
        <f t="shared" si="3"/>
        <v>9340.7999999999993</v>
      </c>
      <c r="AF30">
        <f t="shared" si="4"/>
        <v>22567.382881568868</v>
      </c>
      <c r="AG30" s="3"/>
      <c r="AH30" s="60">
        <f t="shared" si="5"/>
        <v>1713.7121838407495</v>
      </c>
      <c r="AI30" s="60">
        <f t="shared" si="6"/>
        <v>-22913.712183840751</v>
      </c>
      <c r="AJ30" s="60">
        <f t="shared" si="7"/>
        <v>-5913.7121838407493</v>
      </c>
      <c r="AK30" s="61">
        <f t="shared" si="8"/>
        <v>-4913.7121838407493</v>
      </c>
      <c r="AL30" s="61">
        <f t="shared" si="9"/>
        <v>-7913.7121838407493</v>
      </c>
      <c r="AM30" s="61">
        <f t="shared" si="10"/>
        <v>-346.32930227188263</v>
      </c>
      <c r="AN30" s="61">
        <f t="shared" si="11"/>
        <v>16653.670697728121</v>
      </c>
      <c r="AO30" s="61">
        <f t="shared" si="12"/>
        <v>17653.670697728121</v>
      </c>
      <c r="AP30" s="61">
        <f t="shared" si="13"/>
        <v>14653.670697728119</v>
      </c>
    </row>
    <row r="31" spans="1:42" x14ac:dyDescent="0.3">
      <c r="A31" t="s">
        <v>122</v>
      </c>
      <c r="B31" t="s">
        <v>349</v>
      </c>
      <c r="C31" t="s">
        <v>404</v>
      </c>
      <c r="D31">
        <v>1</v>
      </c>
      <c r="E31">
        <v>700</v>
      </c>
      <c r="F31">
        <f t="shared" si="0"/>
        <v>0.97299999999999998</v>
      </c>
      <c r="G31" s="4">
        <f t="shared" si="1"/>
        <v>8173.2</v>
      </c>
      <c r="H31">
        <v>363</v>
      </c>
      <c r="I31">
        <v>0.13969999999999999</v>
      </c>
      <c r="J31">
        <v>215</v>
      </c>
      <c r="K31" s="11">
        <v>377</v>
      </c>
      <c r="L31">
        <v>162</v>
      </c>
      <c r="M31">
        <v>148</v>
      </c>
      <c r="N31">
        <v>0.83086419753086416</v>
      </c>
      <c r="O31" s="11">
        <v>0.13969999999999999</v>
      </c>
      <c r="V31">
        <v>202.5</v>
      </c>
      <c r="W31">
        <v>194.75</v>
      </c>
      <c r="X31">
        <v>-127.93783169067476</v>
      </c>
      <c r="Y31">
        <v>206.19891963608794</v>
      </c>
      <c r="Z31">
        <v>215</v>
      </c>
      <c r="AA31">
        <v>0.1</v>
      </c>
      <c r="AB31">
        <v>0.77146000000000003</v>
      </c>
      <c r="AC31">
        <f t="shared" si="2"/>
        <v>60540.323499999999</v>
      </c>
      <c r="AD31" s="11">
        <f t="shared" si="14"/>
        <v>42378.226449999995</v>
      </c>
      <c r="AE31">
        <f t="shared" si="3"/>
        <v>8173.2</v>
      </c>
      <c r="AF31">
        <f t="shared" si="4"/>
        <v>34205.026449999998</v>
      </c>
      <c r="AG31" s="57" t="s">
        <v>92</v>
      </c>
      <c r="AH31" s="60">
        <f t="shared" si="5"/>
        <v>2011.3064285714288</v>
      </c>
      <c r="AI31" s="60">
        <f t="shared" si="6"/>
        <v>-23211.306428571428</v>
      </c>
      <c r="AJ31" s="60">
        <f t="shared" si="7"/>
        <v>-6211.306428571429</v>
      </c>
      <c r="AK31" s="61">
        <f t="shared" si="8"/>
        <v>-5211.306428571429</v>
      </c>
      <c r="AL31" s="61">
        <f t="shared" si="9"/>
        <v>-8211.3064285714281</v>
      </c>
      <c r="AM31" s="61">
        <f t="shared" si="10"/>
        <v>10993.720021428569</v>
      </c>
      <c r="AN31" s="61">
        <f t="shared" si="11"/>
        <v>27993.720021428569</v>
      </c>
      <c r="AO31" s="61">
        <f t="shared" si="12"/>
        <v>28993.720021428569</v>
      </c>
      <c r="AP31" s="61">
        <f t="shared" si="13"/>
        <v>25993.720021428569</v>
      </c>
    </row>
    <row r="32" spans="1:42" x14ac:dyDescent="0.3">
      <c r="A32" t="s">
        <v>123</v>
      </c>
      <c r="B32" t="s">
        <v>349</v>
      </c>
      <c r="C32" t="s">
        <v>404</v>
      </c>
      <c r="D32">
        <v>2</v>
      </c>
      <c r="E32">
        <v>1000</v>
      </c>
      <c r="F32">
        <f t="shared" si="0"/>
        <v>0.97299999999999998</v>
      </c>
      <c r="G32" s="4">
        <f t="shared" si="1"/>
        <v>11676</v>
      </c>
      <c r="H32">
        <v>301</v>
      </c>
      <c r="I32">
        <v>0.46850000000000003</v>
      </c>
      <c r="J32">
        <v>202</v>
      </c>
      <c r="K32" s="11">
        <v>374</v>
      </c>
      <c r="L32">
        <v>172</v>
      </c>
      <c r="M32">
        <v>99</v>
      </c>
      <c r="N32">
        <v>0.56046511627906981</v>
      </c>
      <c r="O32" s="11">
        <v>0.46850000000000003</v>
      </c>
      <c r="V32">
        <v>215</v>
      </c>
      <c r="W32">
        <v>180.5</v>
      </c>
      <c r="X32">
        <v>-135.83522870861765</v>
      </c>
      <c r="Y32">
        <v>205.79144553955018</v>
      </c>
      <c r="Z32">
        <v>205.79144553955018</v>
      </c>
      <c r="AA32">
        <v>0.11763463041651247</v>
      </c>
      <c r="AB32">
        <v>0.75750395348837207</v>
      </c>
      <c r="AC32">
        <f t="shared" si="2"/>
        <v>56899.05926045814</v>
      </c>
      <c r="AD32" s="11">
        <f t="shared" si="14"/>
        <v>39829.341482320699</v>
      </c>
      <c r="AE32">
        <f t="shared" si="3"/>
        <v>11676</v>
      </c>
      <c r="AF32">
        <f t="shared" si="4"/>
        <v>28153.341482320699</v>
      </c>
      <c r="AG32" s="58" t="s">
        <v>93</v>
      </c>
      <c r="AH32" s="60">
        <f t="shared" si="5"/>
        <v>1974.9210215946846</v>
      </c>
      <c r="AI32" s="60">
        <f t="shared" si="6"/>
        <v>-23174.921021594684</v>
      </c>
      <c r="AJ32" s="60">
        <f t="shared" si="7"/>
        <v>-6174.9210215946841</v>
      </c>
      <c r="AK32" s="61">
        <f t="shared" si="8"/>
        <v>-5174.9210215946841</v>
      </c>
      <c r="AL32" s="61">
        <f t="shared" si="9"/>
        <v>-8174.9210215946841</v>
      </c>
      <c r="AM32" s="61">
        <f t="shared" si="10"/>
        <v>4978.4204607260144</v>
      </c>
      <c r="AN32" s="61">
        <f t="shared" si="11"/>
        <v>21978.420460726014</v>
      </c>
      <c r="AO32" s="61">
        <f t="shared" si="12"/>
        <v>22978.420460726014</v>
      </c>
      <c r="AP32" s="61">
        <f t="shared" si="13"/>
        <v>19978.420460726014</v>
      </c>
    </row>
    <row r="33" spans="1:42" x14ac:dyDescent="0.3">
      <c r="A33" t="s">
        <v>124</v>
      </c>
      <c r="B33" t="s">
        <v>350</v>
      </c>
      <c r="C33" t="s">
        <v>403</v>
      </c>
      <c r="D33">
        <v>1</v>
      </c>
      <c r="E33">
        <v>700</v>
      </c>
      <c r="F33">
        <f t="shared" si="0"/>
        <v>0.97299999999999998</v>
      </c>
      <c r="G33" s="4">
        <f t="shared" si="1"/>
        <v>8173.2</v>
      </c>
      <c r="H33">
        <v>212</v>
      </c>
      <c r="I33">
        <v>0.50139999999999996</v>
      </c>
      <c r="J33">
        <v>94</v>
      </c>
      <c r="K33" s="11">
        <v>356</v>
      </c>
      <c r="L33">
        <v>262</v>
      </c>
      <c r="M33">
        <v>118</v>
      </c>
      <c r="N33">
        <v>0.46030534351145036</v>
      </c>
      <c r="O33" s="11">
        <v>0.50139999999999996</v>
      </c>
      <c r="V33">
        <v>327.5</v>
      </c>
      <c r="W33">
        <v>61.25</v>
      </c>
      <c r="X33">
        <v>-206.9118018701036</v>
      </c>
      <c r="Y33">
        <v>206.62417867071014</v>
      </c>
      <c r="Z33">
        <v>206.62417867071014</v>
      </c>
      <c r="AA33">
        <v>0.44389062189529815</v>
      </c>
      <c r="AB33">
        <v>0.49930496183206108</v>
      </c>
      <c r="AC33">
        <f t="shared" si="2"/>
        <v>37656.494340337362</v>
      </c>
      <c r="AD33" s="11">
        <f t="shared" si="14"/>
        <v>26359.546038236153</v>
      </c>
      <c r="AE33">
        <f t="shared" si="3"/>
        <v>8173.2</v>
      </c>
      <c r="AF33">
        <f t="shared" si="4"/>
        <v>18186.346038236152</v>
      </c>
      <c r="AG33" s="58" t="s">
        <v>94</v>
      </c>
      <c r="AH33" s="60">
        <f t="shared" si="5"/>
        <v>1301.759364776445</v>
      </c>
      <c r="AI33" s="60">
        <f t="shared" si="6"/>
        <v>-22501.759364776444</v>
      </c>
      <c r="AJ33" s="60">
        <f t="shared" si="7"/>
        <v>-5501.7593647764452</v>
      </c>
      <c r="AK33" s="61">
        <f t="shared" si="8"/>
        <v>-4501.7593647764452</v>
      </c>
      <c r="AL33" s="61">
        <f t="shared" si="9"/>
        <v>-7501.7593647764452</v>
      </c>
      <c r="AM33" s="61">
        <f t="shared" si="10"/>
        <v>-4315.4133265402925</v>
      </c>
      <c r="AN33" s="61">
        <f t="shared" si="11"/>
        <v>12684.586673459708</v>
      </c>
      <c r="AO33" s="61">
        <f t="shared" si="12"/>
        <v>13684.586673459708</v>
      </c>
      <c r="AP33" s="61">
        <f t="shared" si="13"/>
        <v>10684.586673459708</v>
      </c>
    </row>
    <row r="34" spans="1:42" x14ac:dyDescent="0.3">
      <c r="A34" t="s">
        <v>125</v>
      </c>
      <c r="B34" t="s">
        <v>350</v>
      </c>
      <c r="C34" t="s">
        <v>403</v>
      </c>
      <c r="D34">
        <v>2</v>
      </c>
      <c r="E34">
        <v>900</v>
      </c>
      <c r="F34">
        <f t="shared" si="0"/>
        <v>0.97299999999999998</v>
      </c>
      <c r="G34" s="4">
        <f t="shared" si="1"/>
        <v>10508.4</v>
      </c>
      <c r="H34">
        <v>340</v>
      </c>
      <c r="I34">
        <v>0.30680000000000002</v>
      </c>
      <c r="J34">
        <v>69</v>
      </c>
      <c r="K34" s="11">
        <v>485</v>
      </c>
      <c r="L34">
        <v>416</v>
      </c>
      <c r="M34">
        <v>271</v>
      </c>
      <c r="N34">
        <v>0.62115384615384617</v>
      </c>
      <c r="O34" s="11">
        <v>0.30680000000000002</v>
      </c>
      <c r="V34">
        <v>520</v>
      </c>
      <c r="W34">
        <v>17</v>
      </c>
      <c r="X34">
        <v>-328.53171594642407</v>
      </c>
      <c r="Y34">
        <v>287.94907758402832</v>
      </c>
      <c r="Z34">
        <v>287.94907758402832</v>
      </c>
      <c r="AA34">
        <v>0.52105591843082366</v>
      </c>
      <c r="AB34">
        <v>0.43823634615384616</v>
      </c>
      <c r="AC34">
        <f t="shared" si="2"/>
        <v>46059.259348160151</v>
      </c>
      <c r="AD34" s="11">
        <f t="shared" si="14"/>
        <v>32241.481543712103</v>
      </c>
      <c r="AE34">
        <f t="shared" si="3"/>
        <v>10508.4</v>
      </c>
      <c r="AF34">
        <f t="shared" si="4"/>
        <v>21733.081543712105</v>
      </c>
      <c r="AG34" s="58" t="s">
        <v>339</v>
      </c>
      <c r="AH34" s="60">
        <f t="shared" si="5"/>
        <v>1142.5447596153847</v>
      </c>
      <c r="AI34" s="60">
        <f t="shared" si="6"/>
        <v>-22342.544759615386</v>
      </c>
      <c r="AJ34" s="60">
        <f t="shared" si="7"/>
        <v>-5342.5447596153845</v>
      </c>
      <c r="AK34" s="61">
        <f t="shared" si="8"/>
        <v>-4342.5447596153845</v>
      </c>
      <c r="AL34" s="61">
        <f t="shared" si="9"/>
        <v>-7342.5447596153845</v>
      </c>
      <c r="AM34" s="61">
        <f t="shared" si="10"/>
        <v>-609.4632159032808</v>
      </c>
      <c r="AN34" s="61">
        <f t="shared" si="11"/>
        <v>16390.536784096723</v>
      </c>
      <c r="AO34" s="61">
        <f t="shared" si="12"/>
        <v>17390.536784096723</v>
      </c>
      <c r="AP34" s="61">
        <f t="shared" si="13"/>
        <v>14390.536784096721</v>
      </c>
    </row>
    <row r="35" spans="1:42" x14ac:dyDescent="0.3">
      <c r="A35" t="s">
        <v>126</v>
      </c>
      <c r="B35" t="s">
        <v>350</v>
      </c>
      <c r="C35" t="s">
        <v>404</v>
      </c>
      <c r="D35">
        <v>1</v>
      </c>
      <c r="E35">
        <v>1000</v>
      </c>
      <c r="F35">
        <f t="shared" si="0"/>
        <v>0.97299999999999998</v>
      </c>
      <c r="G35" s="4">
        <f t="shared" si="1"/>
        <v>11676</v>
      </c>
      <c r="H35">
        <v>266</v>
      </c>
      <c r="I35">
        <v>0.52049999999999996</v>
      </c>
      <c r="J35">
        <v>84</v>
      </c>
      <c r="K35" s="11">
        <v>376</v>
      </c>
      <c r="L35">
        <v>292</v>
      </c>
      <c r="M35">
        <v>182</v>
      </c>
      <c r="N35">
        <v>0.59863013698630141</v>
      </c>
      <c r="O35" s="11">
        <v>0.52049999999999996</v>
      </c>
      <c r="V35">
        <v>365</v>
      </c>
      <c r="W35">
        <v>47.5</v>
      </c>
      <c r="X35">
        <v>-230.60399292393228</v>
      </c>
      <c r="Y35">
        <v>219.90175638109682</v>
      </c>
      <c r="Z35">
        <v>219.90175638109682</v>
      </c>
      <c r="AA35">
        <v>0.47233357912629265</v>
      </c>
      <c r="AB35">
        <v>0.47679520547945203</v>
      </c>
      <c r="AC35">
        <f t="shared" si="2"/>
        <v>38269.557638441373</v>
      </c>
      <c r="AD35" s="11">
        <f t="shared" si="14"/>
        <v>26788.690346908959</v>
      </c>
      <c r="AE35">
        <f t="shared" si="3"/>
        <v>11676</v>
      </c>
      <c r="AF35">
        <f t="shared" si="4"/>
        <v>15112.690346908959</v>
      </c>
      <c r="AG35" s="59" t="s">
        <v>340</v>
      </c>
      <c r="AH35" s="60">
        <f t="shared" si="5"/>
        <v>1243.0732142857144</v>
      </c>
      <c r="AI35" s="60">
        <f t="shared" si="6"/>
        <v>-22443.073214285716</v>
      </c>
      <c r="AJ35" s="60">
        <f t="shared" si="7"/>
        <v>-5443.0732142857141</v>
      </c>
      <c r="AK35" s="61">
        <f t="shared" si="8"/>
        <v>-4443.0732142857141</v>
      </c>
      <c r="AL35" s="61">
        <f t="shared" si="9"/>
        <v>-7443.0732142857141</v>
      </c>
      <c r="AM35" s="61">
        <f t="shared" si="10"/>
        <v>-7330.3828673767566</v>
      </c>
      <c r="AN35" s="61">
        <f t="shared" si="11"/>
        <v>9669.6171326232452</v>
      </c>
      <c r="AO35" s="61">
        <f t="shared" si="12"/>
        <v>10669.617132623245</v>
      </c>
      <c r="AP35" s="61">
        <f t="shared" si="13"/>
        <v>7669.6171326232452</v>
      </c>
    </row>
    <row r="36" spans="1:42" x14ac:dyDescent="0.3">
      <c r="A36" t="s">
        <v>127</v>
      </c>
      <c r="B36" t="s">
        <v>350</v>
      </c>
      <c r="C36" t="s">
        <v>404</v>
      </c>
      <c r="D36">
        <v>2</v>
      </c>
      <c r="E36">
        <v>1200</v>
      </c>
      <c r="F36">
        <f t="shared" si="0"/>
        <v>0.97299999999999998</v>
      </c>
      <c r="G36" s="4">
        <f t="shared" si="1"/>
        <v>14011.199999999999</v>
      </c>
      <c r="H36">
        <v>442</v>
      </c>
      <c r="I36">
        <v>0.1288</v>
      </c>
      <c r="J36">
        <v>109</v>
      </c>
      <c r="K36" s="11">
        <v>490</v>
      </c>
      <c r="L36">
        <v>381</v>
      </c>
      <c r="M36">
        <v>333</v>
      </c>
      <c r="N36">
        <v>0.79921259842519687</v>
      </c>
      <c r="O36" s="11">
        <v>0.1288</v>
      </c>
      <c r="V36">
        <v>476.25</v>
      </c>
      <c r="W36">
        <v>61.375</v>
      </c>
      <c r="X36">
        <v>-300.89082638362396</v>
      </c>
      <c r="Y36">
        <v>286.62523692191053</v>
      </c>
      <c r="Z36">
        <v>286.62523692191053</v>
      </c>
      <c r="AA36">
        <v>0.47296637673891972</v>
      </c>
      <c r="AB36">
        <v>0.47629440944881896</v>
      </c>
      <c r="AC36">
        <f t="shared" si="2"/>
        <v>49829.069252789952</v>
      </c>
      <c r="AD36" s="11">
        <f t="shared" si="14"/>
        <v>34880.34847695296</v>
      </c>
      <c r="AE36">
        <f t="shared" si="3"/>
        <v>14011.199999999999</v>
      </c>
      <c r="AF36">
        <f t="shared" si="4"/>
        <v>20869.148476952963</v>
      </c>
      <c r="AG36" s="4">
        <f xml:space="preserve"> SUMIF(AP4:AP247,"&gt;" &amp;AG$29)</f>
        <v>3023699.0147632482</v>
      </c>
      <c r="AH36" s="60">
        <f t="shared" si="5"/>
        <v>1241.7675674915638</v>
      </c>
      <c r="AI36" s="60">
        <f t="shared" si="6"/>
        <v>-22441.767567491563</v>
      </c>
      <c r="AJ36" s="60">
        <f t="shared" si="7"/>
        <v>-5441.7675674915636</v>
      </c>
      <c r="AK36" s="61">
        <f t="shared" si="8"/>
        <v>-4441.7675674915636</v>
      </c>
      <c r="AL36" s="61">
        <f t="shared" si="9"/>
        <v>-7441.7675674915636</v>
      </c>
      <c r="AM36" s="61">
        <f t="shared" si="10"/>
        <v>-1572.6190905385993</v>
      </c>
      <c r="AN36" s="61">
        <f t="shared" si="11"/>
        <v>15427.380909461401</v>
      </c>
      <c r="AO36" s="61">
        <f t="shared" si="12"/>
        <v>16427.380909461401</v>
      </c>
      <c r="AP36" s="61">
        <f t="shared" si="13"/>
        <v>13427.380909461401</v>
      </c>
    </row>
    <row r="37" spans="1:42" x14ac:dyDescent="0.3">
      <c r="A37" t="s">
        <v>128</v>
      </c>
      <c r="B37" t="s">
        <v>351</v>
      </c>
      <c r="C37" t="s">
        <v>403</v>
      </c>
      <c r="D37">
        <v>1</v>
      </c>
      <c r="E37">
        <v>1200</v>
      </c>
      <c r="F37">
        <f t="shared" si="0"/>
        <v>0.97299999999999998</v>
      </c>
      <c r="G37" s="4">
        <f t="shared" si="1"/>
        <v>14011.199999999999</v>
      </c>
      <c r="H37">
        <v>354</v>
      </c>
      <c r="I37">
        <v>0.24110000000000001</v>
      </c>
      <c r="J37">
        <v>145</v>
      </c>
      <c r="K37" s="11">
        <v>434</v>
      </c>
      <c r="L37">
        <v>289</v>
      </c>
      <c r="M37">
        <v>209</v>
      </c>
      <c r="N37">
        <v>0.67854671280276824</v>
      </c>
      <c r="O37" s="11">
        <v>0.24110000000000001</v>
      </c>
      <c r="V37">
        <v>361.25</v>
      </c>
      <c r="W37">
        <v>108.875</v>
      </c>
      <c r="X37">
        <v>-228.2347738185494</v>
      </c>
      <c r="Y37">
        <v>248.57399861005814</v>
      </c>
      <c r="Z37">
        <v>248.57399861005814</v>
      </c>
      <c r="AA37">
        <v>0.38671003075448618</v>
      </c>
      <c r="AB37">
        <v>0.54455768166089968</v>
      </c>
      <c r="AC37">
        <f t="shared" si="2"/>
        <v>49407.451347559632</v>
      </c>
      <c r="AD37" s="11">
        <f t="shared" si="14"/>
        <v>34585.21594329174</v>
      </c>
      <c r="AE37">
        <f t="shared" si="3"/>
        <v>14011.199999999999</v>
      </c>
      <c r="AF37">
        <f t="shared" si="4"/>
        <v>20574.015943291743</v>
      </c>
      <c r="AH37" s="60">
        <f t="shared" si="5"/>
        <v>1419.7396700444885</v>
      </c>
      <c r="AI37" s="60">
        <f t="shared" si="6"/>
        <v>-22619.739670044488</v>
      </c>
      <c r="AJ37" s="60">
        <f t="shared" si="7"/>
        <v>-5619.7396700444888</v>
      </c>
      <c r="AK37" s="61">
        <f t="shared" si="8"/>
        <v>-4619.7396700444888</v>
      </c>
      <c r="AL37" s="61">
        <f t="shared" si="9"/>
        <v>-7619.7396700444888</v>
      </c>
      <c r="AM37" s="61">
        <f t="shared" si="10"/>
        <v>-2045.7237267527453</v>
      </c>
      <c r="AN37" s="61">
        <f t="shared" si="11"/>
        <v>14954.276273247255</v>
      </c>
      <c r="AO37" s="61">
        <f t="shared" si="12"/>
        <v>15954.276273247255</v>
      </c>
      <c r="AP37" s="61">
        <f t="shared" si="13"/>
        <v>12954.276273247255</v>
      </c>
    </row>
    <row r="38" spans="1:42" x14ac:dyDescent="0.3">
      <c r="A38" t="s">
        <v>129</v>
      </c>
      <c r="B38" t="s">
        <v>352</v>
      </c>
      <c r="C38" t="s">
        <v>403</v>
      </c>
      <c r="D38">
        <v>2</v>
      </c>
      <c r="E38">
        <v>920</v>
      </c>
      <c r="F38">
        <f t="shared" si="0"/>
        <v>0.97299999999999998</v>
      </c>
      <c r="G38" s="4">
        <f t="shared" si="1"/>
        <v>10741.92</v>
      </c>
      <c r="H38">
        <v>123</v>
      </c>
      <c r="I38">
        <v>0.4521</v>
      </c>
      <c r="J38">
        <v>111</v>
      </c>
      <c r="K38" s="11">
        <v>147</v>
      </c>
      <c r="L38">
        <v>36</v>
      </c>
      <c r="M38">
        <v>12</v>
      </c>
      <c r="N38">
        <v>0.3666666666666667</v>
      </c>
      <c r="O38" s="11">
        <v>0.4521</v>
      </c>
      <c r="V38">
        <v>45</v>
      </c>
      <c r="W38">
        <v>106.5</v>
      </c>
      <c r="X38">
        <v>-28.430629264594391</v>
      </c>
      <c r="Y38">
        <v>77.433093252463991</v>
      </c>
      <c r="Z38">
        <v>111</v>
      </c>
      <c r="AA38">
        <v>0.1</v>
      </c>
      <c r="AB38">
        <v>0.77146000000000003</v>
      </c>
      <c r="AC38">
        <f t="shared" si="2"/>
        <v>31255.701900000004</v>
      </c>
      <c r="AD38" s="11">
        <f t="shared" si="14"/>
        <v>21878.991330000001</v>
      </c>
      <c r="AE38">
        <f t="shared" si="3"/>
        <v>10741.92</v>
      </c>
      <c r="AF38">
        <f t="shared" si="4"/>
        <v>11137.071330000001</v>
      </c>
      <c r="AH38" s="60">
        <f t="shared" si="5"/>
        <v>2011.3064285714288</v>
      </c>
      <c r="AI38" s="60">
        <f t="shared" si="6"/>
        <v>-23211.306428571428</v>
      </c>
      <c r="AJ38" s="60">
        <f t="shared" si="7"/>
        <v>-6211.306428571429</v>
      </c>
      <c r="AK38" s="61">
        <f t="shared" si="8"/>
        <v>-5211.306428571429</v>
      </c>
      <c r="AL38" s="61">
        <f t="shared" si="9"/>
        <v>-8211.3064285714281</v>
      </c>
      <c r="AM38" s="61">
        <f t="shared" si="10"/>
        <v>-12074.235098571427</v>
      </c>
      <c r="AN38" s="61">
        <f t="shared" si="11"/>
        <v>4925.7649014285716</v>
      </c>
      <c r="AO38" s="61">
        <f t="shared" si="12"/>
        <v>5925.7649014285716</v>
      </c>
      <c r="AP38" s="61">
        <f t="shared" si="13"/>
        <v>2925.7649014285726</v>
      </c>
    </row>
    <row r="39" spans="1:42" x14ac:dyDescent="0.3">
      <c r="A39" t="s">
        <v>130</v>
      </c>
      <c r="B39" t="s">
        <v>351</v>
      </c>
      <c r="C39" t="s">
        <v>403</v>
      </c>
      <c r="D39">
        <v>2</v>
      </c>
      <c r="E39">
        <v>1300</v>
      </c>
      <c r="F39">
        <f t="shared" si="0"/>
        <v>0.97299999999999998</v>
      </c>
      <c r="G39" s="4">
        <f t="shared" si="1"/>
        <v>15178.8</v>
      </c>
      <c r="H39">
        <v>377</v>
      </c>
      <c r="I39">
        <v>0.47949999999999998</v>
      </c>
      <c r="J39">
        <v>228</v>
      </c>
      <c r="K39" s="11">
        <v>457</v>
      </c>
      <c r="L39">
        <v>229</v>
      </c>
      <c r="M39">
        <v>149</v>
      </c>
      <c r="N39">
        <v>0.62052401746724895</v>
      </c>
      <c r="O39" s="11">
        <v>0.47949999999999998</v>
      </c>
      <c r="V39">
        <v>286.25</v>
      </c>
      <c r="W39">
        <v>199.375</v>
      </c>
      <c r="X39">
        <v>-180.8503917108921</v>
      </c>
      <c r="Y39">
        <v>253.51884318928481</v>
      </c>
      <c r="Z39">
        <v>253.51884318928481</v>
      </c>
      <c r="AA39">
        <v>0.18914879716780719</v>
      </c>
      <c r="AB39">
        <v>0.70090764192139743</v>
      </c>
      <c r="AC39">
        <f t="shared" si="2"/>
        <v>64858.052515291376</v>
      </c>
      <c r="AD39" s="11">
        <f t="shared" si="14"/>
        <v>45400.636760703957</v>
      </c>
      <c r="AE39">
        <f t="shared" si="3"/>
        <v>15178.8</v>
      </c>
      <c r="AF39">
        <f t="shared" si="4"/>
        <v>30221.836760703958</v>
      </c>
      <c r="AH39" s="60">
        <f t="shared" si="5"/>
        <v>1827.3663521522149</v>
      </c>
      <c r="AI39" s="60">
        <f t="shared" si="6"/>
        <v>-23027.366352152214</v>
      </c>
      <c r="AJ39" s="60">
        <f t="shared" si="7"/>
        <v>-6027.3663521522149</v>
      </c>
      <c r="AK39" s="61">
        <f t="shared" si="8"/>
        <v>-5027.3663521522149</v>
      </c>
      <c r="AL39" s="61">
        <f t="shared" si="9"/>
        <v>-8027.3663521522149</v>
      </c>
      <c r="AM39" s="61">
        <f t="shared" si="10"/>
        <v>7194.4704085517442</v>
      </c>
      <c r="AN39" s="61">
        <f t="shared" si="11"/>
        <v>24194.470408551744</v>
      </c>
      <c r="AO39" s="61">
        <f t="shared" si="12"/>
        <v>25194.470408551744</v>
      </c>
      <c r="AP39" s="61">
        <f t="shared" si="13"/>
        <v>22194.470408551744</v>
      </c>
    </row>
    <row r="40" spans="1:42" x14ac:dyDescent="0.3">
      <c r="A40" t="s">
        <v>131</v>
      </c>
      <c r="B40" t="s">
        <v>351</v>
      </c>
      <c r="C40" t="s">
        <v>404</v>
      </c>
      <c r="D40">
        <v>1</v>
      </c>
      <c r="E40">
        <v>1100</v>
      </c>
      <c r="F40">
        <f t="shared" si="0"/>
        <v>0.97299999999999998</v>
      </c>
      <c r="G40" s="4">
        <f t="shared" si="1"/>
        <v>12843.6</v>
      </c>
      <c r="H40">
        <v>318</v>
      </c>
      <c r="I40">
        <v>0.2712</v>
      </c>
      <c r="J40">
        <v>90</v>
      </c>
      <c r="K40" s="11">
        <v>375</v>
      </c>
      <c r="L40">
        <v>285</v>
      </c>
      <c r="M40">
        <v>228</v>
      </c>
      <c r="N40">
        <v>0.74</v>
      </c>
      <c r="O40" s="11">
        <v>0.2712</v>
      </c>
      <c r="V40">
        <v>356.25</v>
      </c>
      <c r="W40">
        <v>54.375</v>
      </c>
      <c r="X40">
        <v>-225.07581501137224</v>
      </c>
      <c r="Y40">
        <v>218.63698824867325</v>
      </c>
      <c r="Z40">
        <v>218.63698824867325</v>
      </c>
      <c r="AA40">
        <v>0.46108628280329333</v>
      </c>
      <c r="AB40">
        <v>0.4856963157894737</v>
      </c>
      <c r="AC40">
        <f t="shared" si="2"/>
        <v>38759.780586005778</v>
      </c>
      <c r="AD40" s="11">
        <f t="shared" si="14"/>
        <v>27131.846410204042</v>
      </c>
      <c r="AE40">
        <f t="shared" si="3"/>
        <v>12843.6</v>
      </c>
      <c r="AF40">
        <f t="shared" si="4"/>
        <v>14288.246410204041</v>
      </c>
      <c r="AH40" s="60">
        <f t="shared" si="5"/>
        <v>1266.2796804511279</v>
      </c>
      <c r="AI40" s="60">
        <f t="shared" si="6"/>
        <v>-22466.279680451127</v>
      </c>
      <c r="AJ40" s="60">
        <f t="shared" si="7"/>
        <v>-5466.2796804511281</v>
      </c>
      <c r="AK40" s="61">
        <f t="shared" si="8"/>
        <v>-4466.2796804511281</v>
      </c>
      <c r="AL40" s="61">
        <f t="shared" si="9"/>
        <v>-7466.2796804511281</v>
      </c>
      <c r="AM40" s="61">
        <f t="shared" si="10"/>
        <v>-8178.033270247086</v>
      </c>
      <c r="AN40" s="61">
        <f t="shared" si="11"/>
        <v>8821.9667297529122</v>
      </c>
      <c r="AO40" s="61">
        <f t="shared" si="12"/>
        <v>9821.9667297529122</v>
      </c>
      <c r="AP40" s="61">
        <f t="shared" si="13"/>
        <v>6821.9667297529131</v>
      </c>
    </row>
    <row r="41" spans="1:42" x14ac:dyDescent="0.3">
      <c r="A41" t="s">
        <v>132</v>
      </c>
      <c r="B41" t="s">
        <v>351</v>
      </c>
      <c r="C41" t="s">
        <v>404</v>
      </c>
      <c r="D41">
        <v>2</v>
      </c>
      <c r="E41">
        <v>1200</v>
      </c>
      <c r="F41">
        <f t="shared" si="0"/>
        <v>0.97299999999999998</v>
      </c>
      <c r="G41" s="4">
        <f t="shared" si="1"/>
        <v>14011.199999999999</v>
      </c>
      <c r="H41">
        <v>198</v>
      </c>
      <c r="I41">
        <v>0.43009999999999998</v>
      </c>
      <c r="J41">
        <v>128</v>
      </c>
      <c r="K41" s="11">
        <v>238</v>
      </c>
      <c r="L41">
        <v>110</v>
      </c>
      <c r="M41">
        <v>70</v>
      </c>
      <c r="N41">
        <v>0.60909090909090902</v>
      </c>
      <c r="O41" s="11">
        <v>0.43009999999999998</v>
      </c>
      <c r="V41">
        <v>137.5</v>
      </c>
      <c r="W41">
        <v>114.25</v>
      </c>
      <c r="X41">
        <v>-86.871367197371754</v>
      </c>
      <c r="Y41">
        <v>131.01778493808442</v>
      </c>
      <c r="Z41">
        <v>131.01778493808442</v>
      </c>
      <c r="AA41">
        <v>0.12194752682243214</v>
      </c>
      <c r="AB41">
        <v>0.75409072727272719</v>
      </c>
      <c r="AC41">
        <f t="shared" si="2"/>
        <v>36061.743306311975</v>
      </c>
      <c r="AD41" s="11">
        <f t="shared" si="14"/>
        <v>25243.22031441838</v>
      </c>
      <c r="AE41">
        <f t="shared" si="3"/>
        <v>14011.199999999999</v>
      </c>
      <c r="AF41">
        <f t="shared" si="4"/>
        <v>11232.020314418382</v>
      </c>
      <c r="AH41" s="60">
        <f t="shared" si="5"/>
        <v>1966.0222532467533</v>
      </c>
      <c r="AI41" s="60">
        <f t="shared" si="6"/>
        <v>-23166.022253246752</v>
      </c>
      <c r="AJ41" s="60">
        <f t="shared" si="7"/>
        <v>-6166.0222532467533</v>
      </c>
      <c r="AK41" s="61">
        <f t="shared" si="8"/>
        <v>-5166.0222532467533</v>
      </c>
      <c r="AL41" s="61">
        <f t="shared" si="9"/>
        <v>-8166.0222532467533</v>
      </c>
      <c r="AM41" s="61">
        <f t="shared" si="10"/>
        <v>-11934.001938828371</v>
      </c>
      <c r="AN41" s="61">
        <f t="shared" si="11"/>
        <v>5065.9980611716283</v>
      </c>
      <c r="AO41" s="61">
        <f t="shared" si="12"/>
        <v>6065.9980611716283</v>
      </c>
      <c r="AP41" s="61">
        <f t="shared" si="13"/>
        <v>3065.9980611716283</v>
      </c>
    </row>
    <row r="42" spans="1:42" x14ac:dyDescent="0.3">
      <c r="A42" t="s">
        <v>133</v>
      </c>
      <c r="B42" t="s">
        <v>353</v>
      </c>
      <c r="C42" t="s">
        <v>403</v>
      </c>
      <c r="D42">
        <v>1</v>
      </c>
      <c r="E42">
        <v>1300</v>
      </c>
      <c r="F42">
        <f t="shared" si="0"/>
        <v>0.97299999999999998</v>
      </c>
      <c r="G42" s="4">
        <f t="shared" si="1"/>
        <v>15178.8</v>
      </c>
      <c r="H42">
        <v>149</v>
      </c>
      <c r="I42">
        <v>0.56710000000000005</v>
      </c>
      <c r="J42">
        <v>126</v>
      </c>
      <c r="K42" s="11">
        <v>188</v>
      </c>
      <c r="L42">
        <v>62</v>
      </c>
      <c r="M42">
        <v>23</v>
      </c>
      <c r="N42">
        <v>0.39677419354838717</v>
      </c>
      <c r="O42" s="11">
        <v>0.56710000000000005</v>
      </c>
      <c r="V42">
        <v>77.5</v>
      </c>
      <c r="W42">
        <v>118.25</v>
      </c>
      <c r="X42">
        <v>-48.963861511245895</v>
      </c>
      <c r="Y42">
        <v>100.77366060146578</v>
      </c>
      <c r="Z42">
        <v>126</v>
      </c>
      <c r="AA42">
        <v>0.1</v>
      </c>
      <c r="AB42">
        <v>0.77146000000000003</v>
      </c>
      <c r="AC42">
        <f t="shared" si="2"/>
        <v>35479.445400000004</v>
      </c>
      <c r="AD42" s="11">
        <f t="shared" si="14"/>
        <v>24835.611780000003</v>
      </c>
      <c r="AE42">
        <f t="shared" si="3"/>
        <v>15178.8</v>
      </c>
      <c r="AF42">
        <f t="shared" si="4"/>
        <v>9656.8117800000036</v>
      </c>
      <c r="AH42" s="60">
        <f t="shared" si="5"/>
        <v>2011.3064285714288</v>
      </c>
      <c r="AI42" s="60">
        <f t="shared" si="6"/>
        <v>-23211.306428571428</v>
      </c>
      <c r="AJ42" s="60">
        <f t="shared" si="7"/>
        <v>-6211.306428571429</v>
      </c>
      <c r="AK42" s="61">
        <f t="shared" si="8"/>
        <v>-5211.306428571429</v>
      </c>
      <c r="AL42" s="61">
        <f t="shared" si="9"/>
        <v>-8211.3064285714281</v>
      </c>
      <c r="AM42" s="61">
        <f t="shared" si="10"/>
        <v>-13554.494648571424</v>
      </c>
      <c r="AN42" s="61">
        <f t="shared" si="11"/>
        <v>3445.5053514285746</v>
      </c>
      <c r="AO42" s="61">
        <f t="shared" si="12"/>
        <v>4445.5053514285746</v>
      </c>
      <c r="AP42" s="61">
        <f t="shared" si="13"/>
        <v>1445.5053514285755</v>
      </c>
    </row>
    <row r="43" spans="1:42" x14ac:dyDescent="0.3">
      <c r="A43" t="s">
        <v>134</v>
      </c>
      <c r="B43" t="s">
        <v>353</v>
      </c>
      <c r="C43" t="s">
        <v>403</v>
      </c>
      <c r="D43">
        <v>2</v>
      </c>
      <c r="E43">
        <v>1700</v>
      </c>
      <c r="F43">
        <f t="shared" si="0"/>
        <v>0.97299999999999998</v>
      </c>
      <c r="G43" s="4">
        <f t="shared" si="1"/>
        <v>19849.2</v>
      </c>
      <c r="H43">
        <v>210</v>
      </c>
      <c r="I43">
        <v>0.32050000000000001</v>
      </c>
      <c r="J43">
        <v>152</v>
      </c>
      <c r="K43" s="11">
        <v>247</v>
      </c>
      <c r="L43">
        <v>95</v>
      </c>
      <c r="M43">
        <v>58</v>
      </c>
      <c r="N43">
        <v>0.58842105263157907</v>
      </c>
      <c r="O43" s="11">
        <v>0.32050000000000001</v>
      </c>
      <c r="V43">
        <v>118.75</v>
      </c>
      <c r="W43">
        <v>140.125</v>
      </c>
      <c r="X43">
        <v>-75.025271670457414</v>
      </c>
      <c r="Y43">
        <v>133.87899608289106</v>
      </c>
      <c r="Z43">
        <v>152</v>
      </c>
      <c r="AA43">
        <v>0.1</v>
      </c>
      <c r="AB43">
        <v>0.77146000000000003</v>
      </c>
      <c r="AC43">
        <f t="shared" si="2"/>
        <v>42800.6008</v>
      </c>
      <c r="AD43" s="11">
        <f t="shared" si="14"/>
        <v>29960.420559999999</v>
      </c>
      <c r="AE43">
        <f t="shared" si="3"/>
        <v>19849.2</v>
      </c>
      <c r="AF43">
        <f t="shared" si="4"/>
        <v>10111.220559999998</v>
      </c>
      <c r="AH43" s="60">
        <f t="shared" si="5"/>
        <v>2011.3064285714288</v>
      </c>
      <c r="AI43" s="60">
        <f t="shared" si="6"/>
        <v>-23211.306428571428</v>
      </c>
      <c r="AJ43" s="60">
        <f t="shared" si="7"/>
        <v>-6211.306428571429</v>
      </c>
      <c r="AK43" s="61">
        <f t="shared" si="8"/>
        <v>-5211.306428571429</v>
      </c>
      <c r="AL43" s="61">
        <f t="shared" si="9"/>
        <v>-8211.3064285714281</v>
      </c>
      <c r="AM43" s="61">
        <f t="shared" si="10"/>
        <v>-13100.08586857143</v>
      </c>
      <c r="AN43" s="61">
        <f t="shared" si="11"/>
        <v>3899.9141314285689</v>
      </c>
      <c r="AO43" s="61">
        <f t="shared" si="12"/>
        <v>4899.9141314285689</v>
      </c>
      <c r="AP43" s="61">
        <f t="shared" si="13"/>
        <v>1899.9141314285698</v>
      </c>
    </row>
    <row r="44" spans="1:42" x14ac:dyDescent="0.3">
      <c r="A44" t="s">
        <v>135</v>
      </c>
      <c r="B44" t="s">
        <v>353</v>
      </c>
      <c r="C44" t="s">
        <v>404</v>
      </c>
      <c r="D44">
        <v>1</v>
      </c>
      <c r="E44">
        <v>1200</v>
      </c>
      <c r="F44">
        <f t="shared" si="0"/>
        <v>0.97299999999999998</v>
      </c>
      <c r="G44" s="4">
        <f t="shared" si="1"/>
        <v>14011.199999999999</v>
      </c>
      <c r="H44">
        <v>187</v>
      </c>
      <c r="I44">
        <v>0.44929999999999998</v>
      </c>
      <c r="J44">
        <v>141</v>
      </c>
      <c r="K44" s="11">
        <v>263</v>
      </c>
      <c r="L44">
        <v>122</v>
      </c>
      <c r="M44">
        <v>46</v>
      </c>
      <c r="N44">
        <v>0.40163934426229508</v>
      </c>
      <c r="O44" s="11">
        <v>0.44929999999999998</v>
      </c>
      <c r="V44">
        <v>152.5</v>
      </c>
      <c r="W44">
        <v>125.75</v>
      </c>
      <c r="X44">
        <v>-96.348243618903211</v>
      </c>
      <c r="Y44">
        <v>144.82881602223907</v>
      </c>
      <c r="Z44">
        <v>144.82881602223907</v>
      </c>
      <c r="AA44">
        <v>0.12510699030976438</v>
      </c>
      <c r="AB44">
        <v>0.75159032786885249</v>
      </c>
      <c r="AC44">
        <f t="shared" si="2"/>
        <v>39730.957121439518</v>
      </c>
      <c r="AD44" s="11">
        <f t="shared" si="14"/>
        <v>27811.669985007662</v>
      </c>
      <c r="AE44">
        <f t="shared" si="3"/>
        <v>14011.199999999999</v>
      </c>
      <c r="AF44">
        <f t="shared" si="4"/>
        <v>13800.469985007663</v>
      </c>
      <c r="AH44" s="60">
        <f t="shared" si="5"/>
        <v>1959.5033548009369</v>
      </c>
      <c r="AI44" s="60">
        <f t="shared" si="6"/>
        <v>-23159.503354800938</v>
      </c>
      <c r="AJ44" s="60">
        <f t="shared" si="7"/>
        <v>-6159.5033548009369</v>
      </c>
      <c r="AK44" s="61">
        <f t="shared" si="8"/>
        <v>-5159.5033548009369</v>
      </c>
      <c r="AL44" s="61">
        <f t="shared" si="9"/>
        <v>-8159.5033548009369</v>
      </c>
      <c r="AM44" s="61">
        <f t="shared" si="10"/>
        <v>-9359.0333697932747</v>
      </c>
      <c r="AN44" s="61">
        <f t="shared" si="11"/>
        <v>7640.9666302067262</v>
      </c>
      <c r="AO44" s="61">
        <f t="shared" si="12"/>
        <v>8640.9666302067271</v>
      </c>
      <c r="AP44" s="61">
        <f t="shared" si="13"/>
        <v>5640.9666302067262</v>
      </c>
    </row>
    <row r="45" spans="1:42" x14ac:dyDescent="0.3">
      <c r="A45" t="s">
        <v>136</v>
      </c>
      <c r="B45" t="s">
        <v>353</v>
      </c>
      <c r="C45" t="s">
        <v>404</v>
      </c>
      <c r="D45">
        <v>2</v>
      </c>
      <c r="E45">
        <v>1900</v>
      </c>
      <c r="F45">
        <f t="shared" si="0"/>
        <v>0.97299999999999998</v>
      </c>
      <c r="G45" s="4">
        <f t="shared" si="1"/>
        <v>22184.399999999998</v>
      </c>
      <c r="H45">
        <v>225</v>
      </c>
      <c r="I45">
        <v>0.50960000000000005</v>
      </c>
      <c r="J45">
        <v>157</v>
      </c>
      <c r="K45" s="11">
        <v>314</v>
      </c>
      <c r="L45">
        <v>157</v>
      </c>
      <c r="M45">
        <v>68</v>
      </c>
      <c r="N45">
        <v>0.44649681528662422</v>
      </c>
      <c r="O45" s="11">
        <v>0.50960000000000005</v>
      </c>
      <c r="V45">
        <v>196.25</v>
      </c>
      <c r="W45">
        <v>137.375</v>
      </c>
      <c r="X45">
        <v>-123.98913318170331</v>
      </c>
      <c r="Y45">
        <v>174.15265668435686</v>
      </c>
      <c r="Z45">
        <v>174.15265668435686</v>
      </c>
      <c r="AA45">
        <v>0.18740207227697761</v>
      </c>
      <c r="AB45">
        <v>0.70228999999999997</v>
      </c>
      <c r="AC45">
        <f t="shared" si="2"/>
        <v>44641.569280942793</v>
      </c>
      <c r="AD45" s="11">
        <f t="shared" si="14"/>
        <v>31249.098496659954</v>
      </c>
      <c r="AE45">
        <f t="shared" si="3"/>
        <v>22184.399999999998</v>
      </c>
      <c r="AF45">
        <f t="shared" si="4"/>
        <v>9064.6984966599557</v>
      </c>
      <c r="AH45" s="60">
        <f t="shared" si="5"/>
        <v>1830.9703571428572</v>
      </c>
      <c r="AI45" s="60">
        <f t="shared" si="6"/>
        <v>-23030.970357142858</v>
      </c>
      <c r="AJ45" s="60">
        <f t="shared" si="7"/>
        <v>-6030.9703571428572</v>
      </c>
      <c r="AK45" s="61">
        <f t="shared" si="8"/>
        <v>-5030.9703571428572</v>
      </c>
      <c r="AL45" s="61">
        <f t="shared" si="9"/>
        <v>-8030.9703571428572</v>
      </c>
      <c r="AM45" s="61">
        <f t="shared" si="10"/>
        <v>-13966.271860482902</v>
      </c>
      <c r="AN45" s="61">
        <f t="shared" si="11"/>
        <v>3033.7281395170985</v>
      </c>
      <c r="AO45" s="61">
        <f t="shared" si="12"/>
        <v>4033.7281395170985</v>
      </c>
      <c r="AP45" s="61">
        <f t="shared" si="13"/>
        <v>1033.7281395170985</v>
      </c>
    </row>
    <row r="46" spans="1:42" x14ac:dyDescent="0.3">
      <c r="A46" t="s">
        <v>137</v>
      </c>
      <c r="B46" t="s">
        <v>354</v>
      </c>
      <c r="C46" t="s">
        <v>403</v>
      </c>
      <c r="D46">
        <v>1</v>
      </c>
      <c r="E46">
        <v>1000</v>
      </c>
      <c r="F46">
        <f t="shared" si="0"/>
        <v>0.97299999999999998</v>
      </c>
      <c r="G46" s="4">
        <f t="shared" si="1"/>
        <v>11676</v>
      </c>
      <c r="H46">
        <v>123</v>
      </c>
      <c r="I46">
        <v>0.72050000000000003</v>
      </c>
      <c r="J46">
        <v>93</v>
      </c>
      <c r="K46" s="11">
        <v>159</v>
      </c>
      <c r="L46">
        <v>66</v>
      </c>
      <c r="M46">
        <v>30</v>
      </c>
      <c r="N46">
        <v>0.46363636363636362</v>
      </c>
      <c r="O46" s="11">
        <v>0.72050000000000003</v>
      </c>
      <c r="V46">
        <v>82.5</v>
      </c>
      <c r="W46">
        <v>84.75</v>
      </c>
      <c r="X46">
        <v>-52.122820318423045</v>
      </c>
      <c r="Y46">
        <v>86.710670962850642</v>
      </c>
      <c r="Z46">
        <v>93</v>
      </c>
      <c r="AA46">
        <v>0.1</v>
      </c>
      <c r="AB46">
        <v>0.77146000000000003</v>
      </c>
      <c r="AC46">
        <f t="shared" si="2"/>
        <v>26187.209699999999</v>
      </c>
      <c r="AD46" s="11">
        <f t="shared" si="14"/>
        <v>18331.046789999997</v>
      </c>
      <c r="AE46">
        <f t="shared" si="3"/>
        <v>11676</v>
      </c>
      <c r="AF46">
        <f t="shared" si="4"/>
        <v>6655.0467899999967</v>
      </c>
      <c r="AH46" s="60">
        <f t="shared" si="5"/>
        <v>2011.3064285714288</v>
      </c>
      <c r="AI46" s="60">
        <f t="shared" si="6"/>
        <v>-23211.306428571428</v>
      </c>
      <c r="AJ46" s="60">
        <f t="shared" si="7"/>
        <v>-6211.306428571429</v>
      </c>
      <c r="AK46" s="61">
        <f t="shared" si="8"/>
        <v>-5211.306428571429</v>
      </c>
      <c r="AL46" s="61">
        <f t="shared" si="9"/>
        <v>-8211.3064285714281</v>
      </c>
      <c r="AM46" s="61">
        <f t="shared" si="10"/>
        <v>-16556.259638571431</v>
      </c>
      <c r="AN46" s="61">
        <f t="shared" si="11"/>
        <v>443.74036142856767</v>
      </c>
      <c r="AO46" s="61">
        <f t="shared" si="12"/>
        <v>1443.7403614285677</v>
      </c>
      <c r="AP46" s="61">
        <f t="shared" si="13"/>
        <v>-1556.2596385714314</v>
      </c>
    </row>
    <row r="47" spans="1:42" x14ac:dyDescent="0.3">
      <c r="A47" t="s">
        <v>138</v>
      </c>
      <c r="B47" t="s">
        <v>354</v>
      </c>
      <c r="C47" t="s">
        <v>403</v>
      </c>
      <c r="D47">
        <v>2</v>
      </c>
      <c r="E47">
        <v>1500</v>
      </c>
      <c r="F47">
        <f t="shared" si="0"/>
        <v>0.97299999999999998</v>
      </c>
      <c r="G47" s="4">
        <f t="shared" si="1"/>
        <v>17514</v>
      </c>
      <c r="H47">
        <v>263</v>
      </c>
      <c r="I47">
        <v>0.49590000000000001</v>
      </c>
      <c r="J47">
        <v>145</v>
      </c>
      <c r="K47" s="11">
        <v>462</v>
      </c>
      <c r="L47">
        <v>317</v>
      </c>
      <c r="M47">
        <v>118</v>
      </c>
      <c r="N47">
        <v>0.39779179810725551</v>
      </c>
      <c r="O47" s="11">
        <v>0.49590000000000001</v>
      </c>
      <c r="V47">
        <v>396.25</v>
      </c>
      <c r="W47">
        <v>105.375</v>
      </c>
      <c r="X47">
        <v>-250.3474854687895</v>
      </c>
      <c r="Y47">
        <v>265.63307113975236</v>
      </c>
      <c r="Z47">
        <v>265.63307113975236</v>
      </c>
      <c r="AA47">
        <v>0.40443677259243499</v>
      </c>
      <c r="AB47">
        <v>0.53052873817034696</v>
      </c>
      <c r="AC47">
        <f t="shared" si="2"/>
        <v>51437.981987551691</v>
      </c>
      <c r="AD47" s="11">
        <f t="shared" si="14"/>
        <v>36006.587391286179</v>
      </c>
      <c r="AE47">
        <f t="shared" si="3"/>
        <v>17514</v>
      </c>
      <c r="AF47">
        <f t="shared" si="4"/>
        <v>18492.587391286179</v>
      </c>
      <c r="AH47" s="60">
        <f t="shared" si="5"/>
        <v>1383.1642102298333</v>
      </c>
      <c r="AI47" s="60">
        <f t="shared" si="6"/>
        <v>-22583.164210229832</v>
      </c>
      <c r="AJ47" s="60">
        <f t="shared" si="7"/>
        <v>-5583.1642102298338</v>
      </c>
      <c r="AK47" s="61">
        <f t="shared" si="8"/>
        <v>-4583.1642102298338</v>
      </c>
      <c r="AL47" s="61">
        <f t="shared" si="9"/>
        <v>-7583.1642102298338</v>
      </c>
      <c r="AM47" s="61">
        <f t="shared" si="10"/>
        <v>-4090.5768189436531</v>
      </c>
      <c r="AN47" s="61">
        <f t="shared" si="11"/>
        <v>12909.423181056345</v>
      </c>
      <c r="AO47" s="61">
        <f t="shared" si="12"/>
        <v>13909.423181056345</v>
      </c>
      <c r="AP47" s="61">
        <f t="shared" si="13"/>
        <v>10909.423181056345</v>
      </c>
    </row>
    <row r="48" spans="1:42" x14ac:dyDescent="0.3">
      <c r="A48" t="s">
        <v>139</v>
      </c>
      <c r="B48" t="s">
        <v>354</v>
      </c>
      <c r="C48" t="s">
        <v>404</v>
      </c>
      <c r="D48">
        <v>1</v>
      </c>
      <c r="E48">
        <v>1300</v>
      </c>
      <c r="F48">
        <f t="shared" si="0"/>
        <v>0.97299999999999998</v>
      </c>
      <c r="G48" s="4">
        <f t="shared" si="1"/>
        <v>15178.8</v>
      </c>
      <c r="H48">
        <v>238</v>
      </c>
      <c r="I48">
        <v>0.44929999999999998</v>
      </c>
      <c r="J48">
        <v>181</v>
      </c>
      <c r="K48" s="11">
        <v>316</v>
      </c>
      <c r="L48">
        <v>135</v>
      </c>
      <c r="M48">
        <v>57</v>
      </c>
      <c r="N48">
        <v>0.43777777777777782</v>
      </c>
      <c r="O48" s="11">
        <v>0.44929999999999998</v>
      </c>
      <c r="V48">
        <v>168.75</v>
      </c>
      <c r="W48">
        <v>164.125</v>
      </c>
      <c r="X48">
        <v>-106.61485974222896</v>
      </c>
      <c r="Y48">
        <v>172.74909969673993</v>
      </c>
      <c r="Z48">
        <v>181</v>
      </c>
      <c r="AA48">
        <v>0.1</v>
      </c>
      <c r="AB48">
        <v>0.77146000000000003</v>
      </c>
      <c r="AC48">
        <f t="shared" si="2"/>
        <v>50966.504900000007</v>
      </c>
      <c r="AD48" s="11">
        <f t="shared" si="14"/>
        <v>35676.55343</v>
      </c>
      <c r="AE48">
        <f t="shared" si="3"/>
        <v>15178.8</v>
      </c>
      <c r="AF48">
        <f t="shared" si="4"/>
        <v>20497.753430000001</v>
      </c>
      <c r="AH48" s="60">
        <f t="shared" si="5"/>
        <v>2011.3064285714288</v>
      </c>
      <c r="AI48" s="60">
        <f t="shared" si="6"/>
        <v>-23211.306428571428</v>
      </c>
      <c r="AJ48" s="60">
        <f t="shared" si="7"/>
        <v>-6211.306428571429</v>
      </c>
      <c r="AK48" s="61">
        <f t="shared" si="8"/>
        <v>-5211.306428571429</v>
      </c>
      <c r="AL48" s="61">
        <f t="shared" si="9"/>
        <v>-8211.3064285714281</v>
      </c>
      <c r="AM48" s="61">
        <f t="shared" si="10"/>
        <v>-2713.5529985714275</v>
      </c>
      <c r="AN48" s="61">
        <f t="shared" si="11"/>
        <v>14286.447001428573</v>
      </c>
      <c r="AO48" s="61">
        <f t="shared" si="12"/>
        <v>15286.447001428573</v>
      </c>
      <c r="AP48" s="61">
        <f t="shared" si="13"/>
        <v>12286.447001428573</v>
      </c>
    </row>
    <row r="49" spans="1:42" x14ac:dyDescent="0.3">
      <c r="A49" t="s">
        <v>140</v>
      </c>
      <c r="B49" t="s">
        <v>352</v>
      </c>
      <c r="C49" t="s">
        <v>404</v>
      </c>
      <c r="D49">
        <v>1</v>
      </c>
      <c r="E49">
        <v>850</v>
      </c>
      <c r="F49">
        <f t="shared" si="0"/>
        <v>0.97299999999999998</v>
      </c>
      <c r="G49" s="4">
        <f t="shared" si="1"/>
        <v>9924.6</v>
      </c>
      <c r="H49">
        <v>146</v>
      </c>
      <c r="I49">
        <v>0.53149999999999997</v>
      </c>
      <c r="J49">
        <v>96</v>
      </c>
      <c r="K49" s="11">
        <v>245</v>
      </c>
      <c r="L49">
        <v>149</v>
      </c>
      <c r="M49">
        <v>50</v>
      </c>
      <c r="N49">
        <v>0.36845637583892621</v>
      </c>
      <c r="O49" s="11">
        <v>0.53149999999999997</v>
      </c>
      <c r="V49">
        <v>186.25</v>
      </c>
      <c r="W49">
        <v>77.375</v>
      </c>
      <c r="X49">
        <v>-117.67121556734901</v>
      </c>
      <c r="Y49">
        <v>138.77863596158707</v>
      </c>
      <c r="Z49">
        <v>138.77863596158707</v>
      </c>
      <c r="AA49">
        <v>0.32968395147160845</v>
      </c>
      <c r="AB49">
        <v>0.58968812080536903</v>
      </c>
      <c r="AC49">
        <f t="shared" si="2"/>
        <v>29870.181262564052</v>
      </c>
      <c r="AD49" s="11">
        <f t="shared" si="14"/>
        <v>20909.126883794834</v>
      </c>
      <c r="AE49">
        <f t="shared" si="3"/>
        <v>9924.6</v>
      </c>
      <c r="AF49">
        <f t="shared" si="4"/>
        <v>10984.526883794833</v>
      </c>
      <c r="AH49" s="60">
        <f t="shared" si="5"/>
        <v>1537.4011720997123</v>
      </c>
      <c r="AI49" s="60">
        <f t="shared" si="6"/>
        <v>-22737.401172099711</v>
      </c>
      <c r="AJ49" s="60">
        <f t="shared" si="7"/>
        <v>-5737.4011720997123</v>
      </c>
      <c r="AK49" s="61">
        <f t="shared" si="8"/>
        <v>-4737.4011720997123</v>
      </c>
      <c r="AL49" s="61">
        <f t="shared" si="9"/>
        <v>-7737.4011720997123</v>
      </c>
      <c r="AM49" s="61">
        <f t="shared" si="10"/>
        <v>-11752.874288304878</v>
      </c>
      <c r="AN49" s="61">
        <f t="shared" si="11"/>
        <v>5247.125711695121</v>
      </c>
      <c r="AO49" s="61">
        <f t="shared" si="12"/>
        <v>6247.125711695121</v>
      </c>
      <c r="AP49" s="61">
        <f t="shared" si="13"/>
        <v>3247.125711695121</v>
      </c>
    </row>
    <row r="50" spans="1:42" x14ac:dyDescent="0.3">
      <c r="A50" t="s">
        <v>141</v>
      </c>
      <c r="B50" t="s">
        <v>354</v>
      </c>
      <c r="C50" t="s">
        <v>404</v>
      </c>
      <c r="D50">
        <v>2</v>
      </c>
      <c r="E50">
        <v>1800</v>
      </c>
      <c r="F50">
        <f t="shared" si="0"/>
        <v>0.97299999999999998</v>
      </c>
      <c r="G50" s="4">
        <f t="shared" si="1"/>
        <v>21016.799999999999</v>
      </c>
      <c r="H50">
        <v>349</v>
      </c>
      <c r="I50">
        <v>0.1507</v>
      </c>
      <c r="J50">
        <v>145</v>
      </c>
      <c r="K50" s="11">
        <v>412</v>
      </c>
      <c r="L50">
        <v>267</v>
      </c>
      <c r="M50">
        <v>204</v>
      </c>
      <c r="N50">
        <v>0.71123595505617987</v>
      </c>
      <c r="O50" s="11">
        <v>0.1507</v>
      </c>
      <c r="V50">
        <v>333.75</v>
      </c>
      <c r="W50">
        <v>111.625</v>
      </c>
      <c r="X50">
        <v>-210.86050037907506</v>
      </c>
      <c r="Y50">
        <v>235.17044162244125</v>
      </c>
      <c r="Z50">
        <v>235.17044162244125</v>
      </c>
      <c r="AA50">
        <v>0.37017360785750186</v>
      </c>
      <c r="AB50">
        <v>0.55764460674157301</v>
      </c>
      <c r="AC50">
        <f t="shared" si="2"/>
        <v>47866.657879062732</v>
      </c>
      <c r="AD50" s="11">
        <f t="shared" si="14"/>
        <v>33506.660515343909</v>
      </c>
      <c r="AE50">
        <f t="shared" si="3"/>
        <v>21016.799999999999</v>
      </c>
      <c r="AF50">
        <f t="shared" si="4"/>
        <v>12489.860515343909</v>
      </c>
      <c r="AH50" s="60">
        <f t="shared" si="5"/>
        <v>1453.8591532905298</v>
      </c>
      <c r="AI50" s="60">
        <f t="shared" si="6"/>
        <v>-22653.85915329053</v>
      </c>
      <c r="AJ50" s="60">
        <f t="shared" si="7"/>
        <v>-5653.8591532905302</v>
      </c>
      <c r="AK50" s="61">
        <f t="shared" si="8"/>
        <v>-4653.8591532905302</v>
      </c>
      <c r="AL50" s="61">
        <f t="shared" si="9"/>
        <v>-7653.8591532905302</v>
      </c>
      <c r="AM50" s="61">
        <f t="shared" si="10"/>
        <v>-10163.998637946621</v>
      </c>
      <c r="AN50" s="61">
        <f t="shared" si="11"/>
        <v>6836.0013620533791</v>
      </c>
      <c r="AO50" s="61">
        <f t="shared" si="12"/>
        <v>7836.0013620533791</v>
      </c>
      <c r="AP50" s="61">
        <f t="shared" si="13"/>
        <v>4836.0013620533791</v>
      </c>
    </row>
    <row r="51" spans="1:42" x14ac:dyDescent="0.3">
      <c r="A51" t="s">
        <v>142</v>
      </c>
      <c r="B51" t="s">
        <v>355</v>
      </c>
      <c r="C51" t="s">
        <v>403</v>
      </c>
      <c r="D51">
        <v>1</v>
      </c>
      <c r="E51">
        <v>1100</v>
      </c>
      <c r="F51">
        <f t="shared" si="0"/>
        <v>0.97299999999999998</v>
      </c>
      <c r="G51" s="4">
        <f t="shared" si="1"/>
        <v>12843.6</v>
      </c>
      <c r="H51">
        <v>147</v>
      </c>
      <c r="I51">
        <v>0.6</v>
      </c>
      <c r="J51">
        <v>99</v>
      </c>
      <c r="K51" s="11">
        <v>215</v>
      </c>
      <c r="L51">
        <v>116</v>
      </c>
      <c r="M51">
        <v>48</v>
      </c>
      <c r="N51">
        <v>0.43103448275862077</v>
      </c>
      <c r="O51" s="11">
        <v>0.6</v>
      </c>
      <c r="V51">
        <v>145</v>
      </c>
      <c r="W51">
        <v>84.5</v>
      </c>
      <c r="X51">
        <v>-91.609805408137476</v>
      </c>
      <c r="Y51">
        <v>120.17330048016173</v>
      </c>
      <c r="Z51">
        <v>120.17330048016173</v>
      </c>
      <c r="AA51">
        <v>0.24602276193214986</v>
      </c>
      <c r="AB51">
        <v>0.65589758620689664</v>
      </c>
      <c r="AC51">
        <f t="shared" si="2"/>
        <v>28769.802864680772</v>
      </c>
      <c r="AD51" s="11">
        <f t="shared" si="14"/>
        <v>20138.86200527654</v>
      </c>
      <c r="AE51">
        <f t="shared" si="3"/>
        <v>12843.6</v>
      </c>
      <c r="AF51">
        <f t="shared" si="4"/>
        <v>7295.2620052765396</v>
      </c>
      <c r="AH51" s="60">
        <f t="shared" si="5"/>
        <v>1710.0187068965522</v>
      </c>
      <c r="AI51" s="60">
        <f t="shared" si="6"/>
        <v>-22910.018706896553</v>
      </c>
      <c r="AJ51" s="60">
        <f t="shared" si="7"/>
        <v>-5910.0187068965524</v>
      </c>
      <c r="AK51" s="61">
        <f t="shared" si="8"/>
        <v>-4910.0187068965524</v>
      </c>
      <c r="AL51" s="61">
        <f t="shared" si="9"/>
        <v>-7910.0187068965524</v>
      </c>
      <c r="AM51" s="61">
        <f t="shared" si="10"/>
        <v>-15614.756701620014</v>
      </c>
      <c r="AN51" s="61">
        <f t="shared" si="11"/>
        <v>1385.2432983799872</v>
      </c>
      <c r="AO51" s="61">
        <f t="shared" si="12"/>
        <v>2385.2432983799872</v>
      </c>
      <c r="AP51" s="61">
        <f t="shared" si="13"/>
        <v>-614.75670162001279</v>
      </c>
    </row>
    <row r="52" spans="1:42" x14ac:dyDescent="0.3">
      <c r="A52" t="s">
        <v>143</v>
      </c>
      <c r="B52" t="s">
        <v>355</v>
      </c>
      <c r="C52" t="s">
        <v>403</v>
      </c>
      <c r="D52">
        <v>2</v>
      </c>
      <c r="E52">
        <v>1400</v>
      </c>
      <c r="F52">
        <f t="shared" si="0"/>
        <v>0.97299999999999998</v>
      </c>
      <c r="G52" s="4">
        <f t="shared" si="1"/>
        <v>16346.4</v>
      </c>
      <c r="H52">
        <v>151</v>
      </c>
      <c r="I52">
        <v>0.52600000000000002</v>
      </c>
      <c r="J52">
        <v>120</v>
      </c>
      <c r="K52" s="11">
        <v>188</v>
      </c>
      <c r="L52">
        <v>68</v>
      </c>
      <c r="M52">
        <v>31</v>
      </c>
      <c r="N52">
        <v>0.46470588235294119</v>
      </c>
      <c r="O52" s="11">
        <v>0.52600000000000002</v>
      </c>
      <c r="V52">
        <v>85</v>
      </c>
      <c r="W52">
        <v>111.5</v>
      </c>
      <c r="X52">
        <v>-53.702299722011624</v>
      </c>
      <c r="Y52">
        <v>101.42917614354309</v>
      </c>
      <c r="Z52">
        <v>120</v>
      </c>
      <c r="AA52">
        <v>0.1</v>
      </c>
      <c r="AB52">
        <v>0.77146000000000003</v>
      </c>
      <c r="AC52">
        <f t="shared" si="2"/>
        <v>33789.948000000004</v>
      </c>
      <c r="AD52" s="11">
        <f t="shared" si="14"/>
        <v>23652.963600000003</v>
      </c>
      <c r="AE52">
        <f t="shared" si="3"/>
        <v>16346.4</v>
      </c>
      <c r="AF52">
        <f t="shared" si="4"/>
        <v>7306.5636000000031</v>
      </c>
      <c r="AH52" s="60">
        <f t="shared" si="5"/>
        <v>2011.3064285714288</v>
      </c>
      <c r="AI52" s="60">
        <f t="shared" si="6"/>
        <v>-23211.306428571428</v>
      </c>
      <c r="AJ52" s="60">
        <f t="shared" si="7"/>
        <v>-6211.306428571429</v>
      </c>
      <c r="AK52" s="61">
        <f t="shared" si="8"/>
        <v>-5211.306428571429</v>
      </c>
      <c r="AL52" s="61">
        <f t="shared" si="9"/>
        <v>-8211.3064285714281</v>
      </c>
      <c r="AM52" s="61">
        <f t="shared" si="10"/>
        <v>-15904.742828571425</v>
      </c>
      <c r="AN52" s="61">
        <f t="shared" si="11"/>
        <v>1095.2571714285741</v>
      </c>
      <c r="AO52" s="61">
        <f t="shared" si="12"/>
        <v>2095.2571714285741</v>
      </c>
      <c r="AP52" s="61">
        <f t="shared" si="13"/>
        <v>-904.74282857142498</v>
      </c>
    </row>
    <row r="53" spans="1:42" x14ac:dyDescent="0.3">
      <c r="A53" t="s">
        <v>144</v>
      </c>
      <c r="B53" t="s">
        <v>355</v>
      </c>
      <c r="C53" t="s">
        <v>404</v>
      </c>
      <c r="D53">
        <v>1</v>
      </c>
      <c r="E53">
        <v>1300</v>
      </c>
      <c r="F53">
        <f t="shared" si="0"/>
        <v>0.97299999999999998</v>
      </c>
      <c r="G53" s="4">
        <f t="shared" si="1"/>
        <v>15178.8</v>
      </c>
      <c r="H53">
        <v>429</v>
      </c>
      <c r="I53">
        <v>0.21099999999999999</v>
      </c>
      <c r="J53">
        <v>263</v>
      </c>
      <c r="K53" s="11">
        <v>489</v>
      </c>
      <c r="L53">
        <v>226</v>
      </c>
      <c r="M53">
        <v>166</v>
      </c>
      <c r="N53">
        <v>0.68761061946902657</v>
      </c>
      <c r="O53" s="11">
        <v>0.21099999999999999</v>
      </c>
      <c r="V53">
        <v>282.5</v>
      </c>
      <c r="W53">
        <v>234.75</v>
      </c>
      <c r="X53">
        <v>-178.48117260550922</v>
      </c>
      <c r="Y53">
        <v>269.19108541824613</v>
      </c>
      <c r="Z53">
        <v>269.19108541824613</v>
      </c>
      <c r="AA53">
        <v>0.12191534661326064</v>
      </c>
      <c r="AB53">
        <v>0.75411619469026558</v>
      </c>
      <c r="AC53">
        <f t="shared" si="2"/>
        <v>74095.495297754751</v>
      </c>
      <c r="AD53" s="11">
        <f t="shared" si="14"/>
        <v>51866.846708428326</v>
      </c>
      <c r="AE53">
        <f t="shared" si="3"/>
        <v>15178.8</v>
      </c>
      <c r="AF53">
        <f t="shared" si="4"/>
        <v>36688.04670842833</v>
      </c>
      <c r="AH53" s="60">
        <f t="shared" si="5"/>
        <v>1966.088650442478</v>
      </c>
      <c r="AI53" s="60">
        <f t="shared" si="6"/>
        <v>-23166.088650442478</v>
      </c>
      <c r="AJ53" s="60">
        <f t="shared" si="7"/>
        <v>-6166.088650442478</v>
      </c>
      <c r="AK53" s="61">
        <f t="shared" si="8"/>
        <v>-5166.088650442478</v>
      </c>
      <c r="AL53" s="61">
        <f t="shared" si="9"/>
        <v>-8166.088650442478</v>
      </c>
      <c r="AM53" s="61">
        <f t="shared" si="10"/>
        <v>13521.958057985852</v>
      </c>
      <c r="AN53" s="61">
        <f t="shared" si="11"/>
        <v>30521.958057985852</v>
      </c>
      <c r="AO53" s="61">
        <f t="shared" si="12"/>
        <v>31521.958057985852</v>
      </c>
      <c r="AP53" s="61">
        <f t="shared" si="13"/>
        <v>28521.958057985852</v>
      </c>
    </row>
    <row r="54" spans="1:42" x14ac:dyDescent="0.3">
      <c r="A54" t="s">
        <v>145</v>
      </c>
      <c r="B54" t="s">
        <v>355</v>
      </c>
      <c r="C54" t="s">
        <v>404</v>
      </c>
      <c r="D54">
        <v>2</v>
      </c>
      <c r="E54">
        <v>1900</v>
      </c>
      <c r="F54">
        <f t="shared" si="0"/>
        <v>0.97299999999999998</v>
      </c>
      <c r="G54" s="4">
        <f t="shared" si="1"/>
        <v>22184.399999999998</v>
      </c>
      <c r="H54">
        <v>441</v>
      </c>
      <c r="I54">
        <v>0.33150000000000002</v>
      </c>
      <c r="J54">
        <v>335</v>
      </c>
      <c r="K54" s="11">
        <v>502</v>
      </c>
      <c r="L54">
        <v>167</v>
      </c>
      <c r="M54">
        <v>106</v>
      </c>
      <c r="N54">
        <v>0.60778443113772462</v>
      </c>
      <c r="O54" s="11">
        <v>0.33150000000000002</v>
      </c>
      <c r="V54">
        <v>208.75</v>
      </c>
      <c r="W54">
        <v>314.125</v>
      </c>
      <c r="X54">
        <v>-131.88653019964619</v>
      </c>
      <c r="Y54">
        <v>269.24518258781899</v>
      </c>
      <c r="Z54">
        <v>335</v>
      </c>
      <c r="AA54">
        <v>0.1</v>
      </c>
      <c r="AB54">
        <v>0.77146000000000003</v>
      </c>
      <c r="AC54">
        <f t="shared" si="2"/>
        <v>94330.271500000003</v>
      </c>
      <c r="AD54" s="11">
        <f t="shared" si="14"/>
        <v>66031.190050000005</v>
      </c>
      <c r="AE54">
        <f t="shared" si="3"/>
        <v>22184.399999999998</v>
      </c>
      <c r="AF54">
        <f t="shared" si="4"/>
        <v>43846.790050000011</v>
      </c>
      <c r="AH54" s="60">
        <f t="shared" si="5"/>
        <v>2011.3064285714288</v>
      </c>
      <c r="AI54" s="60">
        <f t="shared" si="6"/>
        <v>-23211.306428571428</v>
      </c>
      <c r="AJ54" s="60">
        <f t="shared" si="7"/>
        <v>-6211.306428571429</v>
      </c>
      <c r="AK54" s="61">
        <f t="shared" si="8"/>
        <v>-5211.306428571429</v>
      </c>
      <c r="AL54" s="61">
        <f t="shared" si="9"/>
        <v>-8211.3064285714281</v>
      </c>
      <c r="AM54" s="61">
        <f t="shared" si="10"/>
        <v>20635.483621428582</v>
      </c>
      <c r="AN54" s="61">
        <f t="shared" si="11"/>
        <v>37635.483621428582</v>
      </c>
      <c r="AO54" s="61">
        <f t="shared" si="12"/>
        <v>38635.483621428582</v>
      </c>
      <c r="AP54" s="61">
        <f t="shared" si="13"/>
        <v>35635.483621428582</v>
      </c>
    </row>
    <row r="55" spans="1:42" x14ac:dyDescent="0.3">
      <c r="A55" t="s">
        <v>146</v>
      </c>
      <c r="B55" t="s">
        <v>356</v>
      </c>
      <c r="C55" t="s">
        <v>403</v>
      </c>
      <c r="D55">
        <v>1</v>
      </c>
      <c r="E55">
        <v>900</v>
      </c>
      <c r="F55">
        <f t="shared" si="0"/>
        <v>0.97299999999999998</v>
      </c>
      <c r="G55" s="4">
        <f t="shared" si="1"/>
        <v>10508.4</v>
      </c>
      <c r="H55">
        <v>144</v>
      </c>
      <c r="I55">
        <v>0.32879999999999998</v>
      </c>
      <c r="J55">
        <v>98</v>
      </c>
      <c r="K55" s="11">
        <v>195</v>
      </c>
      <c r="L55">
        <v>97</v>
      </c>
      <c r="M55">
        <v>46</v>
      </c>
      <c r="N55">
        <v>0.47938144329896915</v>
      </c>
      <c r="O55" s="11">
        <v>0.32879999999999998</v>
      </c>
      <c r="V55">
        <v>121.25</v>
      </c>
      <c r="W55">
        <v>85.875</v>
      </c>
      <c r="X55">
        <v>-76.604751074045993</v>
      </c>
      <c r="Y55">
        <v>108.09750126358351</v>
      </c>
      <c r="Z55">
        <v>108.09750126358351</v>
      </c>
      <c r="AA55">
        <v>0.18327836093677122</v>
      </c>
      <c r="AB55">
        <v>0.70555350515463933</v>
      </c>
      <c r="AC55">
        <f t="shared" si="2"/>
        <v>27838.028383967478</v>
      </c>
      <c r="AD55" s="11">
        <f t="shared" si="14"/>
        <v>19486.619868777234</v>
      </c>
      <c r="AE55">
        <f t="shared" si="3"/>
        <v>10508.4</v>
      </c>
      <c r="AF55">
        <f t="shared" si="4"/>
        <v>8978.2198687772343</v>
      </c>
      <c r="AH55" s="60">
        <f t="shared" si="5"/>
        <v>1839.4787812960242</v>
      </c>
      <c r="AI55" s="60">
        <f t="shared" si="6"/>
        <v>-23039.478781296024</v>
      </c>
      <c r="AJ55" s="60">
        <f t="shared" si="7"/>
        <v>-6039.478781296024</v>
      </c>
      <c r="AK55" s="61">
        <f t="shared" si="8"/>
        <v>-5039.478781296024</v>
      </c>
      <c r="AL55" s="61">
        <f t="shared" si="9"/>
        <v>-8039.478781296024</v>
      </c>
      <c r="AM55" s="61">
        <f t="shared" si="10"/>
        <v>-14061.25891251879</v>
      </c>
      <c r="AN55" s="61">
        <f t="shared" si="11"/>
        <v>2938.7410874812103</v>
      </c>
      <c r="AO55" s="61">
        <f t="shared" si="12"/>
        <v>3938.7410874812103</v>
      </c>
      <c r="AP55" s="61">
        <f t="shared" si="13"/>
        <v>938.74108748121034</v>
      </c>
    </row>
    <row r="56" spans="1:42" x14ac:dyDescent="0.3">
      <c r="A56" t="s">
        <v>147</v>
      </c>
      <c r="B56" t="s">
        <v>356</v>
      </c>
      <c r="C56" t="s">
        <v>403</v>
      </c>
      <c r="D56">
        <v>2</v>
      </c>
      <c r="E56">
        <v>1400</v>
      </c>
      <c r="F56">
        <f t="shared" si="0"/>
        <v>0.97299999999999998</v>
      </c>
      <c r="G56" s="4">
        <f t="shared" si="1"/>
        <v>16346.4</v>
      </c>
      <c r="H56">
        <v>136</v>
      </c>
      <c r="I56">
        <v>0.61919999999999997</v>
      </c>
      <c r="J56">
        <v>77</v>
      </c>
      <c r="K56" s="11">
        <v>260</v>
      </c>
      <c r="L56">
        <v>183</v>
      </c>
      <c r="M56">
        <v>59</v>
      </c>
      <c r="N56">
        <v>0.35792349726775963</v>
      </c>
      <c r="O56" s="11">
        <v>0.61919999999999997</v>
      </c>
      <c r="V56">
        <v>228.75</v>
      </c>
      <c r="W56">
        <v>54.125</v>
      </c>
      <c r="X56">
        <v>-144.52236542835482</v>
      </c>
      <c r="Y56">
        <v>149.99322403335862</v>
      </c>
      <c r="Z56">
        <v>149.99322403335862</v>
      </c>
      <c r="AA56">
        <v>0.4190960613480158</v>
      </c>
      <c r="AB56">
        <v>0.51892737704918024</v>
      </c>
      <c r="AC56">
        <f t="shared" si="2"/>
        <v>28409.990467815009</v>
      </c>
      <c r="AD56" s="11">
        <f t="shared" si="14"/>
        <v>19886.993327470504</v>
      </c>
      <c r="AE56">
        <f t="shared" si="3"/>
        <v>16346.4</v>
      </c>
      <c r="AF56">
        <f t="shared" si="4"/>
        <v>3540.5933274705039</v>
      </c>
      <c r="AH56" s="60">
        <f t="shared" si="5"/>
        <v>1352.9178044496487</v>
      </c>
      <c r="AI56" s="60">
        <f t="shared" si="6"/>
        <v>-22552.917804449648</v>
      </c>
      <c r="AJ56" s="60">
        <f t="shared" si="7"/>
        <v>-5552.9178044496484</v>
      </c>
      <c r="AK56" s="61">
        <f t="shared" si="8"/>
        <v>-4552.9178044496484</v>
      </c>
      <c r="AL56" s="61">
        <f t="shared" si="9"/>
        <v>-7552.9178044496484</v>
      </c>
      <c r="AM56" s="61">
        <f t="shared" si="10"/>
        <v>-19012.324476979142</v>
      </c>
      <c r="AN56" s="61">
        <f t="shared" si="11"/>
        <v>-2012.3244769791445</v>
      </c>
      <c r="AO56" s="61">
        <f t="shared" si="12"/>
        <v>-1012.3244769791445</v>
      </c>
      <c r="AP56" s="61">
        <f t="shared" si="13"/>
        <v>-4012.3244769791445</v>
      </c>
    </row>
    <row r="57" spans="1:42" x14ac:dyDescent="0.3">
      <c r="A57" t="s">
        <v>148</v>
      </c>
      <c r="B57" t="s">
        <v>356</v>
      </c>
      <c r="C57" t="s">
        <v>404</v>
      </c>
      <c r="D57">
        <v>1</v>
      </c>
      <c r="E57">
        <v>1400</v>
      </c>
      <c r="F57">
        <f t="shared" si="0"/>
        <v>0.97299999999999998</v>
      </c>
      <c r="G57" s="4">
        <f t="shared" si="1"/>
        <v>16346.4</v>
      </c>
      <c r="H57">
        <v>305</v>
      </c>
      <c r="I57">
        <v>0.2712</v>
      </c>
      <c r="J57">
        <v>173</v>
      </c>
      <c r="K57" s="11">
        <v>322</v>
      </c>
      <c r="L57">
        <v>149</v>
      </c>
      <c r="M57">
        <v>132</v>
      </c>
      <c r="N57">
        <v>0.8087248322147651</v>
      </c>
      <c r="O57" s="11">
        <v>0.2712</v>
      </c>
      <c r="V57">
        <v>186.25</v>
      </c>
      <c r="W57">
        <v>154.375</v>
      </c>
      <c r="X57">
        <v>-117.67121556734901</v>
      </c>
      <c r="Y57">
        <v>177.27863596158707</v>
      </c>
      <c r="Z57">
        <v>177.27863596158707</v>
      </c>
      <c r="AA57">
        <v>0.12297254207563528</v>
      </c>
      <c r="AB57">
        <v>0.75327953020134231</v>
      </c>
      <c r="AC57">
        <f t="shared" si="2"/>
        <v>48742.234178335872</v>
      </c>
      <c r="AD57" s="11">
        <f t="shared" si="14"/>
        <v>34119.563924835107</v>
      </c>
      <c r="AE57">
        <f t="shared" si="3"/>
        <v>16346.4</v>
      </c>
      <c r="AF57">
        <f t="shared" si="4"/>
        <v>17773.163924835106</v>
      </c>
      <c r="AH57" s="60">
        <f t="shared" si="5"/>
        <v>1963.907346596357</v>
      </c>
      <c r="AI57" s="60">
        <f t="shared" si="6"/>
        <v>-23163.907346596356</v>
      </c>
      <c r="AJ57" s="60">
        <f t="shared" si="7"/>
        <v>-6163.9073465963575</v>
      </c>
      <c r="AK57" s="61">
        <f t="shared" si="8"/>
        <v>-5163.9073465963575</v>
      </c>
      <c r="AL57" s="61">
        <f t="shared" si="9"/>
        <v>-8163.9073465963575</v>
      </c>
      <c r="AM57" s="61">
        <f t="shared" si="10"/>
        <v>-5390.7434217612499</v>
      </c>
      <c r="AN57" s="61">
        <f t="shared" si="11"/>
        <v>11609.256578238748</v>
      </c>
      <c r="AO57" s="61">
        <f t="shared" si="12"/>
        <v>12609.256578238748</v>
      </c>
      <c r="AP57" s="61">
        <f t="shared" si="13"/>
        <v>9609.2565782387483</v>
      </c>
    </row>
    <row r="58" spans="1:42" x14ac:dyDescent="0.3">
      <c r="A58" t="s">
        <v>149</v>
      </c>
      <c r="B58" t="s">
        <v>356</v>
      </c>
      <c r="C58" t="s">
        <v>404</v>
      </c>
      <c r="D58">
        <v>2</v>
      </c>
      <c r="E58">
        <v>1700</v>
      </c>
      <c r="F58">
        <f t="shared" si="0"/>
        <v>0.97299999999999998</v>
      </c>
      <c r="G58" s="4">
        <f t="shared" si="1"/>
        <v>19849.2</v>
      </c>
      <c r="H58">
        <v>425</v>
      </c>
      <c r="I58">
        <v>0.32879999999999998</v>
      </c>
      <c r="J58">
        <v>176</v>
      </c>
      <c r="K58" s="11">
        <v>469</v>
      </c>
      <c r="L58">
        <v>293</v>
      </c>
      <c r="M58">
        <v>249</v>
      </c>
      <c r="N58">
        <v>0.779863481228669</v>
      </c>
      <c r="O58" s="11">
        <v>0.32879999999999998</v>
      </c>
      <c r="V58">
        <v>366.25</v>
      </c>
      <c r="W58">
        <v>139.375</v>
      </c>
      <c r="X58">
        <v>-231.39373262572656</v>
      </c>
      <c r="Y58">
        <v>266.511008971443</v>
      </c>
      <c r="Z58">
        <v>266.511008971443</v>
      </c>
      <c r="AA58">
        <v>0.34712903473431539</v>
      </c>
      <c r="AB58">
        <v>0.57588208191126289</v>
      </c>
      <c r="AC58">
        <f t="shared" si="2"/>
        <v>56019.803865042239</v>
      </c>
      <c r="AD58" s="11">
        <f t="shared" si="14"/>
        <v>39213.862705529566</v>
      </c>
      <c r="AE58">
        <f t="shared" si="3"/>
        <v>19849.2</v>
      </c>
      <c r="AF58">
        <f t="shared" si="4"/>
        <v>19364.662705529565</v>
      </c>
      <c r="AH58" s="60">
        <f t="shared" si="5"/>
        <v>1501.4068564115069</v>
      </c>
      <c r="AI58" s="60">
        <f t="shared" si="6"/>
        <v>-22701.406856411508</v>
      </c>
      <c r="AJ58" s="60">
        <f t="shared" si="7"/>
        <v>-5701.4068564115069</v>
      </c>
      <c r="AK58" s="61">
        <f t="shared" si="8"/>
        <v>-4701.4068564115069</v>
      </c>
      <c r="AL58" s="61">
        <f t="shared" si="9"/>
        <v>-7701.4068564115069</v>
      </c>
      <c r="AM58" s="61">
        <f t="shared" si="10"/>
        <v>-3336.7441508819429</v>
      </c>
      <c r="AN58" s="61">
        <f t="shared" si="11"/>
        <v>13663.255849118057</v>
      </c>
      <c r="AO58" s="61">
        <f t="shared" si="12"/>
        <v>14663.255849118057</v>
      </c>
      <c r="AP58" s="61">
        <f t="shared" si="13"/>
        <v>11663.255849118057</v>
      </c>
    </row>
    <row r="59" spans="1:42" x14ac:dyDescent="0.3">
      <c r="A59" t="s">
        <v>150</v>
      </c>
      <c r="B59" t="s">
        <v>357</v>
      </c>
      <c r="C59" t="s">
        <v>403</v>
      </c>
      <c r="D59">
        <v>1</v>
      </c>
      <c r="E59">
        <v>800</v>
      </c>
      <c r="F59">
        <f t="shared" si="0"/>
        <v>0.97299999999999998</v>
      </c>
      <c r="G59" s="4">
        <f t="shared" si="1"/>
        <v>9340.7999999999993</v>
      </c>
      <c r="H59">
        <v>176</v>
      </c>
      <c r="I59">
        <v>0.41370000000000001</v>
      </c>
      <c r="J59">
        <v>86</v>
      </c>
      <c r="K59" s="11">
        <v>224</v>
      </c>
      <c r="L59">
        <v>138</v>
      </c>
      <c r="M59">
        <v>90</v>
      </c>
      <c r="N59">
        <v>0.62173913043478257</v>
      </c>
      <c r="O59" s="11">
        <v>0.41370000000000001</v>
      </c>
      <c r="V59">
        <v>172.5</v>
      </c>
      <c r="W59">
        <v>68.75</v>
      </c>
      <c r="X59">
        <v>-108.98407884761183</v>
      </c>
      <c r="Y59">
        <v>127.07685746777862</v>
      </c>
      <c r="Z59">
        <v>127.07685746777862</v>
      </c>
      <c r="AA59">
        <v>0.33812670995813693</v>
      </c>
      <c r="AB59">
        <v>0.58300652173913048</v>
      </c>
      <c r="AC59">
        <f t="shared" si="2"/>
        <v>27041.622383027534</v>
      </c>
      <c r="AD59" s="11">
        <f t="shared" si="14"/>
        <v>18929.135668119274</v>
      </c>
      <c r="AE59">
        <f t="shared" si="3"/>
        <v>9340.7999999999993</v>
      </c>
      <c r="AF59">
        <f t="shared" si="4"/>
        <v>9588.3356681192745</v>
      </c>
      <c r="AH59" s="60">
        <f t="shared" si="5"/>
        <v>1519.981288819876</v>
      </c>
      <c r="AI59" s="60">
        <f t="shared" si="6"/>
        <v>-22719.981288819876</v>
      </c>
      <c r="AJ59" s="60">
        <f t="shared" si="7"/>
        <v>-5719.9812888198758</v>
      </c>
      <c r="AK59" s="61">
        <f t="shared" si="8"/>
        <v>-4719.9812888198758</v>
      </c>
      <c r="AL59" s="61">
        <f t="shared" si="9"/>
        <v>-7719.9812888198758</v>
      </c>
      <c r="AM59" s="61">
        <f t="shared" si="10"/>
        <v>-13131.645620700601</v>
      </c>
      <c r="AN59" s="61">
        <f t="shared" si="11"/>
        <v>3868.3543792993987</v>
      </c>
      <c r="AO59" s="61">
        <f t="shared" si="12"/>
        <v>4868.3543792993987</v>
      </c>
      <c r="AP59" s="61">
        <f t="shared" si="13"/>
        <v>1868.3543792993987</v>
      </c>
    </row>
    <row r="60" spans="1:42" x14ac:dyDescent="0.3">
      <c r="A60" t="s">
        <v>151</v>
      </c>
      <c r="B60" t="s">
        <v>352</v>
      </c>
      <c r="C60" t="s">
        <v>404</v>
      </c>
      <c r="D60">
        <v>2</v>
      </c>
      <c r="E60">
        <v>900</v>
      </c>
      <c r="F60">
        <f t="shared" si="0"/>
        <v>0.97299999999999998</v>
      </c>
      <c r="G60" s="4">
        <f t="shared" si="1"/>
        <v>10508.4</v>
      </c>
      <c r="H60">
        <v>169</v>
      </c>
      <c r="I60">
        <v>0.47949999999999998</v>
      </c>
      <c r="J60">
        <v>111</v>
      </c>
      <c r="K60" s="11">
        <v>276</v>
      </c>
      <c r="L60">
        <v>165</v>
      </c>
      <c r="M60">
        <v>58</v>
      </c>
      <c r="N60">
        <v>0.38121212121212122</v>
      </c>
      <c r="O60" s="11">
        <v>0.47949999999999998</v>
      </c>
      <c r="V60">
        <v>206.25</v>
      </c>
      <c r="W60">
        <v>90.375</v>
      </c>
      <c r="X60">
        <v>-130.30705079605761</v>
      </c>
      <c r="Y60">
        <v>156.02667740712658</v>
      </c>
      <c r="Z60">
        <v>156.02667740712658</v>
      </c>
      <c r="AA60">
        <v>0.31831116318606828</v>
      </c>
      <c r="AB60">
        <v>0.59868854545454564</v>
      </c>
      <c r="AC60">
        <f t="shared" si="2"/>
        <v>34095.155360377052</v>
      </c>
      <c r="AD60" s="11">
        <f t="shared" si="14"/>
        <v>23866.608752263935</v>
      </c>
      <c r="AE60">
        <f t="shared" si="3"/>
        <v>10508.4</v>
      </c>
      <c r="AF60">
        <f t="shared" si="4"/>
        <v>13358.208752263936</v>
      </c>
      <c r="AH60" s="60">
        <f t="shared" si="5"/>
        <v>1560.8665649350655</v>
      </c>
      <c r="AI60" s="60">
        <f t="shared" si="6"/>
        <v>-22760.866564935066</v>
      </c>
      <c r="AJ60" s="60">
        <f t="shared" si="7"/>
        <v>-5760.866564935066</v>
      </c>
      <c r="AK60" s="61">
        <f t="shared" si="8"/>
        <v>-4760.866564935066</v>
      </c>
      <c r="AL60" s="61">
        <f t="shared" si="9"/>
        <v>-7760.866564935066</v>
      </c>
      <c r="AM60" s="61">
        <f t="shared" si="10"/>
        <v>-9402.6578126711302</v>
      </c>
      <c r="AN60" s="61">
        <f t="shared" si="11"/>
        <v>7597.3421873288698</v>
      </c>
      <c r="AO60" s="61">
        <f t="shared" si="12"/>
        <v>8597.3421873288698</v>
      </c>
      <c r="AP60" s="61">
        <f t="shared" si="13"/>
        <v>5597.3421873288698</v>
      </c>
    </row>
    <row r="61" spans="1:42" x14ac:dyDescent="0.3">
      <c r="A61" t="s">
        <v>152</v>
      </c>
      <c r="B61" t="s">
        <v>357</v>
      </c>
      <c r="C61" t="s">
        <v>403</v>
      </c>
      <c r="D61">
        <v>2</v>
      </c>
      <c r="E61">
        <v>1300</v>
      </c>
      <c r="F61">
        <f t="shared" si="0"/>
        <v>0.97299999999999998</v>
      </c>
      <c r="G61" s="4">
        <f t="shared" si="1"/>
        <v>15178.8</v>
      </c>
      <c r="H61">
        <v>207</v>
      </c>
      <c r="I61">
        <v>0.63009999999999999</v>
      </c>
      <c r="J61">
        <v>127</v>
      </c>
      <c r="K61" s="11">
        <v>276</v>
      </c>
      <c r="L61">
        <v>149</v>
      </c>
      <c r="M61">
        <v>80</v>
      </c>
      <c r="N61">
        <v>0.5295302013422819</v>
      </c>
      <c r="O61" s="11">
        <v>0.63009999999999999</v>
      </c>
      <c r="V61">
        <v>186.25</v>
      </c>
      <c r="W61">
        <v>108.375</v>
      </c>
      <c r="X61">
        <v>-117.67121556734901</v>
      </c>
      <c r="Y61">
        <v>154.27863596158707</v>
      </c>
      <c r="Z61">
        <v>154.27863596158707</v>
      </c>
      <c r="AA61">
        <v>0.24646247496154133</v>
      </c>
      <c r="AB61">
        <v>0.65554959731543616</v>
      </c>
      <c r="AC61">
        <f t="shared" si="2"/>
        <v>36915.113652832508</v>
      </c>
      <c r="AD61" s="11">
        <f t="shared" si="14"/>
        <v>25840.579556982753</v>
      </c>
      <c r="AE61">
        <f t="shared" si="3"/>
        <v>15178.8</v>
      </c>
      <c r="AF61">
        <f t="shared" si="4"/>
        <v>10661.779556982754</v>
      </c>
      <c r="AH61" s="60">
        <f t="shared" si="5"/>
        <v>1709.111450143816</v>
      </c>
      <c r="AI61" s="60">
        <f t="shared" si="6"/>
        <v>-22909.111450143817</v>
      </c>
      <c r="AJ61" s="60">
        <f t="shared" si="7"/>
        <v>-5909.111450143816</v>
      </c>
      <c r="AK61" s="61">
        <f t="shared" si="8"/>
        <v>-4909.111450143816</v>
      </c>
      <c r="AL61" s="61">
        <f t="shared" si="9"/>
        <v>-7909.111450143816</v>
      </c>
      <c r="AM61" s="61">
        <f t="shared" si="10"/>
        <v>-12247.331893161063</v>
      </c>
      <c r="AN61" s="61">
        <f t="shared" si="11"/>
        <v>4752.668106838938</v>
      </c>
      <c r="AO61" s="61">
        <f t="shared" si="12"/>
        <v>5752.668106838938</v>
      </c>
      <c r="AP61" s="61">
        <f t="shared" si="13"/>
        <v>2752.668106838938</v>
      </c>
    </row>
    <row r="62" spans="1:42" x14ac:dyDescent="0.3">
      <c r="A62" t="s">
        <v>153</v>
      </c>
      <c r="B62" t="s">
        <v>357</v>
      </c>
      <c r="C62" t="s">
        <v>404</v>
      </c>
      <c r="D62">
        <v>1</v>
      </c>
      <c r="E62">
        <v>1400</v>
      </c>
      <c r="F62">
        <f t="shared" si="0"/>
        <v>0.97299999999999998</v>
      </c>
      <c r="G62" s="4">
        <f t="shared" si="1"/>
        <v>16346.4</v>
      </c>
      <c r="H62">
        <v>244</v>
      </c>
      <c r="I62">
        <v>0.90410000000000001</v>
      </c>
      <c r="J62">
        <v>222</v>
      </c>
      <c r="K62" s="11">
        <v>381</v>
      </c>
      <c r="L62">
        <v>159</v>
      </c>
      <c r="M62">
        <v>22</v>
      </c>
      <c r="N62">
        <v>0.21069182389937108</v>
      </c>
      <c r="O62" s="11">
        <v>0.90410000000000001</v>
      </c>
      <c r="V62">
        <v>198.75</v>
      </c>
      <c r="W62">
        <v>202.125</v>
      </c>
      <c r="X62">
        <v>-125.56861258529189</v>
      </c>
      <c r="Y62">
        <v>207.87116186504929</v>
      </c>
      <c r="Z62">
        <v>222</v>
      </c>
      <c r="AA62">
        <v>0.1</v>
      </c>
      <c r="AB62">
        <v>0.77146000000000003</v>
      </c>
      <c r="AC62">
        <f t="shared" si="2"/>
        <v>62511.403800000007</v>
      </c>
      <c r="AD62" s="11">
        <f t="shared" si="14"/>
        <v>43757.982660000001</v>
      </c>
      <c r="AE62">
        <f t="shared" si="3"/>
        <v>16346.4</v>
      </c>
      <c r="AF62">
        <f t="shared" si="4"/>
        <v>27411.58266</v>
      </c>
      <c r="AH62" s="60">
        <f t="shared" si="5"/>
        <v>2011.3064285714288</v>
      </c>
      <c r="AI62" s="60">
        <f t="shared" si="6"/>
        <v>-23211.306428571428</v>
      </c>
      <c r="AJ62" s="60">
        <f t="shared" si="7"/>
        <v>-6211.306428571429</v>
      </c>
      <c r="AK62" s="61">
        <f t="shared" si="8"/>
        <v>-5211.306428571429</v>
      </c>
      <c r="AL62" s="61">
        <f t="shared" si="9"/>
        <v>-8211.3064285714281</v>
      </c>
      <c r="AM62" s="61">
        <f t="shared" si="10"/>
        <v>4200.2762314285719</v>
      </c>
      <c r="AN62" s="61">
        <f t="shared" si="11"/>
        <v>21200.276231428572</v>
      </c>
      <c r="AO62" s="61">
        <f t="shared" si="12"/>
        <v>22200.276231428572</v>
      </c>
      <c r="AP62" s="61">
        <f t="shared" si="13"/>
        <v>19200.276231428572</v>
      </c>
    </row>
    <row r="63" spans="1:42" x14ac:dyDescent="0.3">
      <c r="A63" t="s">
        <v>154</v>
      </c>
      <c r="B63" t="s">
        <v>357</v>
      </c>
      <c r="C63" t="s">
        <v>404</v>
      </c>
      <c r="D63">
        <v>2</v>
      </c>
      <c r="E63">
        <v>1900</v>
      </c>
      <c r="F63">
        <f t="shared" si="0"/>
        <v>0.97299999999999998</v>
      </c>
      <c r="G63" s="4">
        <f t="shared" si="1"/>
        <v>22184.399999999998</v>
      </c>
      <c r="H63">
        <v>536</v>
      </c>
      <c r="I63">
        <v>0.54249999999999998</v>
      </c>
      <c r="J63">
        <v>386</v>
      </c>
      <c r="K63" s="11">
        <v>773</v>
      </c>
      <c r="L63">
        <v>387</v>
      </c>
      <c r="M63">
        <v>150</v>
      </c>
      <c r="N63" s="22">
        <v>0.41007751937984493</v>
      </c>
      <c r="O63" s="11">
        <v>0.54249999999999998</v>
      </c>
      <c r="Q63" s="22"/>
      <c r="R63" s="22"/>
      <c r="S63" s="22"/>
      <c r="V63" s="22">
        <v>483.75</v>
      </c>
      <c r="W63" s="22">
        <v>337.625</v>
      </c>
      <c r="X63" s="22">
        <v>-305.62926459438967</v>
      </c>
      <c r="Y63" s="22">
        <v>428.78075246398782</v>
      </c>
      <c r="Z63" s="22">
        <v>428.78075246398782</v>
      </c>
      <c r="AA63" s="22">
        <v>0.18843566400824358</v>
      </c>
      <c r="AB63" s="22">
        <v>0.70147201550387606</v>
      </c>
      <c r="AC63" s="22">
        <f t="shared" si="2"/>
        <v>109783.86000366647</v>
      </c>
      <c r="AD63" s="11">
        <f t="shared" si="14"/>
        <v>76848.702002566526</v>
      </c>
      <c r="AE63" s="22">
        <f t="shared" si="3"/>
        <v>22184.399999999998</v>
      </c>
      <c r="AF63" s="22">
        <f t="shared" si="4"/>
        <v>54664.302002566532</v>
      </c>
      <c r="AH63" s="61">
        <f t="shared" si="5"/>
        <v>1828.837754706534</v>
      </c>
      <c r="AI63" s="61">
        <f t="shared" si="6"/>
        <v>-23028.837754706536</v>
      </c>
      <c r="AJ63" s="61">
        <f t="shared" si="7"/>
        <v>-6028.8377547065338</v>
      </c>
      <c r="AK63" s="61">
        <f t="shared" si="8"/>
        <v>-5028.8377547065338</v>
      </c>
      <c r="AL63" s="61">
        <f t="shared" si="9"/>
        <v>-8028.8377547065338</v>
      </c>
      <c r="AM63" s="61">
        <f t="shared" si="10"/>
        <v>31635.464247859996</v>
      </c>
      <c r="AN63" s="61">
        <f t="shared" si="11"/>
        <v>48635.46424786</v>
      </c>
      <c r="AO63" s="61">
        <f t="shared" si="12"/>
        <v>49635.46424786</v>
      </c>
      <c r="AP63" s="61">
        <f t="shared" si="13"/>
        <v>46635.46424786</v>
      </c>
    </row>
    <row r="64" spans="1:42" x14ac:dyDescent="0.3">
      <c r="A64" t="s">
        <v>155</v>
      </c>
      <c r="B64" t="s">
        <v>358</v>
      </c>
      <c r="C64" s="22" t="s">
        <v>403</v>
      </c>
      <c r="D64" s="22">
        <v>1</v>
      </c>
      <c r="E64" s="22">
        <v>1700</v>
      </c>
      <c r="F64">
        <f t="shared" si="0"/>
        <v>0.97299999999999998</v>
      </c>
      <c r="G64" s="4">
        <f t="shared" si="1"/>
        <v>19849.2</v>
      </c>
      <c r="H64">
        <v>476</v>
      </c>
      <c r="I64">
        <v>7.9500000000000001E-2</v>
      </c>
      <c r="J64">
        <v>136</v>
      </c>
      <c r="K64" s="11">
        <v>476</v>
      </c>
      <c r="L64">
        <v>340</v>
      </c>
      <c r="M64">
        <v>340</v>
      </c>
      <c r="N64" s="22">
        <v>0.9</v>
      </c>
      <c r="O64" s="11">
        <v>7.9500000000000001E-2</v>
      </c>
      <c r="P64" s="22"/>
      <c r="V64" s="22">
        <v>425</v>
      </c>
      <c r="W64" s="22">
        <v>93.5</v>
      </c>
      <c r="X64" s="22">
        <v>-268.51149861005814</v>
      </c>
      <c r="Y64" s="22">
        <v>275.14588071771544</v>
      </c>
      <c r="Z64">
        <v>275.14588071771544</v>
      </c>
      <c r="AA64">
        <v>0.42740207227697752</v>
      </c>
      <c r="AB64">
        <v>0.51235399999999998</v>
      </c>
      <c r="AC64" s="22">
        <f t="shared" si="2"/>
        <v>51454.813787774197</v>
      </c>
      <c r="AD64" s="11">
        <f t="shared" si="14"/>
        <v>36018.369651441935</v>
      </c>
      <c r="AE64">
        <f t="shared" si="3"/>
        <v>19849.2</v>
      </c>
      <c r="AF64">
        <f t="shared" si="4"/>
        <v>16169.169651441935</v>
      </c>
      <c r="AH64" s="60">
        <f t="shared" si="5"/>
        <v>1335.7800714285713</v>
      </c>
      <c r="AI64" s="60">
        <f t="shared" si="6"/>
        <v>-22535.780071428569</v>
      </c>
      <c r="AJ64" s="60">
        <f t="shared" si="7"/>
        <v>-5535.7800714285713</v>
      </c>
      <c r="AK64" s="61">
        <f t="shared" si="8"/>
        <v>-4535.7800714285713</v>
      </c>
      <c r="AL64" s="61">
        <f t="shared" si="9"/>
        <v>-7535.7800714285713</v>
      </c>
      <c r="AM64" s="61">
        <f t="shared" si="10"/>
        <v>-6366.610419986635</v>
      </c>
      <c r="AN64" s="61">
        <f t="shared" si="11"/>
        <v>10633.389580013363</v>
      </c>
      <c r="AO64" s="61">
        <f t="shared" si="12"/>
        <v>11633.389580013363</v>
      </c>
      <c r="AP64" s="61">
        <f t="shared" si="13"/>
        <v>8633.3895800133632</v>
      </c>
    </row>
    <row r="65" spans="1:42" x14ac:dyDescent="0.3">
      <c r="A65" t="s">
        <v>156</v>
      </c>
      <c r="B65" t="s">
        <v>358</v>
      </c>
      <c r="C65" t="s">
        <v>403</v>
      </c>
      <c r="D65">
        <v>2</v>
      </c>
      <c r="E65">
        <v>2400</v>
      </c>
      <c r="F65">
        <f t="shared" si="0"/>
        <v>0.97299999999999998</v>
      </c>
      <c r="G65" s="4">
        <f t="shared" si="1"/>
        <v>28022.399999999998</v>
      </c>
      <c r="H65">
        <v>360</v>
      </c>
      <c r="I65">
        <v>0.55069999999999997</v>
      </c>
      <c r="J65">
        <v>173</v>
      </c>
      <c r="K65" s="11">
        <v>690</v>
      </c>
      <c r="L65">
        <v>517</v>
      </c>
      <c r="M65">
        <v>187</v>
      </c>
      <c r="N65">
        <v>0.38936170212765953</v>
      </c>
      <c r="O65" s="11">
        <v>0.55069999999999997</v>
      </c>
      <c r="V65">
        <v>646.25</v>
      </c>
      <c r="W65">
        <v>108.375</v>
      </c>
      <c r="X65">
        <v>-408.29542582764719</v>
      </c>
      <c r="Y65">
        <v>401.4835892089967</v>
      </c>
      <c r="Z65">
        <v>401.4835892089967</v>
      </c>
      <c r="AA65">
        <v>0.45355294268316704</v>
      </c>
      <c r="AB65">
        <v>0.49165820116054165</v>
      </c>
      <c r="AC65">
        <f t="shared" si="2"/>
        <v>72048.335232080208</v>
      </c>
      <c r="AD65" s="11">
        <f t="shared" si="14"/>
        <v>50433.834662456145</v>
      </c>
      <c r="AE65">
        <f t="shared" si="3"/>
        <v>28022.399999999998</v>
      </c>
      <c r="AF65">
        <f t="shared" si="4"/>
        <v>22411.434662456148</v>
      </c>
      <c r="AH65" s="60">
        <f t="shared" si="5"/>
        <v>1281.8231673114121</v>
      </c>
      <c r="AI65" s="60">
        <f t="shared" si="6"/>
        <v>-22481.823167311413</v>
      </c>
      <c r="AJ65" s="60">
        <f t="shared" si="7"/>
        <v>-5481.8231673114124</v>
      </c>
      <c r="AK65" s="61">
        <f t="shared" si="8"/>
        <v>-4481.8231673114124</v>
      </c>
      <c r="AL65" s="61">
        <f t="shared" si="9"/>
        <v>-7481.8231673114124</v>
      </c>
      <c r="AM65" s="61">
        <f t="shared" si="10"/>
        <v>-70.388504855265637</v>
      </c>
      <c r="AN65" s="61">
        <f t="shared" si="11"/>
        <v>16929.611495144734</v>
      </c>
      <c r="AO65" s="61">
        <f t="shared" si="12"/>
        <v>17929.611495144734</v>
      </c>
      <c r="AP65" s="61">
        <f t="shared" si="13"/>
        <v>14929.611495144734</v>
      </c>
    </row>
    <row r="66" spans="1:42" x14ac:dyDescent="0.3">
      <c r="A66" t="s">
        <v>157</v>
      </c>
      <c r="B66" t="s">
        <v>358</v>
      </c>
      <c r="C66" t="s">
        <v>404</v>
      </c>
      <c r="D66">
        <v>1</v>
      </c>
      <c r="E66">
        <v>2100</v>
      </c>
      <c r="F66">
        <f t="shared" si="0"/>
        <v>0.97299999999999998</v>
      </c>
      <c r="G66" s="4">
        <f t="shared" si="1"/>
        <v>24519.599999999999</v>
      </c>
      <c r="H66">
        <v>1477</v>
      </c>
      <c r="I66">
        <v>0.69320000000000004</v>
      </c>
      <c r="J66">
        <v>448</v>
      </c>
      <c r="K66" s="11">
        <v>2128</v>
      </c>
      <c r="L66">
        <v>1680</v>
      </c>
      <c r="M66">
        <v>1029</v>
      </c>
      <c r="N66">
        <v>0.59000000000000008</v>
      </c>
      <c r="O66" s="11">
        <v>0.69320000000000004</v>
      </c>
      <c r="V66">
        <v>2100</v>
      </c>
      <c r="W66">
        <v>238</v>
      </c>
      <c r="X66">
        <v>-1326.7626990144049</v>
      </c>
      <c r="Y66">
        <v>1247.5443517816529</v>
      </c>
      <c r="Z66">
        <v>1247.5443517816529</v>
      </c>
      <c r="AA66">
        <v>0.48073540561031092</v>
      </c>
      <c r="AB66">
        <v>0.47014599999999995</v>
      </c>
      <c r="AC66">
        <f t="shared" si="2"/>
        <v>214082.71518664897</v>
      </c>
      <c r="AD66" s="11">
        <f t="shared" si="14"/>
        <v>149857.90063065427</v>
      </c>
      <c r="AE66">
        <f t="shared" si="3"/>
        <v>24519.599999999999</v>
      </c>
      <c r="AF66">
        <f t="shared" si="4"/>
        <v>125338.30063065427</v>
      </c>
      <c r="AH66" s="60">
        <f t="shared" si="5"/>
        <v>1225.7377857142856</v>
      </c>
      <c r="AI66" s="60">
        <f t="shared" si="6"/>
        <v>-22425.737785714286</v>
      </c>
      <c r="AJ66" s="60">
        <f t="shared" si="7"/>
        <v>-5425.7377857142856</v>
      </c>
      <c r="AK66" s="61">
        <f t="shared" si="8"/>
        <v>-4425.7377857142856</v>
      </c>
      <c r="AL66" s="61">
        <f t="shared" si="9"/>
        <v>-7425.7377857142856</v>
      </c>
      <c r="AM66" s="61">
        <f t="shared" si="10"/>
        <v>102912.56284493998</v>
      </c>
      <c r="AN66" s="61">
        <f t="shared" si="11"/>
        <v>119912.56284493998</v>
      </c>
      <c r="AO66" s="61">
        <f t="shared" si="12"/>
        <v>120912.56284493998</v>
      </c>
      <c r="AP66" s="61">
        <f t="shared" si="13"/>
        <v>117912.56284493998</v>
      </c>
    </row>
    <row r="67" spans="1:42" x14ac:dyDescent="0.3">
      <c r="A67" s="22" t="s">
        <v>158</v>
      </c>
      <c r="B67" s="22" t="s">
        <v>358</v>
      </c>
      <c r="C67" s="22" t="s">
        <v>404</v>
      </c>
      <c r="D67" s="22">
        <v>2</v>
      </c>
      <c r="E67" s="22">
        <v>3200</v>
      </c>
      <c r="F67" s="22">
        <f t="shared" si="0"/>
        <v>0.97299999999999998</v>
      </c>
      <c r="G67" s="4">
        <f t="shared" si="1"/>
        <v>37363.199999999997</v>
      </c>
      <c r="H67" s="22">
        <v>1265</v>
      </c>
      <c r="I67" s="22">
        <v>0.71509999999999996</v>
      </c>
      <c r="J67" s="22">
        <v>450</v>
      </c>
      <c r="K67" s="11">
        <v>2699</v>
      </c>
      <c r="L67" s="22">
        <v>2249</v>
      </c>
      <c r="M67" s="22">
        <v>815</v>
      </c>
      <c r="N67" s="22">
        <v>0.38990662516674079</v>
      </c>
      <c r="O67" s="11">
        <v>0.71509999999999996</v>
      </c>
      <c r="P67" s="22"/>
      <c r="Q67" s="22"/>
      <c r="R67" s="22"/>
      <c r="S67" s="22"/>
      <c r="V67" s="22">
        <v>2811.25</v>
      </c>
      <c r="W67" s="22">
        <v>168.875</v>
      </c>
      <c r="X67" s="22">
        <v>-1776.124589335355</v>
      </c>
      <c r="Y67" s="22">
        <v>1595.209075688653</v>
      </c>
      <c r="Z67" s="22">
        <v>1595.209075688653</v>
      </c>
      <c r="AA67" s="22">
        <v>0.50736650091192637</v>
      </c>
      <c r="AB67" s="22">
        <v>0.44907015117830151</v>
      </c>
      <c r="AC67" s="22">
        <f t="shared" si="2"/>
        <v>261471.68498488326</v>
      </c>
      <c r="AD67" s="11">
        <f t="shared" si="14"/>
        <v>183030.17948941828</v>
      </c>
      <c r="AE67" s="22">
        <f t="shared" si="3"/>
        <v>37363.199999999997</v>
      </c>
      <c r="AF67" s="22">
        <f t="shared" si="4"/>
        <v>145666.97948941827</v>
      </c>
      <c r="AH67" s="61">
        <f t="shared" si="5"/>
        <v>1170.7900370005718</v>
      </c>
      <c r="AI67" s="61">
        <f t="shared" si="6"/>
        <v>-22370.790037000574</v>
      </c>
      <c r="AJ67" s="61">
        <f t="shared" si="7"/>
        <v>-5370.7900370005718</v>
      </c>
      <c r="AK67" s="61">
        <f t="shared" si="8"/>
        <v>-4370.7900370005718</v>
      </c>
      <c r="AL67" s="61">
        <f t="shared" si="9"/>
        <v>-7370.7900370005718</v>
      </c>
      <c r="AM67" s="61">
        <f t="shared" si="10"/>
        <v>123296.18945241769</v>
      </c>
      <c r="AN67" s="61">
        <f t="shared" si="11"/>
        <v>140296.18945241769</v>
      </c>
      <c r="AO67" s="61">
        <f t="shared" si="12"/>
        <v>141296.18945241769</v>
      </c>
      <c r="AP67" s="61">
        <f t="shared" si="13"/>
        <v>138296.18945241769</v>
      </c>
    </row>
    <row r="68" spans="1:42" x14ac:dyDescent="0.3">
      <c r="A68" t="s">
        <v>159</v>
      </c>
      <c r="B68" t="s">
        <v>359</v>
      </c>
      <c r="C68" t="s">
        <v>403</v>
      </c>
      <c r="D68">
        <v>1</v>
      </c>
      <c r="E68">
        <v>1300</v>
      </c>
      <c r="F68">
        <f t="shared" ref="F68:F131" si="15">F$2</f>
        <v>0.97299999999999998</v>
      </c>
      <c r="G68" s="4">
        <f t="shared" ref="G68:G131" si="16" xml:space="preserve"> E68 * 12 * F68</f>
        <v>15178.8</v>
      </c>
      <c r="H68">
        <v>328</v>
      </c>
      <c r="I68">
        <v>0.52049999999999996</v>
      </c>
      <c r="J68">
        <v>291</v>
      </c>
      <c r="K68" s="11">
        <v>387</v>
      </c>
      <c r="L68">
        <v>96</v>
      </c>
      <c r="M68">
        <v>37</v>
      </c>
      <c r="N68">
        <v>0.40833333333333333</v>
      </c>
      <c r="O68" s="11">
        <v>0.52049999999999996</v>
      </c>
      <c r="V68">
        <v>120</v>
      </c>
      <c r="W68">
        <v>279</v>
      </c>
      <c r="X68">
        <v>-75.815011372251703</v>
      </c>
      <c r="Y68">
        <v>203.98824867323731</v>
      </c>
      <c r="Z68">
        <v>291</v>
      </c>
      <c r="AA68">
        <v>0.1</v>
      </c>
      <c r="AB68">
        <v>0.77146000000000003</v>
      </c>
      <c r="AC68">
        <f t="shared" ref="AC68:AC131" si="17">Z68   * AB68 * 365</f>
        <v>81940.623900000006</v>
      </c>
      <c r="AD68" s="11">
        <f t="shared" si="14"/>
        <v>57358.436730000001</v>
      </c>
      <c r="AE68">
        <f t="shared" ref="AE68:AE131" si="18">G68</f>
        <v>15178.8</v>
      </c>
      <c r="AF68">
        <f t="shared" ref="AF68:AF131" si="19">AD68-AE68</f>
        <v>42179.636729999998</v>
      </c>
      <c r="AH68" s="60">
        <f t="shared" ref="AH68:AH131" si="20" xml:space="preserve"> AB68 *(365/AG$23 ) * (AG$21)</f>
        <v>2011.3064285714288</v>
      </c>
      <c r="AI68" s="60">
        <f t="shared" ref="AI68:AI131" si="21" xml:space="preserve"> -AG$7 - AG$13 - AH68</f>
        <v>-23211.306428571428</v>
      </c>
      <c r="AJ68" s="60">
        <f t="shared" ref="AJ68:AJ131" si="22" xml:space="preserve"> - AG$13 - AH68 - AG$18</f>
        <v>-6211.306428571429</v>
      </c>
      <c r="AK68" s="61">
        <f t="shared" ref="AK68:AK131" si="23">-(AG$7/AG$9 ) -  AG$13 - AH68</f>
        <v>-5211.306428571429</v>
      </c>
      <c r="AL68" s="61">
        <f t="shared" ref="AL68:AL131" si="24">AK68 - AG$18</f>
        <v>-8211.3064285714281</v>
      </c>
      <c r="AM68" s="61">
        <f t="shared" ref="AM68:AM131" si="25">AF68 + AI68</f>
        <v>18968.33030142857</v>
      </c>
      <c r="AN68" s="61">
        <f t="shared" ref="AN68:AN131" si="26">AF68+AJ68</f>
        <v>35968.33030142857</v>
      </c>
      <c r="AO68" s="61">
        <f t="shared" ref="AO68:AO131" si="27">AF68 + AK68</f>
        <v>36968.33030142857</v>
      </c>
      <c r="AP68" s="61">
        <f t="shared" ref="AP68:AP131" si="28">AF68 + AL68</f>
        <v>33968.33030142857</v>
      </c>
    </row>
    <row r="69" spans="1:42" x14ac:dyDescent="0.3">
      <c r="A69" t="s">
        <v>160</v>
      </c>
      <c r="B69" t="s">
        <v>359</v>
      </c>
      <c r="C69" t="s">
        <v>403</v>
      </c>
      <c r="D69">
        <v>2</v>
      </c>
      <c r="E69">
        <v>1700</v>
      </c>
      <c r="F69">
        <f t="shared" si="15"/>
        <v>0.97299999999999998</v>
      </c>
      <c r="G69" s="4">
        <f t="shared" si="16"/>
        <v>19849.2</v>
      </c>
      <c r="H69">
        <v>246</v>
      </c>
      <c r="I69">
        <v>0.15890000000000001</v>
      </c>
      <c r="J69">
        <v>203</v>
      </c>
      <c r="K69" s="11">
        <v>318</v>
      </c>
      <c r="L69">
        <v>115</v>
      </c>
      <c r="M69">
        <v>43</v>
      </c>
      <c r="N69">
        <v>0.39913043478260868</v>
      </c>
      <c r="O69" s="11">
        <v>0.15890000000000001</v>
      </c>
      <c r="V69">
        <v>143.75</v>
      </c>
      <c r="W69">
        <v>188.625</v>
      </c>
      <c r="X69">
        <v>-90.820065706343186</v>
      </c>
      <c r="Y69">
        <v>171.56404788981553</v>
      </c>
      <c r="Z69">
        <v>203</v>
      </c>
      <c r="AA69">
        <v>0.1</v>
      </c>
      <c r="AB69">
        <v>0.77146000000000003</v>
      </c>
      <c r="AC69">
        <f t="shared" si="17"/>
        <v>57161.328699999998</v>
      </c>
      <c r="AD69" s="11">
        <f t="shared" ref="AD69:AD132" si="29">AC69 * 0.7</f>
        <v>40012.930089999994</v>
      </c>
      <c r="AE69">
        <f t="shared" si="18"/>
        <v>19849.2</v>
      </c>
      <c r="AF69">
        <f t="shared" si="19"/>
        <v>20163.730089999994</v>
      </c>
      <c r="AH69" s="60">
        <f t="shared" si="20"/>
        <v>2011.3064285714288</v>
      </c>
      <c r="AI69" s="60">
        <f t="shared" si="21"/>
        <v>-23211.306428571428</v>
      </c>
      <c r="AJ69" s="60">
        <f t="shared" si="22"/>
        <v>-6211.306428571429</v>
      </c>
      <c r="AK69" s="61">
        <f t="shared" si="23"/>
        <v>-5211.306428571429</v>
      </c>
      <c r="AL69" s="61">
        <f t="shared" si="24"/>
        <v>-8211.3064285714281</v>
      </c>
      <c r="AM69" s="61">
        <f t="shared" si="25"/>
        <v>-3047.5763385714345</v>
      </c>
      <c r="AN69" s="61">
        <f t="shared" si="26"/>
        <v>13952.423661428566</v>
      </c>
      <c r="AO69" s="61">
        <f t="shared" si="27"/>
        <v>14952.423661428566</v>
      </c>
      <c r="AP69" s="61">
        <f t="shared" si="28"/>
        <v>11952.423661428566</v>
      </c>
    </row>
    <row r="70" spans="1:42" x14ac:dyDescent="0.3">
      <c r="A70" t="s">
        <v>161</v>
      </c>
      <c r="B70" t="s">
        <v>359</v>
      </c>
      <c r="C70" t="s">
        <v>404</v>
      </c>
      <c r="D70">
        <v>1</v>
      </c>
      <c r="E70">
        <v>1400</v>
      </c>
      <c r="F70">
        <f t="shared" si="15"/>
        <v>0.97299999999999998</v>
      </c>
      <c r="G70" s="4">
        <f t="shared" si="16"/>
        <v>16346.4</v>
      </c>
      <c r="H70">
        <v>325</v>
      </c>
      <c r="I70">
        <v>0.54520000000000002</v>
      </c>
      <c r="J70">
        <v>287</v>
      </c>
      <c r="K70" s="11">
        <v>395</v>
      </c>
      <c r="L70">
        <v>108</v>
      </c>
      <c r="M70">
        <v>38</v>
      </c>
      <c r="N70">
        <v>0.38148148148148153</v>
      </c>
      <c r="O70" s="11">
        <v>0.54520000000000002</v>
      </c>
      <c r="V70">
        <v>135</v>
      </c>
      <c r="W70">
        <v>273.5</v>
      </c>
      <c r="X70">
        <v>-85.291887793783175</v>
      </c>
      <c r="Y70">
        <v>209.29927975739199</v>
      </c>
      <c r="Z70">
        <v>287</v>
      </c>
      <c r="AA70">
        <v>0.1</v>
      </c>
      <c r="AB70">
        <v>0.77146000000000003</v>
      </c>
      <c r="AC70">
        <f t="shared" si="17"/>
        <v>80814.292300000001</v>
      </c>
      <c r="AD70" s="11">
        <f t="shared" si="29"/>
        <v>56570.004609999996</v>
      </c>
      <c r="AE70">
        <f t="shared" si="18"/>
        <v>16346.4</v>
      </c>
      <c r="AF70">
        <f t="shared" si="19"/>
        <v>40223.604609999995</v>
      </c>
      <c r="AH70" s="60">
        <f t="shared" si="20"/>
        <v>2011.3064285714288</v>
      </c>
      <c r="AI70" s="60">
        <f t="shared" si="21"/>
        <v>-23211.306428571428</v>
      </c>
      <c r="AJ70" s="60">
        <f t="shared" si="22"/>
        <v>-6211.306428571429</v>
      </c>
      <c r="AK70" s="61">
        <f t="shared" si="23"/>
        <v>-5211.306428571429</v>
      </c>
      <c r="AL70" s="61">
        <f t="shared" si="24"/>
        <v>-8211.3064285714281</v>
      </c>
      <c r="AM70" s="61">
        <f t="shared" si="25"/>
        <v>17012.298181428567</v>
      </c>
      <c r="AN70" s="61">
        <f t="shared" si="26"/>
        <v>34012.298181428567</v>
      </c>
      <c r="AO70" s="61">
        <f t="shared" si="27"/>
        <v>35012.298181428567</v>
      </c>
      <c r="AP70" s="61">
        <f t="shared" si="28"/>
        <v>32012.298181428567</v>
      </c>
    </row>
    <row r="71" spans="1:42" x14ac:dyDescent="0.3">
      <c r="A71" t="s">
        <v>162</v>
      </c>
      <c r="B71" t="s">
        <v>352</v>
      </c>
      <c r="C71" t="s">
        <v>403</v>
      </c>
      <c r="D71">
        <v>1</v>
      </c>
      <c r="E71">
        <v>750</v>
      </c>
      <c r="F71">
        <f t="shared" si="15"/>
        <v>0.97299999999999998</v>
      </c>
      <c r="G71" s="4">
        <f t="shared" si="16"/>
        <v>8757</v>
      </c>
      <c r="H71">
        <v>94</v>
      </c>
      <c r="I71">
        <v>0.47949999999999998</v>
      </c>
      <c r="J71">
        <v>51</v>
      </c>
      <c r="K71" s="11">
        <v>179</v>
      </c>
      <c r="L71">
        <v>128</v>
      </c>
      <c r="M71">
        <v>43</v>
      </c>
      <c r="N71">
        <v>0.36875000000000002</v>
      </c>
      <c r="O71" s="11">
        <v>0.47949999999999998</v>
      </c>
      <c r="V71">
        <v>160</v>
      </c>
      <c r="W71">
        <v>35</v>
      </c>
      <c r="X71">
        <v>-101.08668182966895</v>
      </c>
      <c r="Y71">
        <v>103.48433156431641</v>
      </c>
      <c r="Z71">
        <v>103.48433156431641</v>
      </c>
      <c r="AA71">
        <v>0.42802707227697756</v>
      </c>
      <c r="AB71">
        <v>0.51185937500000001</v>
      </c>
      <c r="AC71">
        <f t="shared" si="17"/>
        <v>19333.840226033375</v>
      </c>
      <c r="AD71" s="11">
        <f t="shared" si="29"/>
        <v>13533.688158223362</v>
      </c>
      <c r="AE71">
        <f t="shared" si="18"/>
        <v>8757</v>
      </c>
      <c r="AF71">
        <f t="shared" si="19"/>
        <v>4776.6881582233618</v>
      </c>
      <c r="AH71" s="60">
        <f t="shared" si="20"/>
        <v>1334.4905133928571</v>
      </c>
      <c r="AI71" s="60">
        <f t="shared" si="21"/>
        <v>-22534.490513392859</v>
      </c>
      <c r="AJ71" s="60">
        <f t="shared" si="22"/>
        <v>-5534.4905133928569</v>
      </c>
      <c r="AK71" s="61">
        <f t="shared" si="23"/>
        <v>-4534.4905133928569</v>
      </c>
      <c r="AL71" s="61">
        <f t="shared" si="24"/>
        <v>-7534.4905133928569</v>
      </c>
      <c r="AM71" s="61">
        <f t="shared" si="25"/>
        <v>-17757.802355169497</v>
      </c>
      <c r="AN71" s="61">
        <f t="shared" si="26"/>
        <v>-757.80235516949506</v>
      </c>
      <c r="AO71" s="61">
        <f t="shared" si="27"/>
        <v>242.19764483050494</v>
      </c>
      <c r="AP71" s="61">
        <f t="shared" si="28"/>
        <v>-2757.8023551694951</v>
      </c>
    </row>
    <row r="72" spans="1:42" x14ac:dyDescent="0.3">
      <c r="A72" t="s">
        <v>163</v>
      </c>
      <c r="B72" t="s">
        <v>359</v>
      </c>
      <c r="C72" t="s">
        <v>404</v>
      </c>
      <c r="D72">
        <v>2</v>
      </c>
      <c r="E72">
        <v>1900</v>
      </c>
      <c r="F72">
        <f t="shared" si="15"/>
        <v>0.97299999999999998</v>
      </c>
      <c r="G72" s="4">
        <f t="shared" si="16"/>
        <v>22184.399999999998</v>
      </c>
      <c r="H72">
        <v>428</v>
      </c>
      <c r="I72">
        <v>0.58630000000000004</v>
      </c>
      <c r="J72">
        <v>376</v>
      </c>
      <c r="K72" s="11">
        <v>502</v>
      </c>
      <c r="L72">
        <v>126</v>
      </c>
      <c r="M72">
        <v>52</v>
      </c>
      <c r="N72">
        <v>0.43015873015873018</v>
      </c>
      <c r="O72" s="11">
        <v>0.58630000000000004</v>
      </c>
      <c r="V72">
        <v>157.5</v>
      </c>
      <c r="W72">
        <v>360.25</v>
      </c>
      <c r="X72">
        <v>-99.507202426080369</v>
      </c>
      <c r="Y72">
        <v>264.76582638362396</v>
      </c>
      <c r="Z72">
        <v>376</v>
      </c>
      <c r="AA72">
        <v>0.1</v>
      </c>
      <c r="AB72">
        <v>0.77146000000000003</v>
      </c>
      <c r="AC72">
        <f t="shared" si="17"/>
        <v>105875.1704</v>
      </c>
      <c r="AD72" s="11">
        <f t="shared" si="29"/>
        <v>74112.619279999999</v>
      </c>
      <c r="AE72">
        <f t="shared" si="18"/>
        <v>22184.399999999998</v>
      </c>
      <c r="AF72">
        <f t="shared" si="19"/>
        <v>51928.219280000005</v>
      </c>
      <c r="AH72" s="60">
        <f t="shared" si="20"/>
        <v>2011.3064285714288</v>
      </c>
      <c r="AI72" s="60">
        <f t="shared" si="21"/>
        <v>-23211.306428571428</v>
      </c>
      <c r="AJ72" s="60">
        <f t="shared" si="22"/>
        <v>-6211.306428571429</v>
      </c>
      <c r="AK72" s="61">
        <f t="shared" si="23"/>
        <v>-5211.306428571429</v>
      </c>
      <c r="AL72" s="61">
        <f t="shared" si="24"/>
        <v>-8211.3064285714281</v>
      </c>
      <c r="AM72" s="61">
        <f t="shared" si="25"/>
        <v>28716.912851428577</v>
      </c>
      <c r="AN72" s="61">
        <f t="shared" si="26"/>
        <v>45716.912851428577</v>
      </c>
      <c r="AO72" s="61">
        <f t="shared" si="27"/>
        <v>46716.912851428577</v>
      </c>
      <c r="AP72" s="61">
        <f t="shared" si="28"/>
        <v>43716.912851428577</v>
      </c>
    </row>
    <row r="73" spans="1:42" x14ac:dyDescent="0.3">
      <c r="A73" s="22" t="s">
        <v>164</v>
      </c>
      <c r="B73" s="22" t="s">
        <v>360</v>
      </c>
      <c r="C73" s="22" t="s">
        <v>403</v>
      </c>
      <c r="D73" s="22">
        <v>1</v>
      </c>
      <c r="E73" s="22">
        <v>1600</v>
      </c>
      <c r="F73" s="22">
        <f t="shared" si="15"/>
        <v>0.97299999999999998</v>
      </c>
      <c r="G73" s="4">
        <f t="shared" si="16"/>
        <v>18681.599999999999</v>
      </c>
      <c r="H73" s="22">
        <v>188</v>
      </c>
      <c r="I73" s="22">
        <v>0.67949999999999999</v>
      </c>
      <c r="J73" s="22">
        <v>126</v>
      </c>
      <c r="K73" s="11">
        <v>352</v>
      </c>
      <c r="L73" s="22">
        <v>226</v>
      </c>
      <c r="M73" s="22">
        <v>62</v>
      </c>
      <c r="N73" s="22">
        <v>0.3194690265486726</v>
      </c>
      <c r="O73" s="11">
        <v>0.67949999999999999</v>
      </c>
      <c r="P73" s="22"/>
      <c r="Q73" s="22"/>
      <c r="R73" s="22"/>
      <c r="S73" s="22"/>
      <c r="V73" s="22">
        <v>282.5</v>
      </c>
      <c r="W73" s="22">
        <v>97.75</v>
      </c>
      <c r="X73" s="22">
        <v>-178.48117260550922</v>
      </c>
      <c r="Y73" s="22">
        <v>200.69108541824613</v>
      </c>
      <c r="Z73" s="22">
        <v>200.69108541824613</v>
      </c>
      <c r="AA73" s="22">
        <v>0.36439322271945535</v>
      </c>
      <c r="AB73" s="22">
        <v>0.56221920353982302</v>
      </c>
      <c r="AC73" s="22">
        <f t="shared" si="17"/>
        <v>41183.819503506958</v>
      </c>
      <c r="AD73" s="11">
        <f t="shared" si="29"/>
        <v>28828.673652454869</v>
      </c>
      <c r="AE73" s="22">
        <f t="shared" si="18"/>
        <v>18681.599999999999</v>
      </c>
      <c r="AF73" s="22">
        <f t="shared" si="19"/>
        <v>10147.07365245487</v>
      </c>
      <c r="AH73" s="61">
        <f t="shared" si="20"/>
        <v>1465.7857806573957</v>
      </c>
      <c r="AI73" s="61">
        <f t="shared" si="21"/>
        <v>-22665.785780657396</v>
      </c>
      <c r="AJ73" s="61">
        <f t="shared" si="22"/>
        <v>-5665.7857806573957</v>
      </c>
      <c r="AK73" s="61">
        <f t="shared" si="23"/>
        <v>-4665.7857806573957</v>
      </c>
      <c r="AL73" s="61">
        <f t="shared" si="24"/>
        <v>-7665.7857806573957</v>
      </c>
      <c r="AM73" s="61">
        <f t="shared" si="25"/>
        <v>-12518.712128202525</v>
      </c>
      <c r="AN73" s="61">
        <f t="shared" si="26"/>
        <v>4481.2878717974745</v>
      </c>
      <c r="AO73" s="61">
        <f t="shared" si="27"/>
        <v>5481.2878717974745</v>
      </c>
      <c r="AP73" s="61">
        <f t="shared" si="28"/>
        <v>2481.2878717974745</v>
      </c>
    </row>
    <row r="74" spans="1:42" x14ac:dyDescent="0.3">
      <c r="A74" t="s">
        <v>165</v>
      </c>
      <c r="B74" t="s">
        <v>360</v>
      </c>
      <c r="C74" t="s">
        <v>403</v>
      </c>
      <c r="D74">
        <v>2</v>
      </c>
      <c r="E74">
        <v>2200</v>
      </c>
      <c r="F74">
        <f t="shared" si="15"/>
        <v>0.97299999999999998</v>
      </c>
      <c r="G74" s="4">
        <f t="shared" si="16"/>
        <v>25687.200000000001</v>
      </c>
      <c r="H74">
        <v>274</v>
      </c>
      <c r="I74">
        <v>0.57809999999999995</v>
      </c>
      <c r="J74">
        <v>119</v>
      </c>
      <c r="K74" s="11">
        <v>505</v>
      </c>
      <c r="L74">
        <v>386</v>
      </c>
      <c r="M74">
        <v>155</v>
      </c>
      <c r="N74">
        <v>0.42124352331606219</v>
      </c>
      <c r="O74" s="11">
        <v>0.57809999999999995</v>
      </c>
      <c r="V74">
        <v>482.5</v>
      </c>
      <c r="W74">
        <v>70.75</v>
      </c>
      <c r="X74">
        <v>-304.83952489259542</v>
      </c>
      <c r="Y74">
        <v>294.67149987364166</v>
      </c>
      <c r="Z74">
        <v>294.67149987364166</v>
      </c>
      <c r="AA74">
        <v>0.46408601010081174</v>
      </c>
      <c r="AB74">
        <v>0.48332233160621763</v>
      </c>
      <c r="AC74">
        <f t="shared" si="17"/>
        <v>51983.780477542867</v>
      </c>
      <c r="AD74" s="11">
        <f t="shared" si="29"/>
        <v>36388.646334280005</v>
      </c>
      <c r="AE74">
        <f t="shared" si="18"/>
        <v>25687.200000000001</v>
      </c>
      <c r="AF74">
        <f t="shared" si="19"/>
        <v>10701.446334280005</v>
      </c>
      <c r="AH74" s="60">
        <f t="shared" si="20"/>
        <v>1260.0903645447818</v>
      </c>
      <c r="AI74" s="60">
        <f t="shared" si="21"/>
        <v>-22460.090364544783</v>
      </c>
      <c r="AJ74" s="60">
        <f t="shared" si="22"/>
        <v>-5460.0903645447816</v>
      </c>
      <c r="AK74" s="61">
        <f t="shared" si="23"/>
        <v>-4460.0903645447816</v>
      </c>
      <c r="AL74" s="61">
        <f t="shared" si="24"/>
        <v>-7460.0903645447816</v>
      </c>
      <c r="AM74" s="61">
        <f t="shared" si="25"/>
        <v>-11758.644030264779</v>
      </c>
      <c r="AN74" s="61">
        <f t="shared" si="26"/>
        <v>5241.355969735223</v>
      </c>
      <c r="AO74" s="61">
        <f t="shared" si="27"/>
        <v>6241.355969735223</v>
      </c>
      <c r="AP74" s="61">
        <f t="shared" si="28"/>
        <v>3241.355969735223</v>
      </c>
    </row>
    <row r="75" spans="1:42" x14ac:dyDescent="0.3">
      <c r="A75" t="s">
        <v>166</v>
      </c>
      <c r="B75" t="s">
        <v>360</v>
      </c>
      <c r="C75" t="s">
        <v>404</v>
      </c>
      <c r="D75">
        <v>1</v>
      </c>
      <c r="E75">
        <v>1500</v>
      </c>
      <c r="F75">
        <f t="shared" si="15"/>
        <v>0.97299999999999998</v>
      </c>
      <c r="G75" s="4">
        <f t="shared" si="16"/>
        <v>17514</v>
      </c>
      <c r="H75">
        <v>860</v>
      </c>
      <c r="I75">
        <v>0.41099999999999998</v>
      </c>
      <c r="J75">
        <v>486</v>
      </c>
      <c r="K75" s="11">
        <v>1215</v>
      </c>
      <c r="L75">
        <v>729</v>
      </c>
      <c r="M75">
        <v>374</v>
      </c>
      <c r="N75">
        <v>0.51042524005486967</v>
      </c>
      <c r="O75" s="11">
        <v>0.41099999999999998</v>
      </c>
      <c r="V75">
        <v>911.25</v>
      </c>
      <c r="W75">
        <v>394.875</v>
      </c>
      <c r="X75">
        <v>-575.72024260803641</v>
      </c>
      <c r="Y75">
        <v>687.14513836239576</v>
      </c>
      <c r="Z75">
        <v>687.14513836239576</v>
      </c>
      <c r="AA75">
        <v>0.32073540561031083</v>
      </c>
      <c r="AB75">
        <v>0.59677000000000002</v>
      </c>
      <c r="AC75">
        <f t="shared" si="17"/>
        <v>149674.67554049232</v>
      </c>
      <c r="AD75" s="11">
        <f t="shared" si="29"/>
        <v>104772.27287834462</v>
      </c>
      <c r="AE75">
        <f t="shared" si="18"/>
        <v>17514</v>
      </c>
      <c r="AF75">
        <f t="shared" si="19"/>
        <v>87258.272878344622</v>
      </c>
      <c r="AH75" s="60">
        <f t="shared" si="20"/>
        <v>1555.8646428571431</v>
      </c>
      <c r="AI75" s="60">
        <f t="shared" si="21"/>
        <v>-22755.864642857145</v>
      </c>
      <c r="AJ75" s="60">
        <f t="shared" si="22"/>
        <v>-5755.8646428571428</v>
      </c>
      <c r="AK75" s="61">
        <f t="shared" si="23"/>
        <v>-4755.8646428571428</v>
      </c>
      <c r="AL75" s="61">
        <f t="shared" si="24"/>
        <v>-7755.8646428571428</v>
      </c>
      <c r="AM75" s="61">
        <f t="shared" si="25"/>
        <v>64502.408235487477</v>
      </c>
      <c r="AN75" s="61">
        <f t="shared" si="26"/>
        <v>81502.408235487484</v>
      </c>
      <c r="AO75" s="61">
        <f t="shared" si="27"/>
        <v>82502.408235487484</v>
      </c>
      <c r="AP75" s="61">
        <f t="shared" si="28"/>
        <v>79502.408235487484</v>
      </c>
    </row>
    <row r="76" spans="1:42" x14ac:dyDescent="0.3">
      <c r="A76" t="s">
        <v>167</v>
      </c>
      <c r="B76" t="s">
        <v>360</v>
      </c>
      <c r="C76" t="s">
        <v>404</v>
      </c>
      <c r="D76">
        <v>2</v>
      </c>
      <c r="E76">
        <v>2400</v>
      </c>
      <c r="F76">
        <f t="shared" si="15"/>
        <v>0.97299999999999998</v>
      </c>
      <c r="G76" s="4">
        <f t="shared" si="16"/>
        <v>28022.399999999998</v>
      </c>
      <c r="H76">
        <v>729</v>
      </c>
      <c r="I76">
        <v>0.68220000000000003</v>
      </c>
      <c r="J76">
        <v>516</v>
      </c>
      <c r="K76" s="11">
        <v>1650</v>
      </c>
      <c r="L76">
        <v>1134</v>
      </c>
      <c r="M76">
        <v>213</v>
      </c>
      <c r="N76">
        <v>0.2502645502645503</v>
      </c>
      <c r="O76" s="11">
        <v>0.68220000000000003</v>
      </c>
      <c r="V76">
        <v>1417.5</v>
      </c>
      <c r="W76">
        <v>374.25</v>
      </c>
      <c r="X76">
        <v>-895.56482183472326</v>
      </c>
      <c r="Y76">
        <v>948.8924374526157</v>
      </c>
      <c r="Z76">
        <v>948.8924374526157</v>
      </c>
      <c r="AA76">
        <v>0.40539149026639554</v>
      </c>
      <c r="AB76">
        <v>0.52977317460317463</v>
      </c>
      <c r="AC76">
        <f t="shared" si="17"/>
        <v>183484.68201536904</v>
      </c>
      <c r="AD76" s="11">
        <f t="shared" si="29"/>
        <v>128439.27741075831</v>
      </c>
      <c r="AE76">
        <f t="shared" si="18"/>
        <v>28022.399999999998</v>
      </c>
      <c r="AF76">
        <f t="shared" si="19"/>
        <v>100416.87741075832</v>
      </c>
      <c r="AH76" s="60">
        <f t="shared" si="20"/>
        <v>1381.1943480725627</v>
      </c>
      <c r="AI76" s="60">
        <f t="shared" si="21"/>
        <v>-22581.194348072564</v>
      </c>
      <c r="AJ76" s="60">
        <f t="shared" si="22"/>
        <v>-5581.1943480725622</v>
      </c>
      <c r="AK76" s="61">
        <f t="shared" si="23"/>
        <v>-4581.1943480725622</v>
      </c>
      <c r="AL76" s="61">
        <f t="shared" si="24"/>
        <v>-7581.1943480725622</v>
      </c>
      <c r="AM76" s="61">
        <f t="shared" si="25"/>
        <v>77835.683062685755</v>
      </c>
      <c r="AN76" s="61">
        <f t="shared" si="26"/>
        <v>94835.683062685755</v>
      </c>
      <c r="AO76" s="61">
        <f t="shared" si="27"/>
        <v>95835.683062685755</v>
      </c>
      <c r="AP76" s="61">
        <f t="shared" si="28"/>
        <v>92835.683062685755</v>
      </c>
    </row>
    <row r="77" spans="1:42" x14ac:dyDescent="0.3">
      <c r="A77" t="s">
        <v>168</v>
      </c>
      <c r="B77" t="s">
        <v>361</v>
      </c>
      <c r="C77" t="s">
        <v>403</v>
      </c>
      <c r="D77">
        <v>1</v>
      </c>
      <c r="E77">
        <v>1600</v>
      </c>
      <c r="F77">
        <f t="shared" si="15"/>
        <v>0.97299999999999998</v>
      </c>
      <c r="G77" s="4">
        <f t="shared" si="16"/>
        <v>18681.599999999999</v>
      </c>
      <c r="H77">
        <v>174</v>
      </c>
      <c r="I77">
        <v>0.82469999999999999</v>
      </c>
      <c r="J77">
        <v>160</v>
      </c>
      <c r="K77" s="11">
        <v>321</v>
      </c>
      <c r="L77">
        <v>161</v>
      </c>
      <c r="M77">
        <v>14</v>
      </c>
      <c r="N77">
        <v>0.16956521739130437</v>
      </c>
      <c r="O77" s="11">
        <v>0.82469999999999999</v>
      </c>
      <c r="V77">
        <v>201.25</v>
      </c>
      <c r="W77">
        <v>139.875</v>
      </c>
      <c r="X77">
        <v>-127.14809198888047</v>
      </c>
      <c r="Y77">
        <v>178.08966704574172</v>
      </c>
      <c r="Z77">
        <v>178.08966704574172</v>
      </c>
      <c r="AA77">
        <v>0.18988654432666693</v>
      </c>
      <c r="AB77">
        <v>0.70032378881987578</v>
      </c>
      <c r="AC77">
        <f t="shared" si="17"/>
        <v>45522.95708692757</v>
      </c>
      <c r="AD77" s="11">
        <f t="shared" si="29"/>
        <v>31866.069960849298</v>
      </c>
      <c r="AE77">
        <f t="shared" si="18"/>
        <v>18681.599999999999</v>
      </c>
      <c r="AF77">
        <f t="shared" si="19"/>
        <v>13184.469960849299</v>
      </c>
      <c r="AH77" s="60">
        <f t="shared" si="20"/>
        <v>1825.8441637089618</v>
      </c>
      <c r="AI77" s="60">
        <f t="shared" si="21"/>
        <v>-23025.844163708964</v>
      </c>
      <c r="AJ77" s="60">
        <f t="shared" si="22"/>
        <v>-6025.8441637089618</v>
      </c>
      <c r="AK77" s="61">
        <f t="shared" si="23"/>
        <v>-5025.8441637089618</v>
      </c>
      <c r="AL77" s="61">
        <f t="shared" si="24"/>
        <v>-8025.8441637089618</v>
      </c>
      <c r="AM77" s="61">
        <f t="shared" si="25"/>
        <v>-9841.3742028596644</v>
      </c>
      <c r="AN77" s="61">
        <f t="shared" si="26"/>
        <v>7158.6257971403375</v>
      </c>
      <c r="AO77" s="61">
        <f t="shared" si="27"/>
        <v>8158.6257971403375</v>
      </c>
      <c r="AP77" s="61">
        <f t="shared" si="28"/>
        <v>5158.6257971403375</v>
      </c>
    </row>
    <row r="78" spans="1:42" x14ac:dyDescent="0.3">
      <c r="A78" t="s">
        <v>169</v>
      </c>
      <c r="B78" t="s">
        <v>361</v>
      </c>
      <c r="C78" t="s">
        <v>403</v>
      </c>
      <c r="D78">
        <v>2</v>
      </c>
      <c r="E78">
        <v>1900</v>
      </c>
      <c r="F78">
        <f t="shared" si="15"/>
        <v>0.97299999999999998</v>
      </c>
      <c r="G78" s="4">
        <f t="shared" si="16"/>
        <v>22184.399999999998</v>
      </c>
      <c r="H78">
        <v>308</v>
      </c>
      <c r="I78">
        <v>0.21640000000000001</v>
      </c>
      <c r="J78">
        <v>168</v>
      </c>
      <c r="K78" s="11">
        <v>364</v>
      </c>
      <c r="L78">
        <v>196</v>
      </c>
      <c r="M78">
        <v>140</v>
      </c>
      <c r="N78">
        <v>0.67142857142857137</v>
      </c>
      <c r="O78" s="11">
        <v>0.21640000000000001</v>
      </c>
      <c r="V78">
        <v>245</v>
      </c>
      <c r="W78">
        <v>143.5</v>
      </c>
      <c r="X78">
        <v>-154.78898155168056</v>
      </c>
      <c r="Y78">
        <v>203.41350770785948</v>
      </c>
      <c r="Z78">
        <v>203.41350770785948</v>
      </c>
      <c r="AA78">
        <v>0.24454492941983461</v>
      </c>
      <c r="AB78">
        <v>0.65706714285714285</v>
      </c>
      <c r="AC78">
        <f t="shared" si="17"/>
        <v>48784.561299775713</v>
      </c>
      <c r="AD78" s="11">
        <f t="shared" si="29"/>
        <v>34149.192909842997</v>
      </c>
      <c r="AE78">
        <f t="shared" si="18"/>
        <v>22184.399999999998</v>
      </c>
      <c r="AF78">
        <f t="shared" si="19"/>
        <v>11964.792909843</v>
      </c>
      <c r="AH78" s="60">
        <f t="shared" si="20"/>
        <v>1713.0679081632654</v>
      </c>
      <c r="AI78" s="60">
        <f t="shared" si="21"/>
        <v>-22913.067908163266</v>
      </c>
      <c r="AJ78" s="60">
        <f t="shared" si="22"/>
        <v>-5913.0679081632652</v>
      </c>
      <c r="AK78" s="61">
        <f t="shared" si="23"/>
        <v>-4913.0679081632652</v>
      </c>
      <c r="AL78" s="61">
        <f t="shared" si="24"/>
        <v>-7913.0679081632652</v>
      </c>
      <c r="AM78" s="61">
        <f t="shared" si="25"/>
        <v>-10948.274998320267</v>
      </c>
      <c r="AN78" s="61">
        <f t="shared" si="26"/>
        <v>6051.7250016797343</v>
      </c>
      <c r="AO78" s="61">
        <f t="shared" si="27"/>
        <v>7051.7250016797343</v>
      </c>
      <c r="AP78" s="61">
        <f t="shared" si="28"/>
        <v>4051.7250016797343</v>
      </c>
    </row>
    <row r="79" spans="1:42" x14ac:dyDescent="0.3">
      <c r="A79" t="s">
        <v>170</v>
      </c>
      <c r="B79" t="s">
        <v>361</v>
      </c>
      <c r="C79" t="s">
        <v>404</v>
      </c>
      <c r="D79">
        <v>1</v>
      </c>
      <c r="E79">
        <v>1400</v>
      </c>
      <c r="F79">
        <f t="shared" si="15"/>
        <v>0.97299999999999998</v>
      </c>
      <c r="G79" s="4">
        <f t="shared" si="16"/>
        <v>16346.4</v>
      </c>
      <c r="H79">
        <v>308</v>
      </c>
      <c r="I79">
        <v>0.6</v>
      </c>
      <c r="J79">
        <v>226</v>
      </c>
      <c r="K79" s="11">
        <v>368</v>
      </c>
      <c r="L79">
        <v>142</v>
      </c>
      <c r="M79">
        <v>82</v>
      </c>
      <c r="N79">
        <v>0.56197183098591552</v>
      </c>
      <c r="O79" s="11">
        <v>0.6</v>
      </c>
      <c r="V79">
        <v>177.5</v>
      </c>
      <c r="W79">
        <v>208.25</v>
      </c>
      <c r="X79">
        <v>-112.14303765478898</v>
      </c>
      <c r="Y79">
        <v>199.5138678291635</v>
      </c>
      <c r="Z79">
        <v>226</v>
      </c>
      <c r="AA79">
        <v>0.1</v>
      </c>
      <c r="AB79">
        <v>0.77146000000000003</v>
      </c>
      <c r="AC79">
        <f t="shared" si="17"/>
        <v>63637.735400000005</v>
      </c>
      <c r="AD79" s="11">
        <f t="shared" si="29"/>
        <v>44546.414779999999</v>
      </c>
      <c r="AE79">
        <f t="shared" si="18"/>
        <v>16346.4</v>
      </c>
      <c r="AF79">
        <f t="shared" si="19"/>
        <v>28200.014779999998</v>
      </c>
      <c r="AH79" s="60">
        <f t="shared" si="20"/>
        <v>2011.3064285714288</v>
      </c>
      <c r="AI79" s="60">
        <f t="shared" si="21"/>
        <v>-23211.306428571428</v>
      </c>
      <c r="AJ79" s="60">
        <f t="shared" si="22"/>
        <v>-6211.306428571429</v>
      </c>
      <c r="AK79" s="61">
        <f t="shared" si="23"/>
        <v>-5211.306428571429</v>
      </c>
      <c r="AL79" s="61">
        <f t="shared" si="24"/>
        <v>-8211.3064285714281</v>
      </c>
      <c r="AM79" s="61">
        <f t="shared" si="25"/>
        <v>4988.7083514285696</v>
      </c>
      <c r="AN79" s="61">
        <f t="shared" si="26"/>
        <v>21988.70835142857</v>
      </c>
      <c r="AO79" s="61">
        <f t="shared" si="27"/>
        <v>22988.70835142857</v>
      </c>
      <c r="AP79" s="61">
        <f t="shared" si="28"/>
        <v>19988.70835142857</v>
      </c>
    </row>
    <row r="80" spans="1:42" x14ac:dyDescent="0.3">
      <c r="A80" t="s">
        <v>171</v>
      </c>
      <c r="B80" t="s">
        <v>361</v>
      </c>
      <c r="C80" t="s">
        <v>404</v>
      </c>
      <c r="D80">
        <v>2</v>
      </c>
      <c r="E80">
        <v>2000</v>
      </c>
      <c r="F80">
        <f t="shared" si="15"/>
        <v>0.97299999999999998</v>
      </c>
      <c r="G80" s="4">
        <f t="shared" si="16"/>
        <v>23352</v>
      </c>
      <c r="H80">
        <v>342</v>
      </c>
      <c r="I80">
        <v>0.39179999999999998</v>
      </c>
      <c r="J80">
        <v>285</v>
      </c>
      <c r="K80" s="11">
        <v>428</v>
      </c>
      <c r="L80">
        <v>143</v>
      </c>
      <c r="M80">
        <v>57</v>
      </c>
      <c r="N80">
        <v>0.4188811188811189</v>
      </c>
      <c r="O80" s="11">
        <v>0.39179999999999998</v>
      </c>
      <c r="V80">
        <v>178.75</v>
      </c>
      <c r="W80">
        <v>267.125</v>
      </c>
      <c r="X80">
        <v>-112.93277735658327</v>
      </c>
      <c r="Y80">
        <v>229.62312041950972</v>
      </c>
      <c r="Z80">
        <v>285</v>
      </c>
      <c r="AA80">
        <v>0.1</v>
      </c>
      <c r="AB80">
        <v>0.77146000000000003</v>
      </c>
      <c r="AC80">
        <f t="shared" si="17"/>
        <v>80251.126500000013</v>
      </c>
      <c r="AD80" s="11">
        <f t="shared" si="29"/>
        <v>56175.788550000005</v>
      </c>
      <c r="AE80">
        <f t="shared" si="18"/>
        <v>23352</v>
      </c>
      <c r="AF80">
        <f t="shared" si="19"/>
        <v>32823.788550000005</v>
      </c>
      <c r="AH80" s="60">
        <f t="shared" si="20"/>
        <v>2011.3064285714288</v>
      </c>
      <c r="AI80" s="60">
        <f t="shared" si="21"/>
        <v>-23211.306428571428</v>
      </c>
      <c r="AJ80" s="60">
        <f t="shared" si="22"/>
        <v>-6211.306428571429</v>
      </c>
      <c r="AK80" s="61">
        <f t="shared" si="23"/>
        <v>-5211.306428571429</v>
      </c>
      <c r="AL80" s="61">
        <f t="shared" si="24"/>
        <v>-8211.3064285714281</v>
      </c>
      <c r="AM80" s="61">
        <f t="shared" si="25"/>
        <v>9612.4821214285766</v>
      </c>
      <c r="AN80" s="61">
        <f t="shared" si="26"/>
        <v>26612.482121428577</v>
      </c>
      <c r="AO80" s="61">
        <f t="shared" si="27"/>
        <v>27612.482121428577</v>
      </c>
      <c r="AP80" s="61">
        <f t="shared" si="28"/>
        <v>24612.482121428577</v>
      </c>
    </row>
    <row r="81" spans="1:42" x14ac:dyDescent="0.3">
      <c r="A81" t="s">
        <v>172</v>
      </c>
      <c r="B81" t="s">
        <v>362</v>
      </c>
      <c r="C81" t="s">
        <v>403</v>
      </c>
      <c r="D81">
        <v>1</v>
      </c>
      <c r="E81">
        <v>1000</v>
      </c>
      <c r="F81">
        <f t="shared" si="15"/>
        <v>0.97299999999999998</v>
      </c>
      <c r="G81" s="4">
        <f t="shared" si="16"/>
        <v>11676</v>
      </c>
      <c r="H81">
        <v>229</v>
      </c>
      <c r="I81">
        <v>0.58899999999999997</v>
      </c>
      <c r="J81">
        <v>91</v>
      </c>
      <c r="K81" s="11">
        <v>342</v>
      </c>
      <c r="L81">
        <v>251</v>
      </c>
      <c r="M81">
        <v>138</v>
      </c>
      <c r="N81">
        <v>0.53984063745019928</v>
      </c>
      <c r="O81" s="11">
        <v>0.58899999999999997</v>
      </c>
      <c r="V81">
        <v>313.75</v>
      </c>
      <c r="W81">
        <v>59.625</v>
      </c>
      <c r="X81">
        <v>-198.22466515036643</v>
      </c>
      <c r="Y81">
        <v>198.42240017690168</v>
      </c>
      <c r="Z81">
        <v>198.42240017690168</v>
      </c>
      <c r="AA81">
        <v>0.44238215195825237</v>
      </c>
      <c r="AB81">
        <v>0.50049876494023904</v>
      </c>
      <c r="AC81">
        <f t="shared" si="17"/>
        <v>36248.210672131259</v>
      </c>
      <c r="AD81" s="11">
        <f t="shared" si="29"/>
        <v>25373.747470491879</v>
      </c>
      <c r="AE81">
        <f t="shared" si="18"/>
        <v>11676</v>
      </c>
      <c r="AF81">
        <f t="shared" si="19"/>
        <v>13697.747470491879</v>
      </c>
      <c r="AH81" s="60">
        <f t="shared" si="20"/>
        <v>1304.8717800227662</v>
      </c>
      <c r="AI81" s="60">
        <f t="shared" si="21"/>
        <v>-22504.871780022768</v>
      </c>
      <c r="AJ81" s="60">
        <f t="shared" si="22"/>
        <v>-5504.871780022766</v>
      </c>
      <c r="AK81" s="61">
        <f t="shared" si="23"/>
        <v>-4504.871780022766</v>
      </c>
      <c r="AL81" s="61">
        <f t="shared" si="24"/>
        <v>-7504.871780022766</v>
      </c>
      <c r="AM81" s="61">
        <f t="shared" si="25"/>
        <v>-8807.1243095308891</v>
      </c>
      <c r="AN81" s="61">
        <f t="shared" si="26"/>
        <v>8192.8756904691127</v>
      </c>
      <c r="AO81" s="61">
        <f t="shared" si="27"/>
        <v>9192.8756904691127</v>
      </c>
      <c r="AP81" s="61">
        <f t="shared" si="28"/>
        <v>6192.8756904691127</v>
      </c>
    </row>
    <row r="82" spans="1:42" x14ac:dyDescent="0.3">
      <c r="A82" t="s">
        <v>173</v>
      </c>
      <c r="B82" t="s">
        <v>363</v>
      </c>
      <c r="C82" t="s">
        <v>403</v>
      </c>
      <c r="D82">
        <v>2</v>
      </c>
      <c r="E82">
        <v>2500</v>
      </c>
      <c r="F82">
        <f t="shared" si="15"/>
        <v>0.97299999999999998</v>
      </c>
      <c r="G82" s="4">
        <f t="shared" si="16"/>
        <v>29190</v>
      </c>
      <c r="H82">
        <v>392</v>
      </c>
      <c r="I82">
        <v>0.29320000000000002</v>
      </c>
      <c r="J82">
        <v>173</v>
      </c>
      <c r="K82" s="11">
        <v>581</v>
      </c>
      <c r="L82">
        <v>408</v>
      </c>
      <c r="M82">
        <v>219</v>
      </c>
      <c r="N82">
        <v>0.52941176470588236</v>
      </c>
      <c r="O82" s="11">
        <v>0.29320000000000002</v>
      </c>
      <c r="V82">
        <v>510</v>
      </c>
      <c r="W82">
        <v>122</v>
      </c>
      <c r="X82">
        <v>-322.21379833206976</v>
      </c>
      <c r="Y82">
        <v>335.07505686125853</v>
      </c>
      <c r="Z82">
        <v>335.07505686125853</v>
      </c>
      <c r="AA82">
        <v>0.41779422913972258</v>
      </c>
      <c r="AB82">
        <v>0.51995764705882364</v>
      </c>
      <c r="AC82">
        <f t="shared" si="17"/>
        <v>63592.065926093761</v>
      </c>
      <c r="AD82" s="11">
        <f t="shared" si="29"/>
        <v>44514.446148265633</v>
      </c>
      <c r="AE82">
        <f t="shared" si="18"/>
        <v>29190</v>
      </c>
      <c r="AF82">
        <f t="shared" si="19"/>
        <v>15324.446148265633</v>
      </c>
      <c r="AH82" s="60">
        <f t="shared" si="20"/>
        <v>1355.6038655462189</v>
      </c>
      <c r="AI82" s="60">
        <f t="shared" si="21"/>
        <v>-22555.603865546218</v>
      </c>
      <c r="AJ82" s="60">
        <f t="shared" si="22"/>
        <v>-5555.6038655462189</v>
      </c>
      <c r="AK82" s="61">
        <f t="shared" si="23"/>
        <v>-4555.6038655462189</v>
      </c>
      <c r="AL82" s="61">
        <f t="shared" si="24"/>
        <v>-7555.6038655462189</v>
      </c>
      <c r="AM82" s="61">
        <f t="shared" si="25"/>
        <v>-7231.1577172805846</v>
      </c>
      <c r="AN82" s="61">
        <f t="shared" si="26"/>
        <v>9768.8422827194154</v>
      </c>
      <c r="AO82" s="61">
        <f t="shared" si="27"/>
        <v>10768.842282719415</v>
      </c>
      <c r="AP82" s="61">
        <f t="shared" si="28"/>
        <v>7768.8422827194145</v>
      </c>
    </row>
    <row r="83" spans="1:42" x14ac:dyDescent="0.3">
      <c r="A83" t="s">
        <v>174</v>
      </c>
      <c r="B83" t="s">
        <v>362</v>
      </c>
      <c r="C83" t="s">
        <v>403</v>
      </c>
      <c r="D83">
        <v>2</v>
      </c>
      <c r="E83">
        <v>1400</v>
      </c>
      <c r="F83">
        <f t="shared" si="15"/>
        <v>0.97299999999999998</v>
      </c>
      <c r="G83" s="4">
        <f t="shared" si="16"/>
        <v>16346.4</v>
      </c>
      <c r="H83">
        <v>322</v>
      </c>
      <c r="I83">
        <v>0.2712</v>
      </c>
      <c r="J83">
        <v>168</v>
      </c>
      <c r="K83" s="11">
        <v>392</v>
      </c>
      <c r="L83">
        <v>224</v>
      </c>
      <c r="M83">
        <v>154</v>
      </c>
      <c r="N83">
        <v>0.65</v>
      </c>
      <c r="O83" s="11">
        <v>0.2712</v>
      </c>
      <c r="V83">
        <v>280</v>
      </c>
      <c r="W83">
        <v>140</v>
      </c>
      <c r="X83">
        <v>-176.90169320192064</v>
      </c>
      <c r="Y83">
        <v>220.47258023755367</v>
      </c>
      <c r="Z83">
        <v>220.47258023755367</v>
      </c>
      <c r="AA83">
        <v>0.28740207227697739</v>
      </c>
      <c r="AB83">
        <v>0.62315000000000009</v>
      </c>
      <c r="AC83">
        <f t="shared" si="17"/>
        <v>50146.433256886528</v>
      </c>
      <c r="AD83" s="11">
        <f t="shared" si="29"/>
        <v>35102.503279820565</v>
      </c>
      <c r="AE83">
        <f t="shared" si="18"/>
        <v>16346.4</v>
      </c>
      <c r="AF83">
        <f t="shared" si="19"/>
        <v>18756.103279820563</v>
      </c>
      <c r="AH83" s="60">
        <f t="shared" si="20"/>
        <v>1624.6410714285716</v>
      </c>
      <c r="AI83" s="60">
        <f t="shared" si="21"/>
        <v>-22824.64107142857</v>
      </c>
      <c r="AJ83" s="60">
        <f t="shared" si="22"/>
        <v>-5824.6410714285721</v>
      </c>
      <c r="AK83" s="61">
        <f t="shared" si="23"/>
        <v>-4824.6410714285721</v>
      </c>
      <c r="AL83" s="61">
        <f t="shared" si="24"/>
        <v>-7824.6410714285721</v>
      </c>
      <c r="AM83" s="61">
        <f t="shared" si="25"/>
        <v>-4068.537791608007</v>
      </c>
      <c r="AN83" s="61">
        <f t="shared" si="26"/>
        <v>12931.462208391991</v>
      </c>
      <c r="AO83" s="61">
        <f t="shared" si="27"/>
        <v>13931.462208391991</v>
      </c>
      <c r="AP83" s="61">
        <f t="shared" si="28"/>
        <v>10931.462208391991</v>
      </c>
    </row>
    <row r="84" spans="1:42" x14ac:dyDescent="0.3">
      <c r="A84" t="s">
        <v>175</v>
      </c>
      <c r="B84" t="s">
        <v>362</v>
      </c>
      <c r="C84" t="s">
        <v>404</v>
      </c>
      <c r="D84">
        <v>1</v>
      </c>
      <c r="E84">
        <v>1300</v>
      </c>
      <c r="F84">
        <f t="shared" si="15"/>
        <v>0.97299999999999998</v>
      </c>
      <c r="G84" s="4">
        <f t="shared" si="16"/>
        <v>15178.8</v>
      </c>
      <c r="H84">
        <v>257</v>
      </c>
      <c r="I84">
        <v>0.55069999999999997</v>
      </c>
      <c r="J84">
        <v>155</v>
      </c>
      <c r="K84" s="11">
        <v>494</v>
      </c>
      <c r="L84">
        <v>339</v>
      </c>
      <c r="M84">
        <v>102</v>
      </c>
      <c r="N84">
        <v>0.34070796460176994</v>
      </c>
      <c r="O84" s="11">
        <v>0.55069999999999997</v>
      </c>
      <c r="V84">
        <v>423.75</v>
      </c>
      <c r="W84">
        <v>112.625</v>
      </c>
      <c r="X84">
        <v>-267.72175890826384</v>
      </c>
      <c r="Y84">
        <v>284.03662812736923</v>
      </c>
      <c r="Z84">
        <v>284.03662812736923</v>
      </c>
      <c r="AA84">
        <v>0.40451121681975039</v>
      </c>
      <c r="AB84">
        <v>0.53046982300884959</v>
      </c>
      <c r="AC84">
        <f t="shared" si="17"/>
        <v>54995.593845525938</v>
      </c>
      <c r="AD84" s="11">
        <f t="shared" si="29"/>
        <v>38496.915691868155</v>
      </c>
      <c r="AE84">
        <f t="shared" si="18"/>
        <v>15178.8</v>
      </c>
      <c r="AF84">
        <f t="shared" si="19"/>
        <v>23318.115691868155</v>
      </c>
      <c r="AH84" s="60">
        <f t="shared" si="20"/>
        <v>1383.0106099873581</v>
      </c>
      <c r="AI84" s="60">
        <f t="shared" si="21"/>
        <v>-22583.010609987359</v>
      </c>
      <c r="AJ84" s="60">
        <f t="shared" si="22"/>
        <v>-5583.0106099873583</v>
      </c>
      <c r="AK84" s="61">
        <f t="shared" si="23"/>
        <v>-4583.0106099873583</v>
      </c>
      <c r="AL84" s="61">
        <f t="shared" si="24"/>
        <v>-7583.0106099873583</v>
      </c>
      <c r="AM84" s="61">
        <f t="shared" si="25"/>
        <v>735.10508188079621</v>
      </c>
      <c r="AN84" s="61">
        <f t="shared" si="26"/>
        <v>17735.105081880796</v>
      </c>
      <c r="AO84" s="61">
        <f t="shared" si="27"/>
        <v>18735.105081880796</v>
      </c>
      <c r="AP84" s="61">
        <f t="shared" si="28"/>
        <v>15735.105081880796</v>
      </c>
    </row>
    <row r="85" spans="1:42" x14ac:dyDescent="0.3">
      <c r="A85" t="s">
        <v>176</v>
      </c>
      <c r="B85" t="s">
        <v>362</v>
      </c>
      <c r="C85" t="s">
        <v>404</v>
      </c>
      <c r="D85">
        <v>2</v>
      </c>
      <c r="E85">
        <v>1800</v>
      </c>
      <c r="F85">
        <f t="shared" si="15"/>
        <v>0.97299999999999998</v>
      </c>
      <c r="G85" s="4">
        <f t="shared" si="16"/>
        <v>21016.799999999999</v>
      </c>
      <c r="H85">
        <v>286</v>
      </c>
      <c r="I85">
        <v>0.4521</v>
      </c>
      <c r="J85">
        <v>151</v>
      </c>
      <c r="K85" s="11">
        <v>391</v>
      </c>
      <c r="L85">
        <v>240</v>
      </c>
      <c r="M85">
        <v>135</v>
      </c>
      <c r="N85">
        <v>0.55000000000000004</v>
      </c>
      <c r="O85" s="11">
        <v>0.4521</v>
      </c>
      <c r="V85">
        <v>300</v>
      </c>
      <c r="W85">
        <v>121</v>
      </c>
      <c r="X85">
        <v>-189.53752843062927</v>
      </c>
      <c r="Y85">
        <v>221.72062168309327</v>
      </c>
      <c r="Z85">
        <v>221.72062168309327</v>
      </c>
      <c r="AA85">
        <v>0.3357354056103109</v>
      </c>
      <c r="AB85">
        <v>0.58489900000000006</v>
      </c>
      <c r="AC85">
        <f t="shared" si="17"/>
        <v>47334.722014164152</v>
      </c>
      <c r="AD85" s="11">
        <f t="shared" si="29"/>
        <v>33134.305409914901</v>
      </c>
      <c r="AE85">
        <f t="shared" si="18"/>
        <v>21016.799999999999</v>
      </c>
      <c r="AF85">
        <f t="shared" si="19"/>
        <v>12117.505409914902</v>
      </c>
      <c r="AH85" s="60">
        <f t="shared" si="20"/>
        <v>1524.9152500000002</v>
      </c>
      <c r="AI85" s="60">
        <f t="shared" si="21"/>
        <v>-22724.915250000002</v>
      </c>
      <c r="AJ85" s="60">
        <f t="shared" si="22"/>
        <v>-5724.91525</v>
      </c>
      <c r="AK85" s="61">
        <f t="shared" si="23"/>
        <v>-4724.91525</v>
      </c>
      <c r="AL85" s="61">
        <f t="shared" si="24"/>
        <v>-7724.91525</v>
      </c>
      <c r="AM85" s="61">
        <f t="shared" si="25"/>
        <v>-10607.4098400851</v>
      </c>
      <c r="AN85" s="61">
        <f t="shared" si="26"/>
        <v>6392.590159914902</v>
      </c>
      <c r="AO85" s="61">
        <f t="shared" si="27"/>
        <v>7392.590159914902</v>
      </c>
      <c r="AP85" s="61">
        <f t="shared" si="28"/>
        <v>4392.590159914902</v>
      </c>
    </row>
    <row r="86" spans="1:42" x14ac:dyDescent="0.3">
      <c r="A86" t="s">
        <v>177</v>
      </c>
      <c r="B86" t="s">
        <v>364</v>
      </c>
      <c r="C86" t="s">
        <v>403</v>
      </c>
      <c r="D86">
        <v>1</v>
      </c>
      <c r="E86">
        <v>700</v>
      </c>
      <c r="F86">
        <f t="shared" si="15"/>
        <v>0.97299999999999998</v>
      </c>
      <c r="G86" s="4">
        <f t="shared" si="16"/>
        <v>8173.2</v>
      </c>
      <c r="H86">
        <v>180</v>
      </c>
      <c r="I86">
        <v>0.51780000000000004</v>
      </c>
      <c r="J86">
        <v>99</v>
      </c>
      <c r="K86" s="11">
        <v>265</v>
      </c>
      <c r="L86">
        <v>166</v>
      </c>
      <c r="M86">
        <v>81</v>
      </c>
      <c r="N86">
        <v>0.49036144578313257</v>
      </c>
      <c r="O86" s="11">
        <v>0.51780000000000004</v>
      </c>
      <c r="V86">
        <v>207.5</v>
      </c>
      <c r="W86">
        <v>78.25</v>
      </c>
      <c r="X86">
        <v>-131.09679049785191</v>
      </c>
      <c r="Y86">
        <v>150.63592999747283</v>
      </c>
      <c r="Z86">
        <v>150.63592999747283</v>
      </c>
      <c r="AA86">
        <v>0.34884785540950763</v>
      </c>
      <c r="AB86">
        <v>0.57452180722891566</v>
      </c>
      <c r="AC86">
        <f t="shared" si="17"/>
        <v>31588.423758551129</v>
      </c>
      <c r="AD86" s="11">
        <f t="shared" si="29"/>
        <v>22111.89663098579</v>
      </c>
      <c r="AE86">
        <f t="shared" si="18"/>
        <v>8173.2</v>
      </c>
      <c r="AF86">
        <f t="shared" si="19"/>
        <v>13938.696630985789</v>
      </c>
      <c r="AH86" s="60">
        <f t="shared" si="20"/>
        <v>1497.8604259896731</v>
      </c>
      <c r="AI86" s="60">
        <f t="shared" si="21"/>
        <v>-22697.860425989675</v>
      </c>
      <c r="AJ86" s="60">
        <f t="shared" si="22"/>
        <v>-5697.8604259896729</v>
      </c>
      <c r="AK86" s="61">
        <f t="shared" si="23"/>
        <v>-4697.8604259896729</v>
      </c>
      <c r="AL86" s="61">
        <f t="shared" si="24"/>
        <v>-7697.8604259896729</v>
      </c>
      <c r="AM86" s="61">
        <f t="shared" si="25"/>
        <v>-8759.1637950038858</v>
      </c>
      <c r="AN86" s="61">
        <f t="shared" si="26"/>
        <v>8240.8362049961161</v>
      </c>
      <c r="AO86" s="61">
        <f t="shared" si="27"/>
        <v>9240.8362049961161</v>
      </c>
      <c r="AP86" s="61">
        <f t="shared" si="28"/>
        <v>6240.8362049961161</v>
      </c>
    </row>
    <row r="87" spans="1:42" x14ac:dyDescent="0.3">
      <c r="A87" t="s">
        <v>178</v>
      </c>
      <c r="B87" t="s">
        <v>364</v>
      </c>
      <c r="C87" t="s">
        <v>403</v>
      </c>
      <c r="D87">
        <v>2</v>
      </c>
      <c r="E87">
        <v>900</v>
      </c>
      <c r="F87">
        <f t="shared" si="15"/>
        <v>0.97299999999999998</v>
      </c>
      <c r="G87" s="4">
        <f t="shared" si="16"/>
        <v>10508.4</v>
      </c>
      <c r="H87">
        <v>230</v>
      </c>
      <c r="I87">
        <v>0.52049999999999996</v>
      </c>
      <c r="J87">
        <v>154</v>
      </c>
      <c r="K87" s="11">
        <v>286</v>
      </c>
      <c r="L87">
        <v>132</v>
      </c>
      <c r="M87">
        <v>76</v>
      </c>
      <c r="N87">
        <v>0.56060606060606066</v>
      </c>
      <c r="O87" s="11">
        <v>0.52049999999999996</v>
      </c>
      <c r="V87">
        <v>165</v>
      </c>
      <c r="W87">
        <v>137.5</v>
      </c>
      <c r="X87">
        <v>-104.24564063684609</v>
      </c>
      <c r="Y87">
        <v>157.42134192570128</v>
      </c>
      <c r="Z87">
        <v>157.42134192570128</v>
      </c>
      <c r="AA87">
        <v>0.12073540561031082</v>
      </c>
      <c r="AB87">
        <v>0.75505</v>
      </c>
      <c r="AC87">
        <f t="shared" si="17"/>
        <v>43384.259240665277</v>
      </c>
      <c r="AD87" s="11">
        <f t="shared" si="29"/>
        <v>30368.981468465692</v>
      </c>
      <c r="AE87">
        <f t="shared" si="18"/>
        <v>10508.4</v>
      </c>
      <c r="AF87">
        <f t="shared" si="19"/>
        <v>19860.581468465694</v>
      </c>
      <c r="AH87" s="60">
        <f t="shared" si="20"/>
        <v>1968.5232142857146</v>
      </c>
      <c r="AI87" s="60">
        <f t="shared" si="21"/>
        <v>-23168.523214285713</v>
      </c>
      <c r="AJ87" s="60">
        <f t="shared" si="22"/>
        <v>-6168.5232142857149</v>
      </c>
      <c r="AK87" s="61">
        <f t="shared" si="23"/>
        <v>-5168.5232142857149</v>
      </c>
      <c r="AL87" s="61">
        <f t="shared" si="24"/>
        <v>-8168.5232142857149</v>
      </c>
      <c r="AM87" s="61">
        <f t="shared" si="25"/>
        <v>-3307.9417458200187</v>
      </c>
      <c r="AN87" s="61">
        <f t="shared" si="26"/>
        <v>13692.058254179979</v>
      </c>
      <c r="AO87" s="61">
        <f t="shared" si="27"/>
        <v>14692.058254179979</v>
      </c>
      <c r="AP87" s="61">
        <f t="shared" si="28"/>
        <v>11692.058254179979</v>
      </c>
    </row>
    <row r="88" spans="1:42" x14ac:dyDescent="0.3">
      <c r="A88" t="s">
        <v>179</v>
      </c>
      <c r="B88" t="s">
        <v>364</v>
      </c>
      <c r="C88" t="s">
        <v>404</v>
      </c>
      <c r="D88">
        <v>1</v>
      </c>
      <c r="E88">
        <v>1000</v>
      </c>
      <c r="F88">
        <f t="shared" si="15"/>
        <v>0.97299999999999998</v>
      </c>
      <c r="G88" s="4">
        <f t="shared" si="16"/>
        <v>11676</v>
      </c>
      <c r="H88">
        <v>221</v>
      </c>
      <c r="I88">
        <v>0.63009999999999999</v>
      </c>
      <c r="J88">
        <v>190</v>
      </c>
      <c r="K88" s="11">
        <v>462</v>
      </c>
      <c r="L88">
        <v>272</v>
      </c>
      <c r="M88">
        <v>31</v>
      </c>
      <c r="N88">
        <v>0.19117647058823531</v>
      </c>
      <c r="O88" s="11">
        <v>0.63009999999999999</v>
      </c>
      <c r="V88">
        <v>340</v>
      </c>
      <c r="W88">
        <v>156</v>
      </c>
      <c r="X88">
        <v>-214.8091988880465</v>
      </c>
      <c r="Y88">
        <v>260.71670457417235</v>
      </c>
      <c r="Z88">
        <v>260.71670457417235</v>
      </c>
      <c r="AA88">
        <v>0.30799030757109513</v>
      </c>
      <c r="AB88">
        <v>0.60685647058823533</v>
      </c>
      <c r="AC88">
        <f t="shared" si="17"/>
        <v>57749.430993866423</v>
      </c>
      <c r="AD88" s="11">
        <f t="shared" si="29"/>
        <v>40424.601695706493</v>
      </c>
      <c r="AE88">
        <f t="shared" si="18"/>
        <v>11676</v>
      </c>
      <c r="AF88">
        <f t="shared" si="19"/>
        <v>28748.601695706493</v>
      </c>
      <c r="AH88" s="60">
        <f t="shared" si="20"/>
        <v>1582.1615126050422</v>
      </c>
      <c r="AI88" s="60">
        <f t="shared" si="21"/>
        <v>-22782.161512605042</v>
      </c>
      <c r="AJ88" s="60">
        <f t="shared" si="22"/>
        <v>-5782.1615126050419</v>
      </c>
      <c r="AK88" s="61">
        <f t="shared" si="23"/>
        <v>-4782.1615126050419</v>
      </c>
      <c r="AL88" s="61">
        <f t="shared" si="24"/>
        <v>-7782.1615126050419</v>
      </c>
      <c r="AM88" s="61">
        <f t="shared" si="25"/>
        <v>5966.4401831014511</v>
      </c>
      <c r="AN88" s="61">
        <f t="shared" si="26"/>
        <v>22966.440183101451</v>
      </c>
      <c r="AO88" s="61">
        <f t="shared" si="27"/>
        <v>23966.440183101451</v>
      </c>
      <c r="AP88" s="61">
        <f t="shared" si="28"/>
        <v>20966.440183101451</v>
      </c>
    </row>
    <row r="89" spans="1:42" x14ac:dyDescent="0.3">
      <c r="A89" t="s">
        <v>180</v>
      </c>
      <c r="B89" t="s">
        <v>364</v>
      </c>
      <c r="C89" t="s">
        <v>404</v>
      </c>
      <c r="D89">
        <v>2</v>
      </c>
      <c r="E89">
        <v>1200</v>
      </c>
      <c r="F89">
        <f t="shared" si="15"/>
        <v>0.97299999999999998</v>
      </c>
      <c r="G89" s="4">
        <f t="shared" si="16"/>
        <v>14011.199999999999</v>
      </c>
      <c r="H89">
        <v>316</v>
      </c>
      <c r="I89">
        <v>0.36990000000000001</v>
      </c>
      <c r="J89">
        <v>205</v>
      </c>
      <c r="K89" s="11">
        <v>411</v>
      </c>
      <c r="L89">
        <v>206</v>
      </c>
      <c r="M89">
        <v>111</v>
      </c>
      <c r="N89">
        <v>0.53106796116504862</v>
      </c>
      <c r="O89" s="11">
        <v>0.36990000000000001</v>
      </c>
      <c r="V89">
        <v>257.5</v>
      </c>
      <c r="W89">
        <v>179.25</v>
      </c>
      <c r="X89">
        <v>-162.68637856962346</v>
      </c>
      <c r="Y89">
        <v>228.0060336113217</v>
      </c>
      <c r="Z89">
        <v>228.0060336113217</v>
      </c>
      <c r="AA89">
        <v>0.18934381984979301</v>
      </c>
      <c r="AB89">
        <v>0.70075330097087385</v>
      </c>
      <c r="AC89">
        <f t="shared" si="17"/>
        <v>58318.232953459541</v>
      </c>
      <c r="AD89" s="11">
        <f t="shared" si="29"/>
        <v>40822.763067421678</v>
      </c>
      <c r="AE89">
        <f t="shared" si="18"/>
        <v>14011.199999999999</v>
      </c>
      <c r="AF89">
        <f t="shared" si="19"/>
        <v>26811.563067421681</v>
      </c>
      <c r="AH89" s="60">
        <f t="shared" si="20"/>
        <v>1826.9639632454926</v>
      </c>
      <c r="AI89" s="60">
        <f t="shared" si="21"/>
        <v>-23026.963963245493</v>
      </c>
      <c r="AJ89" s="60">
        <f t="shared" si="22"/>
        <v>-6026.9639632454928</v>
      </c>
      <c r="AK89" s="61">
        <f t="shared" si="23"/>
        <v>-5026.9639632454928</v>
      </c>
      <c r="AL89" s="61">
        <f t="shared" si="24"/>
        <v>-8026.9639632454928</v>
      </c>
      <c r="AM89" s="61">
        <f t="shared" si="25"/>
        <v>3784.5991041761881</v>
      </c>
      <c r="AN89" s="61">
        <f t="shared" si="26"/>
        <v>20784.599104176188</v>
      </c>
      <c r="AO89" s="61">
        <f t="shared" si="27"/>
        <v>21784.599104176188</v>
      </c>
      <c r="AP89" s="61">
        <f t="shared" si="28"/>
        <v>18784.599104176188</v>
      </c>
    </row>
    <row r="90" spans="1:42" x14ac:dyDescent="0.3">
      <c r="A90" t="s">
        <v>181</v>
      </c>
      <c r="B90" t="s">
        <v>365</v>
      </c>
      <c r="C90" t="s">
        <v>403</v>
      </c>
      <c r="D90">
        <v>1</v>
      </c>
      <c r="E90">
        <v>700</v>
      </c>
      <c r="F90">
        <f t="shared" si="15"/>
        <v>0.97299999999999998</v>
      </c>
      <c r="G90" s="4">
        <f t="shared" si="16"/>
        <v>8173.2</v>
      </c>
      <c r="H90">
        <v>245</v>
      </c>
      <c r="I90">
        <v>0.56989999999999996</v>
      </c>
      <c r="J90">
        <v>192</v>
      </c>
      <c r="K90" s="11">
        <v>313</v>
      </c>
      <c r="L90">
        <v>121</v>
      </c>
      <c r="M90">
        <v>53</v>
      </c>
      <c r="N90">
        <v>0.45041322314049592</v>
      </c>
      <c r="O90" s="11">
        <v>0.56989999999999996</v>
      </c>
      <c r="V90">
        <v>151.25</v>
      </c>
      <c r="W90">
        <v>176.875</v>
      </c>
      <c r="X90">
        <v>-95.558503917108922</v>
      </c>
      <c r="Y90">
        <v>169.71956343189285</v>
      </c>
      <c r="Z90">
        <v>192</v>
      </c>
      <c r="AA90">
        <v>0.1</v>
      </c>
      <c r="AB90">
        <v>0.77146000000000003</v>
      </c>
      <c r="AC90">
        <f t="shared" si="17"/>
        <v>54063.916799999999</v>
      </c>
      <c r="AD90" s="11">
        <f t="shared" si="29"/>
        <v>37844.741759999997</v>
      </c>
      <c r="AE90">
        <f t="shared" si="18"/>
        <v>8173.2</v>
      </c>
      <c r="AF90">
        <f t="shared" si="19"/>
        <v>29671.541759999996</v>
      </c>
      <c r="AH90" s="60">
        <f t="shared" si="20"/>
        <v>2011.3064285714288</v>
      </c>
      <c r="AI90" s="60">
        <f t="shared" si="21"/>
        <v>-23211.306428571428</v>
      </c>
      <c r="AJ90" s="60">
        <f t="shared" si="22"/>
        <v>-6211.306428571429</v>
      </c>
      <c r="AK90" s="61">
        <f t="shared" si="23"/>
        <v>-5211.306428571429</v>
      </c>
      <c r="AL90" s="61">
        <f t="shared" si="24"/>
        <v>-8211.3064285714281</v>
      </c>
      <c r="AM90" s="61">
        <f t="shared" si="25"/>
        <v>6460.2353314285683</v>
      </c>
      <c r="AN90" s="61">
        <f t="shared" si="26"/>
        <v>23460.235331428568</v>
      </c>
      <c r="AO90" s="61">
        <f t="shared" si="27"/>
        <v>24460.235331428568</v>
      </c>
      <c r="AP90" s="61">
        <f t="shared" si="28"/>
        <v>21460.235331428568</v>
      </c>
    </row>
    <row r="91" spans="1:42" x14ac:dyDescent="0.3">
      <c r="A91" t="s">
        <v>182</v>
      </c>
      <c r="B91" t="s">
        <v>365</v>
      </c>
      <c r="C91" t="s">
        <v>403</v>
      </c>
      <c r="D91">
        <v>2</v>
      </c>
      <c r="E91">
        <v>1000</v>
      </c>
      <c r="F91">
        <f t="shared" si="15"/>
        <v>0.97299999999999998</v>
      </c>
      <c r="G91" s="4">
        <f t="shared" si="16"/>
        <v>11676</v>
      </c>
      <c r="H91">
        <v>266</v>
      </c>
      <c r="I91">
        <v>0.41920000000000002</v>
      </c>
      <c r="J91">
        <v>192</v>
      </c>
      <c r="K91" s="11">
        <v>357</v>
      </c>
      <c r="L91">
        <v>165</v>
      </c>
      <c r="M91">
        <v>74</v>
      </c>
      <c r="N91">
        <v>0.45878787878787886</v>
      </c>
      <c r="O91" s="11">
        <v>0.41920000000000002</v>
      </c>
      <c r="V91">
        <v>206.25</v>
      </c>
      <c r="W91">
        <v>171.375</v>
      </c>
      <c r="X91">
        <v>-130.30705079605761</v>
      </c>
      <c r="Y91">
        <v>196.52667740712661</v>
      </c>
      <c r="Z91">
        <v>196.52667740712661</v>
      </c>
      <c r="AA91">
        <v>0.12194752682243207</v>
      </c>
      <c r="AB91">
        <v>0.7540907272727273</v>
      </c>
      <c r="AC91">
        <f t="shared" si="17"/>
        <v>54092.614959467959</v>
      </c>
      <c r="AD91" s="11">
        <f t="shared" si="29"/>
        <v>37864.830471627567</v>
      </c>
      <c r="AE91">
        <f t="shared" si="18"/>
        <v>11676</v>
      </c>
      <c r="AF91">
        <f t="shared" si="19"/>
        <v>26188.830471627567</v>
      </c>
      <c r="AH91" s="60">
        <f t="shared" si="20"/>
        <v>1966.0222532467535</v>
      </c>
      <c r="AI91" s="60">
        <f t="shared" si="21"/>
        <v>-23166.022253246752</v>
      </c>
      <c r="AJ91" s="60">
        <f t="shared" si="22"/>
        <v>-6166.0222532467533</v>
      </c>
      <c r="AK91" s="61">
        <f t="shared" si="23"/>
        <v>-5166.0222532467533</v>
      </c>
      <c r="AL91" s="61">
        <f t="shared" si="24"/>
        <v>-8166.0222532467533</v>
      </c>
      <c r="AM91" s="61">
        <f t="shared" si="25"/>
        <v>3022.8082183808147</v>
      </c>
      <c r="AN91" s="61">
        <f t="shared" si="26"/>
        <v>20022.808218380815</v>
      </c>
      <c r="AO91" s="61">
        <f t="shared" si="27"/>
        <v>21022.808218380815</v>
      </c>
      <c r="AP91" s="61">
        <f t="shared" si="28"/>
        <v>18022.808218380815</v>
      </c>
    </row>
    <row r="92" spans="1:42" x14ac:dyDescent="0.3">
      <c r="A92" t="s">
        <v>183</v>
      </c>
      <c r="B92" t="s">
        <v>365</v>
      </c>
      <c r="C92" t="s">
        <v>404</v>
      </c>
      <c r="D92">
        <v>1</v>
      </c>
      <c r="E92">
        <v>800</v>
      </c>
      <c r="F92">
        <f t="shared" si="15"/>
        <v>0.97299999999999998</v>
      </c>
      <c r="G92" s="4">
        <f t="shared" si="16"/>
        <v>9340.7999999999993</v>
      </c>
      <c r="H92">
        <v>325</v>
      </c>
      <c r="I92">
        <v>0.45479999999999998</v>
      </c>
      <c r="J92">
        <v>186</v>
      </c>
      <c r="K92" s="11">
        <v>465</v>
      </c>
      <c r="L92">
        <v>279</v>
      </c>
      <c r="M92">
        <v>139</v>
      </c>
      <c r="N92">
        <v>0.49856630824372761</v>
      </c>
      <c r="O92" s="11">
        <v>0.45479999999999998</v>
      </c>
      <c r="V92">
        <v>348.75</v>
      </c>
      <c r="W92">
        <v>151.125</v>
      </c>
      <c r="X92">
        <v>-220.33737680060653</v>
      </c>
      <c r="Y92">
        <v>262.98147270659592</v>
      </c>
      <c r="Z92">
        <v>262.98147270659592</v>
      </c>
      <c r="AA92">
        <v>0.32073540561031089</v>
      </c>
      <c r="AB92">
        <v>0.59677000000000002</v>
      </c>
      <c r="AC92">
        <f t="shared" si="17"/>
        <v>57282.900515497065</v>
      </c>
      <c r="AD92" s="11">
        <f t="shared" si="29"/>
        <v>40098.030360847944</v>
      </c>
      <c r="AE92">
        <f t="shared" si="18"/>
        <v>9340.7999999999993</v>
      </c>
      <c r="AF92">
        <f t="shared" si="19"/>
        <v>30757.230360847945</v>
      </c>
      <c r="AH92" s="60">
        <f t="shared" si="20"/>
        <v>1555.8646428571431</v>
      </c>
      <c r="AI92" s="60">
        <f t="shared" si="21"/>
        <v>-22755.864642857145</v>
      </c>
      <c r="AJ92" s="60">
        <f t="shared" si="22"/>
        <v>-5755.8646428571428</v>
      </c>
      <c r="AK92" s="61">
        <f t="shared" si="23"/>
        <v>-4755.8646428571428</v>
      </c>
      <c r="AL92" s="61">
        <f t="shared" si="24"/>
        <v>-7755.8646428571428</v>
      </c>
      <c r="AM92" s="61">
        <f t="shared" si="25"/>
        <v>8001.3657179908005</v>
      </c>
      <c r="AN92" s="61">
        <f t="shared" si="26"/>
        <v>25001.365717990804</v>
      </c>
      <c r="AO92" s="61">
        <f t="shared" si="27"/>
        <v>26001.365717990804</v>
      </c>
      <c r="AP92" s="61">
        <f t="shared" si="28"/>
        <v>23001.365717990804</v>
      </c>
    </row>
    <row r="93" spans="1:42" x14ac:dyDescent="0.3">
      <c r="A93" t="s">
        <v>184</v>
      </c>
      <c r="B93" t="s">
        <v>363</v>
      </c>
      <c r="C93" t="s">
        <v>404</v>
      </c>
      <c r="D93">
        <v>1</v>
      </c>
      <c r="E93">
        <v>2500</v>
      </c>
      <c r="F93">
        <f t="shared" si="15"/>
        <v>0.97299999999999998</v>
      </c>
      <c r="G93" s="4">
        <f t="shared" si="16"/>
        <v>29190</v>
      </c>
      <c r="H93">
        <v>393</v>
      </c>
      <c r="I93">
        <v>0.62190000000000001</v>
      </c>
      <c r="J93">
        <v>189</v>
      </c>
      <c r="K93" s="11">
        <v>588</v>
      </c>
      <c r="L93">
        <v>399</v>
      </c>
      <c r="M93">
        <v>204</v>
      </c>
      <c r="N93">
        <v>0.50902255639097749</v>
      </c>
      <c r="O93" s="11">
        <v>0.62190000000000001</v>
      </c>
      <c r="V93">
        <v>498.75</v>
      </c>
      <c r="W93">
        <v>139.125</v>
      </c>
      <c r="X93">
        <v>-315.10614101592114</v>
      </c>
      <c r="Y93">
        <v>337.59178354814253</v>
      </c>
      <c r="Z93">
        <v>337.59178354814253</v>
      </c>
      <c r="AA93">
        <v>0.3979283880664512</v>
      </c>
      <c r="AB93">
        <v>0.53567947368421054</v>
      </c>
      <c r="AC93">
        <f t="shared" si="17"/>
        <v>66006.960959881762</v>
      </c>
      <c r="AD93" s="11">
        <f t="shared" si="29"/>
        <v>46204.872671917234</v>
      </c>
      <c r="AE93">
        <f t="shared" si="18"/>
        <v>29190</v>
      </c>
      <c r="AF93">
        <f t="shared" si="19"/>
        <v>17014.872671917234</v>
      </c>
      <c r="AH93" s="60">
        <f t="shared" si="20"/>
        <v>1396.5929135338347</v>
      </c>
      <c r="AI93" s="60">
        <f t="shared" si="21"/>
        <v>-22596.592913533834</v>
      </c>
      <c r="AJ93" s="60">
        <f t="shared" si="22"/>
        <v>-5596.5929135338347</v>
      </c>
      <c r="AK93" s="61">
        <f t="shared" si="23"/>
        <v>-4596.5929135338347</v>
      </c>
      <c r="AL93" s="61">
        <f t="shared" si="24"/>
        <v>-7596.5929135338347</v>
      </c>
      <c r="AM93" s="61">
        <f t="shared" si="25"/>
        <v>-5581.7202416166001</v>
      </c>
      <c r="AN93" s="61">
        <f t="shared" si="26"/>
        <v>11418.2797583834</v>
      </c>
      <c r="AO93" s="61">
        <f t="shared" si="27"/>
        <v>12418.2797583834</v>
      </c>
      <c r="AP93" s="61">
        <f t="shared" si="28"/>
        <v>9418.2797583833999</v>
      </c>
    </row>
    <row r="94" spans="1:42" x14ac:dyDescent="0.3">
      <c r="A94" t="s">
        <v>185</v>
      </c>
      <c r="B94" t="s">
        <v>365</v>
      </c>
      <c r="C94" t="s">
        <v>404</v>
      </c>
      <c r="D94">
        <v>2</v>
      </c>
      <c r="E94">
        <v>900</v>
      </c>
      <c r="F94">
        <f t="shared" si="15"/>
        <v>0.97299999999999998</v>
      </c>
      <c r="G94" s="4">
        <f t="shared" si="16"/>
        <v>10508.4</v>
      </c>
      <c r="H94">
        <v>256</v>
      </c>
      <c r="I94">
        <v>0.70960000000000001</v>
      </c>
      <c r="J94">
        <v>209</v>
      </c>
      <c r="K94" s="11">
        <v>358</v>
      </c>
      <c r="L94">
        <v>149</v>
      </c>
      <c r="M94">
        <v>47</v>
      </c>
      <c r="N94">
        <v>0.3523489932885906</v>
      </c>
      <c r="O94" s="11">
        <v>0.70960000000000001</v>
      </c>
      <c r="V94">
        <v>186.25</v>
      </c>
      <c r="W94">
        <v>190.375</v>
      </c>
      <c r="X94">
        <v>-117.67121556734901</v>
      </c>
      <c r="Y94">
        <v>195.27863596158707</v>
      </c>
      <c r="Z94">
        <v>209</v>
      </c>
      <c r="AA94">
        <v>0.1</v>
      </c>
      <c r="AB94">
        <v>0.77146000000000003</v>
      </c>
      <c r="AC94">
        <f t="shared" si="17"/>
        <v>58850.826099999998</v>
      </c>
      <c r="AD94" s="11">
        <f t="shared" si="29"/>
        <v>41195.578269999998</v>
      </c>
      <c r="AE94">
        <f t="shared" si="18"/>
        <v>10508.4</v>
      </c>
      <c r="AF94">
        <f t="shared" si="19"/>
        <v>30687.178269999997</v>
      </c>
      <c r="AH94" s="60">
        <f t="shared" si="20"/>
        <v>2011.3064285714288</v>
      </c>
      <c r="AI94" s="60">
        <f t="shared" si="21"/>
        <v>-23211.306428571428</v>
      </c>
      <c r="AJ94" s="60">
        <f t="shared" si="22"/>
        <v>-6211.306428571429</v>
      </c>
      <c r="AK94" s="61">
        <f t="shared" si="23"/>
        <v>-5211.306428571429</v>
      </c>
      <c r="AL94" s="61">
        <f t="shared" si="24"/>
        <v>-8211.3064285714281</v>
      </c>
      <c r="AM94" s="61">
        <f t="shared" si="25"/>
        <v>7475.8718414285686</v>
      </c>
      <c r="AN94" s="61">
        <f t="shared" si="26"/>
        <v>24475.871841428569</v>
      </c>
      <c r="AO94" s="61">
        <f t="shared" si="27"/>
        <v>25475.871841428569</v>
      </c>
      <c r="AP94" s="61">
        <f t="shared" si="28"/>
        <v>22475.871841428569</v>
      </c>
    </row>
    <row r="95" spans="1:42" x14ac:dyDescent="0.3">
      <c r="A95" t="s">
        <v>186</v>
      </c>
      <c r="B95" t="s">
        <v>366</v>
      </c>
      <c r="C95" t="s">
        <v>403</v>
      </c>
      <c r="D95">
        <v>1</v>
      </c>
      <c r="E95">
        <v>700</v>
      </c>
      <c r="F95">
        <f t="shared" si="15"/>
        <v>0.97299999999999998</v>
      </c>
      <c r="G95" s="4">
        <f t="shared" si="16"/>
        <v>8173.2</v>
      </c>
      <c r="H95">
        <v>184</v>
      </c>
      <c r="I95">
        <v>0.30959999999999999</v>
      </c>
      <c r="J95">
        <v>42</v>
      </c>
      <c r="K95" s="11">
        <v>252</v>
      </c>
      <c r="L95">
        <v>210</v>
      </c>
      <c r="M95">
        <v>142</v>
      </c>
      <c r="N95">
        <v>0.64095238095238094</v>
      </c>
      <c r="O95" s="11">
        <v>0.30959999999999999</v>
      </c>
      <c r="V95">
        <v>262.5</v>
      </c>
      <c r="W95">
        <v>15.75</v>
      </c>
      <c r="X95">
        <v>-165.84533737680061</v>
      </c>
      <c r="Y95">
        <v>148.94304397270659</v>
      </c>
      <c r="Z95">
        <v>148.94304397270659</v>
      </c>
      <c r="AA95">
        <v>0.50740207227697753</v>
      </c>
      <c r="AB95">
        <v>0.449042</v>
      </c>
      <c r="AC95">
        <f t="shared" si="17"/>
        <v>24411.814058331121</v>
      </c>
      <c r="AD95" s="11">
        <f t="shared" si="29"/>
        <v>17088.269840831785</v>
      </c>
      <c r="AE95">
        <f t="shared" si="18"/>
        <v>8173.2</v>
      </c>
      <c r="AF95">
        <f t="shared" si="19"/>
        <v>8915.0698408317839</v>
      </c>
      <c r="AH95" s="60">
        <f t="shared" si="20"/>
        <v>1170.7166428571429</v>
      </c>
      <c r="AI95" s="60">
        <f t="shared" si="21"/>
        <v>-22370.716642857144</v>
      </c>
      <c r="AJ95" s="60">
        <f t="shared" si="22"/>
        <v>-5370.7166428571427</v>
      </c>
      <c r="AK95" s="61">
        <f t="shared" si="23"/>
        <v>-4370.7166428571427</v>
      </c>
      <c r="AL95" s="61">
        <f t="shared" si="24"/>
        <v>-7370.7166428571427</v>
      </c>
      <c r="AM95" s="61">
        <f t="shared" si="25"/>
        <v>-13455.64680202536</v>
      </c>
      <c r="AN95" s="61">
        <f t="shared" si="26"/>
        <v>3544.3531979746413</v>
      </c>
      <c r="AO95" s="61">
        <f t="shared" si="27"/>
        <v>4544.3531979746413</v>
      </c>
      <c r="AP95" s="61">
        <f t="shared" si="28"/>
        <v>1544.3531979746413</v>
      </c>
    </row>
    <row r="96" spans="1:42" x14ac:dyDescent="0.3">
      <c r="A96" t="s">
        <v>187</v>
      </c>
      <c r="B96" t="s">
        <v>366</v>
      </c>
      <c r="C96" t="s">
        <v>403</v>
      </c>
      <c r="D96">
        <v>2</v>
      </c>
      <c r="E96">
        <v>1000</v>
      </c>
      <c r="F96">
        <f t="shared" si="15"/>
        <v>0.97299999999999998</v>
      </c>
      <c r="G96" s="4">
        <f t="shared" si="16"/>
        <v>11676</v>
      </c>
      <c r="H96">
        <v>427</v>
      </c>
      <c r="I96">
        <v>0.24110000000000001</v>
      </c>
      <c r="J96">
        <v>94</v>
      </c>
      <c r="K96" s="11">
        <v>531</v>
      </c>
      <c r="L96">
        <v>437</v>
      </c>
      <c r="M96">
        <v>333</v>
      </c>
      <c r="N96">
        <v>0.70961098398169342</v>
      </c>
      <c r="O96" s="11">
        <v>0.24110000000000001</v>
      </c>
      <c r="V96">
        <v>546.25</v>
      </c>
      <c r="W96">
        <v>39.375</v>
      </c>
      <c r="X96">
        <v>-345.1162496841041</v>
      </c>
      <c r="Y96">
        <v>313.24338198129897</v>
      </c>
      <c r="Z96">
        <v>313.24338198129897</v>
      </c>
      <c r="AA96">
        <v>0.50136088234562737</v>
      </c>
      <c r="AB96">
        <v>0.45382299771167051</v>
      </c>
      <c r="AC96">
        <f t="shared" si="17"/>
        <v>51887.323477794664</v>
      </c>
      <c r="AD96" s="11">
        <f t="shared" si="29"/>
        <v>36321.126434456259</v>
      </c>
      <c r="AE96">
        <f t="shared" si="18"/>
        <v>11676</v>
      </c>
      <c r="AF96">
        <f t="shared" si="19"/>
        <v>24645.126434456259</v>
      </c>
      <c r="AH96" s="60">
        <f t="shared" si="20"/>
        <v>1183.1813868911411</v>
      </c>
      <c r="AI96" s="60">
        <f t="shared" si="21"/>
        <v>-22383.181386891141</v>
      </c>
      <c r="AJ96" s="60">
        <f t="shared" si="22"/>
        <v>-5383.1813868911413</v>
      </c>
      <c r="AK96" s="61">
        <f t="shared" si="23"/>
        <v>-4383.1813868911413</v>
      </c>
      <c r="AL96" s="61">
        <f t="shared" si="24"/>
        <v>-7383.1813868911413</v>
      </c>
      <c r="AM96" s="61">
        <f t="shared" si="25"/>
        <v>2261.9450475651174</v>
      </c>
      <c r="AN96" s="61">
        <f t="shared" si="26"/>
        <v>19261.945047565117</v>
      </c>
      <c r="AO96" s="61">
        <f t="shared" si="27"/>
        <v>20261.945047565117</v>
      </c>
      <c r="AP96" s="61">
        <f t="shared" si="28"/>
        <v>17261.945047565117</v>
      </c>
    </row>
    <row r="97" spans="1:42" x14ac:dyDescent="0.3">
      <c r="A97" t="s">
        <v>188</v>
      </c>
      <c r="B97" t="s">
        <v>366</v>
      </c>
      <c r="C97" t="s">
        <v>404</v>
      </c>
      <c r="D97">
        <v>1</v>
      </c>
      <c r="E97">
        <v>900</v>
      </c>
      <c r="F97">
        <f t="shared" si="15"/>
        <v>0.97299999999999998</v>
      </c>
      <c r="G97" s="4">
        <f t="shared" si="16"/>
        <v>10508.4</v>
      </c>
      <c r="H97">
        <v>418</v>
      </c>
      <c r="I97">
        <v>4.6600000000000003E-2</v>
      </c>
      <c r="J97">
        <v>86</v>
      </c>
      <c r="K97" s="11">
        <v>488</v>
      </c>
      <c r="L97">
        <v>402</v>
      </c>
      <c r="M97">
        <v>332</v>
      </c>
      <c r="N97">
        <v>0.76069651741293531</v>
      </c>
      <c r="O97" s="11">
        <v>4.6600000000000003E-2</v>
      </c>
      <c r="V97">
        <v>502.5</v>
      </c>
      <c r="W97">
        <v>35.75</v>
      </c>
      <c r="X97">
        <v>-317.47536012130399</v>
      </c>
      <c r="Y97">
        <v>287.91954131918118</v>
      </c>
      <c r="Z97">
        <v>287.91954131918118</v>
      </c>
      <c r="AA97">
        <v>0.50182993297349487</v>
      </c>
      <c r="AB97">
        <v>0.45345179104477618</v>
      </c>
      <c r="AC97">
        <f t="shared" si="17"/>
        <v>47653.5355661102</v>
      </c>
      <c r="AD97" s="11">
        <f t="shared" si="29"/>
        <v>33357.474896277141</v>
      </c>
      <c r="AE97">
        <f t="shared" si="18"/>
        <v>10508.4</v>
      </c>
      <c r="AF97">
        <f t="shared" si="19"/>
        <v>22849.074896277139</v>
      </c>
      <c r="AH97" s="60">
        <f t="shared" si="20"/>
        <v>1182.2135980810235</v>
      </c>
      <c r="AI97" s="60">
        <f t="shared" si="21"/>
        <v>-22382.213598081024</v>
      </c>
      <c r="AJ97" s="60">
        <f t="shared" si="22"/>
        <v>-5382.2135980810235</v>
      </c>
      <c r="AK97" s="61">
        <f t="shared" si="23"/>
        <v>-4382.2135980810235</v>
      </c>
      <c r="AL97" s="61">
        <f t="shared" si="24"/>
        <v>-7382.2135980810235</v>
      </c>
      <c r="AM97" s="61">
        <f t="shared" si="25"/>
        <v>466.86129819611597</v>
      </c>
      <c r="AN97" s="61">
        <f t="shared" si="26"/>
        <v>17466.861298196116</v>
      </c>
      <c r="AO97" s="61">
        <f t="shared" si="27"/>
        <v>18466.861298196116</v>
      </c>
      <c r="AP97" s="61">
        <f t="shared" si="28"/>
        <v>15466.861298196116</v>
      </c>
    </row>
    <row r="98" spans="1:42" x14ac:dyDescent="0.3">
      <c r="A98" t="s">
        <v>189</v>
      </c>
      <c r="B98" t="s">
        <v>366</v>
      </c>
      <c r="C98" t="s">
        <v>404</v>
      </c>
      <c r="D98">
        <v>2</v>
      </c>
      <c r="E98">
        <v>1200</v>
      </c>
      <c r="F98">
        <f t="shared" si="15"/>
        <v>0.97299999999999998</v>
      </c>
      <c r="G98" s="4">
        <f t="shared" si="16"/>
        <v>14011.199999999999</v>
      </c>
      <c r="H98">
        <v>219</v>
      </c>
      <c r="I98">
        <v>0.63560000000000005</v>
      </c>
      <c r="J98">
        <v>83</v>
      </c>
      <c r="K98" s="11">
        <v>556</v>
      </c>
      <c r="L98">
        <v>473</v>
      </c>
      <c r="M98">
        <v>136</v>
      </c>
      <c r="N98">
        <v>0.33002114164904867</v>
      </c>
      <c r="O98" s="11">
        <v>0.63560000000000005</v>
      </c>
      <c r="V98">
        <v>591.25</v>
      </c>
      <c r="W98">
        <v>23.875</v>
      </c>
      <c r="X98">
        <v>-373.54687894869852</v>
      </c>
      <c r="Y98">
        <v>329.67647523376297</v>
      </c>
      <c r="Z98">
        <v>329.67647523376297</v>
      </c>
      <c r="AA98">
        <v>0.51721179743553991</v>
      </c>
      <c r="AB98">
        <v>0.44127858350951377</v>
      </c>
      <c r="AC98">
        <f t="shared" si="17"/>
        <v>53099.896322760942</v>
      </c>
      <c r="AD98" s="11">
        <f t="shared" si="29"/>
        <v>37169.927425932656</v>
      </c>
      <c r="AE98">
        <f t="shared" si="18"/>
        <v>14011.199999999999</v>
      </c>
      <c r="AF98">
        <f t="shared" si="19"/>
        <v>23158.727425932659</v>
      </c>
      <c r="AH98" s="60">
        <f t="shared" si="20"/>
        <v>1150.4763070069466</v>
      </c>
      <c r="AI98" s="60">
        <f t="shared" si="21"/>
        <v>-22350.476307006946</v>
      </c>
      <c r="AJ98" s="60">
        <f t="shared" si="22"/>
        <v>-5350.4763070069466</v>
      </c>
      <c r="AK98" s="61">
        <f t="shared" si="23"/>
        <v>-4350.4763070069466</v>
      </c>
      <c r="AL98" s="61">
        <f t="shared" si="24"/>
        <v>-7350.4763070069466</v>
      </c>
      <c r="AM98" s="61">
        <f t="shared" si="25"/>
        <v>808.25111892571294</v>
      </c>
      <c r="AN98" s="61">
        <f t="shared" si="26"/>
        <v>17808.251118925713</v>
      </c>
      <c r="AO98" s="61">
        <f t="shared" si="27"/>
        <v>18808.251118925713</v>
      </c>
      <c r="AP98" s="61">
        <f t="shared" si="28"/>
        <v>15808.251118925713</v>
      </c>
    </row>
    <row r="99" spans="1:42" x14ac:dyDescent="0.3">
      <c r="A99" t="s">
        <v>190</v>
      </c>
      <c r="B99" t="s">
        <v>367</v>
      </c>
      <c r="C99" t="s">
        <v>403</v>
      </c>
      <c r="D99">
        <v>1</v>
      </c>
      <c r="E99">
        <v>1100</v>
      </c>
      <c r="F99">
        <f t="shared" si="15"/>
        <v>0.97299999999999998</v>
      </c>
      <c r="G99" s="4">
        <f t="shared" si="16"/>
        <v>12843.6</v>
      </c>
      <c r="H99">
        <v>220</v>
      </c>
      <c r="I99">
        <v>0.43009999999999998</v>
      </c>
      <c r="J99">
        <v>84</v>
      </c>
      <c r="K99" s="11">
        <v>301</v>
      </c>
      <c r="L99">
        <v>217</v>
      </c>
      <c r="M99">
        <v>136</v>
      </c>
      <c r="N99">
        <v>0.60138248847926268</v>
      </c>
      <c r="O99" s="11">
        <v>0.43009999999999998</v>
      </c>
      <c r="V99">
        <v>271.25</v>
      </c>
      <c r="W99">
        <v>56.875</v>
      </c>
      <c r="X99">
        <v>-171.37351528936063</v>
      </c>
      <c r="Y99">
        <v>174.20781210513016</v>
      </c>
      <c r="Z99">
        <v>174.20781210513016</v>
      </c>
      <c r="AA99">
        <v>0.43256336259955819</v>
      </c>
      <c r="AB99">
        <v>0.50826935483870961</v>
      </c>
      <c r="AC99">
        <f t="shared" si="17"/>
        <v>32318.739677286241</v>
      </c>
      <c r="AD99" s="11">
        <f t="shared" si="29"/>
        <v>22623.117774100367</v>
      </c>
      <c r="AE99">
        <f t="shared" si="18"/>
        <v>12843.6</v>
      </c>
      <c r="AF99">
        <f t="shared" si="19"/>
        <v>9779.5177741003663</v>
      </c>
      <c r="AH99" s="60">
        <f t="shared" si="20"/>
        <v>1325.1308179723501</v>
      </c>
      <c r="AI99" s="60">
        <f t="shared" si="21"/>
        <v>-22525.130817972349</v>
      </c>
      <c r="AJ99" s="60">
        <f t="shared" si="22"/>
        <v>-5525.1308179723501</v>
      </c>
      <c r="AK99" s="61">
        <f t="shared" si="23"/>
        <v>-4525.1308179723501</v>
      </c>
      <c r="AL99" s="61">
        <f t="shared" si="24"/>
        <v>-7525.1308179723501</v>
      </c>
      <c r="AM99" s="61">
        <f t="shared" si="25"/>
        <v>-12745.613043871983</v>
      </c>
      <c r="AN99" s="61">
        <f t="shared" si="26"/>
        <v>4254.3869561280162</v>
      </c>
      <c r="AO99" s="61">
        <f t="shared" si="27"/>
        <v>5254.3869561280162</v>
      </c>
      <c r="AP99" s="61">
        <f t="shared" si="28"/>
        <v>2254.3869561280162</v>
      </c>
    </row>
    <row r="100" spans="1:42" x14ac:dyDescent="0.3">
      <c r="A100" t="s">
        <v>191</v>
      </c>
      <c r="B100" t="s">
        <v>367</v>
      </c>
      <c r="C100" t="s">
        <v>403</v>
      </c>
      <c r="D100">
        <v>2</v>
      </c>
      <c r="E100">
        <v>1400</v>
      </c>
      <c r="F100">
        <f t="shared" si="15"/>
        <v>0.97299999999999998</v>
      </c>
      <c r="G100" s="4">
        <f t="shared" si="16"/>
        <v>16346.4</v>
      </c>
      <c r="H100">
        <v>481</v>
      </c>
      <c r="I100">
        <v>0.38080000000000003</v>
      </c>
      <c r="J100">
        <v>134</v>
      </c>
      <c r="K100" s="11">
        <v>568</v>
      </c>
      <c r="L100">
        <v>434</v>
      </c>
      <c r="M100">
        <v>347</v>
      </c>
      <c r="N100">
        <v>0.73963133640553003</v>
      </c>
      <c r="O100" s="11">
        <v>0.38080000000000003</v>
      </c>
      <c r="V100">
        <v>542.5</v>
      </c>
      <c r="W100">
        <v>79.75</v>
      </c>
      <c r="X100">
        <v>-342.74703057872125</v>
      </c>
      <c r="Y100">
        <v>331.41562421026032</v>
      </c>
      <c r="Z100">
        <v>331.41562421026032</v>
      </c>
      <c r="AA100">
        <v>0.46389976812951211</v>
      </c>
      <c r="AB100">
        <v>0.48346972350230416</v>
      </c>
      <c r="AC100">
        <f t="shared" si="17"/>
        <v>58483.738373466505</v>
      </c>
      <c r="AD100" s="11">
        <f t="shared" si="29"/>
        <v>40938.616861426548</v>
      </c>
      <c r="AE100">
        <f t="shared" si="18"/>
        <v>16346.4</v>
      </c>
      <c r="AF100">
        <f t="shared" si="19"/>
        <v>24592.216861426547</v>
      </c>
      <c r="AH100" s="60">
        <f t="shared" si="20"/>
        <v>1260.4746362738645</v>
      </c>
      <c r="AI100" s="60">
        <f t="shared" si="21"/>
        <v>-22460.474636273866</v>
      </c>
      <c r="AJ100" s="60">
        <f t="shared" si="22"/>
        <v>-5460.4746362738642</v>
      </c>
      <c r="AK100" s="61">
        <f t="shared" si="23"/>
        <v>-4460.4746362738642</v>
      </c>
      <c r="AL100" s="61">
        <f t="shared" si="24"/>
        <v>-7460.4746362738642</v>
      </c>
      <c r="AM100" s="61">
        <f t="shared" si="25"/>
        <v>2131.7422251526805</v>
      </c>
      <c r="AN100" s="61">
        <f t="shared" si="26"/>
        <v>19131.74222515268</v>
      </c>
      <c r="AO100" s="61">
        <f t="shared" si="27"/>
        <v>20131.74222515268</v>
      </c>
      <c r="AP100" s="61">
        <f t="shared" si="28"/>
        <v>17131.74222515268</v>
      </c>
    </row>
    <row r="101" spans="1:42" x14ac:dyDescent="0.3">
      <c r="A101" t="s">
        <v>192</v>
      </c>
      <c r="B101" t="s">
        <v>367</v>
      </c>
      <c r="C101" t="s">
        <v>404</v>
      </c>
      <c r="D101">
        <v>1</v>
      </c>
      <c r="E101">
        <v>1300</v>
      </c>
      <c r="F101">
        <f t="shared" si="15"/>
        <v>0.97299999999999998</v>
      </c>
      <c r="G101" s="4">
        <f t="shared" si="16"/>
        <v>15178.8</v>
      </c>
      <c r="H101">
        <v>280</v>
      </c>
      <c r="I101">
        <v>0.45750000000000002</v>
      </c>
      <c r="J101">
        <v>109</v>
      </c>
      <c r="K101" s="11">
        <v>615</v>
      </c>
      <c r="L101">
        <v>506</v>
      </c>
      <c r="M101">
        <v>171</v>
      </c>
      <c r="N101">
        <v>0.37035573122529653</v>
      </c>
      <c r="O101" s="11">
        <v>0.45750000000000002</v>
      </c>
      <c r="V101">
        <v>632.5</v>
      </c>
      <c r="W101">
        <v>45.75</v>
      </c>
      <c r="X101">
        <v>-399.60828910791002</v>
      </c>
      <c r="Y101">
        <v>362.78181071518827</v>
      </c>
      <c r="Z101">
        <v>362.78181071518827</v>
      </c>
      <c r="AA101">
        <v>0.50123606437183921</v>
      </c>
      <c r="AB101">
        <v>0.45392177865612648</v>
      </c>
      <c r="AC101">
        <f t="shared" si="17"/>
        <v>60106.216146133891</v>
      </c>
      <c r="AD101" s="11">
        <f t="shared" si="29"/>
        <v>42074.351302293719</v>
      </c>
      <c r="AE101">
        <f t="shared" si="18"/>
        <v>15178.8</v>
      </c>
      <c r="AF101">
        <f t="shared" si="19"/>
        <v>26895.551302293719</v>
      </c>
      <c r="AH101" s="60">
        <f t="shared" si="20"/>
        <v>1183.4389229249014</v>
      </c>
      <c r="AI101" s="60">
        <f t="shared" si="21"/>
        <v>-22383.438922924903</v>
      </c>
      <c r="AJ101" s="60">
        <f t="shared" si="22"/>
        <v>-5383.4389229249009</v>
      </c>
      <c r="AK101" s="61">
        <f t="shared" si="23"/>
        <v>-4383.4389229249009</v>
      </c>
      <c r="AL101" s="61">
        <f t="shared" si="24"/>
        <v>-7383.4389229249009</v>
      </c>
      <c r="AM101" s="61">
        <f t="shared" si="25"/>
        <v>4512.1123793688166</v>
      </c>
      <c r="AN101" s="61">
        <f t="shared" si="26"/>
        <v>21512.112379368817</v>
      </c>
      <c r="AO101" s="61">
        <f t="shared" si="27"/>
        <v>22512.112379368817</v>
      </c>
      <c r="AP101" s="61">
        <f t="shared" si="28"/>
        <v>19512.112379368817</v>
      </c>
    </row>
    <row r="102" spans="1:42" x14ac:dyDescent="0.3">
      <c r="A102" t="s">
        <v>193</v>
      </c>
      <c r="B102" t="s">
        <v>363</v>
      </c>
      <c r="C102" t="s">
        <v>404</v>
      </c>
      <c r="D102">
        <v>2</v>
      </c>
      <c r="E102">
        <v>2800</v>
      </c>
      <c r="F102">
        <f t="shared" si="15"/>
        <v>0.97299999999999998</v>
      </c>
      <c r="G102" s="4">
        <f t="shared" si="16"/>
        <v>32692.799999999999</v>
      </c>
      <c r="H102">
        <v>556</v>
      </c>
      <c r="I102">
        <v>0.29859999999999998</v>
      </c>
      <c r="J102">
        <v>191</v>
      </c>
      <c r="K102" s="11">
        <v>826</v>
      </c>
      <c r="L102">
        <v>635</v>
      </c>
      <c r="M102">
        <v>365</v>
      </c>
      <c r="N102">
        <v>0.5598425196850394</v>
      </c>
      <c r="O102" s="11">
        <v>0.29859999999999998</v>
      </c>
      <c r="V102">
        <v>793.75</v>
      </c>
      <c r="W102">
        <v>111.625</v>
      </c>
      <c r="X102">
        <v>-501.48471063937325</v>
      </c>
      <c r="Y102">
        <v>482.37539486985088</v>
      </c>
      <c r="Z102">
        <v>482.37539486985088</v>
      </c>
      <c r="AA102">
        <v>0.46708711164705624</v>
      </c>
      <c r="AB102">
        <v>0.48094725984251974</v>
      </c>
      <c r="AC102">
        <f t="shared" si="17"/>
        <v>84678.950398009503</v>
      </c>
      <c r="AD102" s="11">
        <f t="shared" si="29"/>
        <v>59275.265278606646</v>
      </c>
      <c r="AE102">
        <f t="shared" si="18"/>
        <v>32692.799999999999</v>
      </c>
      <c r="AF102">
        <f t="shared" si="19"/>
        <v>26582.465278606647</v>
      </c>
      <c r="AH102" s="60">
        <f t="shared" si="20"/>
        <v>1253.898213160855</v>
      </c>
      <c r="AI102" s="60">
        <f t="shared" si="21"/>
        <v>-22453.898213160854</v>
      </c>
      <c r="AJ102" s="60">
        <f t="shared" si="22"/>
        <v>-5453.8982131608554</v>
      </c>
      <c r="AK102" s="61">
        <f t="shared" si="23"/>
        <v>-4453.8982131608554</v>
      </c>
      <c r="AL102" s="61">
        <f t="shared" si="24"/>
        <v>-7453.8982131608554</v>
      </c>
      <c r="AM102" s="61">
        <f t="shared" si="25"/>
        <v>4128.5670654457936</v>
      </c>
      <c r="AN102" s="61">
        <f t="shared" si="26"/>
        <v>21128.567065445794</v>
      </c>
      <c r="AO102" s="61">
        <f t="shared" si="27"/>
        <v>22128.567065445794</v>
      </c>
      <c r="AP102" s="61">
        <f t="shared" si="28"/>
        <v>19128.567065445794</v>
      </c>
    </row>
    <row r="103" spans="1:42" x14ac:dyDescent="0.3">
      <c r="A103" t="s">
        <v>194</v>
      </c>
      <c r="B103" t="s">
        <v>368</v>
      </c>
      <c r="C103" t="s">
        <v>404</v>
      </c>
      <c r="D103">
        <v>1</v>
      </c>
      <c r="E103">
        <v>1300</v>
      </c>
      <c r="F103">
        <f t="shared" si="15"/>
        <v>0.97299999999999998</v>
      </c>
      <c r="G103" s="4">
        <f t="shared" si="16"/>
        <v>15178.8</v>
      </c>
      <c r="H103">
        <v>318</v>
      </c>
      <c r="I103">
        <v>0.39179999999999998</v>
      </c>
      <c r="J103">
        <v>157</v>
      </c>
      <c r="K103" s="11">
        <v>471</v>
      </c>
      <c r="L103">
        <v>314</v>
      </c>
      <c r="M103">
        <v>161</v>
      </c>
      <c r="N103">
        <v>0.51019108280254777</v>
      </c>
      <c r="O103" s="11">
        <v>0.39179999999999998</v>
      </c>
      <c r="V103">
        <v>392.5</v>
      </c>
      <c r="W103">
        <v>117.75</v>
      </c>
      <c r="X103">
        <v>-247.97826636340662</v>
      </c>
      <c r="Y103">
        <v>269.80531336871366</v>
      </c>
      <c r="Z103">
        <v>269.80531336871366</v>
      </c>
      <c r="AA103">
        <v>0.38740207227697748</v>
      </c>
      <c r="AB103">
        <v>0.5440100000000001</v>
      </c>
      <c r="AC103">
        <f t="shared" si="17"/>
        <v>53573.527811885593</v>
      </c>
      <c r="AD103" s="11">
        <f t="shared" si="29"/>
        <v>37501.469468319912</v>
      </c>
      <c r="AE103">
        <f t="shared" si="18"/>
        <v>15178.8</v>
      </c>
      <c r="AF103">
        <f t="shared" si="19"/>
        <v>22322.669468319913</v>
      </c>
      <c r="AH103" s="60">
        <f t="shared" si="20"/>
        <v>1418.3117857142861</v>
      </c>
      <c r="AI103" s="60">
        <f t="shared" si="21"/>
        <v>-22618.311785714286</v>
      </c>
      <c r="AJ103" s="60">
        <f t="shared" si="22"/>
        <v>-5618.3117857142861</v>
      </c>
      <c r="AK103" s="61">
        <f t="shared" si="23"/>
        <v>-4618.3117857142861</v>
      </c>
      <c r="AL103" s="61">
        <f t="shared" si="24"/>
        <v>-7618.3117857142861</v>
      </c>
      <c r="AM103" s="61">
        <f t="shared" si="25"/>
        <v>-295.64231739437309</v>
      </c>
      <c r="AN103" s="61">
        <f t="shared" si="26"/>
        <v>16704.357682605627</v>
      </c>
      <c r="AO103" s="61">
        <f t="shared" si="27"/>
        <v>17704.357682605627</v>
      </c>
      <c r="AP103" s="61">
        <f t="shared" si="28"/>
        <v>14704.357682605627</v>
      </c>
    </row>
    <row r="104" spans="1:42" x14ac:dyDescent="0.3">
      <c r="A104" t="s">
        <v>195</v>
      </c>
      <c r="B104" t="s">
        <v>368</v>
      </c>
      <c r="C104" t="s">
        <v>404</v>
      </c>
      <c r="D104">
        <v>2</v>
      </c>
      <c r="E104">
        <v>1600</v>
      </c>
      <c r="F104">
        <f t="shared" si="15"/>
        <v>0.97299999999999998</v>
      </c>
      <c r="G104" s="4">
        <f t="shared" si="16"/>
        <v>18681.599999999999</v>
      </c>
      <c r="H104">
        <v>680</v>
      </c>
      <c r="I104">
        <v>0.38629999999999998</v>
      </c>
      <c r="J104">
        <v>253</v>
      </c>
      <c r="K104" s="11">
        <v>886</v>
      </c>
      <c r="L104">
        <v>633</v>
      </c>
      <c r="M104">
        <v>427</v>
      </c>
      <c r="N104">
        <v>0.63965244865718796</v>
      </c>
      <c r="O104" s="11">
        <v>0.38629999999999998</v>
      </c>
      <c r="V104">
        <v>791.25</v>
      </c>
      <c r="W104">
        <v>173.875</v>
      </c>
      <c r="X104">
        <v>-499.9052312357847</v>
      </c>
      <c r="Y104">
        <v>512.15688968915856</v>
      </c>
      <c r="Z104">
        <v>512.15688968915856</v>
      </c>
      <c r="AA104">
        <v>0.42752845458345473</v>
      </c>
      <c r="AB104">
        <v>0.51225398104265396</v>
      </c>
      <c r="AC104">
        <f t="shared" si="17"/>
        <v>95759.358066518616</v>
      </c>
      <c r="AD104" s="11">
        <f t="shared" si="29"/>
        <v>67031.550646563031</v>
      </c>
      <c r="AE104">
        <f t="shared" si="18"/>
        <v>18681.599999999999</v>
      </c>
      <c r="AF104">
        <f t="shared" si="19"/>
        <v>48349.950646563033</v>
      </c>
      <c r="AH104" s="60">
        <f t="shared" si="20"/>
        <v>1335.5193077183478</v>
      </c>
      <c r="AI104" s="60">
        <f t="shared" si="21"/>
        <v>-22535.519307718347</v>
      </c>
      <c r="AJ104" s="60">
        <f t="shared" si="22"/>
        <v>-5535.5193077183476</v>
      </c>
      <c r="AK104" s="61">
        <f t="shared" si="23"/>
        <v>-4535.5193077183476</v>
      </c>
      <c r="AL104" s="61">
        <f t="shared" si="24"/>
        <v>-7535.5193077183476</v>
      </c>
      <c r="AM104" s="61">
        <f t="shared" si="25"/>
        <v>25814.431338844686</v>
      </c>
      <c r="AN104" s="61">
        <f t="shared" si="26"/>
        <v>42814.431338844683</v>
      </c>
      <c r="AO104" s="61">
        <f t="shared" si="27"/>
        <v>43814.431338844683</v>
      </c>
      <c r="AP104" s="61">
        <f t="shared" si="28"/>
        <v>40814.431338844683</v>
      </c>
    </row>
    <row r="105" spans="1:42" x14ac:dyDescent="0.3">
      <c r="A105" t="s">
        <v>196</v>
      </c>
      <c r="B105" t="s">
        <v>369</v>
      </c>
      <c r="C105" t="s">
        <v>403</v>
      </c>
      <c r="D105">
        <v>1</v>
      </c>
      <c r="E105">
        <v>1400</v>
      </c>
      <c r="F105">
        <f t="shared" si="15"/>
        <v>0.97299999999999998</v>
      </c>
      <c r="G105" s="4">
        <f t="shared" si="16"/>
        <v>16346.4</v>
      </c>
      <c r="H105">
        <v>202</v>
      </c>
      <c r="I105">
        <v>0.48770000000000002</v>
      </c>
      <c r="J105">
        <v>76</v>
      </c>
      <c r="K105" s="11">
        <v>342</v>
      </c>
      <c r="L105">
        <v>266</v>
      </c>
      <c r="M105">
        <v>126</v>
      </c>
      <c r="N105">
        <v>0.47894736842105268</v>
      </c>
      <c r="O105" s="11">
        <v>0.48770000000000002</v>
      </c>
      <c r="V105">
        <v>332.5</v>
      </c>
      <c r="W105">
        <v>42.75</v>
      </c>
      <c r="X105">
        <v>-210.07076067728076</v>
      </c>
      <c r="Y105">
        <v>200.06118903209503</v>
      </c>
      <c r="Z105">
        <v>200.06118903209503</v>
      </c>
      <c r="AA105">
        <v>0.47311635799126323</v>
      </c>
      <c r="AB105">
        <v>0.47617571428571431</v>
      </c>
      <c r="AC105">
        <f t="shared" si="17"/>
        <v>34771.462049695612</v>
      </c>
      <c r="AD105" s="11">
        <f t="shared" si="29"/>
        <v>24340.023434786926</v>
      </c>
      <c r="AE105">
        <f t="shared" si="18"/>
        <v>16346.4</v>
      </c>
      <c r="AF105">
        <f t="shared" si="19"/>
        <v>7993.6234347869267</v>
      </c>
      <c r="AH105" s="60">
        <f t="shared" si="20"/>
        <v>1241.4581122448981</v>
      </c>
      <c r="AI105" s="60">
        <f t="shared" si="21"/>
        <v>-22441.458112244898</v>
      </c>
      <c r="AJ105" s="60">
        <f t="shared" si="22"/>
        <v>-5441.4581122448981</v>
      </c>
      <c r="AK105" s="61">
        <f t="shared" si="23"/>
        <v>-4441.4581122448981</v>
      </c>
      <c r="AL105" s="61">
        <f t="shared" si="24"/>
        <v>-7441.4581122448981</v>
      </c>
      <c r="AM105" s="61">
        <f t="shared" si="25"/>
        <v>-14447.834677457971</v>
      </c>
      <c r="AN105" s="61">
        <f t="shared" si="26"/>
        <v>2552.1653225420287</v>
      </c>
      <c r="AO105" s="61">
        <f t="shared" si="27"/>
        <v>3552.1653225420287</v>
      </c>
      <c r="AP105" s="61">
        <f t="shared" si="28"/>
        <v>552.16532254202866</v>
      </c>
    </row>
    <row r="106" spans="1:42" x14ac:dyDescent="0.3">
      <c r="A106" t="s">
        <v>197</v>
      </c>
      <c r="B106" t="s">
        <v>369</v>
      </c>
      <c r="C106" t="s">
        <v>403</v>
      </c>
      <c r="D106">
        <v>2</v>
      </c>
      <c r="E106">
        <v>2000</v>
      </c>
      <c r="F106">
        <f t="shared" si="15"/>
        <v>0.97299999999999998</v>
      </c>
      <c r="G106" s="4">
        <f t="shared" si="16"/>
        <v>23352</v>
      </c>
      <c r="H106">
        <v>579</v>
      </c>
      <c r="I106">
        <v>0.41099999999999998</v>
      </c>
      <c r="J106">
        <v>107</v>
      </c>
      <c r="K106" s="11">
        <v>781</v>
      </c>
      <c r="L106">
        <v>674</v>
      </c>
      <c r="M106">
        <v>472</v>
      </c>
      <c r="N106">
        <v>0.66023738872403559</v>
      </c>
      <c r="O106" s="11">
        <v>0.41099999999999998</v>
      </c>
      <c r="V106">
        <v>842.5</v>
      </c>
      <c r="W106">
        <v>22.75</v>
      </c>
      <c r="X106">
        <v>-532.28455900935057</v>
      </c>
      <c r="Y106">
        <v>464.13624589335359</v>
      </c>
      <c r="Z106">
        <v>464.13624589335359</v>
      </c>
      <c r="AA106">
        <v>0.52390058859745237</v>
      </c>
      <c r="AB106">
        <v>0.43598507418397625</v>
      </c>
      <c r="AC106">
        <f t="shared" si="17"/>
        <v>73860.113593009402</v>
      </c>
      <c r="AD106" s="11">
        <f t="shared" si="29"/>
        <v>51702.079515106576</v>
      </c>
      <c r="AE106">
        <f t="shared" si="18"/>
        <v>23352</v>
      </c>
      <c r="AF106">
        <f t="shared" si="19"/>
        <v>28350.079515106576</v>
      </c>
      <c r="AH106" s="60">
        <f t="shared" si="20"/>
        <v>1136.6753719796525</v>
      </c>
      <c r="AI106" s="60">
        <f t="shared" si="21"/>
        <v>-22336.675371979654</v>
      </c>
      <c r="AJ106" s="60">
        <f t="shared" si="22"/>
        <v>-5336.6753719796525</v>
      </c>
      <c r="AK106" s="61">
        <f t="shared" si="23"/>
        <v>-4336.6753719796525</v>
      </c>
      <c r="AL106" s="61">
        <f t="shared" si="24"/>
        <v>-7336.6753719796525</v>
      </c>
      <c r="AM106" s="61">
        <f t="shared" si="25"/>
        <v>6013.4041431269216</v>
      </c>
      <c r="AN106" s="61">
        <f t="shared" si="26"/>
        <v>23013.404143126922</v>
      </c>
      <c r="AO106" s="61">
        <f t="shared" si="27"/>
        <v>24013.404143126922</v>
      </c>
      <c r="AP106" s="61">
        <f t="shared" si="28"/>
        <v>21013.404143126922</v>
      </c>
    </row>
    <row r="107" spans="1:42" x14ac:dyDescent="0.3">
      <c r="A107" t="s">
        <v>198</v>
      </c>
      <c r="B107" t="s">
        <v>369</v>
      </c>
      <c r="C107" t="s">
        <v>404</v>
      </c>
      <c r="D107">
        <v>1</v>
      </c>
      <c r="E107">
        <v>1700</v>
      </c>
      <c r="F107">
        <f t="shared" si="15"/>
        <v>0.97299999999999998</v>
      </c>
      <c r="G107" s="4">
        <f t="shared" si="16"/>
        <v>19849.2</v>
      </c>
      <c r="H107">
        <v>524</v>
      </c>
      <c r="I107">
        <v>0.50409999999999999</v>
      </c>
      <c r="J107">
        <v>162</v>
      </c>
      <c r="K107" s="11">
        <v>614</v>
      </c>
      <c r="L107">
        <v>452</v>
      </c>
      <c r="M107">
        <v>362</v>
      </c>
      <c r="N107">
        <v>0.74070796460176991</v>
      </c>
      <c r="O107" s="11">
        <v>0.50409999999999999</v>
      </c>
      <c r="V107">
        <v>565</v>
      </c>
      <c r="W107">
        <v>105.5</v>
      </c>
      <c r="X107">
        <v>-356.96234521101843</v>
      </c>
      <c r="Y107">
        <v>356.38217083649226</v>
      </c>
      <c r="Z107">
        <v>356.38217083649226</v>
      </c>
      <c r="AA107">
        <v>0.4440392404185704</v>
      </c>
      <c r="AB107">
        <v>0.49918734513274343</v>
      </c>
      <c r="AC107">
        <f t="shared" si="17"/>
        <v>64934.036445067031</v>
      </c>
      <c r="AD107" s="11">
        <f t="shared" si="29"/>
        <v>45453.825511546922</v>
      </c>
      <c r="AE107">
        <f t="shared" si="18"/>
        <v>19849.2</v>
      </c>
      <c r="AF107">
        <f t="shared" si="19"/>
        <v>25604.625511546921</v>
      </c>
      <c r="AH107" s="60">
        <f t="shared" si="20"/>
        <v>1301.4527212389385</v>
      </c>
      <c r="AI107" s="60">
        <f t="shared" si="21"/>
        <v>-22501.452721238937</v>
      </c>
      <c r="AJ107" s="60">
        <f t="shared" si="22"/>
        <v>-5501.4527212389385</v>
      </c>
      <c r="AK107" s="61">
        <f t="shared" si="23"/>
        <v>-4501.4527212389385</v>
      </c>
      <c r="AL107" s="61">
        <f t="shared" si="24"/>
        <v>-7501.4527212389385</v>
      </c>
      <c r="AM107" s="61">
        <f t="shared" si="25"/>
        <v>3103.1727903079845</v>
      </c>
      <c r="AN107" s="61">
        <f t="shared" si="26"/>
        <v>20103.172790307981</v>
      </c>
      <c r="AO107" s="61">
        <f t="shared" si="27"/>
        <v>21103.172790307981</v>
      </c>
      <c r="AP107" s="61">
        <f t="shared" si="28"/>
        <v>18103.172790307981</v>
      </c>
    </row>
    <row r="108" spans="1:42" x14ac:dyDescent="0.3">
      <c r="A108" t="s">
        <v>199</v>
      </c>
      <c r="B108" t="s">
        <v>369</v>
      </c>
      <c r="C108" t="s">
        <v>404</v>
      </c>
      <c r="D108">
        <v>2</v>
      </c>
      <c r="E108">
        <v>2500</v>
      </c>
      <c r="F108">
        <f t="shared" si="15"/>
        <v>0.97299999999999998</v>
      </c>
      <c r="G108" s="4">
        <f t="shared" si="16"/>
        <v>29190</v>
      </c>
      <c r="H108">
        <v>560</v>
      </c>
      <c r="I108">
        <v>0.2767</v>
      </c>
      <c r="J108">
        <v>158</v>
      </c>
      <c r="K108" s="11">
        <v>906</v>
      </c>
      <c r="L108">
        <v>748</v>
      </c>
      <c r="M108">
        <v>402</v>
      </c>
      <c r="N108">
        <v>0.5299465240641712</v>
      </c>
      <c r="O108" s="11">
        <v>0.2767</v>
      </c>
      <c r="V108">
        <v>935</v>
      </c>
      <c r="W108">
        <v>64.5</v>
      </c>
      <c r="X108">
        <v>-590.7252969421279</v>
      </c>
      <c r="Y108">
        <v>534.72093757897403</v>
      </c>
      <c r="Z108">
        <v>534.72093757897403</v>
      </c>
      <c r="AA108">
        <v>0.50291009366735195</v>
      </c>
      <c r="AB108">
        <v>0.45259695187165772</v>
      </c>
      <c r="AC108">
        <f t="shared" si="17"/>
        <v>88334.769254322498</v>
      </c>
      <c r="AD108" s="11">
        <f t="shared" si="29"/>
        <v>61834.338478025747</v>
      </c>
      <c r="AE108">
        <f t="shared" si="18"/>
        <v>29190</v>
      </c>
      <c r="AF108">
        <f t="shared" si="19"/>
        <v>32644.338478025747</v>
      </c>
      <c r="AH108" s="60">
        <f t="shared" si="20"/>
        <v>1179.9849102368219</v>
      </c>
      <c r="AI108" s="60">
        <f t="shared" si="21"/>
        <v>-22379.984910236821</v>
      </c>
      <c r="AJ108" s="60">
        <f t="shared" si="22"/>
        <v>-5379.9849102368216</v>
      </c>
      <c r="AK108" s="61">
        <f t="shared" si="23"/>
        <v>-4379.9849102368216</v>
      </c>
      <c r="AL108" s="61">
        <f t="shared" si="24"/>
        <v>-7379.9849102368216</v>
      </c>
      <c r="AM108" s="61">
        <f t="shared" si="25"/>
        <v>10264.353567788927</v>
      </c>
      <c r="AN108" s="61">
        <f t="shared" si="26"/>
        <v>27264.353567788927</v>
      </c>
      <c r="AO108" s="61">
        <f t="shared" si="27"/>
        <v>28264.353567788927</v>
      </c>
      <c r="AP108" s="61">
        <f t="shared" si="28"/>
        <v>25264.353567788927</v>
      </c>
    </row>
    <row r="109" spans="1:42" x14ac:dyDescent="0.3">
      <c r="A109" t="s">
        <v>200</v>
      </c>
      <c r="B109" t="s">
        <v>370</v>
      </c>
      <c r="C109" t="s">
        <v>403</v>
      </c>
      <c r="D109">
        <v>1</v>
      </c>
      <c r="E109">
        <v>1800</v>
      </c>
      <c r="F109">
        <f t="shared" si="15"/>
        <v>0.97299999999999998</v>
      </c>
      <c r="G109" s="4">
        <f t="shared" si="16"/>
        <v>21016.799999999999</v>
      </c>
      <c r="H109">
        <v>362</v>
      </c>
      <c r="I109">
        <v>0.32879999999999998</v>
      </c>
      <c r="J109">
        <v>199</v>
      </c>
      <c r="K109" s="11">
        <v>432</v>
      </c>
      <c r="L109">
        <v>233</v>
      </c>
      <c r="M109">
        <v>163</v>
      </c>
      <c r="N109">
        <v>0.65965665236051507</v>
      </c>
      <c r="O109" s="11">
        <v>0.32879999999999998</v>
      </c>
      <c r="V109">
        <v>291.25</v>
      </c>
      <c r="W109">
        <v>169.875</v>
      </c>
      <c r="X109">
        <v>-184.00935051806925</v>
      </c>
      <c r="Y109">
        <v>241.45585355066973</v>
      </c>
      <c r="Z109">
        <v>241.45585355066973</v>
      </c>
      <c r="AA109">
        <v>0.24577117098942397</v>
      </c>
      <c r="AB109">
        <v>0.65609669527896985</v>
      </c>
      <c r="AC109">
        <f t="shared" si="17"/>
        <v>57822.711463180429</v>
      </c>
      <c r="AD109" s="11">
        <f t="shared" si="29"/>
        <v>40475.898024226299</v>
      </c>
      <c r="AE109">
        <f t="shared" si="18"/>
        <v>21016.799999999999</v>
      </c>
      <c r="AF109">
        <f t="shared" si="19"/>
        <v>19459.098024226299</v>
      </c>
      <c r="AH109" s="60">
        <f t="shared" si="20"/>
        <v>1710.5378126916</v>
      </c>
      <c r="AI109" s="60">
        <f t="shared" si="21"/>
        <v>-22910.5378126916</v>
      </c>
      <c r="AJ109" s="60">
        <f t="shared" si="22"/>
        <v>-5910.5378126916003</v>
      </c>
      <c r="AK109" s="61">
        <f t="shared" si="23"/>
        <v>-4910.5378126916003</v>
      </c>
      <c r="AL109" s="61">
        <f t="shared" si="24"/>
        <v>-7910.5378126916003</v>
      </c>
      <c r="AM109" s="61">
        <f t="shared" si="25"/>
        <v>-3451.4397884653008</v>
      </c>
      <c r="AN109" s="61">
        <f t="shared" si="26"/>
        <v>13548.560211534699</v>
      </c>
      <c r="AO109" s="61">
        <f t="shared" si="27"/>
        <v>14548.560211534699</v>
      </c>
      <c r="AP109" s="61">
        <f t="shared" si="28"/>
        <v>11548.560211534699</v>
      </c>
    </row>
    <row r="110" spans="1:42" x14ac:dyDescent="0.3">
      <c r="A110" t="s">
        <v>201</v>
      </c>
      <c r="B110" t="s">
        <v>370</v>
      </c>
      <c r="C110" t="s">
        <v>403</v>
      </c>
      <c r="D110">
        <v>2</v>
      </c>
      <c r="E110">
        <v>2600</v>
      </c>
      <c r="F110">
        <f t="shared" si="15"/>
        <v>0.97299999999999998</v>
      </c>
      <c r="G110" s="4">
        <f t="shared" si="16"/>
        <v>30357.599999999999</v>
      </c>
      <c r="H110">
        <v>417</v>
      </c>
      <c r="I110">
        <v>0.53149999999999997</v>
      </c>
      <c r="J110">
        <v>366</v>
      </c>
      <c r="K110" s="11">
        <v>594</v>
      </c>
      <c r="L110">
        <v>228</v>
      </c>
      <c r="M110">
        <v>51</v>
      </c>
      <c r="N110">
        <v>0.27894736842105267</v>
      </c>
      <c r="O110" s="11">
        <v>0.53149999999999997</v>
      </c>
      <c r="V110">
        <v>285</v>
      </c>
      <c r="W110">
        <v>337.5</v>
      </c>
      <c r="X110">
        <v>-180.06065200909779</v>
      </c>
      <c r="Y110">
        <v>321.90959059893856</v>
      </c>
      <c r="Z110">
        <v>366</v>
      </c>
      <c r="AA110">
        <v>0.1</v>
      </c>
      <c r="AB110">
        <v>0.77146000000000003</v>
      </c>
      <c r="AC110">
        <f t="shared" si="17"/>
        <v>103059.34139999999</v>
      </c>
      <c r="AD110" s="11">
        <f t="shared" si="29"/>
        <v>72141.538979999983</v>
      </c>
      <c r="AE110">
        <f t="shared" si="18"/>
        <v>30357.599999999999</v>
      </c>
      <c r="AF110">
        <f t="shared" si="19"/>
        <v>41783.938979999984</v>
      </c>
      <c r="AH110" s="60">
        <f t="shared" si="20"/>
        <v>2011.3064285714288</v>
      </c>
      <c r="AI110" s="60">
        <f t="shared" si="21"/>
        <v>-23211.306428571428</v>
      </c>
      <c r="AJ110" s="60">
        <f t="shared" si="22"/>
        <v>-6211.306428571429</v>
      </c>
      <c r="AK110" s="61">
        <f t="shared" si="23"/>
        <v>-5211.306428571429</v>
      </c>
      <c r="AL110" s="61">
        <f t="shared" si="24"/>
        <v>-8211.3064285714281</v>
      </c>
      <c r="AM110" s="61">
        <f t="shared" si="25"/>
        <v>18572.632551428556</v>
      </c>
      <c r="AN110" s="61">
        <f t="shared" si="26"/>
        <v>35572.632551428556</v>
      </c>
      <c r="AO110" s="61">
        <f t="shared" si="27"/>
        <v>36572.632551428556</v>
      </c>
      <c r="AP110" s="61">
        <f t="shared" si="28"/>
        <v>33572.632551428556</v>
      </c>
    </row>
    <row r="111" spans="1:42" x14ac:dyDescent="0.3">
      <c r="A111" t="s">
        <v>202</v>
      </c>
      <c r="B111" t="s">
        <v>370</v>
      </c>
      <c r="C111" t="s">
        <v>404</v>
      </c>
      <c r="D111">
        <v>1</v>
      </c>
      <c r="E111">
        <v>2500</v>
      </c>
      <c r="F111">
        <f t="shared" si="15"/>
        <v>0.97299999999999998</v>
      </c>
      <c r="G111" s="4">
        <f t="shared" si="16"/>
        <v>29190</v>
      </c>
      <c r="H111">
        <v>474</v>
      </c>
      <c r="I111">
        <v>0.4274</v>
      </c>
      <c r="J111">
        <v>333</v>
      </c>
      <c r="K111" s="11">
        <v>665</v>
      </c>
      <c r="L111">
        <v>332</v>
      </c>
      <c r="M111">
        <v>141</v>
      </c>
      <c r="N111">
        <v>0.43975903614457834</v>
      </c>
      <c r="O111" s="11">
        <v>0.4274</v>
      </c>
      <c r="V111">
        <v>415</v>
      </c>
      <c r="W111">
        <v>291.5</v>
      </c>
      <c r="X111">
        <v>-262.19358099570383</v>
      </c>
      <c r="Y111">
        <v>368.77185999494566</v>
      </c>
      <c r="Z111">
        <v>368.77185999494566</v>
      </c>
      <c r="AA111">
        <v>0.18619725299986906</v>
      </c>
      <c r="AB111">
        <v>0.70324349397590369</v>
      </c>
      <c r="AC111">
        <f t="shared" si="17"/>
        <v>94657.790125536005</v>
      </c>
      <c r="AD111" s="11">
        <f t="shared" si="29"/>
        <v>66260.453087875198</v>
      </c>
      <c r="AE111">
        <f t="shared" si="18"/>
        <v>29190</v>
      </c>
      <c r="AF111">
        <f t="shared" si="19"/>
        <v>37070.453087875198</v>
      </c>
      <c r="AH111" s="60">
        <f t="shared" si="20"/>
        <v>1833.4562521514633</v>
      </c>
      <c r="AI111" s="60">
        <f t="shared" si="21"/>
        <v>-23033.456252151464</v>
      </c>
      <c r="AJ111" s="60">
        <f t="shared" si="22"/>
        <v>-6033.4562521514636</v>
      </c>
      <c r="AK111" s="61">
        <f t="shared" si="23"/>
        <v>-5033.4562521514636</v>
      </c>
      <c r="AL111" s="61">
        <f t="shared" si="24"/>
        <v>-8033.4562521514636</v>
      </c>
      <c r="AM111" s="61">
        <f t="shared" si="25"/>
        <v>14036.996835723734</v>
      </c>
      <c r="AN111" s="61">
        <f t="shared" si="26"/>
        <v>31036.996835723734</v>
      </c>
      <c r="AO111" s="61">
        <f t="shared" si="27"/>
        <v>32036.996835723734</v>
      </c>
      <c r="AP111" s="61">
        <f t="shared" si="28"/>
        <v>29036.996835723734</v>
      </c>
    </row>
    <row r="112" spans="1:42" x14ac:dyDescent="0.3">
      <c r="A112" t="s">
        <v>203</v>
      </c>
      <c r="B112" t="s">
        <v>341</v>
      </c>
      <c r="C112" t="s">
        <v>404</v>
      </c>
      <c r="D112">
        <v>1</v>
      </c>
      <c r="E112">
        <v>1500</v>
      </c>
      <c r="F112">
        <f t="shared" si="15"/>
        <v>0.97299999999999998</v>
      </c>
      <c r="G112" s="4">
        <f t="shared" si="16"/>
        <v>17514</v>
      </c>
      <c r="H112">
        <v>146</v>
      </c>
      <c r="I112">
        <v>0.24110000000000001</v>
      </c>
      <c r="J112">
        <v>81</v>
      </c>
      <c r="K112" s="11">
        <v>205</v>
      </c>
      <c r="L112">
        <v>124</v>
      </c>
      <c r="M112">
        <v>65</v>
      </c>
      <c r="N112">
        <v>0.51935483870967747</v>
      </c>
      <c r="O112" s="11">
        <v>0.24110000000000001</v>
      </c>
      <c r="V112">
        <v>155</v>
      </c>
      <c r="W112">
        <v>65.5</v>
      </c>
      <c r="X112">
        <v>-97.92772302249179</v>
      </c>
      <c r="Y112">
        <v>116.04732120293151</v>
      </c>
      <c r="Z112">
        <v>116.04732120293151</v>
      </c>
      <c r="AA112">
        <v>0.32611174969633233</v>
      </c>
      <c r="AB112">
        <v>0.59251516129032256</v>
      </c>
      <c r="AC112">
        <f t="shared" si="17"/>
        <v>25097.325992550665</v>
      </c>
      <c r="AD112" s="11">
        <f t="shared" si="29"/>
        <v>17568.128194785462</v>
      </c>
      <c r="AE112">
        <f t="shared" si="18"/>
        <v>17514</v>
      </c>
      <c r="AF112">
        <f t="shared" si="19"/>
        <v>54.128194785462256</v>
      </c>
      <c r="AH112" s="60">
        <f t="shared" si="20"/>
        <v>1544.7716705069124</v>
      </c>
      <c r="AI112" s="60">
        <f t="shared" si="21"/>
        <v>-22744.771670506911</v>
      </c>
      <c r="AJ112" s="60">
        <f t="shared" si="22"/>
        <v>-5744.7716705069124</v>
      </c>
      <c r="AK112" s="61">
        <f t="shared" si="23"/>
        <v>-4744.7716705069124</v>
      </c>
      <c r="AL112" s="61">
        <f t="shared" si="24"/>
        <v>-7744.7716705069124</v>
      </c>
      <c r="AM112" s="61">
        <f t="shared" si="25"/>
        <v>-22690.643475721448</v>
      </c>
      <c r="AN112" s="61">
        <f t="shared" si="26"/>
        <v>-5690.6434757214502</v>
      </c>
      <c r="AO112" s="61">
        <f t="shared" si="27"/>
        <v>-4690.6434757214502</v>
      </c>
      <c r="AP112" s="61">
        <f t="shared" si="28"/>
        <v>-7690.6434757214502</v>
      </c>
    </row>
    <row r="113" spans="1:42" x14ac:dyDescent="0.3">
      <c r="A113" t="s">
        <v>204</v>
      </c>
      <c r="B113" t="s">
        <v>363</v>
      </c>
      <c r="C113" t="s">
        <v>403</v>
      </c>
      <c r="D113">
        <v>1</v>
      </c>
      <c r="E113">
        <v>1700</v>
      </c>
      <c r="F113">
        <f t="shared" si="15"/>
        <v>0.97299999999999998</v>
      </c>
      <c r="G113" s="4">
        <f t="shared" si="16"/>
        <v>19849.2</v>
      </c>
      <c r="H113">
        <v>312</v>
      </c>
      <c r="I113">
        <v>0.41099999999999998</v>
      </c>
      <c r="J113">
        <v>106</v>
      </c>
      <c r="K113" s="11">
        <v>465</v>
      </c>
      <c r="L113">
        <v>359</v>
      </c>
      <c r="M113">
        <v>206</v>
      </c>
      <c r="N113">
        <v>0.55905292479108637</v>
      </c>
      <c r="O113" s="11">
        <v>0.41099999999999998</v>
      </c>
      <c r="V113">
        <v>448.75</v>
      </c>
      <c r="W113">
        <v>61.125</v>
      </c>
      <c r="X113">
        <v>-283.51655294414962</v>
      </c>
      <c r="Y113">
        <v>271.72167993429366</v>
      </c>
      <c r="Z113">
        <v>271.72167993429366</v>
      </c>
      <c r="AA113">
        <v>0.46929622269480481</v>
      </c>
      <c r="AB113">
        <v>0.47919896935933148</v>
      </c>
      <c r="AC113">
        <f t="shared" si="17"/>
        <v>47526.193376641379</v>
      </c>
      <c r="AD113" s="11">
        <f t="shared" si="29"/>
        <v>33268.335363648963</v>
      </c>
      <c r="AE113">
        <f t="shared" si="18"/>
        <v>19849.2</v>
      </c>
      <c r="AF113">
        <f t="shared" si="19"/>
        <v>13419.135363648962</v>
      </c>
      <c r="AH113" s="60">
        <f t="shared" si="20"/>
        <v>1249.3401701153998</v>
      </c>
      <c r="AI113" s="60">
        <f t="shared" si="21"/>
        <v>-22449.3401701154</v>
      </c>
      <c r="AJ113" s="60">
        <f t="shared" si="22"/>
        <v>-5449.3401701153998</v>
      </c>
      <c r="AK113" s="61">
        <f t="shared" si="23"/>
        <v>-4449.3401701153998</v>
      </c>
      <c r="AL113" s="61">
        <f t="shared" si="24"/>
        <v>-7449.3401701153998</v>
      </c>
      <c r="AM113" s="61">
        <f t="shared" si="25"/>
        <v>-9030.2048064664377</v>
      </c>
      <c r="AN113" s="61">
        <f t="shared" si="26"/>
        <v>7969.7951935335623</v>
      </c>
      <c r="AO113" s="61">
        <f t="shared" si="27"/>
        <v>8969.7951935335623</v>
      </c>
      <c r="AP113" s="61">
        <f t="shared" si="28"/>
        <v>5969.7951935335623</v>
      </c>
    </row>
    <row r="114" spans="1:42" x14ac:dyDescent="0.3">
      <c r="A114" t="s">
        <v>205</v>
      </c>
      <c r="B114" t="s">
        <v>370</v>
      </c>
      <c r="C114" t="s">
        <v>404</v>
      </c>
      <c r="D114">
        <v>2</v>
      </c>
      <c r="E114">
        <v>3600</v>
      </c>
      <c r="F114">
        <f t="shared" si="15"/>
        <v>0.97299999999999998</v>
      </c>
      <c r="G114" s="4">
        <f t="shared" si="16"/>
        <v>42033.599999999999</v>
      </c>
      <c r="H114">
        <v>491</v>
      </c>
      <c r="I114">
        <v>0.39729999999999999</v>
      </c>
      <c r="J114">
        <v>336</v>
      </c>
      <c r="K114" s="11">
        <v>624</v>
      </c>
      <c r="L114">
        <v>288</v>
      </c>
      <c r="M114">
        <v>155</v>
      </c>
      <c r="N114">
        <v>0.53055555555555556</v>
      </c>
      <c r="O114" s="11">
        <v>0.39729999999999999</v>
      </c>
      <c r="V114">
        <v>360</v>
      </c>
      <c r="W114">
        <v>300</v>
      </c>
      <c r="X114">
        <v>-227.44503411675512</v>
      </c>
      <c r="Y114">
        <v>343.46474601971192</v>
      </c>
      <c r="Z114">
        <v>343.46474601971192</v>
      </c>
      <c r="AA114">
        <v>0.1207354056103109</v>
      </c>
      <c r="AB114">
        <v>0.75505</v>
      </c>
      <c r="AC114">
        <f t="shared" si="17"/>
        <v>94656.56561599698</v>
      </c>
      <c r="AD114" s="11">
        <f t="shared" si="29"/>
        <v>66259.59593119788</v>
      </c>
      <c r="AE114">
        <f t="shared" si="18"/>
        <v>42033.599999999999</v>
      </c>
      <c r="AF114">
        <f t="shared" si="19"/>
        <v>24225.995931197882</v>
      </c>
      <c r="AH114" s="60">
        <f t="shared" si="20"/>
        <v>1968.5232142857146</v>
      </c>
      <c r="AI114" s="60">
        <f t="shared" si="21"/>
        <v>-23168.523214285713</v>
      </c>
      <c r="AJ114" s="60">
        <f t="shared" si="22"/>
        <v>-6168.5232142857149</v>
      </c>
      <c r="AK114" s="61">
        <f t="shared" si="23"/>
        <v>-5168.5232142857149</v>
      </c>
      <c r="AL114" s="61">
        <f t="shared" si="24"/>
        <v>-8168.5232142857149</v>
      </c>
      <c r="AM114" s="61">
        <f t="shared" si="25"/>
        <v>1057.4727169121688</v>
      </c>
      <c r="AN114" s="61">
        <f t="shared" si="26"/>
        <v>18057.472716912169</v>
      </c>
      <c r="AO114" s="61">
        <f t="shared" si="27"/>
        <v>19057.472716912169</v>
      </c>
      <c r="AP114" s="61">
        <f t="shared" si="28"/>
        <v>16057.472716912167</v>
      </c>
    </row>
    <row r="115" spans="1:42" x14ac:dyDescent="0.3">
      <c r="A115" t="s">
        <v>206</v>
      </c>
      <c r="B115" t="s">
        <v>371</v>
      </c>
      <c r="C115" t="s">
        <v>403</v>
      </c>
      <c r="D115">
        <v>1</v>
      </c>
      <c r="E115">
        <v>1200</v>
      </c>
      <c r="F115">
        <f t="shared" si="15"/>
        <v>0.97299999999999998</v>
      </c>
      <c r="G115" s="4">
        <f t="shared" si="16"/>
        <v>14011.199999999999</v>
      </c>
      <c r="H115">
        <v>204</v>
      </c>
      <c r="I115">
        <v>0.79730000000000001</v>
      </c>
      <c r="J115">
        <v>173</v>
      </c>
      <c r="K115" s="11">
        <v>395</v>
      </c>
      <c r="L115">
        <v>222</v>
      </c>
      <c r="M115">
        <v>31</v>
      </c>
      <c r="N115">
        <v>0.21171171171171171</v>
      </c>
      <c r="O115" s="11">
        <v>0.79730000000000001</v>
      </c>
      <c r="V115">
        <v>277.5</v>
      </c>
      <c r="W115">
        <v>145.25</v>
      </c>
      <c r="X115">
        <v>-175.32221379833206</v>
      </c>
      <c r="Y115">
        <v>221.75407505686127</v>
      </c>
      <c r="Z115">
        <v>221.75407505686127</v>
      </c>
      <c r="AA115">
        <v>0.27569036056526586</v>
      </c>
      <c r="AB115">
        <v>0.63241864864864861</v>
      </c>
      <c r="AC115">
        <f t="shared" si="17"/>
        <v>51188.115555123783</v>
      </c>
      <c r="AD115" s="11">
        <f t="shared" si="29"/>
        <v>35831.680888586649</v>
      </c>
      <c r="AE115">
        <f t="shared" si="18"/>
        <v>14011.199999999999</v>
      </c>
      <c r="AF115">
        <f t="shared" si="19"/>
        <v>21820.480888586651</v>
      </c>
      <c r="AH115" s="60">
        <f t="shared" si="20"/>
        <v>1648.8057625482625</v>
      </c>
      <c r="AI115" s="60">
        <f t="shared" si="21"/>
        <v>-22848.805762548262</v>
      </c>
      <c r="AJ115" s="60">
        <f t="shared" si="22"/>
        <v>-5848.8057625482625</v>
      </c>
      <c r="AK115" s="61">
        <f t="shared" si="23"/>
        <v>-4848.8057625482625</v>
      </c>
      <c r="AL115" s="61">
        <f t="shared" si="24"/>
        <v>-7848.8057625482625</v>
      </c>
      <c r="AM115" s="61">
        <f t="shared" si="25"/>
        <v>-1028.3248739616101</v>
      </c>
      <c r="AN115" s="61">
        <f t="shared" si="26"/>
        <v>15971.67512603839</v>
      </c>
      <c r="AO115" s="61">
        <f t="shared" si="27"/>
        <v>16971.67512603839</v>
      </c>
      <c r="AP115" s="61">
        <f t="shared" si="28"/>
        <v>13971.67512603839</v>
      </c>
    </row>
    <row r="116" spans="1:42" x14ac:dyDescent="0.3">
      <c r="A116" t="s">
        <v>207</v>
      </c>
      <c r="B116" t="s">
        <v>371</v>
      </c>
      <c r="C116" t="s">
        <v>403</v>
      </c>
      <c r="D116">
        <v>2</v>
      </c>
      <c r="E116">
        <v>1600</v>
      </c>
      <c r="F116">
        <f t="shared" si="15"/>
        <v>0.97299999999999998</v>
      </c>
      <c r="G116" s="4">
        <f t="shared" si="16"/>
        <v>18681.599999999999</v>
      </c>
      <c r="H116">
        <v>245</v>
      </c>
      <c r="I116">
        <v>0.68769999999999998</v>
      </c>
      <c r="J116">
        <v>228</v>
      </c>
      <c r="K116" s="11">
        <v>456</v>
      </c>
      <c r="L116">
        <v>228</v>
      </c>
      <c r="M116">
        <v>17</v>
      </c>
      <c r="N116">
        <v>0.15964912280701754</v>
      </c>
      <c r="O116" s="11">
        <v>0.68769999999999998</v>
      </c>
      <c r="V116">
        <v>285</v>
      </c>
      <c r="W116">
        <v>199.5</v>
      </c>
      <c r="X116">
        <v>-180.06065200909779</v>
      </c>
      <c r="Y116">
        <v>252.90959059893862</v>
      </c>
      <c r="Z116">
        <v>252.90959059893862</v>
      </c>
      <c r="AA116">
        <v>0.18740207227697761</v>
      </c>
      <c r="AB116">
        <v>0.70228999999999997</v>
      </c>
      <c r="AC116">
        <f t="shared" si="17"/>
        <v>64829.794879330933</v>
      </c>
      <c r="AD116" s="11">
        <f t="shared" si="29"/>
        <v>45380.856415531649</v>
      </c>
      <c r="AE116">
        <f t="shared" si="18"/>
        <v>18681.599999999999</v>
      </c>
      <c r="AF116">
        <f t="shared" si="19"/>
        <v>26699.25641553165</v>
      </c>
      <c r="AH116" s="60">
        <f t="shared" si="20"/>
        <v>1830.9703571428572</v>
      </c>
      <c r="AI116" s="60">
        <f t="shared" si="21"/>
        <v>-23030.970357142858</v>
      </c>
      <c r="AJ116" s="60">
        <f t="shared" si="22"/>
        <v>-6030.9703571428572</v>
      </c>
      <c r="AK116" s="61">
        <f t="shared" si="23"/>
        <v>-5030.9703571428572</v>
      </c>
      <c r="AL116" s="61">
        <f t="shared" si="24"/>
        <v>-8030.9703571428572</v>
      </c>
      <c r="AM116" s="61">
        <f t="shared" si="25"/>
        <v>3668.2860583887923</v>
      </c>
      <c r="AN116" s="61">
        <f t="shared" si="26"/>
        <v>20668.286058388792</v>
      </c>
      <c r="AO116" s="61">
        <f t="shared" si="27"/>
        <v>21668.286058388792</v>
      </c>
      <c r="AP116" s="61">
        <f t="shared" si="28"/>
        <v>18668.286058388792</v>
      </c>
    </row>
    <row r="117" spans="1:42" x14ac:dyDescent="0.3">
      <c r="A117" t="s">
        <v>208</v>
      </c>
      <c r="B117" t="s">
        <v>371</v>
      </c>
      <c r="C117" t="s">
        <v>404</v>
      </c>
      <c r="D117">
        <v>1</v>
      </c>
      <c r="E117">
        <v>1000</v>
      </c>
      <c r="F117">
        <f t="shared" si="15"/>
        <v>0.97299999999999998</v>
      </c>
      <c r="G117" s="4">
        <f t="shared" si="16"/>
        <v>11676</v>
      </c>
      <c r="H117">
        <v>197</v>
      </c>
      <c r="I117">
        <v>0.58899999999999997</v>
      </c>
      <c r="J117">
        <v>155</v>
      </c>
      <c r="K117" s="11">
        <v>252</v>
      </c>
      <c r="L117">
        <v>97</v>
      </c>
      <c r="M117">
        <v>42</v>
      </c>
      <c r="N117">
        <v>0.44639175257731956</v>
      </c>
      <c r="O117" s="11">
        <v>0.58899999999999997</v>
      </c>
      <c r="V117">
        <v>121.25</v>
      </c>
      <c r="W117">
        <v>142.875</v>
      </c>
      <c r="X117">
        <v>-76.604751074045993</v>
      </c>
      <c r="Y117">
        <v>136.59750126358352</v>
      </c>
      <c r="Z117">
        <v>155</v>
      </c>
      <c r="AA117">
        <v>0.1</v>
      </c>
      <c r="AB117">
        <v>0.77146000000000003</v>
      </c>
      <c r="AC117">
        <f t="shared" si="17"/>
        <v>43645.349500000004</v>
      </c>
      <c r="AD117" s="11">
        <f t="shared" si="29"/>
        <v>30551.744650000001</v>
      </c>
      <c r="AE117">
        <f t="shared" si="18"/>
        <v>11676</v>
      </c>
      <c r="AF117">
        <f t="shared" si="19"/>
        <v>18875.744650000001</v>
      </c>
      <c r="AH117" s="60">
        <f t="shared" si="20"/>
        <v>2011.3064285714288</v>
      </c>
      <c r="AI117" s="60">
        <f t="shared" si="21"/>
        <v>-23211.306428571428</v>
      </c>
      <c r="AJ117" s="60">
        <f t="shared" si="22"/>
        <v>-6211.306428571429</v>
      </c>
      <c r="AK117" s="61">
        <f t="shared" si="23"/>
        <v>-5211.306428571429</v>
      </c>
      <c r="AL117" s="61">
        <f t="shared" si="24"/>
        <v>-8211.3064285714281</v>
      </c>
      <c r="AM117" s="61">
        <f t="shared" si="25"/>
        <v>-4335.5617785714276</v>
      </c>
      <c r="AN117" s="61">
        <f t="shared" si="26"/>
        <v>12664.438221428572</v>
      </c>
      <c r="AO117" s="61">
        <f t="shared" si="27"/>
        <v>13664.438221428572</v>
      </c>
      <c r="AP117" s="61">
        <f t="shared" si="28"/>
        <v>10664.438221428572</v>
      </c>
    </row>
    <row r="118" spans="1:42" x14ac:dyDescent="0.3">
      <c r="A118" t="s">
        <v>209</v>
      </c>
      <c r="B118" t="s">
        <v>371</v>
      </c>
      <c r="C118" t="s">
        <v>404</v>
      </c>
      <c r="D118">
        <v>2</v>
      </c>
      <c r="E118">
        <v>1500</v>
      </c>
      <c r="F118">
        <f t="shared" si="15"/>
        <v>0.97299999999999998</v>
      </c>
      <c r="G118" s="4">
        <f t="shared" si="16"/>
        <v>17514</v>
      </c>
      <c r="H118">
        <v>195</v>
      </c>
      <c r="I118">
        <v>0.61919999999999997</v>
      </c>
      <c r="J118">
        <v>158</v>
      </c>
      <c r="K118" s="11">
        <v>236</v>
      </c>
      <c r="L118">
        <v>78</v>
      </c>
      <c r="M118">
        <v>37</v>
      </c>
      <c r="N118">
        <v>0.47948717948717956</v>
      </c>
      <c r="O118" s="11">
        <v>0.61919999999999997</v>
      </c>
      <c r="V118">
        <v>97.5</v>
      </c>
      <c r="W118">
        <v>148.25</v>
      </c>
      <c r="X118">
        <v>-61.59969673995451</v>
      </c>
      <c r="Y118">
        <v>126.52170204700532</v>
      </c>
      <c r="Z118">
        <v>158</v>
      </c>
      <c r="AA118">
        <v>0.1</v>
      </c>
      <c r="AB118">
        <v>0.77146000000000003</v>
      </c>
      <c r="AC118">
        <f t="shared" si="17"/>
        <v>44490.0982</v>
      </c>
      <c r="AD118" s="11">
        <f t="shared" si="29"/>
        <v>31143.068739999999</v>
      </c>
      <c r="AE118">
        <f t="shared" si="18"/>
        <v>17514</v>
      </c>
      <c r="AF118">
        <f t="shared" si="19"/>
        <v>13629.068739999999</v>
      </c>
      <c r="AH118" s="60">
        <f t="shared" si="20"/>
        <v>2011.3064285714288</v>
      </c>
      <c r="AI118" s="60">
        <f t="shared" si="21"/>
        <v>-23211.306428571428</v>
      </c>
      <c r="AJ118" s="60">
        <f t="shared" si="22"/>
        <v>-6211.306428571429</v>
      </c>
      <c r="AK118" s="61">
        <f t="shared" si="23"/>
        <v>-5211.306428571429</v>
      </c>
      <c r="AL118" s="61">
        <f t="shared" si="24"/>
        <v>-8211.3064285714281</v>
      </c>
      <c r="AM118" s="61">
        <f t="shared" si="25"/>
        <v>-9582.2376885714293</v>
      </c>
      <c r="AN118" s="61">
        <f t="shared" si="26"/>
        <v>7417.7623114285698</v>
      </c>
      <c r="AO118" s="61">
        <f t="shared" si="27"/>
        <v>8417.7623114285707</v>
      </c>
      <c r="AP118" s="61">
        <f t="shared" si="28"/>
        <v>5417.7623114285707</v>
      </c>
    </row>
    <row r="119" spans="1:42" x14ac:dyDescent="0.3">
      <c r="A119" t="s">
        <v>210</v>
      </c>
      <c r="B119" t="s">
        <v>372</v>
      </c>
      <c r="C119" t="s">
        <v>403</v>
      </c>
      <c r="D119">
        <v>1</v>
      </c>
      <c r="E119">
        <v>750</v>
      </c>
      <c r="F119">
        <f t="shared" si="15"/>
        <v>0.97299999999999998</v>
      </c>
      <c r="G119" s="4">
        <f t="shared" si="16"/>
        <v>8757</v>
      </c>
      <c r="H119">
        <v>124</v>
      </c>
      <c r="I119">
        <v>0.45479999999999998</v>
      </c>
      <c r="J119">
        <v>89</v>
      </c>
      <c r="K119" s="11">
        <v>155</v>
      </c>
      <c r="L119">
        <v>66</v>
      </c>
      <c r="M119">
        <v>35</v>
      </c>
      <c r="N119">
        <v>0.52424242424242429</v>
      </c>
      <c r="O119" s="11">
        <v>0.45479999999999998</v>
      </c>
      <c r="V119">
        <v>82.5</v>
      </c>
      <c r="W119">
        <v>80.75</v>
      </c>
      <c r="X119">
        <v>-52.122820318423045</v>
      </c>
      <c r="Y119">
        <v>84.710670962850642</v>
      </c>
      <c r="Z119">
        <v>89</v>
      </c>
      <c r="AA119">
        <v>0.1</v>
      </c>
      <c r="AB119">
        <v>0.77146000000000003</v>
      </c>
      <c r="AC119">
        <f t="shared" si="17"/>
        <v>25060.878100000002</v>
      </c>
      <c r="AD119" s="11">
        <f t="shared" si="29"/>
        <v>17542.614669999999</v>
      </c>
      <c r="AE119">
        <f t="shared" si="18"/>
        <v>8757</v>
      </c>
      <c r="AF119">
        <f t="shared" si="19"/>
        <v>8785.614669999999</v>
      </c>
      <c r="AH119" s="60">
        <f t="shared" si="20"/>
        <v>2011.3064285714288</v>
      </c>
      <c r="AI119" s="60">
        <f t="shared" si="21"/>
        <v>-23211.306428571428</v>
      </c>
      <c r="AJ119" s="60">
        <f t="shared" si="22"/>
        <v>-6211.306428571429</v>
      </c>
      <c r="AK119" s="61">
        <f t="shared" si="23"/>
        <v>-5211.306428571429</v>
      </c>
      <c r="AL119" s="61">
        <f t="shared" si="24"/>
        <v>-8211.3064285714281</v>
      </c>
      <c r="AM119" s="61">
        <f t="shared" si="25"/>
        <v>-14425.691758571429</v>
      </c>
      <c r="AN119" s="61">
        <f t="shared" si="26"/>
        <v>2574.30824142857</v>
      </c>
      <c r="AO119" s="61">
        <f t="shared" si="27"/>
        <v>3574.30824142857</v>
      </c>
      <c r="AP119" s="61">
        <f t="shared" si="28"/>
        <v>574.30824142857091</v>
      </c>
    </row>
    <row r="120" spans="1:42" x14ac:dyDescent="0.3">
      <c r="A120" t="s">
        <v>211</v>
      </c>
      <c r="B120" t="s">
        <v>372</v>
      </c>
      <c r="C120" t="s">
        <v>403</v>
      </c>
      <c r="D120">
        <v>2</v>
      </c>
      <c r="E120">
        <v>1040</v>
      </c>
      <c r="F120">
        <f t="shared" si="15"/>
        <v>0.97299999999999998</v>
      </c>
      <c r="G120" s="4">
        <f t="shared" si="16"/>
        <v>12143.039999999999</v>
      </c>
      <c r="H120">
        <v>156</v>
      </c>
      <c r="I120">
        <v>0.48770000000000002</v>
      </c>
      <c r="J120">
        <v>115</v>
      </c>
      <c r="K120" s="11">
        <v>179</v>
      </c>
      <c r="L120">
        <v>64</v>
      </c>
      <c r="M120">
        <v>41</v>
      </c>
      <c r="N120">
        <v>0.61250000000000004</v>
      </c>
      <c r="O120" s="11">
        <v>0.48770000000000002</v>
      </c>
      <c r="V120">
        <v>80</v>
      </c>
      <c r="W120">
        <v>107</v>
      </c>
      <c r="X120">
        <v>-50.543340914834474</v>
      </c>
      <c r="Y120">
        <v>96.49216578215821</v>
      </c>
      <c r="Z120">
        <v>115</v>
      </c>
      <c r="AA120">
        <v>0.1</v>
      </c>
      <c r="AB120">
        <v>0.77146000000000003</v>
      </c>
      <c r="AC120">
        <f t="shared" si="17"/>
        <v>32382.033500000001</v>
      </c>
      <c r="AD120" s="11">
        <f t="shared" si="29"/>
        <v>22667.423449999998</v>
      </c>
      <c r="AE120">
        <f t="shared" si="18"/>
        <v>12143.039999999999</v>
      </c>
      <c r="AF120">
        <f t="shared" si="19"/>
        <v>10524.383449999999</v>
      </c>
      <c r="AH120" s="60">
        <f t="shared" si="20"/>
        <v>2011.3064285714288</v>
      </c>
      <c r="AI120" s="60">
        <f t="shared" si="21"/>
        <v>-23211.306428571428</v>
      </c>
      <c r="AJ120" s="60">
        <f t="shared" si="22"/>
        <v>-6211.306428571429</v>
      </c>
      <c r="AK120" s="61">
        <f t="shared" si="23"/>
        <v>-5211.306428571429</v>
      </c>
      <c r="AL120" s="61">
        <f t="shared" si="24"/>
        <v>-8211.3064285714281</v>
      </c>
      <c r="AM120" s="61">
        <f t="shared" si="25"/>
        <v>-12686.922978571429</v>
      </c>
      <c r="AN120" s="61">
        <f t="shared" si="26"/>
        <v>4313.0770214285703</v>
      </c>
      <c r="AO120" s="61">
        <f t="shared" si="27"/>
        <v>5313.0770214285703</v>
      </c>
      <c r="AP120" s="61">
        <f t="shared" si="28"/>
        <v>2313.0770214285712</v>
      </c>
    </row>
    <row r="121" spans="1:42" x14ac:dyDescent="0.3">
      <c r="A121" t="s">
        <v>212</v>
      </c>
      <c r="B121" t="s">
        <v>372</v>
      </c>
      <c r="C121" t="s">
        <v>404</v>
      </c>
      <c r="D121">
        <v>1</v>
      </c>
      <c r="E121">
        <v>900</v>
      </c>
      <c r="F121">
        <f t="shared" si="15"/>
        <v>0.97299999999999998</v>
      </c>
      <c r="G121" s="4">
        <f t="shared" si="16"/>
        <v>10508.4</v>
      </c>
      <c r="H121">
        <v>256</v>
      </c>
      <c r="I121">
        <v>0.47949999999999998</v>
      </c>
      <c r="J121">
        <v>152</v>
      </c>
      <c r="K121" s="11">
        <v>300</v>
      </c>
      <c r="L121">
        <v>148</v>
      </c>
      <c r="M121">
        <v>104</v>
      </c>
      <c r="N121">
        <v>0.66216216216216217</v>
      </c>
      <c r="O121" s="11">
        <v>0.47949999999999998</v>
      </c>
      <c r="V121">
        <v>185</v>
      </c>
      <c r="W121">
        <v>133.5</v>
      </c>
      <c r="X121">
        <v>-116.88147586555472</v>
      </c>
      <c r="Y121">
        <v>166.16938337124085</v>
      </c>
      <c r="Z121">
        <v>166.16938337124085</v>
      </c>
      <c r="AA121">
        <v>0.17659126146616677</v>
      </c>
      <c r="AB121">
        <v>0.71084567567567558</v>
      </c>
      <c r="AC121">
        <f t="shared" si="17"/>
        <v>43114.08747368613</v>
      </c>
      <c r="AD121" s="11">
        <f t="shared" si="29"/>
        <v>30179.861231580289</v>
      </c>
      <c r="AE121">
        <f t="shared" si="18"/>
        <v>10508.4</v>
      </c>
      <c r="AF121">
        <f t="shared" si="19"/>
        <v>19671.461231580288</v>
      </c>
      <c r="AH121" s="60">
        <f t="shared" si="20"/>
        <v>1853.2762258687258</v>
      </c>
      <c r="AI121" s="60">
        <f t="shared" si="21"/>
        <v>-23053.276225868725</v>
      </c>
      <c r="AJ121" s="60">
        <f t="shared" si="22"/>
        <v>-6053.2762258687253</v>
      </c>
      <c r="AK121" s="61">
        <f t="shared" si="23"/>
        <v>-5053.2762258687253</v>
      </c>
      <c r="AL121" s="61">
        <f t="shared" si="24"/>
        <v>-8053.2762258687253</v>
      </c>
      <c r="AM121" s="61">
        <f t="shared" si="25"/>
        <v>-3381.8149942884374</v>
      </c>
      <c r="AN121" s="61">
        <f t="shared" si="26"/>
        <v>13618.185005711563</v>
      </c>
      <c r="AO121" s="61">
        <f t="shared" si="27"/>
        <v>14618.185005711563</v>
      </c>
      <c r="AP121" s="61">
        <f t="shared" si="28"/>
        <v>11618.185005711563</v>
      </c>
    </row>
    <row r="122" spans="1:42" x14ac:dyDescent="0.3">
      <c r="A122" t="s">
        <v>213</v>
      </c>
      <c r="B122" t="s">
        <v>372</v>
      </c>
      <c r="C122" t="s">
        <v>404</v>
      </c>
      <c r="D122">
        <v>2</v>
      </c>
      <c r="E122">
        <v>1400</v>
      </c>
      <c r="F122">
        <f t="shared" si="15"/>
        <v>0.97299999999999998</v>
      </c>
      <c r="G122" s="4">
        <f t="shared" si="16"/>
        <v>16346.4</v>
      </c>
      <c r="H122">
        <v>284</v>
      </c>
      <c r="I122">
        <v>0.49320000000000003</v>
      </c>
      <c r="J122">
        <v>175</v>
      </c>
      <c r="K122" s="11">
        <v>368</v>
      </c>
      <c r="L122">
        <v>193</v>
      </c>
      <c r="M122">
        <v>109</v>
      </c>
      <c r="N122">
        <v>0.55181347150259075</v>
      </c>
      <c r="O122" s="11">
        <v>0.49320000000000003</v>
      </c>
      <c r="V122">
        <v>241.25</v>
      </c>
      <c r="W122">
        <v>150.875</v>
      </c>
      <c r="X122">
        <v>-152.41976244629771</v>
      </c>
      <c r="Y122">
        <v>205.08574993682083</v>
      </c>
      <c r="Z122">
        <v>205.08574993682083</v>
      </c>
      <c r="AA122">
        <v>0.22470777175884282</v>
      </c>
      <c r="AB122">
        <v>0.6727662694300518</v>
      </c>
      <c r="AC122">
        <f t="shared" si="17"/>
        <v>50360.79283786469</v>
      </c>
      <c r="AD122" s="11">
        <f t="shared" si="29"/>
        <v>35252.554986505282</v>
      </c>
      <c r="AE122">
        <f t="shared" si="18"/>
        <v>16346.4</v>
      </c>
      <c r="AF122">
        <f t="shared" si="19"/>
        <v>18906.15498650528</v>
      </c>
      <c r="AH122" s="60">
        <f t="shared" si="20"/>
        <v>1753.9977738712064</v>
      </c>
      <c r="AI122" s="60">
        <f t="shared" si="21"/>
        <v>-22953.997773871208</v>
      </c>
      <c r="AJ122" s="60">
        <f t="shared" si="22"/>
        <v>-5953.9977738712059</v>
      </c>
      <c r="AK122" s="61">
        <f t="shared" si="23"/>
        <v>-4953.9977738712059</v>
      </c>
      <c r="AL122" s="61">
        <f t="shared" si="24"/>
        <v>-7953.9977738712059</v>
      </c>
      <c r="AM122" s="61">
        <f t="shared" si="25"/>
        <v>-4047.8427873659275</v>
      </c>
      <c r="AN122" s="61">
        <f t="shared" si="26"/>
        <v>12952.157212634074</v>
      </c>
      <c r="AO122" s="61">
        <f t="shared" si="27"/>
        <v>13952.157212634074</v>
      </c>
      <c r="AP122" s="61">
        <f t="shared" si="28"/>
        <v>10952.157212634074</v>
      </c>
    </row>
    <row r="123" spans="1:42" x14ac:dyDescent="0.3">
      <c r="A123" t="s">
        <v>214</v>
      </c>
      <c r="B123" t="s">
        <v>373</v>
      </c>
      <c r="C123" t="s">
        <v>403</v>
      </c>
      <c r="D123">
        <v>1</v>
      </c>
      <c r="E123">
        <v>825</v>
      </c>
      <c r="F123">
        <f t="shared" si="15"/>
        <v>0.97299999999999998</v>
      </c>
      <c r="G123" s="4">
        <f t="shared" si="16"/>
        <v>9632.6999999999989</v>
      </c>
      <c r="H123">
        <v>128</v>
      </c>
      <c r="I123">
        <v>0.36159999999999998</v>
      </c>
      <c r="J123">
        <v>77</v>
      </c>
      <c r="K123" s="11">
        <v>161</v>
      </c>
      <c r="L123">
        <v>84</v>
      </c>
      <c r="M123">
        <v>51</v>
      </c>
      <c r="N123">
        <v>0.58571428571428574</v>
      </c>
      <c r="O123" s="11">
        <v>0.36159999999999998</v>
      </c>
      <c r="V123">
        <v>105</v>
      </c>
      <c r="W123">
        <v>66.5</v>
      </c>
      <c r="X123">
        <v>-66.338134950720246</v>
      </c>
      <c r="Y123">
        <v>89.677217589082645</v>
      </c>
      <c r="Z123">
        <v>89.677217589082645</v>
      </c>
      <c r="AA123">
        <v>0.22073540561031091</v>
      </c>
      <c r="AB123">
        <v>0.67591000000000001</v>
      </c>
      <c r="AC123">
        <f t="shared" si="17"/>
        <v>22124.010771332451</v>
      </c>
      <c r="AD123" s="11">
        <f t="shared" si="29"/>
        <v>15486.807539932714</v>
      </c>
      <c r="AE123">
        <f t="shared" si="18"/>
        <v>9632.6999999999989</v>
      </c>
      <c r="AF123">
        <f t="shared" si="19"/>
        <v>5854.1075399327146</v>
      </c>
      <c r="AH123" s="60">
        <f t="shared" si="20"/>
        <v>1762.1939285714286</v>
      </c>
      <c r="AI123" s="60">
        <f t="shared" si="21"/>
        <v>-22962.193928571429</v>
      </c>
      <c r="AJ123" s="60">
        <f t="shared" si="22"/>
        <v>-5962.1939285714288</v>
      </c>
      <c r="AK123" s="61">
        <f t="shared" si="23"/>
        <v>-4962.1939285714288</v>
      </c>
      <c r="AL123" s="61">
        <f t="shared" si="24"/>
        <v>-7962.1939285714288</v>
      </c>
      <c r="AM123" s="61">
        <f t="shared" si="25"/>
        <v>-17108.086388638716</v>
      </c>
      <c r="AN123" s="61">
        <f t="shared" si="26"/>
        <v>-108.0863886387142</v>
      </c>
      <c r="AO123" s="61">
        <f t="shared" si="27"/>
        <v>891.9136113612858</v>
      </c>
      <c r="AP123" s="61">
        <f t="shared" si="28"/>
        <v>-2108.0863886387142</v>
      </c>
    </row>
    <row r="124" spans="1:42" x14ac:dyDescent="0.3">
      <c r="A124" t="s">
        <v>215</v>
      </c>
      <c r="B124" t="s">
        <v>374</v>
      </c>
      <c r="C124" t="s">
        <v>403</v>
      </c>
      <c r="D124">
        <v>2</v>
      </c>
      <c r="E124">
        <v>2700</v>
      </c>
      <c r="F124">
        <f t="shared" si="15"/>
        <v>0.97299999999999998</v>
      </c>
      <c r="G124" s="4">
        <f t="shared" si="16"/>
        <v>31525.200000000001</v>
      </c>
      <c r="H124">
        <v>337</v>
      </c>
      <c r="I124">
        <v>0.4219</v>
      </c>
      <c r="J124">
        <v>157</v>
      </c>
      <c r="K124" s="11">
        <v>526</v>
      </c>
      <c r="L124">
        <v>369</v>
      </c>
      <c r="M124">
        <v>180</v>
      </c>
      <c r="N124">
        <v>0.49024390243902438</v>
      </c>
      <c r="O124" s="11">
        <v>0.4219</v>
      </c>
      <c r="V124">
        <v>461.25</v>
      </c>
      <c r="W124">
        <v>110.875</v>
      </c>
      <c r="X124">
        <v>-291.41394996209249</v>
      </c>
      <c r="Y124">
        <v>303.31420583775594</v>
      </c>
      <c r="Z124">
        <v>303.31420583775594</v>
      </c>
      <c r="AA124">
        <v>0.41721237037995867</v>
      </c>
      <c r="AB124">
        <v>0.52041813008130067</v>
      </c>
      <c r="AC124">
        <f t="shared" si="17"/>
        <v>57615.327317650583</v>
      </c>
      <c r="AD124" s="11">
        <f t="shared" si="29"/>
        <v>40330.729122355406</v>
      </c>
      <c r="AE124">
        <f t="shared" si="18"/>
        <v>31525.200000000001</v>
      </c>
      <c r="AF124">
        <f t="shared" si="19"/>
        <v>8805.529122355405</v>
      </c>
      <c r="AH124" s="60">
        <f t="shared" si="20"/>
        <v>1356.8044105691054</v>
      </c>
      <c r="AI124" s="60">
        <f t="shared" si="21"/>
        <v>-22556.804410569104</v>
      </c>
      <c r="AJ124" s="60">
        <f t="shared" si="22"/>
        <v>-5556.8044105691051</v>
      </c>
      <c r="AK124" s="61">
        <f t="shared" si="23"/>
        <v>-4556.8044105691051</v>
      </c>
      <c r="AL124" s="61">
        <f t="shared" si="24"/>
        <v>-7556.8044105691051</v>
      </c>
      <c r="AM124" s="61">
        <f t="shared" si="25"/>
        <v>-13751.275288213699</v>
      </c>
      <c r="AN124" s="61">
        <f t="shared" si="26"/>
        <v>3248.7247117862998</v>
      </c>
      <c r="AO124" s="61">
        <f t="shared" si="27"/>
        <v>4248.7247117862998</v>
      </c>
      <c r="AP124" s="61">
        <f t="shared" si="28"/>
        <v>1248.7247117862998</v>
      </c>
    </row>
    <row r="125" spans="1:42" x14ac:dyDescent="0.3">
      <c r="A125" t="s">
        <v>216</v>
      </c>
      <c r="B125" t="s">
        <v>373</v>
      </c>
      <c r="C125" t="s">
        <v>403</v>
      </c>
      <c r="D125">
        <v>2</v>
      </c>
      <c r="E125">
        <v>1300</v>
      </c>
      <c r="F125">
        <f t="shared" si="15"/>
        <v>0.97299999999999998</v>
      </c>
      <c r="G125" s="4">
        <f t="shared" si="16"/>
        <v>15178.8</v>
      </c>
      <c r="H125">
        <v>139</v>
      </c>
      <c r="I125">
        <v>0.74250000000000005</v>
      </c>
      <c r="J125">
        <v>125</v>
      </c>
      <c r="K125" s="11">
        <v>170</v>
      </c>
      <c r="L125">
        <v>45</v>
      </c>
      <c r="M125">
        <v>14</v>
      </c>
      <c r="N125">
        <v>0.34888888888888892</v>
      </c>
      <c r="O125" s="11">
        <v>0.74250000000000005</v>
      </c>
      <c r="V125">
        <v>56.25</v>
      </c>
      <c r="W125">
        <v>119.375</v>
      </c>
      <c r="X125">
        <v>-35.538286580742991</v>
      </c>
      <c r="Y125">
        <v>89.916366565580006</v>
      </c>
      <c r="Z125">
        <v>125</v>
      </c>
      <c r="AA125">
        <v>0.1</v>
      </c>
      <c r="AB125">
        <v>0.77146000000000003</v>
      </c>
      <c r="AC125">
        <f t="shared" si="17"/>
        <v>35197.862500000003</v>
      </c>
      <c r="AD125" s="11">
        <f t="shared" si="29"/>
        <v>24638.50375</v>
      </c>
      <c r="AE125">
        <f t="shared" si="18"/>
        <v>15178.8</v>
      </c>
      <c r="AF125">
        <f t="shared" si="19"/>
        <v>9459.7037500000006</v>
      </c>
      <c r="AH125" s="60">
        <f t="shared" si="20"/>
        <v>2011.3064285714288</v>
      </c>
      <c r="AI125" s="60">
        <f t="shared" si="21"/>
        <v>-23211.306428571428</v>
      </c>
      <c r="AJ125" s="60">
        <f t="shared" si="22"/>
        <v>-6211.306428571429</v>
      </c>
      <c r="AK125" s="61">
        <f t="shared" si="23"/>
        <v>-5211.306428571429</v>
      </c>
      <c r="AL125" s="61">
        <f t="shared" si="24"/>
        <v>-8211.3064285714281</v>
      </c>
      <c r="AM125" s="61">
        <f t="shared" si="25"/>
        <v>-13751.602678571428</v>
      </c>
      <c r="AN125" s="61">
        <f t="shared" si="26"/>
        <v>3248.3973214285716</v>
      </c>
      <c r="AO125" s="61">
        <f t="shared" si="27"/>
        <v>4248.3973214285716</v>
      </c>
      <c r="AP125" s="61">
        <f t="shared" si="28"/>
        <v>1248.3973214285725</v>
      </c>
    </row>
    <row r="126" spans="1:42" x14ac:dyDescent="0.3">
      <c r="A126" t="s">
        <v>217</v>
      </c>
      <c r="B126" t="s">
        <v>373</v>
      </c>
      <c r="C126" t="s">
        <v>404</v>
      </c>
      <c r="D126">
        <v>1</v>
      </c>
      <c r="E126">
        <v>1000</v>
      </c>
      <c r="F126">
        <f t="shared" si="15"/>
        <v>0.97299999999999998</v>
      </c>
      <c r="G126" s="4">
        <f t="shared" si="16"/>
        <v>11676</v>
      </c>
      <c r="H126">
        <v>240</v>
      </c>
      <c r="I126">
        <v>0.36990000000000001</v>
      </c>
      <c r="J126">
        <v>140</v>
      </c>
      <c r="K126" s="11">
        <v>288</v>
      </c>
      <c r="L126">
        <v>148</v>
      </c>
      <c r="M126">
        <v>100</v>
      </c>
      <c r="N126">
        <v>0.64054054054054055</v>
      </c>
      <c r="O126" s="11">
        <v>0.36990000000000001</v>
      </c>
      <c r="V126">
        <v>185</v>
      </c>
      <c r="W126">
        <v>121.5</v>
      </c>
      <c r="X126">
        <v>-116.88147586555472</v>
      </c>
      <c r="Y126">
        <v>160.16938337124085</v>
      </c>
      <c r="Z126">
        <v>160.16938337124085</v>
      </c>
      <c r="AA126">
        <v>0.20902369389859921</v>
      </c>
      <c r="AB126">
        <v>0.68517864864864864</v>
      </c>
      <c r="AC126">
        <f t="shared" si="17"/>
        <v>40056.794203415862</v>
      </c>
      <c r="AD126" s="11">
        <f t="shared" si="29"/>
        <v>28039.755942391101</v>
      </c>
      <c r="AE126">
        <f t="shared" si="18"/>
        <v>11676</v>
      </c>
      <c r="AF126">
        <f t="shared" si="19"/>
        <v>16363.755942391101</v>
      </c>
      <c r="AH126" s="60">
        <f t="shared" si="20"/>
        <v>1786.3586196911197</v>
      </c>
      <c r="AI126" s="60">
        <f t="shared" si="21"/>
        <v>-22986.35861969112</v>
      </c>
      <c r="AJ126" s="60">
        <f t="shared" si="22"/>
        <v>-5986.3586196911201</v>
      </c>
      <c r="AK126" s="61">
        <f t="shared" si="23"/>
        <v>-4986.3586196911201</v>
      </c>
      <c r="AL126" s="61">
        <f t="shared" si="24"/>
        <v>-7986.3586196911201</v>
      </c>
      <c r="AM126" s="61">
        <f t="shared" si="25"/>
        <v>-6622.6026773000194</v>
      </c>
      <c r="AN126" s="61">
        <f t="shared" si="26"/>
        <v>10377.397322699981</v>
      </c>
      <c r="AO126" s="61">
        <f t="shared" si="27"/>
        <v>11377.397322699981</v>
      </c>
      <c r="AP126" s="61">
        <f t="shared" si="28"/>
        <v>8377.3973226999806</v>
      </c>
    </row>
    <row r="127" spans="1:42" x14ac:dyDescent="0.3">
      <c r="A127" t="s">
        <v>218</v>
      </c>
      <c r="B127" t="s">
        <v>375</v>
      </c>
      <c r="C127" t="s">
        <v>403</v>
      </c>
      <c r="D127">
        <v>2</v>
      </c>
      <c r="E127">
        <v>1200</v>
      </c>
      <c r="F127">
        <f t="shared" si="15"/>
        <v>0.97299999999999998</v>
      </c>
      <c r="G127" s="4">
        <f t="shared" si="16"/>
        <v>14011.199999999999</v>
      </c>
      <c r="H127">
        <v>203</v>
      </c>
      <c r="I127">
        <v>0.2712</v>
      </c>
      <c r="J127">
        <v>125</v>
      </c>
      <c r="K127" s="11">
        <v>277</v>
      </c>
      <c r="L127">
        <v>152</v>
      </c>
      <c r="M127">
        <v>78</v>
      </c>
      <c r="N127">
        <v>0.51052631578947372</v>
      </c>
      <c r="O127" s="11">
        <v>0.2712</v>
      </c>
      <c r="V127">
        <v>190</v>
      </c>
      <c r="W127">
        <v>106</v>
      </c>
      <c r="X127">
        <v>-120.04043467273186</v>
      </c>
      <c r="Y127">
        <v>155.10639373262572</v>
      </c>
      <c r="Z127">
        <v>155.10639373262572</v>
      </c>
      <c r="AA127">
        <v>0.25845470385592484</v>
      </c>
      <c r="AB127">
        <v>0.64605894736842107</v>
      </c>
      <c r="AC127">
        <f t="shared" si="17"/>
        <v>36575.873814729392</v>
      </c>
      <c r="AD127" s="11">
        <f t="shared" si="29"/>
        <v>25603.111670310573</v>
      </c>
      <c r="AE127">
        <f t="shared" si="18"/>
        <v>14011.199999999999</v>
      </c>
      <c r="AF127">
        <f t="shared" si="19"/>
        <v>11591.911670310574</v>
      </c>
      <c r="AH127" s="60">
        <f t="shared" si="20"/>
        <v>1684.3679699248121</v>
      </c>
      <c r="AI127" s="60">
        <f t="shared" si="21"/>
        <v>-22884.367969924813</v>
      </c>
      <c r="AJ127" s="60">
        <f t="shared" si="22"/>
        <v>-5884.3679699248123</v>
      </c>
      <c r="AK127" s="61">
        <f t="shared" si="23"/>
        <v>-4884.3679699248123</v>
      </c>
      <c r="AL127" s="61">
        <f t="shared" si="24"/>
        <v>-7884.3679699248123</v>
      </c>
      <c r="AM127" s="61">
        <f t="shared" si="25"/>
        <v>-11292.456299614239</v>
      </c>
      <c r="AN127" s="61">
        <f t="shared" si="26"/>
        <v>5707.5437003857614</v>
      </c>
      <c r="AO127" s="61">
        <f t="shared" si="27"/>
        <v>6707.5437003857614</v>
      </c>
      <c r="AP127" s="61">
        <f t="shared" si="28"/>
        <v>3707.5437003857614</v>
      </c>
    </row>
    <row r="128" spans="1:42" x14ac:dyDescent="0.3">
      <c r="A128" t="s">
        <v>219</v>
      </c>
      <c r="B128" t="s">
        <v>375</v>
      </c>
      <c r="C128" t="s">
        <v>404</v>
      </c>
      <c r="D128">
        <v>1</v>
      </c>
      <c r="E128">
        <v>1400</v>
      </c>
      <c r="F128">
        <f t="shared" si="15"/>
        <v>0.97299999999999998</v>
      </c>
      <c r="G128" s="4">
        <f t="shared" si="16"/>
        <v>16346.4</v>
      </c>
      <c r="H128">
        <v>240</v>
      </c>
      <c r="I128">
        <v>0.76160000000000005</v>
      </c>
      <c r="J128">
        <v>209</v>
      </c>
      <c r="K128" s="11">
        <v>384</v>
      </c>
      <c r="L128">
        <v>175</v>
      </c>
      <c r="M128">
        <v>31</v>
      </c>
      <c r="N128">
        <v>0.24171428571428571</v>
      </c>
      <c r="O128" s="11">
        <v>0.76160000000000005</v>
      </c>
      <c r="V128">
        <v>218.75</v>
      </c>
      <c r="W128">
        <v>187.125</v>
      </c>
      <c r="X128">
        <v>-138.2044478140005</v>
      </c>
      <c r="Y128">
        <v>211.11920331058883</v>
      </c>
      <c r="Z128">
        <v>211.11920331058883</v>
      </c>
      <c r="AA128">
        <v>0.10968778656269179</v>
      </c>
      <c r="AB128">
        <v>0.76379308571428572</v>
      </c>
      <c r="AC128">
        <f t="shared" si="17"/>
        <v>58856.75652879975</v>
      </c>
      <c r="AD128" s="11">
        <f t="shared" si="29"/>
        <v>41199.72957015982</v>
      </c>
      <c r="AE128">
        <f t="shared" si="18"/>
        <v>16346.4</v>
      </c>
      <c r="AF128">
        <f t="shared" si="19"/>
        <v>24853.329570159818</v>
      </c>
      <c r="AH128" s="60">
        <f t="shared" si="20"/>
        <v>1991.317687755102</v>
      </c>
      <c r="AI128" s="60">
        <f t="shared" si="21"/>
        <v>-23191.317687755101</v>
      </c>
      <c r="AJ128" s="60">
        <f t="shared" si="22"/>
        <v>-6191.3176877551023</v>
      </c>
      <c r="AK128" s="61">
        <f t="shared" si="23"/>
        <v>-5191.3176877551023</v>
      </c>
      <c r="AL128" s="61">
        <f t="shared" si="24"/>
        <v>-8191.3176877551023</v>
      </c>
      <c r="AM128" s="61">
        <f t="shared" si="25"/>
        <v>1662.0118824047167</v>
      </c>
      <c r="AN128" s="61">
        <f t="shared" si="26"/>
        <v>18662.011882404717</v>
      </c>
      <c r="AO128" s="61">
        <f t="shared" si="27"/>
        <v>19662.011882404717</v>
      </c>
      <c r="AP128" s="61">
        <f t="shared" si="28"/>
        <v>16662.011882404717</v>
      </c>
    </row>
    <row r="129" spans="1:42" x14ac:dyDescent="0.3">
      <c r="A129" t="s">
        <v>220</v>
      </c>
      <c r="B129" t="s">
        <v>375</v>
      </c>
      <c r="C129" t="s">
        <v>404</v>
      </c>
      <c r="D129">
        <v>2</v>
      </c>
      <c r="E129">
        <v>1600</v>
      </c>
      <c r="F129">
        <f t="shared" si="15"/>
        <v>0.97299999999999998</v>
      </c>
      <c r="G129" s="4">
        <f t="shared" si="16"/>
        <v>18681.599999999999</v>
      </c>
      <c r="H129">
        <v>312</v>
      </c>
      <c r="I129">
        <v>0.60819999999999996</v>
      </c>
      <c r="J129">
        <v>220</v>
      </c>
      <c r="K129" s="11">
        <v>418</v>
      </c>
      <c r="L129">
        <v>198</v>
      </c>
      <c r="M129">
        <v>92</v>
      </c>
      <c r="N129">
        <v>0.47171717171717176</v>
      </c>
      <c r="O129" s="11">
        <v>0.60819999999999996</v>
      </c>
      <c r="V129">
        <v>247.5</v>
      </c>
      <c r="W129">
        <v>195.25</v>
      </c>
      <c r="X129">
        <v>-156.36846095526914</v>
      </c>
      <c r="Y129">
        <v>230.63201288855194</v>
      </c>
      <c r="Z129">
        <v>230.63201288855194</v>
      </c>
      <c r="AA129">
        <v>0.1429576278325331</v>
      </c>
      <c r="AB129">
        <v>0.73746333333333336</v>
      </c>
      <c r="AC129">
        <f t="shared" si="17"/>
        <v>62080.16834433125</v>
      </c>
      <c r="AD129" s="11">
        <f t="shared" si="29"/>
        <v>43456.117841031875</v>
      </c>
      <c r="AE129">
        <f t="shared" si="18"/>
        <v>18681.599999999999</v>
      </c>
      <c r="AF129">
        <f t="shared" si="19"/>
        <v>24774.517841031877</v>
      </c>
      <c r="AH129" s="60">
        <f t="shared" si="20"/>
        <v>1922.6722619047621</v>
      </c>
      <c r="AI129" s="60">
        <f t="shared" si="21"/>
        <v>-23122.672261904761</v>
      </c>
      <c r="AJ129" s="60">
        <f t="shared" si="22"/>
        <v>-6122.6722619047623</v>
      </c>
      <c r="AK129" s="61">
        <f t="shared" si="23"/>
        <v>-5122.6722619047623</v>
      </c>
      <c r="AL129" s="61">
        <f t="shared" si="24"/>
        <v>-8122.6722619047623</v>
      </c>
      <c r="AM129" s="61">
        <f t="shared" si="25"/>
        <v>1651.8455791271153</v>
      </c>
      <c r="AN129" s="61">
        <f t="shared" si="26"/>
        <v>18651.845579127115</v>
      </c>
      <c r="AO129" s="61">
        <f t="shared" si="27"/>
        <v>19651.845579127115</v>
      </c>
      <c r="AP129" s="61">
        <f t="shared" si="28"/>
        <v>16651.845579127115</v>
      </c>
    </row>
    <row r="130" spans="1:42" x14ac:dyDescent="0.3">
      <c r="A130" t="s">
        <v>221</v>
      </c>
      <c r="B130" t="s">
        <v>376</v>
      </c>
      <c r="C130" t="s">
        <v>403</v>
      </c>
      <c r="D130">
        <v>1</v>
      </c>
      <c r="E130">
        <v>1105</v>
      </c>
      <c r="F130">
        <f t="shared" si="15"/>
        <v>0.97299999999999998</v>
      </c>
      <c r="G130" s="4">
        <f t="shared" si="16"/>
        <v>12901.98</v>
      </c>
      <c r="H130">
        <v>111</v>
      </c>
      <c r="I130">
        <v>0.61099999999999999</v>
      </c>
      <c r="J130">
        <v>82</v>
      </c>
      <c r="K130" s="11">
        <v>235</v>
      </c>
      <c r="L130">
        <v>153</v>
      </c>
      <c r="M130">
        <v>29</v>
      </c>
      <c r="N130">
        <v>0.25163398692810457</v>
      </c>
      <c r="O130" s="11">
        <v>0.61099999999999999</v>
      </c>
      <c r="V130">
        <v>191.25</v>
      </c>
      <c r="W130">
        <v>62.875</v>
      </c>
      <c r="X130">
        <v>-120.83017437452615</v>
      </c>
      <c r="Y130">
        <v>134.21564632297196</v>
      </c>
      <c r="Z130">
        <v>134.21564632297196</v>
      </c>
      <c r="AA130">
        <v>0.37302298730965733</v>
      </c>
      <c r="AB130">
        <v>0.55538960784313729</v>
      </c>
      <c r="AC130">
        <f t="shared" si="17"/>
        <v>27207.820939870944</v>
      </c>
      <c r="AD130" s="11">
        <f t="shared" si="29"/>
        <v>19045.474657909661</v>
      </c>
      <c r="AE130">
        <f t="shared" si="18"/>
        <v>12901.98</v>
      </c>
      <c r="AF130">
        <f t="shared" si="19"/>
        <v>6143.4946579096613</v>
      </c>
      <c r="AH130" s="60">
        <f t="shared" si="20"/>
        <v>1447.980049019608</v>
      </c>
      <c r="AI130" s="60">
        <f t="shared" si="21"/>
        <v>-22647.980049019607</v>
      </c>
      <c r="AJ130" s="60">
        <f t="shared" si="22"/>
        <v>-5647.9800490196085</v>
      </c>
      <c r="AK130" s="61">
        <f t="shared" si="23"/>
        <v>-4647.9800490196085</v>
      </c>
      <c r="AL130" s="61">
        <f t="shared" si="24"/>
        <v>-7647.9800490196085</v>
      </c>
      <c r="AM130" s="61">
        <f t="shared" si="25"/>
        <v>-16504.485391109945</v>
      </c>
      <c r="AN130" s="61">
        <f t="shared" si="26"/>
        <v>495.51460889005284</v>
      </c>
      <c r="AO130" s="61">
        <f t="shared" si="27"/>
        <v>1495.5146088900528</v>
      </c>
      <c r="AP130" s="61">
        <f t="shared" si="28"/>
        <v>-1504.4853911099472</v>
      </c>
    </row>
    <row r="131" spans="1:42" x14ac:dyDescent="0.3">
      <c r="A131" t="s">
        <v>222</v>
      </c>
      <c r="B131" t="s">
        <v>376</v>
      </c>
      <c r="C131" t="s">
        <v>403</v>
      </c>
      <c r="D131">
        <v>2</v>
      </c>
      <c r="E131">
        <v>1665</v>
      </c>
      <c r="F131">
        <f t="shared" si="15"/>
        <v>0.97299999999999998</v>
      </c>
      <c r="G131" s="4">
        <f t="shared" si="16"/>
        <v>19440.54</v>
      </c>
      <c r="H131">
        <v>169</v>
      </c>
      <c r="I131">
        <v>0.30680000000000002</v>
      </c>
      <c r="J131">
        <v>130</v>
      </c>
      <c r="K131" s="11">
        <v>200</v>
      </c>
      <c r="L131">
        <v>70</v>
      </c>
      <c r="M131">
        <v>39</v>
      </c>
      <c r="N131">
        <v>0.54571428571428571</v>
      </c>
      <c r="O131" s="11">
        <v>0.30680000000000002</v>
      </c>
      <c r="V131">
        <v>87.5</v>
      </c>
      <c r="W131">
        <v>121.25</v>
      </c>
      <c r="X131">
        <v>-55.281779125600202</v>
      </c>
      <c r="Y131">
        <v>107.64768132423553</v>
      </c>
      <c r="Z131">
        <v>130</v>
      </c>
      <c r="AA131">
        <v>0.1</v>
      </c>
      <c r="AB131">
        <v>0.77146000000000003</v>
      </c>
      <c r="AC131">
        <f t="shared" si="17"/>
        <v>36605.777000000002</v>
      </c>
      <c r="AD131" s="11">
        <f t="shared" si="29"/>
        <v>25624.043900000001</v>
      </c>
      <c r="AE131">
        <f t="shared" si="18"/>
        <v>19440.54</v>
      </c>
      <c r="AF131">
        <f t="shared" si="19"/>
        <v>6183.5038999999997</v>
      </c>
      <c r="AH131" s="60">
        <f t="shared" si="20"/>
        <v>2011.3064285714288</v>
      </c>
      <c r="AI131" s="60">
        <f t="shared" si="21"/>
        <v>-23211.306428571428</v>
      </c>
      <c r="AJ131" s="60">
        <f t="shared" si="22"/>
        <v>-6211.306428571429</v>
      </c>
      <c r="AK131" s="61">
        <f t="shared" si="23"/>
        <v>-5211.306428571429</v>
      </c>
      <c r="AL131" s="61">
        <f t="shared" si="24"/>
        <v>-8211.3064285714281</v>
      </c>
      <c r="AM131" s="61">
        <f t="shared" si="25"/>
        <v>-17027.802528571428</v>
      </c>
      <c r="AN131" s="61">
        <f t="shared" si="26"/>
        <v>-27.80252857142932</v>
      </c>
      <c r="AO131" s="61">
        <f t="shared" si="27"/>
        <v>972.19747142857068</v>
      </c>
      <c r="AP131" s="61">
        <f t="shared" si="28"/>
        <v>-2027.8025285714284</v>
      </c>
    </row>
    <row r="132" spans="1:42" x14ac:dyDescent="0.3">
      <c r="A132" t="s">
        <v>223</v>
      </c>
      <c r="B132" t="s">
        <v>376</v>
      </c>
      <c r="C132" t="s">
        <v>404</v>
      </c>
      <c r="D132">
        <v>1</v>
      </c>
      <c r="E132">
        <v>1175</v>
      </c>
      <c r="F132">
        <f t="shared" ref="F132:F195" si="30">F$2</f>
        <v>0.97299999999999998</v>
      </c>
      <c r="G132" s="4">
        <f t="shared" ref="G132:G195" si="31" xml:space="preserve"> E132 * 12 * F132</f>
        <v>13719.3</v>
      </c>
      <c r="H132">
        <v>201</v>
      </c>
      <c r="I132">
        <v>0.52329999999999999</v>
      </c>
      <c r="J132">
        <v>106</v>
      </c>
      <c r="K132" s="11">
        <v>267</v>
      </c>
      <c r="L132">
        <v>161</v>
      </c>
      <c r="M132">
        <v>95</v>
      </c>
      <c r="N132">
        <v>0.57204968944099377</v>
      </c>
      <c r="O132" s="11">
        <v>0.52329999999999999</v>
      </c>
      <c r="V132">
        <v>201.25</v>
      </c>
      <c r="W132">
        <v>85.875</v>
      </c>
      <c r="X132">
        <v>-127.14809198888047</v>
      </c>
      <c r="Y132">
        <v>151.08966704574172</v>
      </c>
      <c r="Z132">
        <v>151.08966704574172</v>
      </c>
      <c r="AA132">
        <v>0.32404803500989676</v>
      </c>
      <c r="AB132">
        <v>0.5941483850931677</v>
      </c>
      <c r="AC132">
        <f t="shared" ref="AC132:AC195" si="32">Z132   * AB132 * 365</f>
        <v>32765.933813014522</v>
      </c>
      <c r="AD132" s="11">
        <f t="shared" si="29"/>
        <v>22936.153669110165</v>
      </c>
      <c r="AE132">
        <f t="shared" ref="AE132:AE195" si="33">G132</f>
        <v>13719.3</v>
      </c>
      <c r="AF132">
        <f t="shared" ref="AF132:AF195" si="34">AD132-AE132</f>
        <v>9216.8536691101654</v>
      </c>
      <c r="AH132" s="60">
        <f t="shared" ref="AH132:AH195" si="35" xml:space="preserve"> AB132 *(365/AG$23 ) * (AG$21)</f>
        <v>1549.029718278616</v>
      </c>
      <c r="AI132" s="60">
        <f t="shared" ref="AI132:AI195" si="36" xml:space="preserve"> -AG$7 - AG$13 - AH132</f>
        <v>-22749.029718278616</v>
      </c>
      <c r="AJ132" s="60">
        <f t="shared" ref="AJ132:AJ195" si="37" xml:space="preserve"> - AG$13 - AH132 - AG$18</f>
        <v>-5749.0297182786162</v>
      </c>
      <c r="AK132" s="61">
        <f t="shared" ref="AK132:AK195" si="38">-(AG$7/AG$9 ) -  AG$13 - AH132</f>
        <v>-4749.0297182786162</v>
      </c>
      <c r="AL132" s="61">
        <f t="shared" ref="AL132:AL195" si="39">AK132 - AG$18</f>
        <v>-7749.0297182786162</v>
      </c>
      <c r="AM132" s="61">
        <f t="shared" ref="AM132:AM195" si="40">AF132 + AI132</f>
        <v>-13532.176049168451</v>
      </c>
      <c r="AN132" s="61">
        <f t="shared" ref="AN132:AN195" si="41">AF132+AJ132</f>
        <v>3467.8239508315492</v>
      </c>
      <c r="AO132" s="61">
        <f t="shared" ref="AO132:AO195" si="42">AF132 + AK132</f>
        <v>4467.8239508315492</v>
      </c>
      <c r="AP132" s="61">
        <f t="shared" ref="AP132:AP195" si="43">AF132 + AL132</f>
        <v>1467.8239508315492</v>
      </c>
    </row>
    <row r="133" spans="1:42" x14ac:dyDescent="0.3">
      <c r="A133" t="s">
        <v>224</v>
      </c>
      <c r="B133" t="s">
        <v>376</v>
      </c>
      <c r="C133" t="s">
        <v>404</v>
      </c>
      <c r="D133">
        <v>2</v>
      </c>
      <c r="E133">
        <v>1725</v>
      </c>
      <c r="F133">
        <f t="shared" si="30"/>
        <v>0.97299999999999998</v>
      </c>
      <c r="G133" s="4">
        <f t="shared" si="31"/>
        <v>20141.099999999999</v>
      </c>
      <c r="H133">
        <v>242</v>
      </c>
      <c r="I133">
        <v>0.48220000000000002</v>
      </c>
      <c r="J133">
        <v>195</v>
      </c>
      <c r="K133" s="11">
        <v>305</v>
      </c>
      <c r="L133">
        <v>110</v>
      </c>
      <c r="M133">
        <v>47</v>
      </c>
      <c r="N133">
        <v>0.44181818181818189</v>
      </c>
      <c r="O133" s="11">
        <v>0.48220000000000002</v>
      </c>
      <c r="V133">
        <v>137.5</v>
      </c>
      <c r="W133">
        <v>181.25</v>
      </c>
      <c r="X133">
        <v>-86.871367197371754</v>
      </c>
      <c r="Y133">
        <v>164.51778493808442</v>
      </c>
      <c r="Z133">
        <v>195</v>
      </c>
      <c r="AA133">
        <v>0.1</v>
      </c>
      <c r="AB133">
        <v>0.77146000000000003</v>
      </c>
      <c r="AC133">
        <f t="shared" si="32"/>
        <v>54908.66550000001</v>
      </c>
      <c r="AD133" s="11">
        <f t="shared" ref="AD133:AD196" si="44">AC133 * 0.7</f>
        <v>38436.065850000006</v>
      </c>
      <c r="AE133">
        <f t="shared" si="33"/>
        <v>20141.099999999999</v>
      </c>
      <c r="AF133">
        <f t="shared" si="34"/>
        <v>18294.965850000008</v>
      </c>
      <c r="AH133" s="60">
        <f t="shared" si="35"/>
        <v>2011.3064285714288</v>
      </c>
      <c r="AI133" s="60">
        <f t="shared" si="36"/>
        <v>-23211.306428571428</v>
      </c>
      <c r="AJ133" s="60">
        <f t="shared" si="37"/>
        <v>-6211.306428571429</v>
      </c>
      <c r="AK133" s="61">
        <f t="shared" si="38"/>
        <v>-5211.306428571429</v>
      </c>
      <c r="AL133" s="61">
        <f t="shared" si="39"/>
        <v>-8211.3064285714281</v>
      </c>
      <c r="AM133" s="61">
        <f t="shared" si="40"/>
        <v>-4916.3405785714203</v>
      </c>
      <c r="AN133" s="61">
        <f t="shared" si="41"/>
        <v>12083.65942142858</v>
      </c>
      <c r="AO133" s="61">
        <f t="shared" si="42"/>
        <v>13083.65942142858</v>
      </c>
      <c r="AP133" s="61">
        <f t="shared" si="43"/>
        <v>10083.65942142858</v>
      </c>
    </row>
    <row r="134" spans="1:42" x14ac:dyDescent="0.3">
      <c r="A134" t="s">
        <v>225</v>
      </c>
      <c r="B134" t="s">
        <v>377</v>
      </c>
      <c r="C134" t="s">
        <v>403</v>
      </c>
      <c r="D134">
        <v>1</v>
      </c>
      <c r="E134">
        <v>709</v>
      </c>
      <c r="F134">
        <f t="shared" si="30"/>
        <v>0.97299999999999998</v>
      </c>
      <c r="G134" s="4">
        <f t="shared" si="31"/>
        <v>8278.2839999999997</v>
      </c>
      <c r="H134">
        <v>158</v>
      </c>
      <c r="I134">
        <v>0.22189999999999999</v>
      </c>
      <c r="J134">
        <v>86</v>
      </c>
      <c r="K134" s="11">
        <v>192</v>
      </c>
      <c r="L134">
        <v>106</v>
      </c>
      <c r="M134">
        <v>72</v>
      </c>
      <c r="N134">
        <v>0.64339622641509431</v>
      </c>
      <c r="O134" s="11">
        <v>0.22189999999999999</v>
      </c>
      <c r="V134">
        <v>132.5</v>
      </c>
      <c r="W134">
        <v>72.75</v>
      </c>
      <c r="X134">
        <v>-83.712408390194597</v>
      </c>
      <c r="Y134">
        <v>107.58077457669954</v>
      </c>
      <c r="Z134">
        <v>107.58077457669954</v>
      </c>
      <c r="AA134">
        <v>0.26287377039018522</v>
      </c>
      <c r="AB134">
        <v>0.6425616981132074</v>
      </c>
      <c r="AC134">
        <f t="shared" si="32"/>
        <v>25231.45909666345</v>
      </c>
      <c r="AD134" s="11">
        <f t="shared" si="44"/>
        <v>17662.021367664413</v>
      </c>
      <c r="AE134">
        <f t="shared" si="33"/>
        <v>8278.2839999999997</v>
      </c>
      <c r="AF134">
        <f t="shared" si="34"/>
        <v>9383.7373676644129</v>
      </c>
      <c r="AH134" s="60">
        <f t="shared" si="35"/>
        <v>1675.2501415094337</v>
      </c>
      <c r="AI134" s="60">
        <f t="shared" si="36"/>
        <v>-22875.250141509434</v>
      </c>
      <c r="AJ134" s="60">
        <f t="shared" si="37"/>
        <v>-5875.2501415094339</v>
      </c>
      <c r="AK134" s="61">
        <f t="shared" si="38"/>
        <v>-4875.2501415094339</v>
      </c>
      <c r="AL134" s="61">
        <f t="shared" si="39"/>
        <v>-7875.2501415094339</v>
      </c>
      <c r="AM134" s="61">
        <f t="shared" si="40"/>
        <v>-13491.512773845021</v>
      </c>
      <c r="AN134" s="61">
        <f t="shared" si="41"/>
        <v>3508.487226154979</v>
      </c>
      <c r="AO134" s="61">
        <f t="shared" si="42"/>
        <v>4508.487226154979</v>
      </c>
      <c r="AP134" s="61">
        <f t="shared" si="43"/>
        <v>1508.487226154979</v>
      </c>
    </row>
    <row r="135" spans="1:42" x14ac:dyDescent="0.3">
      <c r="A135" t="s">
        <v>226</v>
      </c>
      <c r="B135" t="s">
        <v>377</v>
      </c>
      <c r="C135" t="s">
        <v>403</v>
      </c>
      <c r="D135">
        <v>2</v>
      </c>
      <c r="E135">
        <v>869</v>
      </c>
      <c r="F135">
        <f t="shared" si="30"/>
        <v>0.97299999999999998</v>
      </c>
      <c r="G135" s="4">
        <f t="shared" si="31"/>
        <v>10146.444</v>
      </c>
      <c r="H135">
        <v>246</v>
      </c>
      <c r="I135">
        <v>0.38900000000000001</v>
      </c>
      <c r="J135">
        <v>135</v>
      </c>
      <c r="K135" s="11">
        <v>305</v>
      </c>
      <c r="L135">
        <v>170</v>
      </c>
      <c r="M135">
        <v>111</v>
      </c>
      <c r="N135">
        <v>0.62235294117647066</v>
      </c>
      <c r="O135" s="11">
        <v>0.38900000000000001</v>
      </c>
      <c r="V135">
        <v>212.5</v>
      </c>
      <c r="W135">
        <v>113.75</v>
      </c>
      <c r="X135">
        <v>-134.25574930502907</v>
      </c>
      <c r="Y135">
        <v>171.07294035885772</v>
      </c>
      <c r="Z135">
        <v>171.07294035885772</v>
      </c>
      <c r="AA135">
        <v>0.2697550134534481</v>
      </c>
      <c r="AB135">
        <v>0.63711588235294125</v>
      </c>
      <c r="AC135">
        <f t="shared" si="32"/>
        <v>39782.549880357692</v>
      </c>
      <c r="AD135" s="11">
        <f t="shared" si="44"/>
        <v>27847.784916250384</v>
      </c>
      <c r="AE135">
        <f t="shared" si="33"/>
        <v>10146.444</v>
      </c>
      <c r="AF135">
        <f t="shared" si="34"/>
        <v>17701.340916250385</v>
      </c>
      <c r="AH135" s="60">
        <f t="shared" si="35"/>
        <v>1661.0521218487399</v>
      </c>
      <c r="AI135" s="60">
        <f t="shared" si="36"/>
        <v>-22861.052121848741</v>
      </c>
      <c r="AJ135" s="60">
        <f t="shared" si="37"/>
        <v>-5861.0521218487402</v>
      </c>
      <c r="AK135" s="61">
        <f t="shared" si="38"/>
        <v>-4861.0521218487402</v>
      </c>
      <c r="AL135" s="61">
        <f t="shared" si="39"/>
        <v>-7861.0521218487402</v>
      </c>
      <c r="AM135" s="61">
        <f t="shared" si="40"/>
        <v>-5159.7112055983562</v>
      </c>
      <c r="AN135" s="61">
        <f t="shared" si="41"/>
        <v>11840.288794401644</v>
      </c>
      <c r="AO135" s="61">
        <f t="shared" si="42"/>
        <v>12840.288794401644</v>
      </c>
      <c r="AP135" s="61">
        <f t="shared" si="43"/>
        <v>9840.2887944016438</v>
      </c>
    </row>
    <row r="136" spans="1:42" x14ac:dyDescent="0.3">
      <c r="A136" t="s">
        <v>227</v>
      </c>
      <c r="B136" t="s">
        <v>377</v>
      </c>
      <c r="C136" t="s">
        <v>404</v>
      </c>
      <c r="D136">
        <v>1</v>
      </c>
      <c r="E136">
        <v>925</v>
      </c>
      <c r="F136">
        <f t="shared" si="30"/>
        <v>0.97299999999999998</v>
      </c>
      <c r="G136" s="4">
        <f t="shared" si="31"/>
        <v>10800.3</v>
      </c>
      <c r="H136">
        <v>207</v>
      </c>
      <c r="I136">
        <v>0.41639999999999999</v>
      </c>
      <c r="J136">
        <v>125</v>
      </c>
      <c r="K136" s="11">
        <v>288</v>
      </c>
      <c r="L136">
        <v>163</v>
      </c>
      <c r="M136">
        <v>82</v>
      </c>
      <c r="N136">
        <v>0.50245398773006145</v>
      </c>
      <c r="O136" s="11">
        <v>0.41639999999999999</v>
      </c>
      <c r="V136">
        <v>203.75</v>
      </c>
      <c r="W136">
        <v>104.625</v>
      </c>
      <c r="X136">
        <v>-128.72757139246903</v>
      </c>
      <c r="Y136">
        <v>161.80817222643415</v>
      </c>
      <c r="Z136">
        <v>161.80817222643415</v>
      </c>
      <c r="AA136">
        <v>0.28065360601930872</v>
      </c>
      <c r="AB136">
        <v>0.62849073619631912</v>
      </c>
      <c r="AC136">
        <f t="shared" si="32"/>
        <v>37118.652109087925</v>
      </c>
      <c r="AD136" s="11">
        <f t="shared" si="44"/>
        <v>25983.056476361548</v>
      </c>
      <c r="AE136">
        <f t="shared" si="33"/>
        <v>10800.3</v>
      </c>
      <c r="AF136">
        <f t="shared" si="34"/>
        <v>15182.756476361548</v>
      </c>
      <c r="AH136" s="60">
        <f t="shared" si="35"/>
        <v>1638.5651336546894</v>
      </c>
      <c r="AI136" s="60">
        <f t="shared" si="36"/>
        <v>-22838.565133654691</v>
      </c>
      <c r="AJ136" s="60">
        <f t="shared" si="37"/>
        <v>-5838.5651336546889</v>
      </c>
      <c r="AK136" s="61">
        <f t="shared" si="38"/>
        <v>-4838.5651336546889</v>
      </c>
      <c r="AL136" s="61">
        <f t="shared" si="39"/>
        <v>-7838.5651336546889</v>
      </c>
      <c r="AM136" s="61">
        <f t="shared" si="40"/>
        <v>-7655.8086572931425</v>
      </c>
      <c r="AN136" s="61">
        <f t="shared" si="41"/>
        <v>9344.1913427068594</v>
      </c>
      <c r="AO136" s="61">
        <f t="shared" si="42"/>
        <v>10344.191342706859</v>
      </c>
      <c r="AP136" s="61">
        <f t="shared" si="43"/>
        <v>7344.1913427068594</v>
      </c>
    </row>
    <row r="137" spans="1:42" x14ac:dyDescent="0.3">
      <c r="A137" t="s">
        <v>228</v>
      </c>
      <c r="B137" t="s">
        <v>377</v>
      </c>
      <c r="C137" t="s">
        <v>404</v>
      </c>
      <c r="D137">
        <v>2</v>
      </c>
      <c r="E137">
        <v>1350</v>
      </c>
      <c r="F137">
        <f t="shared" si="30"/>
        <v>0.97299999999999998</v>
      </c>
      <c r="G137" s="4">
        <f t="shared" si="31"/>
        <v>15762.6</v>
      </c>
      <c r="H137">
        <v>224</v>
      </c>
      <c r="I137">
        <v>0.4849</v>
      </c>
      <c r="J137">
        <v>119</v>
      </c>
      <c r="K137" s="11">
        <v>360</v>
      </c>
      <c r="L137">
        <v>241</v>
      </c>
      <c r="M137">
        <v>105</v>
      </c>
      <c r="N137">
        <v>0.44854771784232361</v>
      </c>
      <c r="O137" s="11">
        <v>0.4849</v>
      </c>
      <c r="V137">
        <v>301.25</v>
      </c>
      <c r="W137">
        <v>88.875</v>
      </c>
      <c r="X137">
        <v>-190.32726813242357</v>
      </c>
      <c r="Y137">
        <v>206.32987427343951</v>
      </c>
      <c r="Z137">
        <v>206.32987427343951</v>
      </c>
      <c r="AA137">
        <v>0.38989169883299424</v>
      </c>
      <c r="AB137">
        <v>0.54203970954356839</v>
      </c>
      <c r="AC137">
        <f t="shared" si="32"/>
        <v>40821.229569287687</v>
      </c>
      <c r="AD137" s="11">
        <f t="shared" si="44"/>
        <v>28574.860698501379</v>
      </c>
      <c r="AE137">
        <f t="shared" si="33"/>
        <v>15762.6</v>
      </c>
      <c r="AF137">
        <f t="shared" si="34"/>
        <v>12812.260698501379</v>
      </c>
      <c r="AH137" s="60">
        <f t="shared" si="35"/>
        <v>1413.1749570243035</v>
      </c>
      <c r="AI137" s="60">
        <f t="shared" si="36"/>
        <v>-22613.174957024305</v>
      </c>
      <c r="AJ137" s="60">
        <f t="shared" si="37"/>
        <v>-5613.1749570243037</v>
      </c>
      <c r="AK137" s="61">
        <f t="shared" si="38"/>
        <v>-4613.1749570243037</v>
      </c>
      <c r="AL137" s="61">
        <f t="shared" si="39"/>
        <v>-7613.1749570243037</v>
      </c>
      <c r="AM137" s="61">
        <f t="shared" si="40"/>
        <v>-9800.9142585229256</v>
      </c>
      <c r="AN137" s="61">
        <f t="shared" si="41"/>
        <v>7199.0857414770753</v>
      </c>
      <c r="AO137" s="61">
        <f t="shared" si="42"/>
        <v>8199.0857414770762</v>
      </c>
      <c r="AP137" s="61">
        <f t="shared" si="43"/>
        <v>5199.0857414770753</v>
      </c>
    </row>
    <row r="138" spans="1:42" x14ac:dyDescent="0.3">
      <c r="A138" t="s">
        <v>229</v>
      </c>
      <c r="B138" t="s">
        <v>378</v>
      </c>
      <c r="C138" t="s">
        <v>403</v>
      </c>
      <c r="D138">
        <v>1</v>
      </c>
      <c r="E138">
        <v>900</v>
      </c>
      <c r="F138">
        <f t="shared" si="30"/>
        <v>0.97299999999999998</v>
      </c>
      <c r="G138" s="4">
        <f t="shared" si="31"/>
        <v>10508.4</v>
      </c>
      <c r="H138">
        <v>139</v>
      </c>
      <c r="I138">
        <v>0.55069999999999997</v>
      </c>
      <c r="J138">
        <v>89</v>
      </c>
      <c r="K138" s="11">
        <v>177</v>
      </c>
      <c r="L138">
        <v>88</v>
      </c>
      <c r="M138">
        <v>50</v>
      </c>
      <c r="N138">
        <v>0.55454545454545456</v>
      </c>
      <c r="O138" s="11">
        <v>0.55069999999999997</v>
      </c>
      <c r="V138">
        <v>110</v>
      </c>
      <c r="W138">
        <v>78</v>
      </c>
      <c r="X138">
        <v>-69.497093757897403</v>
      </c>
      <c r="Y138">
        <v>98.114227950467537</v>
      </c>
      <c r="Z138">
        <v>98.114227950467537</v>
      </c>
      <c r="AA138">
        <v>0.18285661773152306</v>
      </c>
      <c r="AB138">
        <v>0.7058872727272727</v>
      </c>
      <c r="AC138">
        <f t="shared" si="32"/>
        <v>25279.01844604958</v>
      </c>
      <c r="AD138" s="11">
        <f t="shared" si="44"/>
        <v>17695.312912234705</v>
      </c>
      <c r="AE138">
        <f t="shared" si="33"/>
        <v>10508.4</v>
      </c>
      <c r="AF138">
        <f t="shared" si="34"/>
        <v>7186.9129122347058</v>
      </c>
      <c r="AH138" s="60">
        <f t="shared" si="35"/>
        <v>1840.3489610389609</v>
      </c>
      <c r="AI138" s="60">
        <f t="shared" si="36"/>
        <v>-23040.348961038962</v>
      </c>
      <c r="AJ138" s="60">
        <f t="shared" si="37"/>
        <v>-6040.3489610389606</v>
      </c>
      <c r="AK138" s="61">
        <f t="shared" si="38"/>
        <v>-5040.3489610389606</v>
      </c>
      <c r="AL138" s="61">
        <f t="shared" si="39"/>
        <v>-8040.3489610389606</v>
      </c>
      <c r="AM138" s="61">
        <f t="shared" si="40"/>
        <v>-15853.436048804257</v>
      </c>
      <c r="AN138" s="61">
        <f t="shared" si="41"/>
        <v>1146.5639511957452</v>
      </c>
      <c r="AO138" s="61">
        <f t="shared" si="42"/>
        <v>2146.5639511957452</v>
      </c>
      <c r="AP138" s="61">
        <f t="shared" si="43"/>
        <v>-853.43604880425482</v>
      </c>
    </row>
    <row r="139" spans="1:42" x14ac:dyDescent="0.3">
      <c r="A139" t="s">
        <v>230</v>
      </c>
      <c r="B139" t="s">
        <v>378</v>
      </c>
      <c r="C139" t="s">
        <v>403</v>
      </c>
      <c r="D139">
        <v>2</v>
      </c>
      <c r="E139">
        <v>1325</v>
      </c>
      <c r="F139">
        <f t="shared" si="30"/>
        <v>0.97299999999999998</v>
      </c>
      <c r="G139" s="4">
        <f t="shared" si="31"/>
        <v>15470.699999999999</v>
      </c>
      <c r="H139">
        <v>283</v>
      </c>
      <c r="I139">
        <v>0.29320000000000002</v>
      </c>
      <c r="J139">
        <v>161</v>
      </c>
      <c r="K139" s="11">
        <v>319</v>
      </c>
      <c r="L139">
        <v>158</v>
      </c>
      <c r="M139">
        <v>122</v>
      </c>
      <c r="N139">
        <v>0.71772151898734182</v>
      </c>
      <c r="O139" s="11">
        <v>0.29320000000000002</v>
      </c>
      <c r="V139">
        <v>197.5</v>
      </c>
      <c r="W139">
        <v>141.25</v>
      </c>
      <c r="X139">
        <v>-124.7788728834976</v>
      </c>
      <c r="Y139">
        <v>176.76190927470307</v>
      </c>
      <c r="Z139">
        <v>176.76190927470307</v>
      </c>
      <c r="AA139">
        <v>0.17980713556811681</v>
      </c>
      <c r="AB139">
        <v>0.70830063291139234</v>
      </c>
      <c r="AC139">
        <f t="shared" si="32"/>
        <v>45698.208858072881</v>
      </c>
      <c r="AD139" s="11">
        <f t="shared" si="44"/>
        <v>31988.746200651014</v>
      </c>
      <c r="AE139">
        <f t="shared" si="33"/>
        <v>15470.699999999999</v>
      </c>
      <c r="AF139">
        <f t="shared" si="34"/>
        <v>16518.046200651013</v>
      </c>
      <c r="AH139" s="60">
        <f t="shared" si="35"/>
        <v>1846.6409358047017</v>
      </c>
      <c r="AI139" s="60">
        <f t="shared" si="36"/>
        <v>-23046.640935804702</v>
      </c>
      <c r="AJ139" s="60">
        <f t="shared" si="37"/>
        <v>-6046.6409358047022</v>
      </c>
      <c r="AK139" s="61">
        <f t="shared" si="38"/>
        <v>-5046.6409358047022</v>
      </c>
      <c r="AL139" s="61">
        <f t="shared" si="39"/>
        <v>-8046.6409358047022</v>
      </c>
      <c r="AM139" s="61">
        <f t="shared" si="40"/>
        <v>-6528.5947351536888</v>
      </c>
      <c r="AN139" s="61">
        <f t="shared" si="41"/>
        <v>10471.405264846311</v>
      </c>
      <c r="AO139" s="61">
        <f t="shared" si="42"/>
        <v>11471.405264846311</v>
      </c>
      <c r="AP139" s="61">
        <f t="shared" si="43"/>
        <v>8471.4052648463112</v>
      </c>
    </row>
    <row r="140" spans="1:42" x14ac:dyDescent="0.3">
      <c r="A140" t="s">
        <v>231</v>
      </c>
      <c r="B140" t="s">
        <v>378</v>
      </c>
      <c r="C140" t="s">
        <v>404</v>
      </c>
      <c r="D140">
        <v>1</v>
      </c>
      <c r="E140">
        <v>975</v>
      </c>
      <c r="F140">
        <f t="shared" si="30"/>
        <v>0.97299999999999998</v>
      </c>
      <c r="G140" s="4">
        <f t="shared" si="31"/>
        <v>11384.1</v>
      </c>
      <c r="H140">
        <v>192</v>
      </c>
      <c r="I140">
        <v>0.50139999999999996</v>
      </c>
      <c r="J140">
        <v>145</v>
      </c>
      <c r="K140" s="11">
        <v>300</v>
      </c>
      <c r="L140">
        <v>155</v>
      </c>
      <c r="M140">
        <v>47</v>
      </c>
      <c r="N140">
        <v>0.34258064516129033</v>
      </c>
      <c r="O140" s="11">
        <v>0.50139999999999996</v>
      </c>
      <c r="V140">
        <v>193.75</v>
      </c>
      <c r="W140">
        <v>125.625</v>
      </c>
      <c r="X140">
        <v>-122.40965377811473</v>
      </c>
      <c r="Y140">
        <v>166.9341515036644</v>
      </c>
      <c r="Z140">
        <v>166.9341515036644</v>
      </c>
      <c r="AA140">
        <v>0.21320852388988076</v>
      </c>
      <c r="AB140">
        <v>0.68186677419354835</v>
      </c>
      <c r="AC140">
        <f t="shared" si="32"/>
        <v>41546.800756817363</v>
      </c>
      <c r="AD140" s="11">
        <f t="shared" si="44"/>
        <v>29082.760529772153</v>
      </c>
      <c r="AE140">
        <f t="shared" si="33"/>
        <v>11384.1</v>
      </c>
      <c r="AF140">
        <f t="shared" si="34"/>
        <v>17698.660529772154</v>
      </c>
      <c r="AH140" s="60">
        <f t="shared" si="35"/>
        <v>1777.7240898617511</v>
      </c>
      <c r="AI140" s="60">
        <f t="shared" si="36"/>
        <v>-22977.724089861753</v>
      </c>
      <c r="AJ140" s="60">
        <f t="shared" si="37"/>
        <v>-5977.7240898617511</v>
      </c>
      <c r="AK140" s="61">
        <f t="shared" si="38"/>
        <v>-4977.7240898617511</v>
      </c>
      <c r="AL140" s="61">
        <f t="shared" si="39"/>
        <v>-7977.7240898617511</v>
      </c>
      <c r="AM140" s="61">
        <f t="shared" si="40"/>
        <v>-5279.0635600895985</v>
      </c>
      <c r="AN140" s="61">
        <f t="shared" si="41"/>
        <v>11720.936439910403</v>
      </c>
      <c r="AO140" s="61">
        <f t="shared" si="42"/>
        <v>12720.936439910403</v>
      </c>
      <c r="AP140" s="61">
        <f t="shared" si="43"/>
        <v>9720.9364399104034</v>
      </c>
    </row>
    <row r="141" spans="1:42" x14ac:dyDescent="0.3">
      <c r="A141" t="s">
        <v>232</v>
      </c>
      <c r="B141" t="s">
        <v>378</v>
      </c>
      <c r="C141" t="s">
        <v>404</v>
      </c>
      <c r="D141">
        <v>2</v>
      </c>
      <c r="E141">
        <v>1550</v>
      </c>
      <c r="F141">
        <f t="shared" si="30"/>
        <v>0.97299999999999998</v>
      </c>
      <c r="G141" s="4">
        <f t="shared" si="31"/>
        <v>18097.8</v>
      </c>
      <c r="H141">
        <v>307</v>
      </c>
      <c r="I141">
        <v>0.3014</v>
      </c>
      <c r="J141">
        <v>185</v>
      </c>
      <c r="K141" s="11">
        <v>376</v>
      </c>
      <c r="L141">
        <v>191</v>
      </c>
      <c r="M141">
        <v>122</v>
      </c>
      <c r="N141">
        <v>0.61099476439790579</v>
      </c>
      <c r="O141" s="11">
        <v>0.3014</v>
      </c>
      <c r="V141">
        <v>238.75</v>
      </c>
      <c r="W141">
        <v>161.125</v>
      </c>
      <c r="X141">
        <v>-150.84028304270913</v>
      </c>
      <c r="Y141">
        <v>208.8672447561284</v>
      </c>
      <c r="Z141">
        <v>208.8672447561284</v>
      </c>
      <c r="AA141">
        <v>0.1999675173031556</v>
      </c>
      <c r="AB141">
        <v>0.69234570680628271</v>
      </c>
      <c r="AC141">
        <f t="shared" si="32"/>
        <v>52782.044172767339</v>
      </c>
      <c r="AD141" s="11">
        <f t="shared" si="44"/>
        <v>36947.430920937135</v>
      </c>
      <c r="AE141">
        <f t="shared" si="33"/>
        <v>18097.8</v>
      </c>
      <c r="AF141">
        <f t="shared" si="34"/>
        <v>18849.630920937136</v>
      </c>
      <c r="AH141" s="60">
        <f t="shared" si="35"/>
        <v>1805.0441641735229</v>
      </c>
      <c r="AI141" s="60">
        <f t="shared" si="36"/>
        <v>-23005.044164173523</v>
      </c>
      <c r="AJ141" s="60">
        <f t="shared" si="37"/>
        <v>-6005.0441641735233</v>
      </c>
      <c r="AK141" s="61">
        <f t="shared" si="38"/>
        <v>-5005.0441641735233</v>
      </c>
      <c r="AL141" s="61">
        <f t="shared" si="39"/>
        <v>-8005.0441641735233</v>
      </c>
      <c r="AM141" s="61">
        <f t="shared" si="40"/>
        <v>-4155.4132432363876</v>
      </c>
      <c r="AN141" s="61">
        <f t="shared" si="41"/>
        <v>12844.586756763612</v>
      </c>
      <c r="AO141" s="61">
        <f t="shared" si="42"/>
        <v>13844.586756763612</v>
      </c>
      <c r="AP141" s="61">
        <f t="shared" si="43"/>
        <v>10844.586756763612</v>
      </c>
    </row>
    <row r="142" spans="1:42" x14ac:dyDescent="0.3">
      <c r="A142" t="s">
        <v>233</v>
      </c>
      <c r="B142" t="s">
        <v>379</v>
      </c>
      <c r="C142" t="s">
        <v>404</v>
      </c>
      <c r="D142">
        <v>1</v>
      </c>
      <c r="E142">
        <v>1400</v>
      </c>
      <c r="F142">
        <f t="shared" si="30"/>
        <v>0.97299999999999998</v>
      </c>
      <c r="G142" s="4">
        <f t="shared" si="31"/>
        <v>16346.4</v>
      </c>
      <c r="H142">
        <v>232</v>
      </c>
      <c r="I142">
        <v>0.49859999999999999</v>
      </c>
      <c r="J142">
        <v>135</v>
      </c>
      <c r="K142" s="11">
        <v>287</v>
      </c>
      <c r="L142">
        <v>152</v>
      </c>
      <c r="M142">
        <v>97</v>
      </c>
      <c r="N142">
        <v>0.61052631578947369</v>
      </c>
      <c r="O142" s="11">
        <v>0.49859999999999999</v>
      </c>
      <c r="V142">
        <v>190</v>
      </c>
      <c r="W142">
        <v>116</v>
      </c>
      <c r="X142">
        <v>-120.04043467273186</v>
      </c>
      <c r="Y142">
        <v>160.10639373262572</v>
      </c>
      <c r="Z142">
        <v>160.10639373262572</v>
      </c>
      <c r="AA142">
        <v>0.23213891438224063</v>
      </c>
      <c r="AB142">
        <v>0.66688526315789476</v>
      </c>
      <c r="AC142">
        <f t="shared" si="32"/>
        <v>38971.996998939918</v>
      </c>
      <c r="AD142" s="11">
        <f t="shared" si="44"/>
        <v>27280.39789925794</v>
      </c>
      <c r="AE142">
        <f t="shared" si="33"/>
        <v>16346.4</v>
      </c>
      <c r="AF142">
        <f t="shared" si="34"/>
        <v>10933.99789925794</v>
      </c>
      <c r="AH142" s="60">
        <f t="shared" si="35"/>
        <v>1738.6651503759399</v>
      </c>
      <c r="AI142" s="60">
        <f t="shared" si="36"/>
        <v>-22938.665150375939</v>
      </c>
      <c r="AJ142" s="60">
        <f t="shared" si="37"/>
        <v>-5938.6651503759404</v>
      </c>
      <c r="AK142" s="61">
        <f t="shared" si="38"/>
        <v>-4938.6651503759404</v>
      </c>
      <c r="AL142" s="61">
        <f t="shared" si="39"/>
        <v>-7938.6651503759404</v>
      </c>
      <c r="AM142" s="61">
        <f t="shared" si="40"/>
        <v>-12004.667251117999</v>
      </c>
      <c r="AN142" s="61">
        <f t="shared" si="41"/>
        <v>4995.3327488819996</v>
      </c>
      <c r="AO142" s="61">
        <f t="shared" si="42"/>
        <v>5995.3327488819996</v>
      </c>
      <c r="AP142" s="61">
        <f t="shared" si="43"/>
        <v>2995.3327488819996</v>
      </c>
    </row>
    <row r="143" spans="1:42" x14ac:dyDescent="0.3">
      <c r="A143" t="s">
        <v>234</v>
      </c>
      <c r="B143" t="s">
        <v>379</v>
      </c>
      <c r="C143" t="s">
        <v>404</v>
      </c>
      <c r="D143">
        <v>2</v>
      </c>
      <c r="E143">
        <v>1995</v>
      </c>
      <c r="F143">
        <f t="shared" si="30"/>
        <v>0.97299999999999998</v>
      </c>
      <c r="G143" s="4">
        <f t="shared" si="31"/>
        <v>23293.62</v>
      </c>
      <c r="H143">
        <v>292</v>
      </c>
      <c r="I143">
        <v>0.63839999999999997</v>
      </c>
      <c r="J143">
        <v>224</v>
      </c>
      <c r="K143" s="11">
        <v>331</v>
      </c>
      <c r="L143">
        <v>107</v>
      </c>
      <c r="M143">
        <v>68</v>
      </c>
      <c r="N143">
        <v>0.60841121495327111</v>
      </c>
      <c r="O143" s="11">
        <v>0.63839999999999997</v>
      </c>
      <c r="V143">
        <v>133.75</v>
      </c>
      <c r="W143">
        <v>210.625</v>
      </c>
      <c r="X143">
        <v>-84.502148091988886</v>
      </c>
      <c r="Y143">
        <v>177.19002716704577</v>
      </c>
      <c r="Z143">
        <v>224</v>
      </c>
      <c r="AA143">
        <v>0.1</v>
      </c>
      <c r="AB143">
        <v>0.77146000000000003</v>
      </c>
      <c r="AC143">
        <f t="shared" si="32"/>
        <v>63074.569600000003</v>
      </c>
      <c r="AD143" s="11">
        <f t="shared" si="44"/>
        <v>44152.19872</v>
      </c>
      <c r="AE143">
        <f t="shared" si="33"/>
        <v>23293.62</v>
      </c>
      <c r="AF143">
        <f t="shared" si="34"/>
        <v>20858.578720000001</v>
      </c>
      <c r="AH143" s="60">
        <f t="shared" si="35"/>
        <v>2011.3064285714288</v>
      </c>
      <c r="AI143" s="60">
        <f t="shared" si="36"/>
        <v>-23211.306428571428</v>
      </c>
      <c r="AJ143" s="60">
        <f t="shared" si="37"/>
        <v>-6211.306428571429</v>
      </c>
      <c r="AK143" s="61">
        <f t="shared" si="38"/>
        <v>-5211.306428571429</v>
      </c>
      <c r="AL143" s="61">
        <f t="shared" si="39"/>
        <v>-8211.3064285714281</v>
      </c>
      <c r="AM143" s="61">
        <f t="shared" si="40"/>
        <v>-2352.7277085714268</v>
      </c>
      <c r="AN143" s="61">
        <f t="shared" si="41"/>
        <v>14647.272291428573</v>
      </c>
      <c r="AO143" s="61">
        <f t="shared" si="42"/>
        <v>15647.272291428573</v>
      </c>
      <c r="AP143" s="61">
        <f t="shared" si="43"/>
        <v>12647.272291428573</v>
      </c>
    </row>
    <row r="144" spans="1:42" x14ac:dyDescent="0.3">
      <c r="A144" t="s">
        <v>235</v>
      </c>
      <c r="B144" t="s">
        <v>380</v>
      </c>
      <c r="C144" t="s">
        <v>403</v>
      </c>
      <c r="D144">
        <v>1</v>
      </c>
      <c r="E144">
        <v>760</v>
      </c>
      <c r="F144">
        <f t="shared" si="30"/>
        <v>0.97299999999999998</v>
      </c>
      <c r="G144" s="4">
        <f t="shared" si="31"/>
        <v>8873.76</v>
      </c>
      <c r="H144">
        <v>169</v>
      </c>
      <c r="I144">
        <v>0.29039999999999999</v>
      </c>
      <c r="J144">
        <v>100</v>
      </c>
      <c r="K144" s="11">
        <v>195</v>
      </c>
      <c r="L144">
        <v>95</v>
      </c>
      <c r="M144">
        <v>69</v>
      </c>
      <c r="N144">
        <v>0.68105263157894735</v>
      </c>
      <c r="O144" s="11">
        <v>0.29039999999999999</v>
      </c>
      <c r="V144">
        <v>118.75</v>
      </c>
      <c r="W144">
        <v>88.125</v>
      </c>
      <c r="X144">
        <v>-75.025271670457414</v>
      </c>
      <c r="Y144">
        <v>107.87899608289108</v>
      </c>
      <c r="Z144">
        <v>107.87899608289108</v>
      </c>
      <c r="AA144">
        <v>0.16634944069803012</v>
      </c>
      <c r="AB144">
        <v>0.71895105263157899</v>
      </c>
      <c r="AC144">
        <f t="shared" si="32"/>
        <v>28309.296993580876</v>
      </c>
      <c r="AD144" s="11">
        <f t="shared" si="44"/>
        <v>19816.507895506613</v>
      </c>
      <c r="AE144">
        <f t="shared" si="33"/>
        <v>8873.76</v>
      </c>
      <c r="AF144">
        <f t="shared" si="34"/>
        <v>10942.747895506613</v>
      </c>
      <c r="AH144" s="60">
        <f t="shared" si="35"/>
        <v>1874.4081015037598</v>
      </c>
      <c r="AI144" s="60">
        <f t="shared" si="36"/>
        <v>-23074.408101503759</v>
      </c>
      <c r="AJ144" s="60">
        <f t="shared" si="37"/>
        <v>-6074.40810150376</v>
      </c>
      <c r="AK144" s="61">
        <f t="shared" si="38"/>
        <v>-5074.40810150376</v>
      </c>
      <c r="AL144" s="61">
        <f t="shared" si="39"/>
        <v>-8074.40810150376</v>
      </c>
      <c r="AM144" s="61">
        <f t="shared" si="40"/>
        <v>-12131.660205997146</v>
      </c>
      <c r="AN144" s="61">
        <f t="shared" si="41"/>
        <v>4868.3397940028526</v>
      </c>
      <c r="AO144" s="61">
        <f t="shared" si="42"/>
        <v>5868.3397940028526</v>
      </c>
      <c r="AP144" s="61">
        <f t="shared" si="43"/>
        <v>2868.3397940028526</v>
      </c>
    </row>
    <row r="145" spans="1:42" x14ac:dyDescent="0.3">
      <c r="A145" t="s">
        <v>236</v>
      </c>
      <c r="B145" t="s">
        <v>380</v>
      </c>
      <c r="C145" t="s">
        <v>403</v>
      </c>
      <c r="D145">
        <v>2</v>
      </c>
      <c r="E145">
        <v>965</v>
      </c>
      <c r="F145">
        <f t="shared" si="30"/>
        <v>0.97299999999999998</v>
      </c>
      <c r="G145" s="4">
        <f t="shared" si="31"/>
        <v>11267.34</v>
      </c>
      <c r="H145">
        <v>189</v>
      </c>
      <c r="I145">
        <v>0.53969999999999996</v>
      </c>
      <c r="J145">
        <v>135</v>
      </c>
      <c r="K145" s="11">
        <v>284</v>
      </c>
      <c r="L145">
        <v>149</v>
      </c>
      <c r="M145">
        <v>54</v>
      </c>
      <c r="N145">
        <v>0.38993288590604025</v>
      </c>
      <c r="O145" s="11">
        <v>0.53969999999999996</v>
      </c>
      <c r="V145">
        <v>186.25</v>
      </c>
      <c r="W145">
        <v>116.375</v>
      </c>
      <c r="X145">
        <v>-117.67121556734901</v>
      </c>
      <c r="Y145">
        <v>158.27863596158707</v>
      </c>
      <c r="Z145">
        <v>158.27863596158707</v>
      </c>
      <c r="AA145">
        <v>0.22498596489442724</v>
      </c>
      <c r="AB145">
        <v>0.67254610738255027</v>
      </c>
      <c r="AC145">
        <f t="shared" si="32"/>
        <v>38854.133381691572</v>
      </c>
      <c r="AD145" s="11">
        <f t="shared" si="44"/>
        <v>27197.8933671841</v>
      </c>
      <c r="AE145">
        <f t="shared" si="33"/>
        <v>11267.34</v>
      </c>
      <c r="AF145">
        <f t="shared" si="34"/>
        <v>15930.5533671841</v>
      </c>
      <c r="AH145" s="60">
        <f t="shared" si="35"/>
        <v>1753.4237799616492</v>
      </c>
      <c r="AI145" s="60">
        <f t="shared" si="36"/>
        <v>-22953.423779961649</v>
      </c>
      <c r="AJ145" s="60">
        <f t="shared" si="37"/>
        <v>-5953.4237799616494</v>
      </c>
      <c r="AK145" s="61">
        <f t="shared" si="38"/>
        <v>-4953.4237799616494</v>
      </c>
      <c r="AL145" s="61">
        <f t="shared" si="39"/>
        <v>-7953.4237799616494</v>
      </c>
      <c r="AM145" s="61">
        <f t="shared" si="40"/>
        <v>-7022.8704127775491</v>
      </c>
      <c r="AN145" s="61">
        <f t="shared" si="41"/>
        <v>9977.1295872224509</v>
      </c>
      <c r="AO145" s="61">
        <f t="shared" si="42"/>
        <v>10977.129587222451</v>
      </c>
      <c r="AP145" s="61">
        <f t="shared" si="43"/>
        <v>7977.1295872224509</v>
      </c>
    </row>
    <row r="146" spans="1:42" x14ac:dyDescent="0.3">
      <c r="A146" t="s">
        <v>237</v>
      </c>
      <c r="B146" t="s">
        <v>380</v>
      </c>
      <c r="C146" t="s">
        <v>404</v>
      </c>
      <c r="D146">
        <v>1</v>
      </c>
      <c r="E146">
        <v>1185</v>
      </c>
      <c r="F146">
        <f t="shared" si="30"/>
        <v>0.97299999999999998</v>
      </c>
      <c r="G146" s="4">
        <f t="shared" si="31"/>
        <v>13836.06</v>
      </c>
      <c r="H146">
        <v>289</v>
      </c>
      <c r="I146">
        <v>0.27950000000000003</v>
      </c>
      <c r="J146">
        <v>157</v>
      </c>
      <c r="K146" s="11">
        <v>320</v>
      </c>
      <c r="L146">
        <v>163</v>
      </c>
      <c r="M146">
        <v>132</v>
      </c>
      <c r="N146">
        <v>0.74785276073619633</v>
      </c>
      <c r="O146" s="11">
        <v>0.27950000000000003</v>
      </c>
      <c r="V146">
        <v>203.75</v>
      </c>
      <c r="W146">
        <v>136.625</v>
      </c>
      <c r="X146">
        <v>-128.72757139246903</v>
      </c>
      <c r="Y146">
        <v>177.80817222643415</v>
      </c>
      <c r="Z146">
        <v>177.80817222643415</v>
      </c>
      <c r="AA146">
        <v>0.20212599865734554</v>
      </c>
      <c r="AB146">
        <v>0.69063748466257679</v>
      </c>
      <c r="AC146">
        <f t="shared" si="32"/>
        <v>44822.360918903876</v>
      </c>
      <c r="AD146" s="11">
        <f t="shared" si="44"/>
        <v>31375.652643232712</v>
      </c>
      <c r="AE146">
        <f t="shared" si="33"/>
        <v>13836.06</v>
      </c>
      <c r="AF146">
        <f t="shared" si="34"/>
        <v>17539.592643232711</v>
      </c>
      <c r="AH146" s="60">
        <f t="shared" si="35"/>
        <v>1800.5905850131467</v>
      </c>
      <c r="AI146" s="60">
        <f t="shared" si="36"/>
        <v>-23000.590585013146</v>
      </c>
      <c r="AJ146" s="60">
        <f t="shared" si="37"/>
        <v>-6000.5905850131467</v>
      </c>
      <c r="AK146" s="61">
        <f t="shared" si="38"/>
        <v>-5000.5905850131467</v>
      </c>
      <c r="AL146" s="61">
        <f t="shared" si="39"/>
        <v>-8000.5905850131467</v>
      </c>
      <c r="AM146" s="61">
        <f t="shared" si="40"/>
        <v>-5460.9979417804352</v>
      </c>
      <c r="AN146" s="61">
        <f t="shared" si="41"/>
        <v>11539.002058219565</v>
      </c>
      <c r="AO146" s="61">
        <f t="shared" si="42"/>
        <v>12539.002058219565</v>
      </c>
      <c r="AP146" s="61">
        <f t="shared" si="43"/>
        <v>9539.0020582195648</v>
      </c>
    </row>
    <row r="147" spans="1:42" x14ac:dyDescent="0.3">
      <c r="A147" t="s">
        <v>238</v>
      </c>
      <c r="B147" t="s">
        <v>380</v>
      </c>
      <c r="C147" t="s">
        <v>404</v>
      </c>
      <c r="D147">
        <v>2</v>
      </c>
      <c r="E147">
        <v>1340</v>
      </c>
      <c r="F147">
        <f t="shared" si="30"/>
        <v>0.97299999999999998</v>
      </c>
      <c r="G147" s="4">
        <f t="shared" si="31"/>
        <v>15645.84</v>
      </c>
      <c r="H147">
        <v>278</v>
      </c>
      <c r="I147">
        <v>0.38900000000000001</v>
      </c>
      <c r="J147">
        <v>135</v>
      </c>
      <c r="K147" s="11">
        <v>347</v>
      </c>
      <c r="L147">
        <v>212</v>
      </c>
      <c r="M147">
        <v>143</v>
      </c>
      <c r="N147">
        <v>0.63962264150943393</v>
      </c>
      <c r="O147" s="11">
        <v>0.38900000000000001</v>
      </c>
      <c r="V147">
        <v>265</v>
      </c>
      <c r="W147">
        <v>108.5</v>
      </c>
      <c r="X147">
        <v>-167.42481678038919</v>
      </c>
      <c r="Y147">
        <v>196.66154915339905</v>
      </c>
      <c r="Z147">
        <v>196.66154915339905</v>
      </c>
      <c r="AA147">
        <v>0.33268509114490208</v>
      </c>
      <c r="AB147">
        <v>0.58731301886792453</v>
      </c>
      <c r="AC147">
        <f t="shared" si="32"/>
        <v>42158.189166911812</v>
      </c>
      <c r="AD147" s="11">
        <f t="shared" si="44"/>
        <v>29510.732416838266</v>
      </c>
      <c r="AE147">
        <f t="shared" si="33"/>
        <v>15645.84</v>
      </c>
      <c r="AF147">
        <f t="shared" si="34"/>
        <v>13864.892416838265</v>
      </c>
      <c r="AH147" s="60">
        <f t="shared" si="35"/>
        <v>1531.2089420485177</v>
      </c>
      <c r="AI147" s="60">
        <f t="shared" si="36"/>
        <v>-22731.208942048517</v>
      </c>
      <c r="AJ147" s="60">
        <f t="shared" si="37"/>
        <v>-5731.2089420485172</v>
      </c>
      <c r="AK147" s="61">
        <f t="shared" si="38"/>
        <v>-4731.2089420485172</v>
      </c>
      <c r="AL147" s="61">
        <f t="shared" si="39"/>
        <v>-7731.2089420485172</v>
      </c>
      <c r="AM147" s="61">
        <f t="shared" si="40"/>
        <v>-8866.3165252102517</v>
      </c>
      <c r="AN147" s="61">
        <f t="shared" si="41"/>
        <v>8133.6834747897483</v>
      </c>
      <c r="AO147" s="61">
        <f t="shared" si="42"/>
        <v>9133.6834747897483</v>
      </c>
      <c r="AP147" s="61">
        <f t="shared" si="43"/>
        <v>6133.6834747897483</v>
      </c>
    </row>
    <row r="148" spans="1:42" x14ac:dyDescent="0.3">
      <c r="A148" t="s">
        <v>239</v>
      </c>
      <c r="B148" t="s">
        <v>381</v>
      </c>
      <c r="C148" t="s">
        <v>403</v>
      </c>
      <c r="D148">
        <v>1</v>
      </c>
      <c r="E148">
        <v>1150</v>
      </c>
      <c r="F148">
        <f t="shared" si="30"/>
        <v>0.97299999999999998</v>
      </c>
      <c r="G148" s="4">
        <f t="shared" si="31"/>
        <v>13427.4</v>
      </c>
      <c r="H148">
        <v>183</v>
      </c>
      <c r="I148">
        <v>0.57530000000000003</v>
      </c>
      <c r="J148">
        <v>80</v>
      </c>
      <c r="K148" s="11">
        <v>267</v>
      </c>
      <c r="L148">
        <v>187</v>
      </c>
      <c r="M148">
        <v>103</v>
      </c>
      <c r="N148">
        <v>0.54064171122994653</v>
      </c>
      <c r="O148" s="11">
        <v>0.57530000000000003</v>
      </c>
      <c r="V148">
        <v>233.75</v>
      </c>
      <c r="W148">
        <v>56.625</v>
      </c>
      <c r="X148">
        <v>-147.68132423553197</v>
      </c>
      <c r="Y148">
        <v>153.93023439474348</v>
      </c>
      <c r="Z148">
        <v>153.93023439474348</v>
      </c>
      <c r="AA148">
        <v>0.41627907762457106</v>
      </c>
      <c r="AB148">
        <v>0.52115673796791451</v>
      </c>
      <c r="AC148">
        <f t="shared" si="32"/>
        <v>29280.949273607363</v>
      </c>
      <c r="AD148" s="11">
        <f t="shared" si="44"/>
        <v>20496.664491525153</v>
      </c>
      <c r="AE148">
        <f t="shared" si="33"/>
        <v>13427.4</v>
      </c>
      <c r="AF148">
        <f t="shared" si="34"/>
        <v>7069.2644915251531</v>
      </c>
      <c r="AH148" s="60">
        <f t="shared" si="35"/>
        <v>1358.73006684492</v>
      </c>
      <c r="AI148" s="60">
        <f t="shared" si="36"/>
        <v>-22558.730066844921</v>
      </c>
      <c r="AJ148" s="60">
        <f t="shared" si="37"/>
        <v>-5558.7300668449197</v>
      </c>
      <c r="AK148" s="61">
        <f t="shared" si="38"/>
        <v>-4558.7300668449197</v>
      </c>
      <c r="AL148" s="61">
        <f t="shared" si="39"/>
        <v>-7558.7300668449197</v>
      </c>
      <c r="AM148" s="61">
        <f t="shared" si="40"/>
        <v>-15489.465575319768</v>
      </c>
      <c r="AN148" s="61">
        <f t="shared" si="41"/>
        <v>1510.5344246802333</v>
      </c>
      <c r="AO148" s="61">
        <f t="shared" si="42"/>
        <v>2510.5344246802333</v>
      </c>
      <c r="AP148" s="61">
        <f t="shared" si="43"/>
        <v>-489.46557531976669</v>
      </c>
    </row>
    <row r="149" spans="1:42" x14ac:dyDescent="0.3">
      <c r="A149" t="s">
        <v>240</v>
      </c>
      <c r="B149" t="s">
        <v>381</v>
      </c>
      <c r="C149" t="s">
        <v>403</v>
      </c>
      <c r="D149">
        <v>2</v>
      </c>
      <c r="E149">
        <v>2000</v>
      </c>
      <c r="F149">
        <f t="shared" si="30"/>
        <v>0.97299999999999998</v>
      </c>
      <c r="G149" s="4">
        <f t="shared" si="31"/>
        <v>23352</v>
      </c>
      <c r="H149">
        <v>237</v>
      </c>
      <c r="I149">
        <v>0.31230000000000002</v>
      </c>
      <c r="J149">
        <v>160</v>
      </c>
      <c r="K149" s="11">
        <v>323</v>
      </c>
      <c r="L149">
        <v>163</v>
      </c>
      <c r="M149">
        <v>77</v>
      </c>
      <c r="N149">
        <v>0.47791411042944787</v>
      </c>
      <c r="O149" s="11">
        <v>0.31230000000000002</v>
      </c>
      <c r="V149">
        <v>203.75</v>
      </c>
      <c r="W149">
        <v>139.625</v>
      </c>
      <c r="X149">
        <v>-128.72757139246903</v>
      </c>
      <c r="Y149">
        <v>179.30817222643412</v>
      </c>
      <c r="Z149">
        <v>179.30817222643412</v>
      </c>
      <c r="AA149">
        <v>0.19476403546716134</v>
      </c>
      <c r="AB149">
        <v>0.69646374233128849</v>
      </c>
      <c r="AC149">
        <f t="shared" si="32"/>
        <v>45581.798840683012</v>
      </c>
      <c r="AD149" s="11">
        <f t="shared" si="44"/>
        <v>31907.259188478107</v>
      </c>
      <c r="AE149">
        <f t="shared" si="33"/>
        <v>23352</v>
      </c>
      <c r="AF149">
        <f t="shared" si="34"/>
        <v>8555.2591884781068</v>
      </c>
      <c r="AH149" s="60">
        <f t="shared" si="35"/>
        <v>1815.7804710780024</v>
      </c>
      <c r="AI149" s="60">
        <f t="shared" si="36"/>
        <v>-23015.780471078004</v>
      </c>
      <c r="AJ149" s="60">
        <f t="shared" si="37"/>
        <v>-6015.7804710780019</v>
      </c>
      <c r="AK149" s="61">
        <f t="shared" si="38"/>
        <v>-5015.7804710780019</v>
      </c>
      <c r="AL149" s="61">
        <f t="shared" si="39"/>
        <v>-8015.7804710780019</v>
      </c>
      <c r="AM149" s="61">
        <f t="shared" si="40"/>
        <v>-14460.521282599897</v>
      </c>
      <c r="AN149" s="61">
        <f t="shared" si="41"/>
        <v>2539.4787174001049</v>
      </c>
      <c r="AO149" s="61">
        <f t="shared" si="42"/>
        <v>3539.4787174001049</v>
      </c>
      <c r="AP149" s="61">
        <f t="shared" si="43"/>
        <v>539.47871740010487</v>
      </c>
    </row>
    <row r="150" spans="1:42" x14ac:dyDescent="0.3">
      <c r="A150" t="s">
        <v>241</v>
      </c>
      <c r="B150" t="s">
        <v>381</v>
      </c>
      <c r="C150" t="s">
        <v>404</v>
      </c>
      <c r="D150">
        <v>1</v>
      </c>
      <c r="E150">
        <v>1600</v>
      </c>
      <c r="F150">
        <f t="shared" si="30"/>
        <v>0.97299999999999998</v>
      </c>
      <c r="G150" s="4">
        <f t="shared" si="31"/>
        <v>18681.599999999999</v>
      </c>
      <c r="H150">
        <v>297</v>
      </c>
      <c r="I150">
        <v>0.4521</v>
      </c>
      <c r="J150">
        <v>225</v>
      </c>
      <c r="K150" s="11">
        <v>406</v>
      </c>
      <c r="L150">
        <v>181</v>
      </c>
      <c r="M150">
        <v>72</v>
      </c>
      <c r="N150">
        <v>0.41823204419889504</v>
      </c>
      <c r="O150" s="11">
        <v>0.4521</v>
      </c>
      <c r="V150">
        <v>226.25</v>
      </c>
      <c r="W150">
        <v>202.375</v>
      </c>
      <c r="X150">
        <v>-142.94288602476624</v>
      </c>
      <c r="Y150">
        <v>222.77471885266615</v>
      </c>
      <c r="Z150">
        <v>225</v>
      </c>
      <c r="AA150">
        <v>0.1</v>
      </c>
      <c r="AB150">
        <v>0.77146000000000003</v>
      </c>
      <c r="AC150">
        <f t="shared" si="32"/>
        <v>63356.152500000004</v>
      </c>
      <c r="AD150" s="11">
        <f t="shared" si="44"/>
        <v>44349.306750000003</v>
      </c>
      <c r="AE150">
        <f t="shared" si="33"/>
        <v>18681.599999999999</v>
      </c>
      <c r="AF150">
        <f t="shared" si="34"/>
        <v>25667.706750000005</v>
      </c>
      <c r="AH150" s="60">
        <f t="shared" si="35"/>
        <v>2011.3064285714288</v>
      </c>
      <c r="AI150" s="60">
        <f t="shared" si="36"/>
        <v>-23211.306428571428</v>
      </c>
      <c r="AJ150" s="60">
        <f t="shared" si="37"/>
        <v>-6211.306428571429</v>
      </c>
      <c r="AK150" s="61">
        <f t="shared" si="38"/>
        <v>-5211.306428571429</v>
      </c>
      <c r="AL150" s="61">
        <f t="shared" si="39"/>
        <v>-8211.3064285714281</v>
      </c>
      <c r="AM150" s="61">
        <f t="shared" si="40"/>
        <v>2456.4003214285767</v>
      </c>
      <c r="AN150" s="61">
        <f t="shared" si="41"/>
        <v>19456.400321428577</v>
      </c>
      <c r="AO150" s="61">
        <f t="shared" si="42"/>
        <v>20456.400321428577</v>
      </c>
      <c r="AP150" s="61">
        <f t="shared" si="43"/>
        <v>17456.400321428577</v>
      </c>
    </row>
    <row r="151" spans="1:42" x14ac:dyDescent="0.3">
      <c r="A151" t="s">
        <v>242</v>
      </c>
      <c r="B151" t="s">
        <v>381</v>
      </c>
      <c r="C151" t="s">
        <v>404</v>
      </c>
      <c r="D151">
        <v>2</v>
      </c>
      <c r="E151">
        <v>2150</v>
      </c>
      <c r="F151">
        <f t="shared" si="30"/>
        <v>0.97299999999999998</v>
      </c>
      <c r="G151" s="4">
        <f t="shared" si="31"/>
        <v>25103.399999999998</v>
      </c>
      <c r="H151">
        <v>360</v>
      </c>
      <c r="I151">
        <v>0.53149999999999997</v>
      </c>
      <c r="J151">
        <v>170</v>
      </c>
      <c r="K151" s="11">
        <v>447</v>
      </c>
      <c r="L151">
        <v>277</v>
      </c>
      <c r="M151">
        <v>190</v>
      </c>
      <c r="N151">
        <v>0.64873646209386282</v>
      </c>
      <c r="O151" s="11">
        <v>0.53149999999999997</v>
      </c>
      <c r="V151">
        <v>346.25</v>
      </c>
      <c r="W151">
        <v>135.375</v>
      </c>
      <c r="X151">
        <v>-218.75789739701796</v>
      </c>
      <c r="Y151">
        <v>253.76296752590346</v>
      </c>
      <c r="Z151">
        <v>253.76296752590346</v>
      </c>
      <c r="AA151">
        <v>0.34191470765603887</v>
      </c>
      <c r="AB151">
        <v>0.58000870036101082</v>
      </c>
      <c r="AC151">
        <f t="shared" si="32"/>
        <v>53722.426082975217</v>
      </c>
      <c r="AD151" s="11">
        <f t="shared" si="44"/>
        <v>37605.698258082652</v>
      </c>
      <c r="AE151">
        <f t="shared" si="33"/>
        <v>25103.399999999998</v>
      </c>
      <c r="AF151">
        <f t="shared" si="34"/>
        <v>12502.298258082654</v>
      </c>
      <c r="AH151" s="60">
        <f t="shared" si="35"/>
        <v>1512.1655402269212</v>
      </c>
      <c r="AI151" s="60">
        <f t="shared" si="36"/>
        <v>-22712.165540226921</v>
      </c>
      <c r="AJ151" s="60">
        <f t="shared" si="37"/>
        <v>-5712.1655402269207</v>
      </c>
      <c r="AK151" s="61">
        <f t="shared" si="38"/>
        <v>-4712.1655402269207</v>
      </c>
      <c r="AL151" s="61">
        <f t="shared" si="39"/>
        <v>-7712.1655402269207</v>
      </c>
      <c r="AM151" s="61">
        <f t="shared" si="40"/>
        <v>-10209.867282144267</v>
      </c>
      <c r="AN151" s="61">
        <f t="shared" si="41"/>
        <v>6790.1327178557331</v>
      </c>
      <c r="AO151" s="61">
        <f t="shared" si="42"/>
        <v>7790.1327178557331</v>
      </c>
      <c r="AP151" s="61">
        <f t="shared" si="43"/>
        <v>4790.1327178557331</v>
      </c>
    </row>
    <row r="152" spans="1:42" x14ac:dyDescent="0.3">
      <c r="A152" t="s">
        <v>243</v>
      </c>
      <c r="B152" t="s">
        <v>341</v>
      </c>
      <c r="C152" t="s">
        <v>404</v>
      </c>
      <c r="D152">
        <v>2</v>
      </c>
      <c r="E152">
        <v>2000</v>
      </c>
      <c r="F152">
        <f t="shared" si="30"/>
        <v>0.97299999999999998</v>
      </c>
      <c r="G152" s="4">
        <f t="shared" si="31"/>
        <v>23352</v>
      </c>
      <c r="H152">
        <v>199</v>
      </c>
      <c r="I152">
        <v>0.31230000000000002</v>
      </c>
      <c r="J152">
        <v>97</v>
      </c>
      <c r="K152" s="11">
        <v>240</v>
      </c>
      <c r="L152">
        <v>143</v>
      </c>
      <c r="M152">
        <v>102</v>
      </c>
      <c r="N152">
        <v>0.67062937062937067</v>
      </c>
      <c r="O152" s="11">
        <v>0.31230000000000002</v>
      </c>
      <c r="V152">
        <v>178.75</v>
      </c>
      <c r="W152">
        <v>79.125</v>
      </c>
      <c r="X152">
        <v>-112.93277735658327</v>
      </c>
      <c r="Y152">
        <v>135.62312041950975</v>
      </c>
      <c r="Z152">
        <v>135.62312041950975</v>
      </c>
      <c r="AA152">
        <v>0.31607340094830627</v>
      </c>
      <c r="AB152">
        <v>0.60045951048951052</v>
      </c>
      <c r="AC152">
        <f t="shared" si="32"/>
        <v>29724.210261827946</v>
      </c>
      <c r="AD152" s="11">
        <f t="shared" si="44"/>
        <v>20806.947183279561</v>
      </c>
      <c r="AE152">
        <f t="shared" si="33"/>
        <v>23352</v>
      </c>
      <c r="AF152">
        <f t="shared" si="34"/>
        <v>-2545.0528167204393</v>
      </c>
      <c r="AH152" s="60">
        <f t="shared" si="35"/>
        <v>1565.483723776224</v>
      </c>
      <c r="AI152" s="60">
        <f t="shared" si="36"/>
        <v>-22765.483723776226</v>
      </c>
      <c r="AJ152" s="60">
        <f t="shared" si="37"/>
        <v>-5765.483723776224</v>
      </c>
      <c r="AK152" s="61">
        <f t="shared" si="38"/>
        <v>-4765.483723776224</v>
      </c>
      <c r="AL152" s="61">
        <f t="shared" si="39"/>
        <v>-7765.483723776224</v>
      </c>
      <c r="AM152" s="61">
        <f t="shared" si="40"/>
        <v>-25310.536540496665</v>
      </c>
      <c r="AN152" s="61">
        <f t="shared" si="41"/>
        <v>-8310.5365404966633</v>
      </c>
      <c r="AO152" s="61">
        <f t="shared" si="42"/>
        <v>-7310.5365404966633</v>
      </c>
      <c r="AP152" s="61">
        <f t="shared" si="43"/>
        <v>-10310.536540496663</v>
      </c>
    </row>
    <row r="153" spans="1:42" x14ac:dyDescent="0.3">
      <c r="A153" t="s">
        <v>244</v>
      </c>
      <c r="B153" t="s">
        <v>382</v>
      </c>
      <c r="C153" t="s">
        <v>404</v>
      </c>
      <c r="D153">
        <v>2</v>
      </c>
      <c r="E153">
        <v>2750</v>
      </c>
      <c r="F153">
        <f t="shared" si="30"/>
        <v>0.97299999999999998</v>
      </c>
      <c r="G153" s="4">
        <f t="shared" si="31"/>
        <v>32109</v>
      </c>
      <c r="H153">
        <v>538</v>
      </c>
      <c r="I153">
        <v>0.6</v>
      </c>
      <c r="J153">
        <v>188</v>
      </c>
      <c r="K153" s="11">
        <v>810</v>
      </c>
      <c r="L153">
        <v>622</v>
      </c>
      <c r="M153">
        <v>350</v>
      </c>
      <c r="N153">
        <v>0.5501607717041801</v>
      </c>
      <c r="O153" s="11">
        <v>0.6</v>
      </c>
      <c r="V153">
        <v>777.5</v>
      </c>
      <c r="W153">
        <v>110.25</v>
      </c>
      <c r="X153">
        <v>-491.21809451604753</v>
      </c>
      <c r="Y153">
        <v>472.95511119535001</v>
      </c>
      <c r="Z153">
        <v>472.95511119535001</v>
      </c>
      <c r="AA153">
        <v>0.46650175073356914</v>
      </c>
      <c r="AB153">
        <v>0.48141051446945343</v>
      </c>
      <c r="AC153">
        <f t="shared" si="32"/>
        <v>83105.23064155152</v>
      </c>
      <c r="AD153" s="11">
        <f t="shared" si="44"/>
        <v>58173.661449086059</v>
      </c>
      <c r="AE153">
        <f t="shared" si="33"/>
        <v>32109</v>
      </c>
      <c r="AF153">
        <f t="shared" si="34"/>
        <v>26064.661449086059</v>
      </c>
      <c r="AH153" s="60">
        <f t="shared" si="35"/>
        <v>1255.1059841525037</v>
      </c>
      <c r="AI153" s="60">
        <f t="shared" si="36"/>
        <v>-22455.105984152502</v>
      </c>
      <c r="AJ153" s="60">
        <f t="shared" si="37"/>
        <v>-5455.1059841525039</v>
      </c>
      <c r="AK153" s="61">
        <f t="shared" si="38"/>
        <v>-4455.1059841525039</v>
      </c>
      <c r="AL153" s="61">
        <f t="shared" si="39"/>
        <v>-7455.1059841525039</v>
      </c>
      <c r="AM153" s="61">
        <f t="shared" si="40"/>
        <v>3609.5554649335572</v>
      </c>
      <c r="AN153" s="61">
        <f t="shared" si="41"/>
        <v>20609.555464933554</v>
      </c>
      <c r="AO153" s="61">
        <f t="shared" si="42"/>
        <v>21609.555464933554</v>
      </c>
      <c r="AP153" s="61">
        <f t="shared" si="43"/>
        <v>18609.555464933554</v>
      </c>
    </row>
    <row r="154" spans="1:42" x14ac:dyDescent="0.3">
      <c r="A154" t="s">
        <v>245</v>
      </c>
      <c r="B154" t="s">
        <v>382</v>
      </c>
      <c r="C154" t="s">
        <v>403</v>
      </c>
      <c r="D154">
        <v>1</v>
      </c>
      <c r="E154">
        <v>1800</v>
      </c>
      <c r="F154">
        <f t="shared" si="30"/>
        <v>0.97299999999999998</v>
      </c>
      <c r="G154" s="4">
        <f t="shared" si="31"/>
        <v>21016.799999999999</v>
      </c>
      <c r="H154">
        <v>288</v>
      </c>
      <c r="I154">
        <v>0.2329</v>
      </c>
      <c r="J154">
        <v>89</v>
      </c>
      <c r="K154" s="11">
        <v>390</v>
      </c>
      <c r="L154">
        <v>301</v>
      </c>
      <c r="M154">
        <v>199</v>
      </c>
      <c r="N154">
        <v>0.62890365448504992</v>
      </c>
      <c r="O154" s="11">
        <v>0.2329</v>
      </c>
      <c r="V154">
        <v>376.25</v>
      </c>
      <c r="W154">
        <v>51.375</v>
      </c>
      <c r="X154">
        <v>-237.71165024008087</v>
      </c>
      <c r="Y154">
        <v>227.88502969421279</v>
      </c>
      <c r="Z154">
        <v>227.88502969421279</v>
      </c>
      <c r="AA154">
        <v>0.46912964702780807</v>
      </c>
      <c r="AB154">
        <v>0.47933079734219269</v>
      </c>
      <c r="AC154">
        <f t="shared" si="32"/>
        <v>39869.794239771836</v>
      </c>
      <c r="AD154" s="11">
        <f t="shared" si="44"/>
        <v>27908.855967840285</v>
      </c>
      <c r="AE154">
        <f t="shared" si="33"/>
        <v>21016.799999999999</v>
      </c>
      <c r="AF154">
        <f t="shared" si="34"/>
        <v>6892.055967840286</v>
      </c>
      <c r="AH154" s="60">
        <f t="shared" si="35"/>
        <v>1249.6838644992883</v>
      </c>
      <c r="AI154" s="60">
        <f t="shared" si="36"/>
        <v>-22449.683864499289</v>
      </c>
      <c r="AJ154" s="60">
        <f t="shared" si="37"/>
        <v>-5449.6838644992886</v>
      </c>
      <c r="AK154" s="61">
        <f t="shared" si="38"/>
        <v>-4449.6838644992886</v>
      </c>
      <c r="AL154" s="61">
        <f t="shared" si="39"/>
        <v>-7449.6838644992886</v>
      </c>
      <c r="AM154" s="61">
        <f t="shared" si="40"/>
        <v>-15557.627896659003</v>
      </c>
      <c r="AN154" s="61">
        <f t="shared" si="41"/>
        <v>1442.3721033409975</v>
      </c>
      <c r="AO154" s="61">
        <f t="shared" si="42"/>
        <v>2442.3721033409975</v>
      </c>
      <c r="AP154" s="61">
        <f t="shared" si="43"/>
        <v>-557.62789665900254</v>
      </c>
    </row>
    <row r="155" spans="1:42" x14ac:dyDescent="0.3">
      <c r="A155" t="s">
        <v>246</v>
      </c>
      <c r="B155" t="s">
        <v>383</v>
      </c>
      <c r="C155" t="s">
        <v>403</v>
      </c>
      <c r="D155">
        <v>2</v>
      </c>
      <c r="E155">
        <v>3000</v>
      </c>
      <c r="F155">
        <f t="shared" si="30"/>
        <v>0.97299999999999998</v>
      </c>
      <c r="G155" s="4">
        <f t="shared" si="31"/>
        <v>35028</v>
      </c>
      <c r="H155">
        <v>415</v>
      </c>
      <c r="I155">
        <v>0.40820000000000001</v>
      </c>
      <c r="J155">
        <v>193</v>
      </c>
      <c r="K155" s="11">
        <v>648</v>
      </c>
      <c r="L155">
        <v>455</v>
      </c>
      <c r="M155">
        <v>222</v>
      </c>
      <c r="N155">
        <v>0.49032967032967034</v>
      </c>
      <c r="O155" s="11">
        <v>0.40820000000000001</v>
      </c>
      <c r="V155">
        <v>568.75</v>
      </c>
      <c r="W155">
        <v>136.125</v>
      </c>
      <c r="X155">
        <v>-359.33156431640134</v>
      </c>
      <c r="Y155">
        <v>373.70992860753103</v>
      </c>
      <c r="Z155">
        <v>373.70992860753103</v>
      </c>
      <c r="AA155">
        <v>0.41773174260664797</v>
      </c>
      <c r="AB155">
        <v>0.52000709890109875</v>
      </c>
      <c r="AC155">
        <f t="shared" si="32"/>
        <v>70931.112769094703</v>
      </c>
      <c r="AD155" s="11">
        <f t="shared" si="44"/>
        <v>49651.778938366289</v>
      </c>
      <c r="AE155">
        <f t="shared" si="33"/>
        <v>35028</v>
      </c>
      <c r="AF155">
        <f t="shared" si="34"/>
        <v>14623.778938366289</v>
      </c>
      <c r="AH155" s="60">
        <f t="shared" si="35"/>
        <v>1355.732793563579</v>
      </c>
      <c r="AI155" s="60">
        <f t="shared" si="36"/>
        <v>-22555.73279356358</v>
      </c>
      <c r="AJ155" s="60">
        <f t="shared" si="37"/>
        <v>-5555.7327935635785</v>
      </c>
      <c r="AK155" s="61">
        <f t="shared" si="38"/>
        <v>-4555.7327935635785</v>
      </c>
      <c r="AL155" s="61">
        <f t="shared" si="39"/>
        <v>-7555.7327935635785</v>
      </c>
      <c r="AM155" s="61">
        <f t="shared" si="40"/>
        <v>-7931.953855197291</v>
      </c>
      <c r="AN155" s="61">
        <f t="shared" si="41"/>
        <v>9068.0461448027108</v>
      </c>
      <c r="AO155" s="61">
        <f t="shared" si="42"/>
        <v>10068.046144802711</v>
      </c>
      <c r="AP155" s="61">
        <f t="shared" si="43"/>
        <v>7068.0461448027108</v>
      </c>
    </row>
    <row r="156" spans="1:42" x14ac:dyDescent="0.3">
      <c r="A156" t="s">
        <v>247</v>
      </c>
      <c r="B156" t="s">
        <v>383</v>
      </c>
      <c r="C156" t="s">
        <v>404</v>
      </c>
      <c r="D156">
        <v>1</v>
      </c>
      <c r="E156">
        <v>2000</v>
      </c>
      <c r="F156">
        <f t="shared" si="30"/>
        <v>0.97299999999999998</v>
      </c>
      <c r="G156" s="4">
        <f t="shared" si="31"/>
        <v>23352</v>
      </c>
      <c r="H156">
        <v>387</v>
      </c>
      <c r="I156">
        <v>0.32600000000000001</v>
      </c>
      <c r="J156">
        <v>193</v>
      </c>
      <c r="K156" s="11">
        <v>600</v>
      </c>
      <c r="L156">
        <v>407</v>
      </c>
      <c r="M156">
        <v>194</v>
      </c>
      <c r="N156">
        <v>0.48132678132678142</v>
      </c>
      <c r="O156" s="11">
        <v>0.32600000000000001</v>
      </c>
      <c r="V156">
        <v>508.75</v>
      </c>
      <c r="W156">
        <v>142.125</v>
      </c>
      <c r="X156">
        <v>-321.42405863027545</v>
      </c>
      <c r="Y156">
        <v>344.46580427091232</v>
      </c>
      <c r="Z156">
        <v>344.46580427091232</v>
      </c>
      <c r="AA156">
        <v>0.39772148259638784</v>
      </c>
      <c r="AB156">
        <v>0.53584321867321871</v>
      </c>
      <c r="AC156">
        <f t="shared" si="32"/>
        <v>67371.577828435387</v>
      </c>
      <c r="AD156" s="11">
        <f t="shared" si="44"/>
        <v>47160.104479904767</v>
      </c>
      <c r="AE156">
        <f t="shared" si="33"/>
        <v>23352</v>
      </c>
      <c r="AF156">
        <f t="shared" si="34"/>
        <v>23808.104479904767</v>
      </c>
      <c r="AH156" s="60">
        <f t="shared" si="35"/>
        <v>1397.0198201123203</v>
      </c>
      <c r="AI156" s="60">
        <f t="shared" si="36"/>
        <v>-22597.01982011232</v>
      </c>
      <c r="AJ156" s="60">
        <f t="shared" si="37"/>
        <v>-5597.0198201123203</v>
      </c>
      <c r="AK156" s="61">
        <f t="shared" si="38"/>
        <v>-4597.0198201123203</v>
      </c>
      <c r="AL156" s="61">
        <f t="shared" si="39"/>
        <v>-7597.0198201123203</v>
      </c>
      <c r="AM156" s="61">
        <f t="shared" si="40"/>
        <v>1211.0846597924465</v>
      </c>
      <c r="AN156" s="61">
        <f t="shared" si="41"/>
        <v>18211.084659792446</v>
      </c>
      <c r="AO156" s="61">
        <f t="shared" si="42"/>
        <v>19211.084659792446</v>
      </c>
      <c r="AP156" s="61">
        <f t="shared" si="43"/>
        <v>16211.084659792446</v>
      </c>
    </row>
    <row r="157" spans="1:42" x14ac:dyDescent="0.3">
      <c r="A157" t="s">
        <v>248</v>
      </c>
      <c r="B157" t="s">
        <v>383</v>
      </c>
      <c r="C157" t="s">
        <v>404</v>
      </c>
      <c r="D157">
        <v>2</v>
      </c>
      <c r="E157">
        <v>2950</v>
      </c>
      <c r="F157">
        <f t="shared" si="30"/>
        <v>0.97299999999999998</v>
      </c>
      <c r="G157" s="4">
        <f t="shared" si="31"/>
        <v>34444.199999999997</v>
      </c>
      <c r="H157">
        <v>575</v>
      </c>
      <c r="I157">
        <v>0.38900000000000001</v>
      </c>
      <c r="J157">
        <v>192</v>
      </c>
      <c r="K157" s="11">
        <v>829</v>
      </c>
      <c r="L157">
        <v>637</v>
      </c>
      <c r="M157">
        <v>383</v>
      </c>
      <c r="N157">
        <v>0.58100470957613826</v>
      </c>
      <c r="O157" s="11">
        <v>0.38900000000000001</v>
      </c>
      <c r="V157">
        <v>796.25</v>
      </c>
      <c r="W157">
        <v>112.375</v>
      </c>
      <c r="X157">
        <v>-503.06419004296185</v>
      </c>
      <c r="Y157">
        <v>484.09390005054337</v>
      </c>
      <c r="Z157">
        <v>484.09390005054337</v>
      </c>
      <c r="AA157">
        <v>0.46683692314039982</v>
      </c>
      <c r="AB157">
        <v>0.48114525902668759</v>
      </c>
      <c r="AC157">
        <f t="shared" si="32"/>
        <v>85015.612000566209</v>
      </c>
      <c r="AD157" s="11">
        <f t="shared" si="44"/>
        <v>59510.92840039634</v>
      </c>
      <c r="AE157">
        <f t="shared" si="33"/>
        <v>34444.199999999997</v>
      </c>
      <c r="AF157">
        <f t="shared" si="34"/>
        <v>25066.728400396343</v>
      </c>
      <c r="AH157" s="60">
        <f t="shared" si="35"/>
        <v>1254.4144253195784</v>
      </c>
      <c r="AI157" s="60">
        <f t="shared" si="36"/>
        <v>-22454.414425319577</v>
      </c>
      <c r="AJ157" s="60">
        <f t="shared" si="37"/>
        <v>-5454.4144253195782</v>
      </c>
      <c r="AK157" s="61">
        <f t="shared" si="38"/>
        <v>-4454.4144253195782</v>
      </c>
      <c r="AL157" s="61">
        <f t="shared" si="39"/>
        <v>-7454.4144253195782</v>
      </c>
      <c r="AM157" s="61">
        <f t="shared" si="40"/>
        <v>2612.3139750767659</v>
      </c>
      <c r="AN157" s="61">
        <f t="shared" si="41"/>
        <v>19612.313975076766</v>
      </c>
      <c r="AO157" s="61">
        <f t="shared" si="42"/>
        <v>20612.313975076766</v>
      </c>
      <c r="AP157" s="61">
        <f t="shared" si="43"/>
        <v>17612.313975076766</v>
      </c>
    </row>
    <row r="158" spans="1:42" x14ac:dyDescent="0.3">
      <c r="A158" t="s">
        <v>249</v>
      </c>
      <c r="B158" t="s">
        <v>384</v>
      </c>
      <c r="C158" t="s">
        <v>404</v>
      </c>
      <c r="D158">
        <v>2</v>
      </c>
      <c r="E158">
        <v>3000</v>
      </c>
      <c r="F158">
        <f t="shared" si="30"/>
        <v>0.97299999999999998</v>
      </c>
      <c r="G158" s="4">
        <f t="shared" si="31"/>
        <v>35028</v>
      </c>
      <c r="H158">
        <v>620</v>
      </c>
      <c r="I158">
        <v>0.29320000000000002</v>
      </c>
      <c r="J158">
        <v>195</v>
      </c>
      <c r="K158" s="11">
        <v>752</v>
      </c>
      <c r="L158">
        <v>557</v>
      </c>
      <c r="M158">
        <v>425</v>
      </c>
      <c r="N158">
        <v>0.71041292639138243</v>
      </c>
      <c r="O158" s="11">
        <v>0.29320000000000002</v>
      </c>
      <c r="V158">
        <v>696.25</v>
      </c>
      <c r="W158">
        <v>125.375</v>
      </c>
      <c r="X158">
        <v>-439.88501389941877</v>
      </c>
      <c r="Y158">
        <v>436.85369282284563</v>
      </c>
      <c r="Z158">
        <v>436.85369282284563</v>
      </c>
      <c r="AA158">
        <v>0.44736616563424864</v>
      </c>
      <c r="AB158">
        <v>0.49655441651705567</v>
      </c>
      <c r="AC158">
        <f t="shared" si="32"/>
        <v>79176.395148183758</v>
      </c>
      <c r="AD158" s="11">
        <f t="shared" si="44"/>
        <v>55423.476603728624</v>
      </c>
      <c r="AE158">
        <f t="shared" si="33"/>
        <v>35028</v>
      </c>
      <c r="AF158">
        <f t="shared" si="34"/>
        <v>20395.476603728624</v>
      </c>
      <c r="AH158" s="60">
        <f t="shared" si="35"/>
        <v>1294.588300205181</v>
      </c>
      <c r="AI158" s="60">
        <f t="shared" si="36"/>
        <v>-22494.588300205181</v>
      </c>
      <c r="AJ158" s="60">
        <f t="shared" si="37"/>
        <v>-5494.5883002051814</v>
      </c>
      <c r="AK158" s="61">
        <f t="shared" si="38"/>
        <v>-4494.5883002051814</v>
      </c>
      <c r="AL158" s="61">
        <f t="shared" si="39"/>
        <v>-7494.5883002051814</v>
      </c>
      <c r="AM158" s="61">
        <f t="shared" si="40"/>
        <v>-2099.111696476557</v>
      </c>
      <c r="AN158" s="61">
        <f t="shared" si="41"/>
        <v>14900.888303523443</v>
      </c>
      <c r="AO158" s="61">
        <f t="shared" si="42"/>
        <v>15900.888303523443</v>
      </c>
      <c r="AP158" s="61">
        <f t="shared" si="43"/>
        <v>12900.888303523443</v>
      </c>
    </row>
    <row r="159" spans="1:42" x14ac:dyDescent="0.3">
      <c r="A159" t="s">
        <v>250</v>
      </c>
      <c r="B159" t="s">
        <v>384</v>
      </c>
      <c r="C159" t="s">
        <v>403</v>
      </c>
      <c r="D159">
        <v>1</v>
      </c>
      <c r="E159">
        <v>3000</v>
      </c>
      <c r="F159">
        <f t="shared" si="30"/>
        <v>0.97299999999999998</v>
      </c>
      <c r="G159" s="4">
        <f t="shared" si="31"/>
        <v>35028</v>
      </c>
      <c r="H159">
        <v>235</v>
      </c>
      <c r="I159">
        <v>0.6411</v>
      </c>
      <c r="J159">
        <v>80</v>
      </c>
      <c r="K159" s="11">
        <v>469</v>
      </c>
      <c r="L159">
        <v>389</v>
      </c>
      <c r="M159">
        <v>155</v>
      </c>
      <c r="N159">
        <v>0.41876606683804629</v>
      </c>
      <c r="O159" s="11">
        <v>0.6411</v>
      </c>
      <c r="V159">
        <v>486.25</v>
      </c>
      <c r="W159">
        <v>31.375</v>
      </c>
      <c r="X159">
        <v>-307.20874399797827</v>
      </c>
      <c r="Y159">
        <v>276.99925764468031</v>
      </c>
      <c r="Z159">
        <v>276.99925764468031</v>
      </c>
      <c r="AA159">
        <v>0.50513986148006229</v>
      </c>
      <c r="AB159">
        <v>0.45083231362467874</v>
      </c>
      <c r="AC159">
        <f t="shared" si="32"/>
        <v>45581.278911638437</v>
      </c>
      <c r="AD159" s="11">
        <f t="shared" si="44"/>
        <v>31906.895238146903</v>
      </c>
      <c r="AE159">
        <f t="shared" si="33"/>
        <v>35028</v>
      </c>
      <c r="AF159">
        <f t="shared" si="34"/>
        <v>-3121.1047618530974</v>
      </c>
      <c r="AH159" s="60">
        <f t="shared" si="35"/>
        <v>1175.3842462357695</v>
      </c>
      <c r="AI159" s="60">
        <f t="shared" si="36"/>
        <v>-22375.384246235768</v>
      </c>
      <c r="AJ159" s="60">
        <f t="shared" si="37"/>
        <v>-5375.3842462357698</v>
      </c>
      <c r="AK159" s="61">
        <f t="shared" si="38"/>
        <v>-4375.3842462357698</v>
      </c>
      <c r="AL159" s="61">
        <f t="shared" si="39"/>
        <v>-7375.3842462357698</v>
      </c>
      <c r="AM159" s="61">
        <f t="shared" si="40"/>
        <v>-25496.489008088865</v>
      </c>
      <c r="AN159" s="61">
        <f t="shared" si="41"/>
        <v>-8496.4890080888672</v>
      </c>
      <c r="AO159" s="61">
        <f t="shared" si="42"/>
        <v>-7496.4890080888672</v>
      </c>
      <c r="AP159" s="61">
        <f t="shared" si="43"/>
        <v>-10496.489008088867</v>
      </c>
    </row>
    <row r="160" spans="1:42" x14ac:dyDescent="0.3">
      <c r="A160" t="s">
        <v>251</v>
      </c>
      <c r="B160" t="s">
        <v>385</v>
      </c>
      <c r="C160" t="s">
        <v>403</v>
      </c>
      <c r="D160">
        <v>2</v>
      </c>
      <c r="E160">
        <v>3900</v>
      </c>
      <c r="F160">
        <f t="shared" si="30"/>
        <v>0.97299999999999998</v>
      </c>
      <c r="G160" s="4">
        <f t="shared" si="31"/>
        <v>45536.4</v>
      </c>
      <c r="H160">
        <v>284</v>
      </c>
      <c r="I160">
        <v>0.50409999999999999</v>
      </c>
      <c r="J160">
        <v>116</v>
      </c>
      <c r="K160" s="11">
        <v>361</v>
      </c>
      <c r="L160">
        <v>245</v>
      </c>
      <c r="M160">
        <v>168</v>
      </c>
      <c r="N160">
        <v>0.64857142857142858</v>
      </c>
      <c r="O160" s="11">
        <v>0.50409999999999999</v>
      </c>
      <c r="V160">
        <v>306.25</v>
      </c>
      <c r="W160">
        <v>85.375</v>
      </c>
      <c r="X160">
        <v>-193.4862269396007</v>
      </c>
      <c r="Y160">
        <v>207.26688463482438</v>
      </c>
      <c r="Z160">
        <v>207.26688463482438</v>
      </c>
      <c r="AA160">
        <v>0.39801431717493674</v>
      </c>
      <c r="AB160">
        <v>0.53561146938775517</v>
      </c>
      <c r="AC160">
        <f t="shared" si="32"/>
        <v>40520.300031658429</v>
      </c>
      <c r="AD160" s="11">
        <f t="shared" si="44"/>
        <v>28364.2100221609</v>
      </c>
      <c r="AE160">
        <f t="shared" si="33"/>
        <v>45536.4</v>
      </c>
      <c r="AF160">
        <f t="shared" si="34"/>
        <v>-17172.189977839102</v>
      </c>
      <c r="AH160" s="60">
        <f t="shared" si="35"/>
        <v>1396.415616618076</v>
      </c>
      <c r="AI160" s="60">
        <f t="shared" si="36"/>
        <v>-22596.415616618076</v>
      </c>
      <c r="AJ160" s="60">
        <f t="shared" si="37"/>
        <v>-5596.4156166180765</v>
      </c>
      <c r="AK160" s="61">
        <f t="shared" si="38"/>
        <v>-4596.4156166180765</v>
      </c>
      <c r="AL160" s="61">
        <f t="shared" si="39"/>
        <v>-7596.4156166180765</v>
      </c>
      <c r="AM160" s="61">
        <f t="shared" si="40"/>
        <v>-39768.605594457178</v>
      </c>
      <c r="AN160" s="61">
        <f t="shared" si="41"/>
        <v>-22768.605594457178</v>
      </c>
      <c r="AO160" s="61">
        <f t="shared" si="42"/>
        <v>-21768.605594457178</v>
      </c>
      <c r="AP160" s="61">
        <f t="shared" si="43"/>
        <v>-24768.605594457178</v>
      </c>
    </row>
    <row r="161" spans="1:42" x14ac:dyDescent="0.3">
      <c r="A161" t="s">
        <v>252</v>
      </c>
      <c r="B161" t="s">
        <v>385</v>
      </c>
      <c r="C161" t="s">
        <v>404</v>
      </c>
      <c r="D161">
        <v>1</v>
      </c>
      <c r="E161">
        <v>2800</v>
      </c>
      <c r="F161">
        <f t="shared" si="30"/>
        <v>0.97299999999999998</v>
      </c>
      <c r="G161" s="4">
        <f t="shared" si="31"/>
        <v>32692.799999999999</v>
      </c>
      <c r="H161">
        <v>355</v>
      </c>
      <c r="I161">
        <v>0.4027</v>
      </c>
      <c r="J161">
        <v>102</v>
      </c>
      <c r="K161" s="11">
        <v>799</v>
      </c>
      <c r="L161">
        <v>697</v>
      </c>
      <c r="M161">
        <v>253</v>
      </c>
      <c r="N161">
        <v>0.39038737446197991</v>
      </c>
      <c r="O161" s="11">
        <v>0.4027</v>
      </c>
      <c r="V161">
        <v>871.25</v>
      </c>
      <c r="W161">
        <v>14.875</v>
      </c>
      <c r="X161">
        <v>-550.44857215061916</v>
      </c>
      <c r="Y161">
        <v>475.64905547131667</v>
      </c>
      <c r="Z161">
        <v>475.64905547131667</v>
      </c>
      <c r="AA161">
        <v>0.52886548691112389</v>
      </c>
      <c r="AB161">
        <v>0.4320558536585366</v>
      </c>
      <c r="AC161">
        <f t="shared" si="32"/>
        <v>75010.039926790763</v>
      </c>
      <c r="AD161" s="11">
        <f t="shared" si="44"/>
        <v>52507.02794875353</v>
      </c>
      <c r="AE161">
        <f t="shared" si="33"/>
        <v>32692.799999999999</v>
      </c>
      <c r="AF161">
        <f t="shared" si="34"/>
        <v>19814.227948753531</v>
      </c>
      <c r="AH161" s="60">
        <f t="shared" si="35"/>
        <v>1126.4313327526133</v>
      </c>
      <c r="AI161" s="60">
        <f t="shared" si="36"/>
        <v>-22326.431332752614</v>
      </c>
      <c r="AJ161" s="60">
        <f t="shared" si="37"/>
        <v>-5326.4313327526133</v>
      </c>
      <c r="AK161" s="61">
        <f t="shared" si="38"/>
        <v>-4326.4313327526133</v>
      </c>
      <c r="AL161" s="61">
        <f t="shared" si="39"/>
        <v>-7326.4313327526133</v>
      </c>
      <c r="AM161" s="61">
        <f t="shared" si="40"/>
        <v>-2512.2033839990836</v>
      </c>
      <c r="AN161" s="61">
        <f t="shared" si="41"/>
        <v>14487.796616000916</v>
      </c>
      <c r="AO161" s="61">
        <f t="shared" si="42"/>
        <v>15487.796616000916</v>
      </c>
      <c r="AP161" s="61">
        <f t="shared" si="43"/>
        <v>12487.796616000916</v>
      </c>
    </row>
    <row r="162" spans="1:42" x14ac:dyDescent="0.3">
      <c r="A162" t="s">
        <v>253</v>
      </c>
      <c r="B162" t="s">
        <v>385</v>
      </c>
      <c r="C162" t="s">
        <v>404</v>
      </c>
      <c r="D162">
        <v>2</v>
      </c>
      <c r="E162">
        <v>3500</v>
      </c>
      <c r="F162">
        <f t="shared" si="30"/>
        <v>0.97299999999999998</v>
      </c>
      <c r="G162" s="4">
        <f t="shared" si="31"/>
        <v>40866</v>
      </c>
      <c r="H162">
        <v>436</v>
      </c>
      <c r="I162">
        <v>0.50680000000000003</v>
      </c>
      <c r="J162">
        <v>188</v>
      </c>
      <c r="K162" s="11">
        <v>724</v>
      </c>
      <c r="L162">
        <v>536</v>
      </c>
      <c r="M162">
        <v>248</v>
      </c>
      <c r="N162">
        <v>0.47014925373134331</v>
      </c>
      <c r="O162" s="11">
        <v>0.50680000000000003</v>
      </c>
      <c r="V162">
        <v>670</v>
      </c>
      <c r="W162">
        <v>121</v>
      </c>
      <c r="X162">
        <v>-423.30048016173868</v>
      </c>
      <c r="Y162">
        <v>420.55938842557492</v>
      </c>
      <c r="Z162">
        <v>420.55938842557492</v>
      </c>
      <c r="AA162">
        <v>0.44710356481429092</v>
      </c>
      <c r="AB162">
        <v>0.4967622388059702</v>
      </c>
      <c r="AC162">
        <f t="shared" si="32"/>
        <v>76255.078520982745</v>
      </c>
      <c r="AD162" s="11">
        <f t="shared" si="44"/>
        <v>53378.554964687915</v>
      </c>
      <c r="AE162">
        <f t="shared" si="33"/>
        <v>40866</v>
      </c>
      <c r="AF162">
        <f t="shared" si="34"/>
        <v>12512.554964687915</v>
      </c>
      <c r="AH162" s="60">
        <f t="shared" si="35"/>
        <v>1295.1301226012795</v>
      </c>
      <c r="AI162" s="60">
        <f t="shared" si="36"/>
        <v>-22495.13012260128</v>
      </c>
      <c r="AJ162" s="60">
        <f t="shared" si="37"/>
        <v>-5495.1301226012793</v>
      </c>
      <c r="AK162" s="61">
        <f t="shared" si="38"/>
        <v>-4495.1301226012793</v>
      </c>
      <c r="AL162" s="61">
        <f t="shared" si="39"/>
        <v>-7495.1301226012793</v>
      </c>
      <c r="AM162" s="61">
        <f t="shared" si="40"/>
        <v>-9982.5751579133648</v>
      </c>
      <c r="AN162" s="61">
        <f t="shared" si="41"/>
        <v>7017.4248420866361</v>
      </c>
      <c r="AO162" s="61">
        <f t="shared" si="42"/>
        <v>8017.4248420866361</v>
      </c>
      <c r="AP162" s="61">
        <f t="shared" si="43"/>
        <v>5017.4248420866361</v>
      </c>
    </row>
    <row r="163" spans="1:42" x14ac:dyDescent="0.3">
      <c r="A163" t="s">
        <v>254</v>
      </c>
      <c r="B163" t="s">
        <v>383</v>
      </c>
      <c r="C163" t="s">
        <v>403</v>
      </c>
      <c r="D163">
        <v>1</v>
      </c>
      <c r="E163">
        <v>1700</v>
      </c>
      <c r="F163">
        <f t="shared" si="30"/>
        <v>0.97299999999999998</v>
      </c>
      <c r="G163" s="4">
        <f t="shared" si="31"/>
        <v>19849.2</v>
      </c>
      <c r="H163">
        <v>228</v>
      </c>
      <c r="I163">
        <v>0.52049999999999996</v>
      </c>
      <c r="J163">
        <v>98</v>
      </c>
      <c r="K163" s="11">
        <v>432</v>
      </c>
      <c r="L163">
        <v>334</v>
      </c>
      <c r="M163">
        <v>130</v>
      </c>
      <c r="N163">
        <v>0.41137724550898203</v>
      </c>
      <c r="O163" s="11">
        <v>0.52049999999999996</v>
      </c>
      <c r="V163">
        <v>417.5</v>
      </c>
      <c r="W163">
        <v>56.25</v>
      </c>
      <c r="X163">
        <v>-263.77306039929238</v>
      </c>
      <c r="Y163">
        <v>252.49036517563809</v>
      </c>
      <c r="Z163">
        <v>252.49036517563809</v>
      </c>
      <c r="AA163">
        <v>0.4700368028158996</v>
      </c>
      <c r="AB163">
        <v>0.47861287425149707</v>
      </c>
      <c r="AC163">
        <f t="shared" si="32"/>
        <v>44108.475880095619</v>
      </c>
      <c r="AD163" s="11">
        <f t="shared" si="44"/>
        <v>30875.933116066932</v>
      </c>
      <c r="AE163">
        <f t="shared" si="33"/>
        <v>19849.2</v>
      </c>
      <c r="AF163">
        <f t="shared" si="34"/>
        <v>11026.733116066931</v>
      </c>
      <c r="AH163" s="60">
        <f t="shared" si="35"/>
        <v>1247.812136441403</v>
      </c>
      <c r="AI163" s="60">
        <f t="shared" si="36"/>
        <v>-22447.812136441404</v>
      </c>
      <c r="AJ163" s="60">
        <f t="shared" si="37"/>
        <v>-5447.8121364414028</v>
      </c>
      <c r="AK163" s="61">
        <f t="shared" si="38"/>
        <v>-4447.8121364414028</v>
      </c>
      <c r="AL163" s="61">
        <f t="shared" si="39"/>
        <v>-7447.8121364414028</v>
      </c>
      <c r="AM163" s="61">
        <f t="shared" si="40"/>
        <v>-11421.079020374473</v>
      </c>
      <c r="AN163" s="61">
        <f t="shared" si="41"/>
        <v>5578.9209796255282</v>
      </c>
      <c r="AO163" s="61">
        <f t="shared" si="42"/>
        <v>6578.9209796255282</v>
      </c>
      <c r="AP163" s="61">
        <f t="shared" si="43"/>
        <v>3578.9209796255282</v>
      </c>
    </row>
    <row r="164" spans="1:42" x14ac:dyDescent="0.3">
      <c r="A164" t="s">
        <v>255</v>
      </c>
      <c r="B164" t="s">
        <v>385</v>
      </c>
      <c r="C164" t="s">
        <v>403</v>
      </c>
      <c r="D164">
        <v>1</v>
      </c>
      <c r="E164">
        <v>2600</v>
      </c>
      <c r="F164">
        <f t="shared" si="30"/>
        <v>0.97299999999999998</v>
      </c>
      <c r="G164" s="4">
        <f t="shared" si="31"/>
        <v>30357.599999999999</v>
      </c>
      <c r="H164">
        <v>250</v>
      </c>
      <c r="I164">
        <v>0.36990000000000001</v>
      </c>
      <c r="J164">
        <v>69</v>
      </c>
      <c r="K164" s="11">
        <v>406</v>
      </c>
      <c r="L164">
        <v>337</v>
      </c>
      <c r="M164">
        <v>181</v>
      </c>
      <c r="N164">
        <v>0.52967359050445106</v>
      </c>
      <c r="O164" s="11">
        <v>0.36990000000000001</v>
      </c>
      <c r="V164">
        <v>421.25</v>
      </c>
      <c r="W164">
        <v>26.875</v>
      </c>
      <c r="X164">
        <v>-266.14227950467529</v>
      </c>
      <c r="Y164">
        <v>239.81812294667682</v>
      </c>
      <c r="Z164">
        <v>239.81812294667682</v>
      </c>
      <c r="AA164">
        <v>0.50550296248469273</v>
      </c>
      <c r="AB164">
        <v>0.45054495548961421</v>
      </c>
      <c r="AC164">
        <f t="shared" si="32"/>
        <v>39437.828617943873</v>
      </c>
      <c r="AD164" s="11">
        <f t="shared" si="44"/>
        <v>27606.48003256071</v>
      </c>
      <c r="AE164">
        <f t="shared" si="33"/>
        <v>30357.599999999999</v>
      </c>
      <c r="AF164">
        <f t="shared" si="34"/>
        <v>-2751.1199674392883</v>
      </c>
      <c r="AH164" s="60">
        <f t="shared" si="35"/>
        <v>1174.6350625264943</v>
      </c>
      <c r="AI164" s="60">
        <f t="shared" si="36"/>
        <v>-22374.635062526493</v>
      </c>
      <c r="AJ164" s="60">
        <f t="shared" si="37"/>
        <v>-5374.635062526494</v>
      </c>
      <c r="AK164" s="61">
        <f t="shared" si="38"/>
        <v>-4374.635062526494</v>
      </c>
      <c r="AL164" s="61">
        <f t="shared" si="39"/>
        <v>-7374.635062526494</v>
      </c>
      <c r="AM164" s="61">
        <f t="shared" si="40"/>
        <v>-25125.755029965781</v>
      </c>
      <c r="AN164" s="61">
        <f t="shared" si="41"/>
        <v>-8125.7550299657823</v>
      </c>
      <c r="AO164" s="61">
        <f t="shared" si="42"/>
        <v>-7125.7550299657823</v>
      </c>
      <c r="AP164" s="61">
        <f t="shared" si="43"/>
        <v>-10125.755029965781</v>
      </c>
    </row>
    <row r="165" spans="1:42" x14ac:dyDescent="0.3">
      <c r="A165" t="s">
        <v>256</v>
      </c>
      <c r="B165" t="s">
        <v>386</v>
      </c>
      <c r="C165" t="s">
        <v>403</v>
      </c>
      <c r="D165">
        <v>2</v>
      </c>
      <c r="E165">
        <v>2695</v>
      </c>
      <c r="F165">
        <f t="shared" si="30"/>
        <v>0.97299999999999998</v>
      </c>
      <c r="G165" s="4">
        <f t="shared" si="31"/>
        <v>31466.82</v>
      </c>
      <c r="H165">
        <v>443</v>
      </c>
      <c r="I165">
        <v>0.2356</v>
      </c>
      <c r="J165">
        <v>265</v>
      </c>
      <c r="K165" s="11">
        <v>534</v>
      </c>
      <c r="L165">
        <v>269</v>
      </c>
      <c r="M165">
        <v>178</v>
      </c>
      <c r="N165">
        <v>0.6293680297397769</v>
      </c>
      <c r="O165" s="11">
        <v>0.2356</v>
      </c>
      <c r="V165">
        <v>336.25</v>
      </c>
      <c r="W165">
        <v>231.375</v>
      </c>
      <c r="X165">
        <v>-212.43997978266364</v>
      </c>
      <c r="Y165">
        <v>296.38894680313371</v>
      </c>
      <c r="Z165">
        <v>296.38894680313371</v>
      </c>
      <c r="AA165">
        <v>0.19335002766731213</v>
      </c>
      <c r="AB165">
        <v>0.69758278810408925</v>
      </c>
      <c r="AC165">
        <f t="shared" si="32"/>
        <v>75465.877174070076</v>
      </c>
      <c r="AD165" s="11">
        <f t="shared" si="44"/>
        <v>52826.114021849047</v>
      </c>
      <c r="AE165">
        <f t="shared" si="33"/>
        <v>31466.82</v>
      </c>
      <c r="AF165">
        <f t="shared" si="34"/>
        <v>21359.294021849048</v>
      </c>
      <c r="AH165" s="60">
        <f t="shared" si="35"/>
        <v>1818.6979832713757</v>
      </c>
      <c r="AI165" s="60">
        <f t="shared" si="36"/>
        <v>-23018.697983271377</v>
      </c>
      <c r="AJ165" s="60">
        <f t="shared" si="37"/>
        <v>-6018.697983271376</v>
      </c>
      <c r="AK165" s="61">
        <f t="shared" si="38"/>
        <v>-5018.697983271376</v>
      </c>
      <c r="AL165" s="61">
        <f t="shared" si="39"/>
        <v>-8018.697983271376</v>
      </c>
      <c r="AM165" s="61">
        <f t="shared" si="40"/>
        <v>-1659.4039614223293</v>
      </c>
      <c r="AN165" s="61">
        <f t="shared" si="41"/>
        <v>15340.596038577671</v>
      </c>
      <c r="AO165" s="61">
        <f t="shared" si="42"/>
        <v>16340.596038577671</v>
      </c>
      <c r="AP165" s="61">
        <f t="shared" si="43"/>
        <v>13340.596038577671</v>
      </c>
    </row>
    <row r="166" spans="1:42" x14ac:dyDescent="0.3">
      <c r="A166" t="s">
        <v>257</v>
      </c>
      <c r="B166" t="s">
        <v>386</v>
      </c>
      <c r="C166" t="s">
        <v>404</v>
      </c>
      <c r="D166">
        <v>1</v>
      </c>
      <c r="E166">
        <v>3000</v>
      </c>
      <c r="F166">
        <f t="shared" si="30"/>
        <v>0.97299999999999998</v>
      </c>
      <c r="G166" s="4">
        <f t="shared" si="31"/>
        <v>35028</v>
      </c>
      <c r="H166">
        <v>343</v>
      </c>
      <c r="I166">
        <v>0.58079999999999998</v>
      </c>
      <c r="J166">
        <v>158</v>
      </c>
      <c r="K166" s="11">
        <v>706</v>
      </c>
      <c r="L166">
        <v>548</v>
      </c>
      <c r="M166">
        <v>185</v>
      </c>
      <c r="N166">
        <v>0.37007299270072991</v>
      </c>
      <c r="O166" s="11">
        <v>0.58079999999999998</v>
      </c>
      <c r="V166">
        <v>685</v>
      </c>
      <c r="W166">
        <v>89.5</v>
      </c>
      <c r="X166">
        <v>-432.77735658327015</v>
      </c>
      <c r="Y166">
        <v>412.87041950972957</v>
      </c>
      <c r="Z166">
        <v>412.87041950972957</v>
      </c>
      <c r="AA166">
        <v>0.47207360512369279</v>
      </c>
      <c r="AB166">
        <v>0.47700094890510958</v>
      </c>
      <c r="AC166">
        <f t="shared" si="32"/>
        <v>71882.947386561966</v>
      </c>
      <c r="AD166" s="11">
        <f t="shared" si="44"/>
        <v>50318.06317059337</v>
      </c>
      <c r="AE166">
        <f t="shared" si="33"/>
        <v>35028</v>
      </c>
      <c r="AF166">
        <f t="shared" si="34"/>
        <v>15290.06317059337</v>
      </c>
      <c r="AH166" s="60">
        <f t="shared" si="35"/>
        <v>1243.6096167883213</v>
      </c>
      <c r="AI166" s="60">
        <f t="shared" si="36"/>
        <v>-22443.609616788322</v>
      </c>
      <c r="AJ166" s="60">
        <f t="shared" si="37"/>
        <v>-5443.6096167883215</v>
      </c>
      <c r="AK166" s="61">
        <f t="shared" si="38"/>
        <v>-4443.6096167883215</v>
      </c>
      <c r="AL166" s="61">
        <f t="shared" si="39"/>
        <v>-7443.6096167883215</v>
      </c>
      <c r="AM166" s="61">
        <f t="shared" si="40"/>
        <v>-7153.5464461949523</v>
      </c>
      <c r="AN166" s="61">
        <f t="shared" si="41"/>
        <v>9846.4535538050477</v>
      </c>
      <c r="AO166" s="61">
        <f t="shared" si="42"/>
        <v>10846.453553805048</v>
      </c>
      <c r="AP166" s="61">
        <f t="shared" si="43"/>
        <v>7846.4535538050486</v>
      </c>
    </row>
    <row r="167" spans="1:42" x14ac:dyDescent="0.3">
      <c r="A167" t="s">
        <v>258</v>
      </c>
      <c r="B167" t="s">
        <v>386</v>
      </c>
      <c r="C167" t="s">
        <v>404</v>
      </c>
      <c r="D167">
        <v>2</v>
      </c>
      <c r="E167">
        <v>4000</v>
      </c>
      <c r="F167">
        <f t="shared" si="30"/>
        <v>0.97299999999999998</v>
      </c>
      <c r="G167" s="4">
        <f t="shared" si="31"/>
        <v>46704</v>
      </c>
      <c r="H167">
        <v>739</v>
      </c>
      <c r="I167">
        <v>1.9199999999999998E-2</v>
      </c>
      <c r="J167">
        <v>306</v>
      </c>
      <c r="K167" s="11">
        <v>781</v>
      </c>
      <c r="L167">
        <v>475</v>
      </c>
      <c r="M167">
        <v>433</v>
      </c>
      <c r="N167">
        <v>0.82926315789473692</v>
      </c>
      <c r="O167" s="11">
        <v>1.9199999999999998E-2</v>
      </c>
      <c r="V167">
        <v>593.75</v>
      </c>
      <c r="W167">
        <v>246.625</v>
      </c>
      <c r="X167">
        <v>-375.12635835228707</v>
      </c>
      <c r="Y167">
        <v>442.3949804144554</v>
      </c>
      <c r="Z167">
        <v>442.3949804144554</v>
      </c>
      <c r="AA167">
        <v>0.32971786175066176</v>
      </c>
      <c r="AB167">
        <v>0.58966128421052633</v>
      </c>
      <c r="AC167">
        <f t="shared" si="32"/>
        <v>95215.065182009625</v>
      </c>
      <c r="AD167" s="11">
        <f t="shared" si="44"/>
        <v>66650.54562740674</v>
      </c>
      <c r="AE167">
        <f t="shared" si="33"/>
        <v>46704</v>
      </c>
      <c r="AF167">
        <f t="shared" si="34"/>
        <v>19946.54562740674</v>
      </c>
      <c r="AH167" s="60">
        <f t="shared" si="35"/>
        <v>1537.3312052631579</v>
      </c>
      <c r="AI167" s="60">
        <f t="shared" si="36"/>
        <v>-22737.331205263159</v>
      </c>
      <c r="AJ167" s="60">
        <f t="shared" si="37"/>
        <v>-5737.3312052631582</v>
      </c>
      <c r="AK167" s="61">
        <f t="shared" si="38"/>
        <v>-4737.3312052631582</v>
      </c>
      <c r="AL167" s="61">
        <f t="shared" si="39"/>
        <v>-7737.3312052631582</v>
      </c>
      <c r="AM167" s="61">
        <f t="shared" si="40"/>
        <v>-2790.785577856419</v>
      </c>
      <c r="AN167" s="61">
        <f t="shared" si="41"/>
        <v>14209.214422143581</v>
      </c>
      <c r="AO167" s="61">
        <f t="shared" si="42"/>
        <v>15209.214422143581</v>
      </c>
      <c r="AP167" s="61">
        <f t="shared" si="43"/>
        <v>12209.214422143581</v>
      </c>
    </row>
    <row r="168" spans="1:42" x14ac:dyDescent="0.3">
      <c r="A168" t="s">
        <v>259</v>
      </c>
      <c r="B168" t="s">
        <v>386</v>
      </c>
      <c r="C168" t="s">
        <v>403</v>
      </c>
      <c r="D168">
        <v>1</v>
      </c>
      <c r="E168">
        <v>2295</v>
      </c>
      <c r="F168">
        <f t="shared" si="30"/>
        <v>0.97299999999999998</v>
      </c>
      <c r="G168" s="4">
        <f t="shared" si="31"/>
        <v>26796.42</v>
      </c>
      <c r="H168">
        <v>270</v>
      </c>
      <c r="I168">
        <v>0.46850000000000003</v>
      </c>
      <c r="J168">
        <v>100</v>
      </c>
      <c r="K168" s="11">
        <v>469</v>
      </c>
      <c r="L168">
        <v>369</v>
      </c>
      <c r="M168">
        <v>170</v>
      </c>
      <c r="N168">
        <v>0.46856368563685635</v>
      </c>
      <c r="O168" s="11">
        <v>0.46850000000000003</v>
      </c>
      <c r="V168">
        <v>461.25</v>
      </c>
      <c r="W168">
        <v>53.875</v>
      </c>
      <c r="X168">
        <v>-291.41394996209249</v>
      </c>
      <c r="Y168">
        <v>274.81420583775588</v>
      </c>
      <c r="Z168">
        <v>274.81420583775588</v>
      </c>
      <c r="AA168">
        <v>0.47900098826613741</v>
      </c>
      <c r="AB168">
        <v>0.47151861788617888</v>
      </c>
      <c r="AC168">
        <f t="shared" si="32"/>
        <v>47296.705296918881</v>
      </c>
      <c r="AD168" s="11">
        <f t="shared" si="44"/>
        <v>33107.693707843217</v>
      </c>
      <c r="AE168">
        <f t="shared" si="33"/>
        <v>26796.42</v>
      </c>
      <c r="AF168">
        <f t="shared" si="34"/>
        <v>6311.2737078432183</v>
      </c>
      <c r="AH168" s="60">
        <f t="shared" si="35"/>
        <v>1229.3163966318236</v>
      </c>
      <c r="AI168" s="60">
        <f t="shared" si="36"/>
        <v>-22429.316396631824</v>
      </c>
      <c r="AJ168" s="60">
        <f t="shared" si="37"/>
        <v>-5429.3163966318234</v>
      </c>
      <c r="AK168" s="61">
        <f t="shared" si="38"/>
        <v>-4429.3163966318234</v>
      </c>
      <c r="AL168" s="61">
        <f t="shared" si="39"/>
        <v>-7429.3163966318234</v>
      </c>
      <c r="AM168" s="61">
        <f t="shared" si="40"/>
        <v>-16118.042688788606</v>
      </c>
      <c r="AN168" s="61">
        <f t="shared" si="41"/>
        <v>881.95731121139488</v>
      </c>
      <c r="AO168" s="61">
        <f t="shared" si="42"/>
        <v>1881.9573112113949</v>
      </c>
      <c r="AP168" s="61">
        <f t="shared" si="43"/>
        <v>-1118.0426887886051</v>
      </c>
    </row>
    <row r="169" spans="1:42" x14ac:dyDescent="0.3">
      <c r="A169" t="s">
        <v>260</v>
      </c>
      <c r="B169" t="s">
        <v>387</v>
      </c>
      <c r="C169" t="s">
        <v>403</v>
      </c>
      <c r="D169">
        <v>2</v>
      </c>
      <c r="E169">
        <v>3000</v>
      </c>
      <c r="F169">
        <f t="shared" si="30"/>
        <v>0.97299999999999998</v>
      </c>
      <c r="G169" s="4">
        <f t="shared" si="31"/>
        <v>35028</v>
      </c>
      <c r="H169">
        <v>424</v>
      </c>
      <c r="I169">
        <v>0.34250000000000003</v>
      </c>
      <c r="J169">
        <v>270</v>
      </c>
      <c r="K169" s="11">
        <v>543</v>
      </c>
      <c r="L169">
        <v>273</v>
      </c>
      <c r="M169">
        <v>154</v>
      </c>
      <c r="N169">
        <v>0.55128205128205132</v>
      </c>
      <c r="O169" s="11">
        <v>0.34250000000000003</v>
      </c>
      <c r="V169">
        <v>341.25</v>
      </c>
      <c r="W169">
        <v>235.875</v>
      </c>
      <c r="X169">
        <v>-215.5989385898408</v>
      </c>
      <c r="Y169">
        <v>301.32595716451863</v>
      </c>
      <c r="Z169">
        <v>301.32595716451863</v>
      </c>
      <c r="AA169">
        <v>0.19179767667258205</v>
      </c>
      <c r="AB169">
        <v>0.69881131868131863</v>
      </c>
      <c r="AC169">
        <f t="shared" si="32"/>
        <v>76858.046159852442</v>
      </c>
      <c r="AD169" s="11">
        <f t="shared" si="44"/>
        <v>53800.632311896705</v>
      </c>
      <c r="AE169">
        <f t="shared" si="33"/>
        <v>35028</v>
      </c>
      <c r="AF169">
        <f t="shared" si="34"/>
        <v>18772.632311896705</v>
      </c>
      <c r="AH169" s="60">
        <f t="shared" si="35"/>
        <v>1821.900937990581</v>
      </c>
      <c r="AI169" s="60">
        <f t="shared" si="36"/>
        <v>-23021.90093799058</v>
      </c>
      <c r="AJ169" s="60">
        <f t="shared" si="37"/>
        <v>-6021.900937990581</v>
      </c>
      <c r="AK169" s="61">
        <f t="shared" si="38"/>
        <v>-5021.900937990581</v>
      </c>
      <c r="AL169" s="61">
        <f t="shared" si="39"/>
        <v>-8021.900937990581</v>
      </c>
      <c r="AM169" s="61">
        <f t="shared" si="40"/>
        <v>-4249.2686260938754</v>
      </c>
      <c r="AN169" s="61">
        <f t="shared" si="41"/>
        <v>12750.731373906125</v>
      </c>
      <c r="AO169" s="61">
        <f t="shared" si="42"/>
        <v>13750.731373906125</v>
      </c>
      <c r="AP169" s="61">
        <f t="shared" si="43"/>
        <v>10750.731373906125</v>
      </c>
    </row>
    <row r="170" spans="1:42" x14ac:dyDescent="0.3">
      <c r="A170" t="s">
        <v>261</v>
      </c>
      <c r="B170" t="s">
        <v>387</v>
      </c>
      <c r="C170" t="s">
        <v>404</v>
      </c>
      <c r="D170">
        <v>1</v>
      </c>
      <c r="E170">
        <v>3300</v>
      </c>
      <c r="F170">
        <f t="shared" si="30"/>
        <v>0.97299999999999998</v>
      </c>
      <c r="G170" s="4">
        <f t="shared" si="31"/>
        <v>38530.799999999996</v>
      </c>
      <c r="H170">
        <v>980</v>
      </c>
      <c r="I170">
        <v>0.2712</v>
      </c>
      <c r="J170">
        <v>283</v>
      </c>
      <c r="K170" s="11">
        <v>1261</v>
      </c>
      <c r="L170">
        <v>978</v>
      </c>
      <c r="M170">
        <v>697</v>
      </c>
      <c r="N170">
        <v>0.67014314928425356</v>
      </c>
      <c r="O170" s="11">
        <v>0.2712</v>
      </c>
      <c r="V170">
        <v>1222.5</v>
      </c>
      <c r="W170">
        <v>160.75</v>
      </c>
      <c r="X170">
        <v>-772.3654283548143</v>
      </c>
      <c r="Y170">
        <v>737.34903335860508</v>
      </c>
      <c r="Z170">
        <v>737.34903335860508</v>
      </c>
      <c r="AA170">
        <v>0.47165565100908391</v>
      </c>
      <c r="AB170">
        <v>0.47733171779141104</v>
      </c>
      <c r="AC170">
        <f t="shared" si="32"/>
        <v>128465.42945728828</v>
      </c>
      <c r="AD170" s="11">
        <f t="shared" si="44"/>
        <v>89925.800620101785</v>
      </c>
      <c r="AE170">
        <f t="shared" si="33"/>
        <v>38530.799999999996</v>
      </c>
      <c r="AF170">
        <f t="shared" si="34"/>
        <v>51395.00062010179</v>
      </c>
      <c r="AH170" s="60">
        <f t="shared" si="35"/>
        <v>1244.4719785276075</v>
      </c>
      <c r="AI170" s="60">
        <f t="shared" si="36"/>
        <v>-22444.471978527607</v>
      </c>
      <c r="AJ170" s="60">
        <f t="shared" si="37"/>
        <v>-5444.4719785276075</v>
      </c>
      <c r="AK170" s="61">
        <f t="shared" si="38"/>
        <v>-4444.4719785276075</v>
      </c>
      <c r="AL170" s="61">
        <f t="shared" si="39"/>
        <v>-7444.4719785276075</v>
      </c>
      <c r="AM170" s="61">
        <f t="shared" si="40"/>
        <v>28950.528641574183</v>
      </c>
      <c r="AN170" s="61">
        <f t="shared" si="41"/>
        <v>45950.528641574179</v>
      </c>
      <c r="AO170" s="61">
        <f t="shared" si="42"/>
        <v>46950.528641574179</v>
      </c>
      <c r="AP170" s="61">
        <f t="shared" si="43"/>
        <v>43950.528641574179</v>
      </c>
    </row>
    <row r="171" spans="1:42" x14ac:dyDescent="0.3">
      <c r="A171" t="s">
        <v>262</v>
      </c>
      <c r="B171" t="s">
        <v>388</v>
      </c>
      <c r="C171" t="s">
        <v>403</v>
      </c>
      <c r="D171">
        <v>1</v>
      </c>
      <c r="E171">
        <v>3000</v>
      </c>
      <c r="F171">
        <f t="shared" si="30"/>
        <v>0.97299999999999998</v>
      </c>
      <c r="G171" s="4">
        <f t="shared" si="31"/>
        <v>35028</v>
      </c>
      <c r="H171">
        <v>337</v>
      </c>
      <c r="I171">
        <v>0.46300000000000002</v>
      </c>
      <c r="J171">
        <v>87</v>
      </c>
      <c r="K171" s="11">
        <v>512</v>
      </c>
      <c r="L171">
        <v>425</v>
      </c>
      <c r="M171">
        <v>250</v>
      </c>
      <c r="N171">
        <v>0.57058823529411762</v>
      </c>
      <c r="O171" s="11">
        <v>0.46300000000000002</v>
      </c>
      <c r="V171">
        <v>531.25</v>
      </c>
      <c r="W171">
        <v>33.875</v>
      </c>
      <c r="X171">
        <v>-335.63937326257263</v>
      </c>
      <c r="Y171">
        <v>302.43235089714432</v>
      </c>
      <c r="Z171">
        <v>302.43235089714432</v>
      </c>
      <c r="AA171">
        <v>0.50551971933580109</v>
      </c>
      <c r="AB171">
        <v>0.45053169411764704</v>
      </c>
      <c r="AC171">
        <f t="shared" si="32"/>
        <v>49733.206183070688</v>
      </c>
      <c r="AD171" s="11">
        <f t="shared" si="44"/>
        <v>34813.244328149478</v>
      </c>
      <c r="AE171">
        <f t="shared" si="33"/>
        <v>35028</v>
      </c>
      <c r="AF171">
        <f t="shared" si="34"/>
        <v>-214.75567185052205</v>
      </c>
      <c r="AH171" s="60">
        <f t="shared" si="35"/>
        <v>1174.6004882352943</v>
      </c>
      <c r="AI171" s="60">
        <f t="shared" si="36"/>
        <v>-22374.600488235294</v>
      </c>
      <c r="AJ171" s="60">
        <f t="shared" si="37"/>
        <v>-5374.6004882352945</v>
      </c>
      <c r="AK171" s="61">
        <f t="shared" si="38"/>
        <v>-4374.6004882352945</v>
      </c>
      <c r="AL171" s="61">
        <f t="shared" si="39"/>
        <v>-7374.6004882352945</v>
      </c>
      <c r="AM171" s="61">
        <f t="shared" si="40"/>
        <v>-22589.356160085816</v>
      </c>
      <c r="AN171" s="61">
        <f t="shared" si="41"/>
        <v>-5589.3561600858166</v>
      </c>
      <c r="AO171" s="61">
        <f t="shared" si="42"/>
        <v>-4589.3561600858166</v>
      </c>
      <c r="AP171" s="61">
        <f t="shared" si="43"/>
        <v>-7589.3561600858166</v>
      </c>
    </row>
    <row r="172" spans="1:42" x14ac:dyDescent="0.3">
      <c r="A172" t="s">
        <v>263</v>
      </c>
      <c r="B172" t="s">
        <v>388</v>
      </c>
      <c r="C172" t="s">
        <v>403</v>
      </c>
      <c r="D172">
        <v>2</v>
      </c>
      <c r="E172">
        <v>3200</v>
      </c>
      <c r="F172">
        <f t="shared" si="30"/>
        <v>0.97299999999999998</v>
      </c>
      <c r="G172" s="4">
        <f t="shared" si="31"/>
        <v>37363.199999999997</v>
      </c>
      <c r="H172">
        <v>154</v>
      </c>
      <c r="I172">
        <v>0.67949999999999999</v>
      </c>
      <c r="J172">
        <v>154</v>
      </c>
      <c r="K172" s="11">
        <v>480</v>
      </c>
      <c r="L172">
        <v>326</v>
      </c>
      <c r="M172">
        <v>0</v>
      </c>
      <c r="N172">
        <v>0.1</v>
      </c>
      <c r="O172" s="11">
        <v>0.67949999999999999</v>
      </c>
      <c r="V172">
        <v>407.5</v>
      </c>
      <c r="W172">
        <v>113.25</v>
      </c>
      <c r="X172">
        <v>-257.45514278493806</v>
      </c>
      <c r="Y172">
        <v>275.6163444528683</v>
      </c>
      <c r="Z172">
        <v>275.6163444528683</v>
      </c>
      <c r="AA172">
        <v>0.39844501706225349</v>
      </c>
      <c r="AB172">
        <v>0.53527061349693261</v>
      </c>
      <c r="AC172">
        <f t="shared" si="32"/>
        <v>53848.205371550081</v>
      </c>
      <c r="AD172" s="11">
        <f t="shared" si="44"/>
        <v>37693.743760085054</v>
      </c>
      <c r="AE172">
        <f t="shared" si="33"/>
        <v>37363.199999999997</v>
      </c>
      <c r="AF172">
        <f t="shared" si="34"/>
        <v>330.54376008505642</v>
      </c>
      <c r="AH172" s="60">
        <f t="shared" si="35"/>
        <v>1395.526956617003</v>
      </c>
      <c r="AI172" s="60">
        <f t="shared" si="36"/>
        <v>-22595.526956617003</v>
      </c>
      <c r="AJ172" s="60">
        <f t="shared" si="37"/>
        <v>-5595.5269566170027</v>
      </c>
      <c r="AK172" s="61">
        <f t="shared" si="38"/>
        <v>-4595.5269566170027</v>
      </c>
      <c r="AL172" s="61">
        <f t="shared" si="39"/>
        <v>-7595.5269566170027</v>
      </c>
      <c r="AM172" s="61">
        <f t="shared" si="40"/>
        <v>-22264.983196531946</v>
      </c>
      <c r="AN172" s="61">
        <f t="shared" si="41"/>
        <v>-5264.9831965319463</v>
      </c>
      <c r="AO172" s="61">
        <f t="shared" si="42"/>
        <v>-4264.9831965319463</v>
      </c>
      <c r="AP172" s="61">
        <f t="shared" si="43"/>
        <v>-7264.9831965319463</v>
      </c>
    </row>
    <row r="173" spans="1:42" x14ac:dyDescent="0.3">
      <c r="A173" t="s">
        <v>264</v>
      </c>
      <c r="B173" t="s">
        <v>389</v>
      </c>
      <c r="C173" t="s">
        <v>403</v>
      </c>
      <c r="D173">
        <v>2</v>
      </c>
      <c r="E173">
        <v>4500</v>
      </c>
      <c r="F173">
        <f t="shared" si="30"/>
        <v>0.97299999999999998</v>
      </c>
      <c r="G173" s="4">
        <f t="shared" si="31"/>
        <v>52542</v>
      </c>
      <c r="H173">
        <v>432</v>
      </c>
      <c r="I173">
        <v>0.68220000000000003</v>
      </c>
      <c r="J173">
        <v>273</v>
      </c>
      <c r="K173" s="11">
        <v>853</v>
      </c>
      <c r="L173">
        <v>580</v>
      </c>
      <c r="M173">
        <v>159</v>
      </c>
      <c r="N173">
        <v>0.31931034482758625</v>
      </c>
      <c r="O173" s="11">
        <v>0.68220000000000003</v>
      </c>
      <c r="V173">
        <v>725</v>
      </c>
      <c r="W173">
        <v>200.5</v>
      </c>
      <c r="X173">
        <v>-458.04902704068741</v>
      </c>
      <c r="Y173">
        <v>489.86650240080877</v>
      </c>
      <c r="Z173">
        <v>489.86650240080877</v>
      </c>
      <c r="AA173">
        <v>0.39912621020801209</v>
      </c>
      <c r="AB173">
        <v>0.53473151724137924</v>
      </c>
      <c r="AC173">
        <f t="shared" si="32"/>
        <v>95610.676197196954</v>
      </c>
      <c r="AD173" s="11">
        <f t="shared" si="44"/>
        <v>66927.47333803786</v>
      </c>
      <c r="AE173">
        <f t="shared" si="33"/>
        <v>52542</v>
      </c>
      <c r="AF173">
        <f t="shared" si="34"/>
        <v>14385.47333803786</v>
      </c>
      <c r="AH173" s="60">
        <f t="shared" si="35"/>
        <v>1394.1214556650245</v>
      </c>
      <c r="AI173" s="60">
        <f t="shared" si="36"/>
        <v>-22594.121455665023</v>
      </c>
      <c r="AJ173" s="60">
        <f t="shared" si="37"/>
        <v>-5594.1214556650248</v>
      </c>
      <c r="AK173" s="61">
        <f t="shared" si="38"/>
        <v>-4594.1214556650248</v>
      </c>
      <c r="AL173" s="61">
        <f t="shared" si="39"/>
        <v>-7594.1214556650248</v>
      </c>
      <c r="AM173" s="61">
        <f t="shared" si="40"/>
        <v>-8208.6481176271627</v>
      </c>
      <c r="AN173" s="61">
        <f t="shared" si="41"/>
        <v>8791.3518823728355</v>
      </c>
      <c r="AO173" s="61">
        <f t="shared" si="42"/>
        <v>9791.3518823728355</v>
      </c>
      <c r="AP173" s="61">
        <f t="shared" si="43"/>
        <v>6791.3518823728355</v>
      </c>
    </row>
    <row r="174" spans="1:42" x14ac:dyDescent="0.3">
      <c r="A174" t="s">
        <v>265</v>
      </c>
      <c r="B174" t="s">
        <v>341</v>
      </c>
      <c r="C174" t="s">
        <v>403</v>
      </c>
      <c r="D174">
        <v>1</v>
      </c>
      <c r="E174">
        <v>800</v>
      </c>
      <c r="F174">
        <f t="shared" si="30"/>
        <v>0.97299999999999998</v>
      </c>
      <c r="G174" s="4">
        <f t="shared" si="31"/>
        <v>9340.7999999999993</v>
      </c>
      <c r="H174">
        <v>104</v>
      </c>
      <c r="I174">
        <v>0.56989999999999996</v>
      </c>
      <c r="J174">
        <v>53</v>
      </c>
      <c r="K174" s="11">
        <v>188</v>
      </c>
      <c r="L174">
        <v>135</v>
      </c>
      <c r="M174">
        <v>51</v>
      </c>
      <c r="N174">
        <v>0.40222222222222226</v>
      </c>
      <c r="O174" s="11">
        <v>0.56989999999999996</v>
      </c>
      <c r="V174">
        <v>168.75</v>
      </c>
      <c r="W174">
        <v>36.125</v>
      </c>
      <c r="X174">
        <v>-106.61485974222896</v>
      </c>
      <c r="Y174">
        <v>108.74909969673996</v>
      </c>
      <c r="Z174">
        <v>108.74909969673996</v>
      </c>
      <c r="AA174">
        <v>0.43036503523994052</v>
      </c>
      <c r="AB174">
        <v>0.51000911111111114</v>
      </c>
      <c r="AC174">
        <f t="shared" si="32"/>
        <v>20244.006559720805</v>
      </c>
      <c r="AD174" s="11">
        <f t="shared" si="44"/>
        <v>14170.804591804563</v>
      </c>
      <c r="AE174">
        <f t="shared" si="33"/>
        <v>9340.7999999999993</v>
      </c>
      <c r="AF174">
        <f t="shared" si="34"/>
        <v>4830.0045918045635</v>
      </c>
      <c r="AH174" s="60">
        <f t="shared" si="35"/>
        <v>1329.6666111111113</v>
      </c>
      <c r="AI174" s="60">
        <f t="shared" si="36"/>
        <v>-22529.666611111112</v>
      </c>
      <c r="AJ174" s="60">
        <f t="shared" si="37"/>
        <v>-5529.6666111111117</v>
      </c>
      <c r="AK174" s="61">
        <f t="shared" si="38"/>
        <v>-4529.6666111111117</v>
      </c>
      <c r="AL174" s="61">
        <f t="shared" si="39"/>
        <v>-7529.6666111111117</v>
      </c>
      <c r="AM174" s="61">
        <f t="shared" si="40"/>
        <v>-17699.662019306546</v>
      </c>
      <c r="AN174" s="61">
        <f t="shared" si="41"/>
        <v>-699.66201930654825</v>
      </c>
      <c r="AO174" s="61">
        <f t="shared" si="42"/>
        <v>300.33798069345175</v>
      </c>
      <c r="AP174" s="61">
        <f t="shared" si="43"/>
        <v>-2699.6620193065482</v>
      </c>
    </row>
    <row r="175" spans="1:42" x14ac:dyDescent="0.3">
      <c r="A175" t="s">
        <v>266</v>
      </c>
      <c r="B175" t="s">
        <v>389</v>
      </c>
      <c r="C175" t="s">
        <v>404</v>
      </c>
      <c r="D175">
        <v>1</v>
      </c>
      <c r="E175">
        <v>4500</v>
      </c>
      <c r="F175">
        <f t="shared" si="30"/>
        <v>0.97299999999999998</v>
      </c>
      <c r="G175" s="4">
        <f t="shared" si="31"/>
        <v>52542</v>
      </c>
      <c r="H175">
        <v>200</v>
      </c>
      <c r="I175">
        <v>0.86850000000000005</v>
      </c>
      <c r="J175">
        <v>103</v>
      </c>
      <c r="K175" s="11">
        <v>807</v>
      </c>
      <c r="L175">
        <v>704</v>
      </c>
      <c r="M175">
        <v>97</v>
      </c>
      <c r="N175">
        <v>0.21022727272727276</v>
      </c>
      <c r="O175" s="11">
        <v>0.86850000000000005</v>
      </c>
      <c r="V175">
        <v>880</v>
      </c>
      <c r="W175">
        <v>15</v>
      </c>
      <c r="X175">
        <v>-555.97675006317922</v>
      </c>
      <c r="Y175">
        <v>480.41382360374024</v>
      </c>
      <c r="Z175">
        <v>480.41382360374024</v>
      </c>
      <c r="AA175">
        <v>0.52887934500425027</v>
      </c>
      <c r="AB175">
        <v>0.43204488636363636</v>
      </c>
      <c r="AC175">
        <f t="shared" si="32"/>
        <v>75759.522576635267</v>
      </c>
      <c r="AD175" s="11">
        <f t="shared" si="44"/>
        <v>53031.665803644682</v>
      </c>
      <c r="AE175">
        <f t="shared" si="33"/>
        <v>52542</v>
      </c>
      <c r="AF175">
        <f t="shared" si="34"/>
        <v>489.66580364468246</v>
      </c>
      <c r="AH175" s="60">
        <f t="shared" si="35"/>
        <v>1126.402739448052</v>
      </c>
      <c r="AI175" s="60">
        <f t="shared" si="36"/>
        <v>-22326.402739448051</v>
      </c>
      <c r="AJ175" s="60">
        <f t="shared" si="37"/>
        <v>-5326.4027394480518</v>
      </c>
      <c r="AK175" s="61">
        <f t="shared" si="38"/>
        <v>-4326.4027394480518</v>
      </c>
      <c r="AL175" s="61">
        <f t="shared" si="39"/>
        <v>-7326.4027394480518</v>
      </c>
      <c r="AM175" s="61">
        <f t="shared" si="40"/>
        <v>-21836.736935803368</v>
      </c>
      <c r="AN175" s="61">
        <f t="shared" si="41"/>
        <v>-4836.7369358033693</v>
      </c>
      <c r="AO175" s="61">
        <f t="shared" si="42"/>
        <v>-3836.7369358033693</v>
      </c>
      <c r="AP175" s="61">
        <f t="shared" si="43"/>
        <v>-6836.7369358033693</v>
      </c>
    </row>
    <row r="176" spans="1:42" x14ac:dyDescent="0.3">
      <c r="A176" t="s">
        <v>267</v>
      </c>
      <c r="B176" t="s">
        <v>389</v>
      </c>
      <c r="C176" t="s">
        <v>404</v>
      </c>
      <c r="D176">
        <v>2</v>
      </c>
      <c r="E176">
        <v>5500</v>
      </c>
      <c r="F176">
        <f t="shared" si="30"/>
        <v>0.97299999999999998</v>
      </c>
      <c r="G176" s="4">
        <f t="shared" si="31"/>
        <v>64218</v>
      </c>
      <c r="H176">
        <v>428</v>
      </c>
      <c r="I176">
        <v>0.52329999999999999</v>
      </c>
      <c r="J176">
        <v>200</v>
      </c>
      <c r="K176" s="11">
        <v>770</v>
      </c>
      <c r="L176">
        <v>570</v>
      </c>
      <c r="M176">
        <v>228</v>
      </c>
      <c r="N176">
        <v>0.42000000000000004</v>
      </c>
      <c r="O176" s="11">
        <v>0.52329999999999999</v>
      </c>
      <c r="V176">
        <v>712.5</v>
      </c>
      <c r="W176">
        <v>128.75</v>
      </c>
      <c r="X176">
        <v>-450.15163002274448</v>
      </c>
      <c r="Y176">
        <v>447.2739764973465</v>
      </c>
      <c r="Z176">
        <v>447.2739764973465</v>
      </c>
      <c r="AA176">
        <v>0.4470511950839951</v>
      </c>
      <c r="AB176">
        <v>0.49680368421052629</v>
      </c>
      <c r="AC176">
        <f t="shared" si="32"/>
        <v>81105.686172011541</v>
      </c>
      <c r="AD176" s="11">
        <f t="shared" si="44"/>
        <v>56773.980320408074</v>
      </c>
      <c r="AE176">
        <f t="shared" si="33"/>
        <v>64218</v>
      </c>
      <c r="AF176">
        <f t="shared" si="34"/>
        <v>-7444.0196795919255</v>
      </c>
      <c r="AH176" s="60">
        <f t="shared" si="35"/>
        <v>1295.2381766917292</v>
      </c>
      <c r="AI176" s="60">
        <f t="shared" si="36"/>
        <v>-22495.238176691728</v>
      </c>
      <c r="AJ176" s="60">
        <f t="shared" si="37"/>
        <v>-5495.2381766917297</v>
      </c>
      <c r="AK176" s="61">
        <f t="shared" si="38"/>
        <v>-4495.2381766917297</v>
      </c>
      <c r="AL176" s="61">
        <f t="shared" si="39"/>
        <v>-7495.2381766917297</v>
      </c>
      <c r="AM176" s="61">
        <f t="shared" si="40"/>
        <v>-29939.257856283653</v>
      </c>
      <c r="AN176" s="61">
        <f t="shared" si="41"/>
        <v>-12939.257856283655</v>
      </c>
      <c r="AO176" s="61">
        <f t="shared" si="42"/>
        <v>-11939.257856283655</v>
      </c>
      <c r="AP176" s="61">
        <f t="shared" si="43"/>
        <v>-14939.257856283655</v>
      </c>
    </row>
    <row r="177" spans="1:42" x14ac:dyDescent="0.3">
      <c r="A177" t="s">
        <v>268</v>
      </c>
      <c r="B177" t="s">
        <v>389</v>
      </c>
      <c r="C177" t="s">
        <v>403</v>
      </c>
      <c r="D177">
        <v>1</v>
      </c>
      <c r="E177">
        <v>3500</v>
      </c>
      <c r="F177">
        <f t="shared" si="30"/>
        <v>0.97299999999999998</v>
      </c>
      <c r="G177" s="4">
        <f t="shared" si="31"/>
        <v>40866</v>
      </c>
      <c r="H177">
        <v>576</v>
      </c>
      <c r="I177">
        <v>0.46029999999999999</v>
      </c>
      <c r="J177">
        <v>151</v>
      </c>
      <c r="K177" s="11">
        <v>890</v>
      </c>
      <c r="L177">
        <v>739</v>
      </c>
      <c r="M177">
        <v>425</v>
      </c>
      <c r="N177">
        <v>0.56008119079837615</v>
      </c>
      <c r="O177" s="11">
        <v>0.46029999999999999</v>
      </c>
      <c r="V177">
        <v>923.75</v>
      </c>
      <c r="W177">
        <v>58.625</v>
      </c>
      <c r="X177">
        <v>-583.61763962597934</v>
      </c>
      <c r="Y177">
        <v>525.73766426585803</v>
      </c>
      <c r="Z177">
        <v>525.73766426585803</v>
      </c>
      <c r="AA177">
        <v>0.50567000191161893</v>
      </c>
      <c r="AB177">
        <v>0.45041276048714479</v>
      </c>
      <c r="AC177">
        <f t="shared" si="32"/>
        <v>86431.617718727837</v>
      </c>
      <c r="AD177" s="11">
        <f t="shared" si="44"/>
        <v>60502.132403109485</v>
      </c>
      <c r="AE177">
        <f t="shared" si="33"/>
        <v>40866</v>
      </c>
      <c r="AF177">
        <f t="shared" si="34"/>
        <v>19636.132403109485</v>
      </c>
      <c r="AH177" s="60">
        <f t="shared" si="35"/>
        <v>1174.2904112700562</v>
      </c>
      <c r="AI177" s="60">
        <f t="shared" si="36"/>
        <v>-22374.290411270056</v>
      </c>
      <c r="AJ177" s="60">
        <f t="shared" si="37"/>
        <v>-5374.2904112700562</v>
      </c>
      <c r="AK177" s="61">
        <f t="shared" si="38"/>
        <v>-4374.2904112700562</v>
      </c>
      <c r="AL177" s="61">
        <f t="shared" si="39"/>
        <v>-7374.2904112700562</v>
      </c>
      <c r="AM177" s="61">
        <f t="shared" si="40"/>
        <v>-2738.1580081605716</v>
      </c>
      <c r="AN177" s="61">
        <f t="shared" si="41"/>
        <v>14261.841991839428</v>
      </c>
      <c r="AO177" s="61">
        <f t="shared" si="42"/>
        <v>15261.841991839428</v>
      </c>
      <c r="AP177" s="61">
        <f t="shared" si="43"/>
        <v>12261.841991839428</v>
      </c>
    </row>
    <row r="178" spans="1:42" x14ac:dyDescent="0.3">
      <c r="A178" t="s">
        <v>269</v>
      </c>
      <c r="B178" t="s">
        <v>374</v>
      </c>
      <c r="C178" t="s">
        <v>404</v>
      </c>
      <c r="D178">
        <v>1</v>
      </c>
      <c r="E178">
        <v>2700</v>
      </c>
      <c r="F178">
        <f t="shared" si="30"/>
        <v>0.97299999999999998</v>
      </c>
      <c r="G178" s="4">
        <f t="shared" si="31"/>
        <v>31525.200000000001</v>
      </c>
      <c r="H178">
        <v>389</v>
      </c>
      <c r="I178">
        <v>0.51229999999999998</v>
      </c>
      <c r="J178">
        <v>202</v>
      </c>
      <c r="K178" s="11">
        <v>629</v>
      </c>
      <c r="L178">
        <v>427</v>
      </c>
      <c r="M178">
        <v>187</v>
      </c>
      <c r="N178">
        <v>0.45035128805620606</v>
      </c>
      <c r="O178" s="11">
        <v>0.51229999999999998</v>
      </c>
      <c r="V178">
        <v>533.75</v>
      </c>
      <c r="W178">
        <v>148.625</v>
      </c>
      <c r="X178">
        <v>-337.21885266616124</v>
      </c>
      <c r="Y178">
        <v>361.15085607783675</v>
      </c>
      <c r="Z178">
        <v>361.15085607783675</v>
      </c>
      <c r="AA178">
        <v>0.39817490600063093</v>
      </c>
      <c r="AB178">
        <v>0.53548437939110072</v>
      </c>
      <c r="AC178">
        <f t="shared" si="32"/>
        <v>70587.584342192888</v>
      </c>
      <c r="AD178" s="11">
        <f t="shared" si="44"/>
        <v>49411.309039535015</v>
      </c>
      <c r="AE178">
        <f t="shared" si="33"/>
        <v>31525.200000000001</v>
      </c>
      <c r="AF178">
        <f t="shared" si="34"/>
        <v>17886.109039535015</v>
      </c>
      <c r="AH178" s="60">
        <f t="shared" si="35"/>
        <v>1396.0842748410842</v>
      </c>
      <c r="AI178" s="60">
        <f t="shared" si="36"/>
        <v>-22596.084274841083</v>
      </c>
      <c r="AJ178" s="60">
        <f t="shared" si="37"/>
        <v>-5596.0842748410842</v>
      </c>
      <c r="AK178" s="61">
        <f t="shared" si="38"/>
        <v>-4596.0842748410842</v>
      </c>
      <c r="AL178" s="61">
        <f t="shared" si="39"/>
        <v>-7596.0842748410842</v>
      </c>
      <c r="AM178" s="61">
        <f t="shared" si="40"/>
        <v>-4709.9752353060685</v>
      </c>
      <c r="AN178" s="61">
        <f t="shared" si="41"/>
        <v>12290.024764693932</v>
      </c>
      <c r="AO178" s="61">
        <f t="shared" si="42"/>
        <v>13290.024764693932</v>
      </c>
      <c r="AP178" s="61">
        <f t="shared" si="43"/>
        <v>10290.024764693932</v>
      </c>
    </row>
    <row r="179" spans="1:42" x14ac:dyDescent="0.3">
      <c r="A179" t="s">
        <v>270</v>
      </c>
      <c r="B179" t="s">
        <v>374</v>
      </c>
      <c r="C179" t="s">
        <v>404</v>
      </c>
      <c r="D179">
        <v>2</v>
      </c>
      <c r="E179">
        <v>3200</v>
      </c>
      <c r="F179">
        <f t="shared" si="30"/>
        <v>0.97299999999999998</v>
      </c>
      <c r="G179" s="4">
        <f t="shared" si="31"/>
        <v>37363.199999999997</v>
      </c>
      <c r="H179">
        <v>325</v>
      </c>
      <c r="I179">
        <v>0.81640000000000001</v>
      </c>
      <c r="J179">
        <v>195</v>
      </c>
      <c r="K179" s="11">
        <v>844</v>
      </c>
      <c r="L179">
        <v>649</v>
      </c>
      <c r="M179">
        <v>130</v>
      </c>
      <c r="N179">
        <v>0.26024653312788903</v>
      </c>
      <c r="O179" s="11">
        <v>0.81640000000000001</v>
      </c>
      <c r="V179">
        <v>811.25</v>
      </c>
      <c r="W179">
        <v>113.875</v>
      </c>
      <c r="X179">
        <v>-512.54106646449327</v>
      </c>
      <c r="Y179">
        <v>492.90493113469802</v>
      </c>
      <c r="Z179">
        <v>492.90493113469802</v>
      </c>
      <c r="AA179">
        <v>0.46721717243106076</v>
      </c>
      <c r="AB179">
        <v>0.48084432973805852</v>
      </c>
      <c r="AC179">
        <f t="shared" si="32"/>
        <v>86508.847551157436</v>
      </c>
      <c r="AD179" s="11">
        <f t="shared" si="44"/>
        <v>60556.193285810201</v>
      </c>
      <c r="AE179">
        <f t="shared" si="33"/>
        <v>37363.199999999997</v>
      </c>
      <c r="AF179">
        <f t="shared" si="34"/>
        <v>23192.993285810204</v>
      </c>
      <c r="AH179" s="60">
        <f t="shared" si="35"/>
        <v>1253.629859674224</v>
      </c>
      <c r="AI179" s="60">
        <f t="shared" si="36"/>
        <v>-22453.629859674224</v>
      </c>
      <c r="AJ179" s="60">
        <f t="shared" si="37"/>
        <v>-5453.6298596742236</v>
      </c>
      <c r="AK179" s="61">
        <f t="shared" si="38"/>
        <v>-4453.6298596742236</v>
      </c>
      <c r="AL179" s="61">
        <f t="shared" si="39"/>
        <v>-7453.6298596742236</v>
      </c>
      <c r="AM179" s="61">
        <f t="shared" si="40"/>
        <v>739.36342613598026</v>
      </c>
      <c r="AN179" s="61">
        <f t="shared" si="41"/>
        <v>17739.36342613598</v>
      </c>
      <c r="AO179" s="61">
        <f t="shared" si="42"/>
        <v>18739.36342613598</v>
      </c>
      <c r="AP179" s="61">
        <f t="shared" si="43"/>
        <v>15739.36342613598</v>
      </c>
    </row>
    <row r="180" spans="1:42" x14ac:dyDescent="0.3">
      <c r="A180" t="s">
        <v>271</v>
      </c>
      <c r="B180" t="s">
        <v>374</v>
      </c>
      <c r="C180" t="s">
        <v>403</v>
      </c>
      <c r="D180">
        <v>1</v>
      </c>
      <c r="E180">
        <v>1700</v>
      </c>
      <c r="F180">
        <f t="shared" si="30"/>
        <v>0.97299999999999998</v>
      </c>
      <c r="G180" s="4">
        <f t="shared" si="31"/>
        <v>19849.2</v>
      </c>
      <c r="H180">
        <v>239</v>
      </c>
      <c r="I180">
        <v>0.67669999999999997</v>
      </c>
      <c r="J180">
        <v>98</v>
      </c>
      <c r="K180" s="11">
        <v>430</v>
      </c>
      <c r="L180">
        <v>332</v>
      </c>
      <c r="M180">
        <v>141</v>
      </c>
      <c r="N180">
        <v>0.43975903614457834</v>
      </c>
      <c r="O180" s="11">
        <v>0.67669999999999997</v>
      </c>
      <c r="V180">
        <v>415</v>
      </c>
      <c r="W180">
        <v>56.5</v>
      </c>
      <c r="X180">
        <v>-262.19358099570383</v>
      </c>
      <c r="Y180">
        <v>251.27185999494569</v>
      </c>
      <c r="Z180">
        <v>251.27185999494569</v>
      </c>
      <c r="AA180">
        <v>0.46932978312035106</v>
      </c>
      <c r="AB180">
        <v>0.47917240963855418</v>
      </c>
      <c r="AC180">
        <f t="shared" si="32"/>
        <v>43946.928059270933</v>
      </c>
      <c r="AD180" s="11">
        <f t="shared" si="44"/>
        <v>30762.849641489651</v>
      </c>
      <c r="AE180">
        <f t="shared" si="33"/>
        <v>19849.2</v>
      </c>
      <c r="AF180">
        <f t="shared" si="34"/>
        <v>10913.64964148965</v>
      </c>
      <c r="AH180" s="60">
        <f t="shared" si="35"/>
        <v>1249.2709251290878</v>
      </c>
      <c r="AI180" s="60">
        <f t="shared" si="36"/>
        <v>-22449.270925129087</v>
      </c>
      <c r="AJ180" s="60">
        <f t="shared" si="37"/>
        <v>-5449.270925129088</v>
      </c>
      <c r="AK180" s="61">
        <f t="shared" si="38"/>
        <v>-4449.270925129088</v>
      </c>
      <c r="AL180" s="61">
        <f t="shared" si="39"/>
        <v>-7449.270925129088</v>
      </c>
      <c r="AM180" s="61">
        <f t="shared" si="40"/>
        <v>-11535.621283639437</v>
      </c>
      <c r="AN180" s="61">
        <f t="shared" si="41"/>
        <v>5464.3787163605621</v>
      </c>
      <c r="AO180" s="61">
        <f t="shared" si="42"/>
        <v>6464.3787163605621</v>
      </c>
      <c r="AP180" s="61">
        <f t="shared" si="43"/>
        <v>3464.3787163605621</v>
      </c>
    </row>
    <row r="181" spans="1:42" x14ac:dyDescent="0.3">
      <c r="A181" t="s">
        <v>272</v>
      </c>
      <c r="B181" t="s">
        <v>390</v>
      </c>
      <c r="C181" t="s">
        <v>403</v>
      </c>
      <c r="D181">
        <v>1</v>
      </c>
      <c r="E181">
        <v>1600</v>
      </c>
      <c r="F181">
        <f t="shared" si="30"/>
        <v>0.97299999999999998</v>
      </c>
      <c r="G181" s="4">
        <f t="shared" si="31"/>
        <v>18681.599999999999</v>
      </c>
      <c r="H181">
        <v>209</v>
      </c>
      <c r="I181">
        <v>0.53969999999999996</v>
      </c>
      <c r="J181">
        <v>94</v>
      </c>
      <c r="K181" s="11">
        <v>411</v>
      </c>
      <c r="L181">
        <v>317</v>
      </c>
      <c r="M181">
        <v>115</v>
      </c>
      <c r="N181">
        <v>0.39022082018927451</v>
      </c>
      <c r="O181" s="11">
        <v>0.53969999999999996</v>
      </c>
      <c r="V181">
        <v>396.25</v>
      </c>
      <c r="W181">
        <v>54.375</v>
      </c>
      <c r="X181">
        <v>-250.3474854687895</v>
      </c>
      <c r="Y181">
        <v>240.13307113975236</v>
      </c>
      <c r="Z181">
        <v>240.13307113975236</v>
      </c>
      <c r="AA181">
        <v>0.46879008489527407</v>
      </c>
      <c r="AB181">
        <v>0.47959952681388013</v>
      </c>
      <c r="AC181">
        <f t="shared" si="32"/>
        <v>42036.213161211002</v>
      </c>
      <c r="AD181" s="11">
        <f t="shared" si="44"/>
        <v>29425.349212847701</v>
      </c>
      <c r="AE181">
        <f t="shared" si="33"/>
        <v>18681.599999999999</v>
      </c>
      <c r="AF181">
        <f t="shared" si="34"/>
        <v>10743.749212847702</v>
      </c>
      <c r="AH181" s="60">
        <f t="shared" si="35"/>
        <v>1250.3844806219017</v>
      </c>
      <c r="AI181" s="60">
        <f t="shared" si="36"/>
        <v>-22450.384480621902</v>
      </c>
      <c r="AJ181" s="60">
        <f t="shared" si="37"/>
        <v>-5450.3844806219022</v>
      </c>
      <c r="AK181" s="61">
        <f t="shared" si="38"/>
        <v>-4450.3844806219022</v>
      </c>
      <c r="AL181" s="61">
        <f t="shared" si="39"/>
        <v>-7450.3844806219022</v>
      </c>
      <c r="AM181" s="61">
        <f t="shared" si="40"/>
        <v>-11706.6352677742</v>
      </c>
      <c r="AN181" s="61">
        <f t="shared" si="41"/>
        <v>5293.3647322258003</v>
      </c>
      <c r="AO181" s="61">
        <f t="shared" si="42"/>
        <v>6293.3647322258003</v>
      </c>
      <c r="AP181" s="61">
        <f t="shared" si="43"/>
        <v>3293.3647322258003</v>
      </c>
    </row>
    <row r="182" spans="1:42" x14ac:dyDescent="0.3">
      <c r="A182" t="s">
        <v>273</v>
      </c>
      <c r="B182" t="s">
        <v>390</v>
      </c>
      <c r="C182" t="s">
        <v>403</v>
      </c>
      <c r="D182">
        <v>2</v>
      </c>
      <c r="E182">
        <v>2100</v>
      </c>
      <c r="F182">
        <f t="shared" si="30"/>
        <v>0.97299999999999998</v>
      </c>
      <c r="G182" s="4">
        <f t="shared" si="31"/>
        <v>24519.599999999999</v>
      </c>
      <c r="H182">
        <v>265</v>
      </c>
      <c r="I182">
        <v>0.4027</v>
      </c>
      <c r="J182">
        <v>130</v>
      </c>
      <c r="K182" s="11">
        <v>438</v>
      </c>
      <c r="L182">
        <v>308</v>
      </c>
      <c r="M182">
        <v>135</v>
      </c>
      <c r="N182">
        <v>0.45064935064935063</v>
      </c>
      <c r="O182" s="11">
        <v>0.4027</v>
      </c>
      <c r="V182">
        <v>385</v>
      </c>
      <c r="W182">
        <v>91.5</v>
      </c>
      <c r="X182">
        <v>-243.23982815264088</v>
      </c>
      <c r="Y182">
        <v>252.64979782663633</v>
      </c>
      <c r="Z182">
        <v>252.64979782663633</v>
      </c>
      <c r="AA182">
        <v>0.41857090344580866</v>
      </c>
      <c r="AB182">
        <v>0.51934298701298709</v>
      </c>
      <c r="AC182">
        <f t="shared" si="32"/>
        <v>47892.343745102102</v>
      </c>
      <c r="AD182" s="11">
        <f t="shared" si="44"/>
        <v>33524.640621571467</v>
      </c>
      <c r="AE182">
        <f t="shared" si="33"/>
        <v>24519.599999999999</v>
      </c>
      <c r="AF182">
        <f t="shared" si="34"/>
        <v>9005.0406215714684</v>
      </c>
      <c r="AH182" s="60">
        <f t="shared" si="35"/>
        <v>1354.001358998145</v>
      </c>
      <c r="AI182" s="60">
        <f t="shared" si="36"/>
        <v>-22554.001358998146</v>
      </c>
      <c r="AJ182" s="60">
        <f t="shared" si="37"/>
        <v>-5554.0013589981445</v>
      </c>
      <c r="AK182" s="61">
        <f t="shared" si="38"/>
        <v>-4554.0013589981445</v>
      </c>
      <c r="AL182" s="61">
        <f t="shared" si="39"/>
        <v>-7554.0013589981445</v>
      </c>
      <c r="AM182" s="61">
        <f t="shared" si="40"/>
        <v>-13548.960737426678</v>
      </c>
      <c r="AN182" s="61">
        <f t="shared" si="41"/>
        <v>3451.0392625733239</v>
      </c>
      <c r="AO182" s="61">
        <f t="shared" si="42"/>
        <v>4451.0392625733239</v>
      </c>
      <c r="AP182" s="61">
        <f t="shared" si="43"/>
        <v>1451.0392625733239</v>
      </c>
    </row>
    <row r="183" spans="1:42" x14ac:dyDescent="0.3">
      <c r="A183" t="s">
        <v>274</v>
      </c>
      <c r="B183" t="s">
        <v>390</v>
      </c>
      <c r="C183" t="s">
        <v>404</v>
      </c>
      <c r="D183">
        <v>1</v>
      </c>
      <c r="E183">
        <v>1200</v>
      </c>
      <c r="F183">
        <f t="shared" si="30"/>
        <v>0.97299999999999998</v>
      </c>
      <c r="G183" s="4">
        <f t="shared" si="31"/>
        <v>14011.199999999999</v>
      </c>
      <c r="H183">
        <v>435</v>
      </c>
      <c r="I183">
        <v>0.4</v>
      </c>
      <c r="J183">
        <v>162</v>
      </c>
      <c r="K183" s="11">
        <v>504</v>
      </c>
      <c r="L183">
        <v>342</v>
      </c>
      <c r="M183">
        <v>273</v>
      </c>
      <c r="N183">
        <v>0.73859649122807014</v>
      </c>
      <c r="O183" s="11">
        <v>0.4</v>
      </c>
      <c r="V183">
        <v>427.5</v>
      </c>
      <c r="W183">
        <v>119.25</v>
      </c>
      <c r="X183">
        <v>-270.09097801364669</v>
      </c>
      <c r="Y183">
        <v>289.36438589840787</v>
      </c>
      <c r="Z183">
        <v>289.36438589840787</v>
      </c>
      <c r="AA183">
        <v>0.39792838806645114</v>
      </c>
      <c r="AB183">
        <v>0.53567947368421054</v>
      </c>
      <c r="AC183">
        <f t="shared" si="32"/>
        <v>56577.395108470082</v>
      </c>
      <c r="AD183" s="11">
        <f t="shared" si="44"/>
        <v>39604.176575929057</v>
      </c>
      <c r="AE183">
        <f t="shared" si="33"/>
        <v>14011.199999999999</v>
      </c>
      <c r="AF183">
        <f t="shared" si="34"/>
        <v>25592.97657592906</v>
      </c>
      <c r="AH183" s="60">
        <f t="shared" si="35"/>
        <v>1396.5929135338347</v>
      </c>
      <c r="AI183" s="60">
        <f t="shared" si="36"/>
        <v>-22596.592913533834</v>
      </c>
      <c r="AJ183" s="60">
        <f t="shared" si="37"/>
        <v>-5596.5929135338347</v>
      </c>
      <c r="AK183" s="61">
        <f t="shared" si="38"/>
        <v>-4596.5929135338347</v>
      </c>
      <c r="AL183" s="61">
        <f t="shared" si="39"/>
        <v>-7596.5929135338347</v>
      </c>
      <c r="AM183" s="61">
        <f t="shared" si="40"/>
        <v>2996.3836623952266</v>
      </c>
      <c r="AN183" s="61">
        <f t="shared" si="41"/>
        <v>19996.383662395227</v>
      </c>
      <c r="AO183" s="61">
        <f t="shared" si="42"/>
        <v>20996.383662395227</v>
      </c>
      <c r="AP183" s="61">
        <f t="shared" si="43"/>
        <v>17996.383662395227</v>
      </c>
    </row>
    <row r="184" spans="1:42" x14ac:dyDescent="0.3">
      <c r="A184" t="s">
        <v>275</v>
      </c>
      <c r="B184" t="s">
        <v>390</v>
      </c>
      <c r="C184" t="s">
        <v>404</v>
      </c>
      <c r="D184">
        <v>2</v>
      </c>
      <c r="E184">
        <v>2100</v>
      </c>
      <c r="F184">
        <f t="shared" si="30"/>
        <v>0.97299999999999998</v>
      </c>
      <c r="G184" s="4">
        <f t="shared" si="31"/>
        <v>24519.599999999999</v>
      </c>
      <c r="H184">
        <v>487</v>
      </c>
      <c r="I184">
        <v>0.43009999999999998</v>
      </c>
      <c r="J184">
        <v>175</v>
      </c>
      <c r="K184" s="11">
        <v>755</v>
      </c>
      <c r="L184">
        <v>580</v>
      </c>
      <c r="M184">
        <v>312</v>
      </c>
      <c r="N184">
        <v>0.53034482758620693</v>
      </c>
      <c r="O184" s="11">
        <v>0.43009999999999998</v>
      </c>
      <c r="V184">
        <v>725</v>
      </c>
      <c r="W184">
        <v>102.5</v>
      </c>
      <c r="X184">
        <v>-458.04902704068741</v>
      </c>
      <c r="Y184">
        <v>440.86650240080871</v>
      </c>
      <c r="Z184">
        <v>440.86650240080871</v>
      </c>
      <c r="AA184">
        <v>0.46671241710456374</v>
      </c>
      <c r="AB184">
        <v>0.48124379310344828</v>
      </c>
      <c r="AC184">
        <f t="shared" si="32"/>
        <v>77439.957771679721</v>
      </c>
      <c r="AD184" s="11">
        <f t="shared" si="44"/>
        <v>54207.970440175799</v>
      </c>
      <c r="AE184">
        <f t="shared" si="33"/>
        <v>24519.599999999999</v>
      </c>
      <c r="AF184">
        <f t="shared" si="34"/>
        <v>29688.3704401758</v>
      </c>
      <c r="AH184" s="60">
        <f t="shared" si="35"/>
        <v>1254.6713177339902</v>
      </c>
      <c r="AI184" s="60">
        <f t="shared" si="36"/>
        <v>-22454.671317733992</v>
      </c>
      <c r="AJ184" s="60">
        <f t="shared" si="37"/>
        <v>-5454.6713177339898</v>
      </c>
      <c r="AK184" s="61">
        <f t="shared" si="38"/>
        <v>-4454.6713177339898</v>
      </c>
      <c r="AL184" s="61">
        <f t="shared" si="39"/>
        <v>-7454.6713177339898</v>
      </c>
      <c r="AM184" s="61">
        <f t="shared" si="40"/>
        <v>7233.6991224418089</v>
      </c>
      <c r="AN184" s="61">
        <f t="shared" si="41"/>
        <v>24233.699122441809</v>
      </c>
      <c r="AO184" s="61">
        <f t="shared" si="42"/>
        <v>25233.699122441809</v>
      </c>
      <c r="AP184" s="61">
        <f t="shared" si="43"/>
        <v>22233.699122441809</v>
      </c>
    </row>
    <row r="185" spans="1:42" x14ac:dyDescent="0.3">
      <c r="A185" t="s">
        <v>276</v>
      </c>
      <c r="B185" t="s">
        <v>382</v>
      </c>
      <c r="C185" t="s">
        <v>403</v>
      </c>
      <c r="D185">
        <v>2</v>
      </c>
      <c r="E185">
        <v>2500</v>
      </c>
      <c r="F185">
        <f t="shared" si="30"/>
        <v>0.97299999999999998</v>
      </c>
      <c r="G185" s="4">
        <f t="shared" si="31"/>
        <v>29190</v>
      </c>
      <c r="H185">
        <v>231</v>
      </c>
      <c r="I185">
        <v>0.4027</v>
      </c>
      <c r="J185">
        <v>129</v>
      </c>
      <c r="K185" s="11">
        <v>431</v>
      </c>
      <c r="L185">
        <v>302</v>
      </c>
      <c r="M185">
        <v>102</v>
      </c>
      <c r="N185">
        <v>0.37019867549668872</v>
      </c>
      <c r="O185" s="11">
        <v>0.4027</v>
      </c>
      <c r="V185">
        <v>377.5</v>
      </c>
      <c r="W185">
        <v>91.25</v>
      </c>
      <c r="X185">
        <v>-238.50138994187515</v>
      </c>
      <c r="Y185">
        <v>248.49428228455901</v>
      </c>
      <c r="Z185">
        <v>248.49428228455901</v>
      </c>
      <c r="AA185">
        <v>0.41654114512465962</v>
      </c>
      <c r="AB185">
        <v>0.5209493377483444</v>
      </c>
      <c r="AC185">
        <f t="shared" si="32"/>
        <v>47250.320103492777</v>
      </c>
      <c r="AD185" s="11">
        <f t="shared" si="44"/>
        <v>33075.224072444944</v>
      </c>
      <c r="AE185">
        <f t="shared" si="33"/>
        <v>29190</v>
      </c>
      <c r="AF185">
        <f t="shared" si="34"/>
        <v>3885.2240724449439</v>
      </c>
      <c r="AH185" s="60">
        <f t="shared" si="35"/>
        <v>1358.189344843898</v>
      </c>
      <c r="AI185" s="60">
        <f t="shared" si="36"/>
        <v>-22558.189344843897</v>
      </c>
      <c r="AJ185" s="60">
        <f t="shared" si="37"/>
        <v>-5558.1893448438977</v>
      </c>
      <c r="AK185" s="61">
        <f t="shared" si="38"/>
        <v>-4558.1893448438977</v>
      </c>
      <c r="AL185" s="61">
        <f t="shared" si="39"/>
        <v>-7558.1893448438977</v>
      </c>
      <c r="AM185" s="61">
        <f t="shared" si="40"/>
        <v>-18672.965272398953</v>
      </c>
      <c r="AN185" s="61">
        <f t="shared" si="41"/>
        <v>-1672.9652723989539</v>
      </c>
      <c r="AO185" s="61">
        <f t="shared" si="42"/>
        <v>-672.96527239895386</v>
      </c>
      <c r="AP185" s="61">
        <f t="shared" si="43"/>
        <v>-3672.9652723989539</v>
      </c>
    </row>
    <row r="186" spans="1:42" x14ac:dyDescent="0.3">
      <c r="A186" t="s">
        <v>277</v>
      </c>
      <c r="B186" t="s">
        <v>391</v>
      </c>
      <c r="C186" t="s">
        <v>403</v>
      </c>
      <c r="D186">
        <v>2</v>
      </c>
      <c r="E186">
        <v>4000</v>
      </c>
      <c r="F186">
        <f t="shared" si="30"/>
        <v>0.97299999999999998</v>
      </c>
      <c r="G186" s="4">
        <f t="shared" si="31"/>
        <v>46704</v>
      </c>
      <c r="H186">
        <v>560</v>
      </c>
      <c r="I186">
        <v>0.35339999999999999</v>
      </c>
      <c r="J186">
        <v>218</v>
      </c>
      <c r="K186" s="11">
        <v>681</v>
      </c>
      <c r="L186">
        <v>463</v>
      </c>
      <c r="M186">
        <v>342</v>
      </c>
      <c r="N186">
        <v>0.69092872570194386</v>
      </c>
      <c r="O186" s="11">
        <v>0.35339999999999999</v>
      </c>
      <c r="V186">
        <v>578.75</v>
      </c>
      <c r="W186">
        <v>160.125</v>
      </c>
      <c r="X186">
        <v>-365.6494819307556</v>
      </c>
      <c r="Y186">
        <v>391.08394933030075</v>
      </c>
      <c r="Z186">
        <v>391.08394933030075</v>
      </c>
      <c r="AA186">
        <v>0.39906513923162118</v>
      </c>
      <c r="AB186">
        <v>0.53477984881209495</v>
      </c>
      <c r="AC186">
        <f t="shared" si="32"/>
        <v>76337.492582928768</v>
      </c>
      <c r="AD186" s="11">
        <f t="shared" si="44"/>
        <v>53436.244808050134</v>
      </c>
      <c r="AE186">
        <f t="shared" si="33"/>
        <v>46704</v>
      </c>
      <c r="AF186">
        <f t="shared" si="34"/>
        <v>6732.2448080501345</v>
      </c>
      <c r="AH186" s="60">
        <f t="shared" si="35"/>
        <v>1394.2474629743906</v>
      </c>
      <c r="AI186" s="60">
        <f t="shared" si="36"/>
        <v>-22594.247462974392</v>
      </c>
      <c r="AJ186" s="60">
        <f t="shared" si="37"/>
        <v>-5594.2474629743901</v>
      </c>
      <c r="AK186" s="61">
        <f t="shared" si="38"/>
        <v>-4594.2474629743901</v>
      </c>
      <c r="AL186" s="61">
        <f t="shared" si="39"/>
        <v>-7594.2474629743901</v>
      </c>
      <c r="AM186" s="61">
        <f t="shared" si="40"/>
        <v>-15862.002654924258</v>
      </c>
      <c r="AN186" s="61">
        <f t="shared" si="41"/>
        <v>1137.9973450757443</v>
      </c>
      <c r="AO186" s="61">
        <f t="shared" si="42"/>
        <v>2137.9973450757443</v>
      </c>
      <c r="AP186" s="61">
        <f t="shared" si="43"/>
        <v>-862.00265492425569</v>
      </c>
    </row>
    <row r="187" spans="1:42" x14ac:dyDescent="0.3">
      <c r="A187" t="s">
        <v>278</v>
      </c>
      <c r="B187" t="s">
        <v>382</v>
      </c>
      <c r="C187" t="s">
        <v>404</v>
      </c>
      <c r="D187">
        <v>1</v>
      </c>
      <c r="E187">
        <v>2500</v>
      </c>
      <c r="F187">
        <f t="shared" si="30"/>
        <v>0.97299999999999998</v>
      </c>
      <c r="G187" s="4">
        <f t="shared" si="31"/>
        <v>29190</v>
      </c>
      <c r="H187">
        <v>490</v>
      </c>
      <c r="I187">
        <v>0.2301</v>
      </c>
      <c r="J187">
        <v>186</v>
      </c>
      <c r="K187" s="11">
        <v>578</v>
      </c>
      <c r="L187">
        <v>392</v>
      </c>
      <c r="M187">
        <v>304</v>
      </c>
      <c r="N187">
        <v>0.7204081632653061</v>
      </c>
      <c r="O187" s="11">
        <v>0.2301</v>
      </c>
      <c r="V187">
        <v>490</v>
      </c>
      <c r="W187">
        <v>137</v>
      </c>
      <c r="X187">
        <v>-309.57796310336113</v>
      </c>
      <c r="Y187">
        <v>331.82701541571902</v>
      </c>
      <c r="Z187">
        <v>331.82701541571902</v>
      </c>
      <c r="AA187">
        <v>0.39760615390963067</v>
      </c>
      <c r="AB187">
        <v>0.53593448979591829</v>
      </c>
      <c r="AC187">
        <f t="shared" si="32"/>
        <v>64910.702905673883</v>
      </c>
      <c r="AD187" s="11">
        <f t="shared" si="44"/>
        <v>45437.492033971714</v>
      </c>
      <c r="AE187">
        <f t="shared" si="33"/>
        <v>29190</v>
      </c>
      <c r="AF187">
        <f t="shared" si="34"/>
        <v>16247.492033971714</v>
      </c>
      <c r="AH187" s="60">
        <f t="shared" si="35"/>
        <v>1397.2577769679299</v>
      </c>
      <c r="AI187" s="60">
        <f t="shared" si="36"/>
        <v>-22597.25777696793</v>
      </c>
      <c r="AJ187" s="60">
        <f t="shared" si="37"/>
        <v>-5597.2577769679301</v>
      </c>
      <c r="AK187" s="61">
        <f t="shared" si="38"/>
        <v>-4597.2577769679301</v>
      </c>
      <c r="AL187" s="61">
        <f t="shared" si="39"/>
        <v>-7597.2577769679301</v>
      </c>
      <c r="AM187" s="61">
        <f t="shared" si="40"/>
        <v>-6349.7657429962164</v>
      </c>
      <c r="AN187" s="61">
        <f t="shared" si="41"/>
        <v>10650.234257003784</v>
      </c>
      <c r="AO187" s="61">
        <f t="shared" si="42"/>
        <v>11650.234257003784</v>
      </c>
      <c r="AP187" s="61">
        <f t="shared" si="43"/>
        <v>8650.2342570037836</v>
      </c>
    </row>
    <row r="188" spans="1:42" x14ac:dyDescent="0.3">
      <c r="A188" t="s">
        <v>279</v>
      </c>
      <c r="B188" t="s">
        <v>391</v>
      </c>
      <c r="C188" t="s">
        <v>403</v>
      </c>
      <c r="D188">
        <v>1</v>
      </c>
      <c r="E188">
        <v>3000</v>
      </c>
      <c r="F188">
        <f t="shared" si="30"/>
        <v>0.97299999999999998</v>
      </c>
      <c r="G188" s="4">
        <f t="shared" si="31"/>
        <v>35028</v>
      </c>
      <c r="H188">
        <v>288</v>
      </c>
      <c r="I188">
        <v>0.49859999999999999</v>
      </c>
      <c r="J188">
        <v>109</v>
      </c>
      <c r="K188" s="11">
        <v>640</v>
      </c>
      <c r="L188">
        <v>531</v>
      </c>
      <c r="M188">
        <v>179</v>
      </c>
      <c r="N188">
        <v>0.36967984934086628</v>
      </c>
      <c r="O188" s="11">
        <v>0.49859999999999999</v>
      </c>
      <c r="V188">
        <v>663.75</v>
      </c>
      <c r="W188">
        <v>42.625</v>
      </c>
      <c r="X188">
        <v>-419.35178165276727</v>
      </c>
      <c r="Y188">
        <v>378.01312547384384</v>
      </c>
      <c r="Z188">
        <v>378.01312547384384</v>
      </c>
      <c r="AA188">
        <v>0.50529284440503786</v>
      </c>
      <c r="AB188">
        <v>0.45071124293785308</v>
      </c>
      <c r="AC188">
        <f t="shared" si="32"/>
        <v>62186.789454635655</v>
      </c>
      <c r="AD188" s="11">
        <f t="shared" si="44"/>
        <v>43530.752618244958</v>
      </c>
      <c r="AE188">
        <f t="shared" si="33"/>
        <v>35028</v>
      </c>
      <c r="AF188">
        <f t="shared" si="34"/>
        <v>8502.7526182449583</v>
      </c>
      <c r="AH188" s="60">
        <f t="shared" si="35"/>
        <v>1175.0685976594027</v>
      </c>
      <c r="AI188" s="60">
        <f t="shared" si="36"/>
        <v>-22375.068597659403</v>
      </c>
      <c r="AJ188" s="60">
        <f t="shared" si="37"/>
        <v>-5375.0685976594032</v>
      </c>
      <c r="AK188" s="61">
        <f t="shared" si="38"/>
        <v>-4375.0685976594032</v>
      </c>
      <c r="AL188" s="61">
        <f t="shared" si="39"/>
        <v>-7375.0685976594032</v>
      </c>
      <c r="AM188" s="61">
        <f t="shared" si="40"/>
        <v>-13872.315979414445</v>
      </c>
      <c r="AN188" s="61">
        <f t="shared" si="41"/>
        <v>3127.6840205855551</v>
      </c>
      <c r="AO188" s="61">
        <f t="shared" si="42"/>
        <v>4127.6840205855551</v>
      </c>
      <c r="AP188" s="61">
        <f t="shared" si="43"/>
        <v>1127.6840205855551</v>
      </c>
    </row>
    <row r="189" spans="1:42" x14ac:dyDescent="0.3">
      <c r="A189" t="s">
        <v>280</v>
      </c>
      <c r="B189" t="s">
        <v>392</v>
      </c>
      <c r="C189" t="s">
        <v>403</v>
      </c>
      <c r="D189">
        <v>2</v>
      </c>
      <c r="E189">
        <v>5600</v>
      </c>
      <c r="F189">
        <f t="shared" si="30"/>
        <v>0.97299999999999998</v>
      </c>
      <c r="G189" s="4">
        <f t="shared" si="31"/>
        <v>65385.599999999999</v>
      </c>
      <c r="H189">
        <v>373</v>
      </c>
      <c r="I189">
        <v>0.5151</v>
      </c>
      <c r="J189">
        <v>196</v>
      </c>
      <c r="K189" s="11">
        <v>612</v>
      </c>
      <c r="L189">
        <v>416</v>
      </c>
      <c r="M189">
        <v>177</v>
      </c>
      <c r="N189">
        <v>0.44038461538461537</v>
      </c>
      <c r="O189" s="11">
        <v>0.5151</v>
      </c>
      <c r="V189">
        <v>520</v>
      </c>
      <c r="W189">
        <v>144</v>
      </c>
      <c r="X189">
        <v>-328.53171594642407</v>
      </c>
      <c r="Y189">
        <v>351.44907758402832</v>
      </c>
      <c r="Z189">
        <v>351.44907758402832</v>
      </c>
      <c r="AA189">
        <v>0.39894053381543909</v>
      </c>
      <c r="AB189">
        <v>0.53487846153846152</v>
      </c>
      <c r="AC189">
        <f t="shared" si="32"/>
        <v>68613.627803448617</v>
      </c>
      <c r="AD189" s="11">
        <f t="shared" si="44"/>
        <v>48029.539462414032</v>
      </c>
      <c r="AE189">
        <f t="shared" si="33"/>
        <v>65385.599999999999</v>
      </c>
      <c r="AF189">
        <f t="shared" si="34"/>
        <v>-17356.060537585967</v>
      </c>
      <c r="AH189" s="60">
        <f t="shared" si="35"/>
        <v>1394.5045604395605</v>
      </c>
      <c r="AI189" s="60">
        <f t="shared" si="36"/>
        <v>-22594.50456043956</v>
      </c>
      <c r="AJ189" s="60">
        <f t="shared" si="37"/>
        <v>-5594.50456043956</v>
      </c>
      <c r="AK189" s="61">
        <f t="shared" si="38"/>
        <v>-4594.50456043956</v>
      </c>
      <c r="AL189" s="61">
        <f t="shared" si="39"/>
        <v>-7594.50456043956</v>
      </c>
      <c r="AM189" s="61">
        <f t="shared" si="40"/>
        <v>-39950.56509802553</v>
      </c>
      <c r="AN189" s="61">
        <f t="shared" si="41"/>
        <v>-22950.565098025527</v>
      </c>
      <c r="AO189" s="61">
        <f t="shared" si="42"/>
        <v>-21950.565098025527</v>
      </c>
      <c r="AP189" s="61">
        <f t="shared" si="43"/>
        <v>-24950.565098025527</v>
      </c>
    </row>
    <row r="190" spans="1:42" x14ac:dyDescent="0.3">
      <c r="A190" t="s">
        <v>281</v>
      </c>
      <c r="B190" t="s">
        <v>392</v>
      </c>
      <c r="C190" t="s">
        <v>404</v>
      </c>
      <c r="D190">
        <v>1</v>
      </c>
      <c r="E190">
        <v>3200</v>
      </c>
      <c r="F190">
        <f t="shared" si="30"/>
        <v>0.97299999999999998</v>
      </c>
      <c r="G190" s="4">
        <f t="shared" si="31"/>
        <v>37363.199999999997</v>
      </c>
      <c r="H190">
        <v>420</v>
      </c>
      <c r="I190">
        <v>0.87119999999999997</v>
      </c>
      <c r="J190">
        <v>165</v>
      </c>
      <c r="K190" s="11">
        <v>1296</v>
      </c>
      <c r="L190">
        <v>1131</v>
      </c>
      <c r="M190">
        <v>255</v>
      </c>
      <c r="N190">
        <v>0.28037135278514591</v>
      </c>
      <c r="O190" s="11">
        <v>0.87119999999999997</v>
      </c>
      <c r="V190">
        <v>1413.75</v>
      </c>
      <c r="W190">
        <v>23.625</v>
      </c>
      <c r="X190">
        <v>-893.19560272934041</v>
      </c>
      <c r="Y190">
        <v>771.56467968157699</v>
      </c>
      <c r="Z190">
        <v>771.56467968157699</v>
      </c>
      <c r="AA190">
        <v>0.52904663461119505</v>
      </c>
      <c r="AB190">
        <v>0.43191249336870025</v>
      </c>
      <c r="AC190">
        <f t="shared" si="32"/>
        <v>121635.67497771974</v>
      </c>
      <c r="AD190" s="11">
        <f t="shared" si="44"/>
        <v>85144.972484403814</v>
      </c>
      <c r="AE190">
        <f t="shared" si="33"/>
        <v>37363.199999999997</v>
      </c>
      <c r="AF190">
        <f t="shared" si="34"/>
        <v>47781.772484403817</v>
      </c>
      <c r="AH190" s="60">
        <f t="shared" si="35"/>
        <v>1126.0575719969686</v>
      </c>
      <c r="AI190" s="60">
        <f t="shared" si="36"/>
        <v>-22326.057571996967</v>
      </c>
      <c r="AJ190" s="60">
        <f t="shared" si="37"/>
        <v>-5326.0575719969684</v>
      </c>
      <c r="AK190" s="61">
        <f t="shared" si="38"/>
        <v>-4326.0575719969684</v>
      </c>
      <c r="AL190" s="61">
        <f t="shared" si="39"/>
        <v>-7326.0575719969684</v>
      </c>
      <c r="AM190" s="61">
        <f t="shared" si="40"/>
        <v>25455.714912406849</v>
      </c>
      <c r="AN190" s="61">
        <f t="shared" si="41"/>
        <v>42455.714912406846</v>
      </c>
      <c r="AO190" s="61">
        <f t="shared" si="42"/>
        <v>43455.714912406846</v>
      </c>
      <c r="AP190" s="61">
        <f t="shared" si="43"/>
        <v>40455.714912406846</v>
      </c>
    </row>
    <row r="191" spans="1:42" x14ac:dyDescent="0.3">
      <c r="A191" t="s">
        <v>282</v>
      </c>
      <c r="B191" t="s">
        <v>392</v>
      </c>
      <c r="C191" t="s">
        <v>404</v>
      </c>
      <c r="D191">
        <v>2</v>
      </c>
      <c r="E191">
        <v>3500</v>
      </c>
      <c r="F191">
        <f t="shared" si="30"/>
        <v>0.97299999999999998</v>
      </c>
      <c r="G191" s="4">
        <f t="shared" si="31"/>
        <v>40866</v>
      </c>
      <c r="H191">
        <v>593</v>
      </c>
      <c r="I191">
        <v>0.50680000000000003</v>
      </c>
      <c r="J191">
        <v>268</v>
      </c>
      <c r="K191" s="11">
        <v>1032</v>
      </c>
      <c r="L191">
        <v>764</v>
      </c>
      <c r="M191">
        <v>325</v>
      </c>
      <c r="N191">
        <v>0.44031413612565451</v>
      </c>
      <c r="O191" s="11">
        <v>0.50680000000000003</v>
      </c>
      <c r="V191">
        <v>955</v>
      </c>
      <c r="W191">
        <v>172.5</v>
      </c>
      <c r="X191">
        <v>-603.36113217083653</v>
      </c>
      <c r="Y191">
        <v>599.4689790245136</v>
      </c>
      <c r="Z191">
        <v>599.4689790245136</v>
      </c>
      <c r="AA191">
        <v>0.44708793615132314</v>
      </c>
      <c r="AB191">
        <v>0.49677460732984291</v>
      </c>
      <c r="AC191">
        <f t="shared" si="32"/>
        <v>108697.35283138348</v>
      </c>
      <c r="AD191" s="11">
        <f t="shared" si="44"/>
        <v>76088.146981968428</v>
      </c>
      <c r="AE191">
        <f t="shared" si="33"/>
        <v>40866</v>
      </c>
      <c r="AF191">
        <f t="shared" si="34"/>
        <v>35222.146981968428</v>
      </c>
      <c r="AH191" s="60">
        <f t="shared" si="35"/>
        <v>1295.1623691099476</v>
      </c>
      <c r="AI191" s="60">
        <f t="shared" si="36"/>
        <v>-22495.162369109948</v>
      </c>
      <c r="AJ191" s="60">
        <f t="shared" si="37"/>
        <v>-5495.1623691099476</v>
      </c>
      <c r="AK191" s="61">
        <f t="shared" si="38"/>
        <v>-4495.1623691099476</v>
      </c>
      <c r="AL191" s="61">
        <f t="shared" si="39"/>
        <v>-7495.1623691099476</v>
      </c>
      <c r="AM191" s="61">
        <f t="shared" si="40"/>
        <v>12726.98461285848</v>
      </c>
      <c r="AN191" s="61">
        <f t="shared" si="41"/>
        <v>29726.98461285848</v>
      </c>
      <c r="AO191" s="61">
        <f t="shared" si="42"/>
        <v>30726.98461285848</v>
      </c>
      <c r="AP191" s="61">
        <f t="shared" si="43"/>
        <v>27726.98461285848</v>
      </c>
    </row>
    <row r="192" spans="1:42" x14ac:dyDescent="0.3">
      <c r="A192" t="s">
        <v>283</v>
      </c>
      <c r="B192" t="s">
        <v>392</v>
      </c>
      <c r="C192" t="s">
        <v>403</v>
      </c>
      <c r="D192">
        <v>1</v>
      </c>
      <c r="E192">
        <v>3400</v>
      </c>
      <c r="F192">
        <f t="shared" si="30"/>
        <v>0.97299999999999998</v>
      </c>
      <c r="G192" s="4">
        <f t="shared" si="31"/>
        <v>39698.400000000001</v>
      </c>
      <c r="H192">
        <v>436</v>
      </c>
      <c r="I192">
        <v>0.28220000000000001</v>
      </c>
      <c r="J192">
        <v>106</v>
      </c>
      <c r="K192" s="11">
        <v>624</v>
      </c>
      <c r="L192">
        <v>518</v>
      </c>
      <c r="M192">
        <v>330</v>
      </c>
      <c r="N192">
        <v>0.60965250965250961</v>
      </c>
      <c r="O192" s="11">
        <v>0.28220000000000001</v>
      </c>
      <c r="V192">
        <v>647.5</v>
      </c>
      <c r="W192">
        <v>41.25</v>
      </c>
      <c r="X192">
        <v>-409.0851655294415</v>
      </c>
      <c r="Y192">
        <v>368.59284179934292</v>
      </c>
      <c r="Z192">
        <v>368.59284179934292</v>
      </c>
      <c r="AA192">
        <v>0.5055487904236956</v>
      </c>
      <c r="AB192">
        <v>0.45050868725868731</v>
      </c>
      <c r="AC192">
        <f t="shared" si="32"/>
        <v>60609.811211569409</v>
      </c>
      <c r="AD192" s="11">
        <f t="shared" si="44"/>
        <v>42426.867848098584</v>
      </c>
      <c r="AE192">
        <f t="shared" si="33"/>
        <v>39698.400000000001</v>
      </c>
      <c r="AF192">
        <f t="shared" si="34"/>
        <v>2728.4678480985822</v>
      </c>
      <c r="AH192" s="60">
        <f t="shared" si="35"/>
        <v>1174.540506067292</v>
      </c>
      <c r="AI192" s="60">
        <f t="shared" si="36"/>
        <v>-22374.540506067293</v>
      </c>
      <c r="AJ192" s="60">
        <f t="shared" si="37"/>
        <v>-5374.540506067292</v>
      </c>
      <c r="AK192" s="61">
        <f t="shared" si="38"/>
        <v>-4374.540506067292</v>
      </c>
      <c r="AL192" s="61">
        <f t="shared" si="39"/>
        <v>-7374.540506067292</v>
      </c>
      <c r="AM192" s="61">
        <f t="shared" si="40"/>
        <v>-19646.072657968711</v>
      </c>
      <c r="AN192" s="61">
        <f t="shared" si="41"/>
        <v>-2646.0726579687098</v>
      </c>
      <c r="AO192" s="61">
        <f t="shared" si="42"/>
        <v>-1646.0726579687098</v>
      </c>
      <c r="AP192" s="61">
        <f t="shared" si="43"/>
        <v>-4646.0726579687098</v>
      </c>
    </row>
    <row r="193" spans="1:42" x14ac:dyDescent="0.3">
      <c r="A193" t="s">
        <v>284</v>
      </c>
      <c r="B193" t="s">
        <v>367</v>
      </c>
      <c r="C193" t="s">
        <v>404</v>
      </c>
      <c r="D193">
        <v>2</v>
      </c>
      <c r="E193">
        <v>1900</v>
      </c>
      <c r="F193">
        <f t="shared" si="30"/>
        <v>0.97299999999999998</v>
      </c>
      <c r="G193" s="4">
        <f t="shared" si="31"/>
        <v>22184.399999999998</v>
      </c>
      <c r="H193">
        <v>568</v>
      </c>
      <c r="I193">
        <v>0.189</v>
      </c>
      <c r="J193">
        <v>227</v>
      </c>
      <c r="K193" s="11">
        <v>861</v>
      </c>
      <c r="L193">
        <v>634</v>
      </c>
      <c r="M193">
        <v>341</v>
      </c>
      <c r="N193">
        <v>0.53028391167192435</v>
      </c>
      <c r="O193" s="11">
        <v>0.189</v>
      </c>
      <c r="V193">
        <v>792.5</v>
      </c>
      <c r="W193">
        <v>147.75</v>
      </c>
      <c r="X193">
        <v>-500.694970937579</v>
      </c>
      <c r="Y193">
        <v>499.76614227950472</v>
      </c>
      <c r="Z193">
        <v>499.76614227950472</v>
      </c>
      <c r="AA193">
        <v>0.44418440666183562</v>
      </c>
      <c r="AB193">
        <v>0.49907246056782334</v>
      </c>
      <c r="AC193">
        <f t="shared" si="32"/>
        <v>91038.124192611285</v>
      </c>
      <c r="AD193" s="11">
        <f t="shared" si="44"/>
        <v>63726.686934827892</v>
      </c>
      <c r="AE193">
        <f t="shared" si="33"/>
        <v>22184.399999999998</v>
      </c>
      <c r="AF193">
        <f t="shared" si="34"/>
        <v>41542.286934827891</v>
      </c>
      <c r="AH193" s="60">
        <f t="shared" si="35"/>
        <v>1301.153200766111</v>
      </c>
      <c r="AI193" s="60">
        <f t="shared" si="36"/>
        <v>-22501.153200766112</v>
      </c>
      <c r="AJ193" s="60">
        <f t="shared" si="37"/>
        <v>-5501.1532007661108</v>
      </c>
      <c r="AK193" s="61">
        <f t="shared" si="38"/>
        <v>-4501.1532007661108</v>
      </c>
      <c r="AL193" s="61">
        <f t="shared" si="39"/>
        <v>-7501.1532007661108</v>
      </c>
      <c r="AM193" s="61">
        <f t="shared" si="40"/>
        <v>19041.133734061779</v>
      </c>
      <c r="AN193" s="61">
        <f t="shared" si="41"/>
        <v>36041.133734061783</v>
      </c>
      <c r="AO193" s="61">
        <f t="shared" si="42"/>
        <v>37041.133734061783</v>
      </c>
      <c r="AP193" s="61">
        <f t="shared" si="43"/>
        <v>34041.133734061783</v>
      </c>
    </row>
    <row r="194" spans="1:42" x14ac:dyDescent="0.3">
      <c r="A194" t="s">
        <v>285</v>
      </c>
      <c r="B194" t="s">
        <v>368</v>
      </c>
      <c r="C194" t="s">
        <v>403</v>
      </c>
      <c r="D194">
        <v>1</v>
      </c>
      <c r="E194">
        <v>900</v>
      </c>
      <c r="F194">
        <f t="shared" si="30"/>
        <v>0.97299999999999998</v>
      </c>
      <c r="G194" s="4">
        <f t="shared" si="31"/>
        <v>10508.4</v>
      </c>
      <c r="H194">
        <v>318</v>
      </c>
      <c r="I194">
        <v>0.29039999999999999</v>
      </c>
      <c r="J194">
        <v>176</v>
      </c>
      <c r="K194" s="11">
        <v>440</v>
      </c>
      <c r="L194">
        <v>264</v>
      </c>
      <c r="M194">
        <v>142</v>
      </c>
      <c r="N194">
        <v>0.53030303030303039</v>
      </c>
      <c r="O194" s="11">
        <v>0.29039999999999999</v>
      </c>
      <c r="V194">
        <v>330</v>
      </c>
      <c r="W194">
        <v>143</v>
      </c>
      <c r="X194">
        <v>-208.49128127369218</v>
      </c>
      <c r="Y194">
        <v>248.84268385140257</v>
      </c>
      <c r="Z194">
        <v>248.84268385140257</v>
      </c>
      <c r="AA194">
        <v>0.32073540561031083</v>
      </c>
      <c r="AB194">
        <v>0.59677000000000002</v>
      </c>
      <c r="AC194">
        <f t="shared" si="32"/>
        <v>54203.174681330551</v>
      </c>
      <c r="AD194" s="11">
        <f t="shared" si="44"/>
        <v>37942.222276931381</v>
      </c>
      <c r="AE194">
        <f t="shared" si="33"/>
        <v>10508.4</v>
      </c>
      <c r="AF194">
        <f t="shared" si="34"/>
        <v>27433.82227693138</v>
      </c>
      <c r="AH194" s="60">
        <f t="shared" si="35"/>
        <v>1555.8646428571431</v>
      </c>
      <c r="AI194" s="60">
        <f t="shared" si="36"/>
        <v>-22755.864642857145</v>
      </c>
      <c r="AJ194" s="60">
        <f t="shared" si="37"/>
        <v>-5755.8646428571428</v>
      </c>
      <c r="AK194" s="61">
        <f t="shared" si="38"/>
        <v>-4755.8646428571428</v>
      </c>
      <c r="AL194" s="61">
        <f t="shared" si="39"/>
        <v>-7755.8646428571428</v>
      </c>
      <c r="AM194" s="61">
        <f t="shared" si="40"/>
        <v>4677.9576340742351</v>
      </c>
      <c r="AN194" s="61">
        <f t="shared" si="41"/>
        <v>21677.957634074235</v>
      </c>
      <c r="AO194" s="61">
        <f t="shared" si="42"/>
        <v>22677.957634074235</v>
      </c>
      <c r="AP194" s="61">
        <f t="shared" si="43"/>
        <v>19677.957634074235</v>
      </c>
    </row>
    <row r="195" spans="1:42" x14ac:dyDescent="0.3">
      <c r="A195" t="s">
        <v>286</v>
      </c>
      <c r="B195" t="s">
        <v>393</v>
      </c>
      <c r="C195" t="s">
        <v>403</v>
      </c>
      <c r="D195">
        <v>2</v>
      </c>
      <c r="E195">
        <v>4200</v>
      </c>
      <c r="F195">
        <f t="shared" si="30"/>
        <v>0.97299999999999998</v>
      </c>
      <c r="G195" s="4">
        <f t="shared" si="31"/>
        <v>49039.199999999997</v>
      </c>
      <c r="H195">
        <v>426</v>
      </c>
      <c r="I195">
        <v>0.54249999999999998</v>
      </c>
      <c r="J195">
        <v>210</v>
      </c>
      <c r="K195" s="11">
        <v>654</v>
      </c>
      <c r="L195">
        <v>444</v>
      </c>
      <c r="M195">
        <v>216</v>
      </c>
      <c r="N195">
        <v>0.48918918918918919</v>
      </c>
      <c r="O195" s="11">
        <v>0.54249999999999998</v>
      </c>
      <c r="V195">
        <v>555</v>
      </c>
      <c r="W195">
        <v>154.5</v>
      </c>
      <c r="X195">
        <v>-350.64442759666412</v>
      </c>
      <c r="Y195">
        <v>375.50815011372254</v>
      </c>
      <c r="Z195">
        <v>375.50815011372254</v>
      </c>
      <c r="AA195">
        <v>0.39821288308778835</v>
      </c>
      <c r="AB195">
        <v>0.53545432432432438</v>
      </c>
      <c r="AC195">
        <f t="shared" si="32"/>
        <v>73389.623921058403</v>
      </c>
      <c r="AD195" s="11">
        <f t="shared" si="44"/>
        <v>51372.736744740876</v>
      </c>
      <c r="AE195">
        <f t="shared" si="33"/>
        <v>49039.199999999997</v>
      </c>
      <c r="AF195">
        <f t="shared" si="34"/>
        <v>2333.5367447408789</v>
      </c>
      <c r="AH195" s="60">
        <f t="shared" si="35"/>
        <v>1396.0059169884171</v>
      </c>
      <c r="AI195" s="60">
        <f t="shared" si="36"/>
        <v>-22596.005916988419</v>
      </c>
      <c r="AJ195" s="60">
        <f t="shared" si="37"/>
        <v>-5596.0059169884171</v>
      </c>
      <c r="AK195" s="61">
        <f t="shared" si="38"/>
        <v>-4596.0059169884171</v>
      </c>
      <c r="AL195" s="61">
        <f t="shared" si="39"/>
        <v>-7596.0059169884171</v>
      </c>
      <c r="AM195" s="61">
        <f t="shared" si="40"/>
        <v>-20262.46917224754</v>
      </c>
      <c r="AN195" s="61">
        <f t="shared" si="41"/>
        <v>-3262.4691722475382</v>
      </c>
      <c r="AO195" s="61">
        <f t="shared" si="42"/>
        <v>-2262.4691722475382</v>
      </c>
      <c r="AP195" s="61">
        <f t="shared" si="43"/>
        <v>-5262.4691722475382</v>
      </c>
    </row>
    <row r="196" spans="1:42" x14ac:dyDescent="0.3">
      <c r="A196" t="s">
        <v>287</v>
      </c>
      <c r="B196" t="s">
        <v>368</v>
      </c>
      <c r="C196" t="s">
        <v>403</v>
      </c>
      <c r="D196">
        <v>2</v>
      </c>
      <c r="E196">
        <v>1100</v>
      </c>
      <c r="F196">
        <f t="shared" ref="F196:F247" si="45">F$2</f>
        <v>0.97299999999999998</v>
      </c>
      <c r="G196" s="4">
        <f t="shared" ref="G196:G259" si="46" xml:space="preserve"> E196 * 12 * F196</f>
        <v>12843.6</v>
      </c>
      <c r="H196">
        <v>538</v>
      </c>
      <c r="I196">
        <v>0.58079999999999998</v>
      </c>
      <c r="J196">
        <v>225</v>
      </c>
      <c r="K196" s="11">
        <v>1033</v>
      </c>
      <c r="L196">
        <v>808</v>
      </c>
      <c r="M196">
        <v>313</v>
      </c>
      <c r="N196">
        <v>0.40990099009900993</v>
      </c>
      <c r="O196" s="11">
        <v>0.58079999999999998</v>
      </c>
      <c r="V196">
        <v>1010</v>
      </c>
      <c r="W196">
        <v>124</v>
      </c>
      <c r="X196">
        <v>-638.1096790497852</v>
      </c>
      <c r="Y196">
        <v>604.77609299974733</v>
      </c>
      <c r="Z196">
        <v>604.77609299974733</v>
      </c>
      <c r="AA196">
        <v>0.47601593366311618</v>
      </c>
      <c r="AB196">
        <v>0.47388099009900986</v>
      </c>
      <c r="AC196">
        <f t="shared" ref="AC196:AC259" si="47">Z196   * AB196 * 365</f>
        <v>104606.04121470985</v>
      </c>
      <c r="AD196" s="11">
        <f t="shared" si="44"/>
        <v>73224.228850296888</v>
      </c>
      <c r="AE196">
        <f t="shared" ref="AE196:AE247" si="48">G196</f>
        <v>12843.6</v>
      </c>
      <c r="AF196">
        <f t="shared" ref="AF196:AF259" si="49">AD196-AE196</f>
        <v>60380.628850296889</v>
      </c>
      <c r="AH196" s="60">
        <f t="shared" ref="AH196:AH259" si="50" xml:space="preserve"> AB196 *(365/AG$23 ) * (AG$21)</f>
        <v>1235.4754384724185</v>
      </c>
      <c r="AI196" s="60">
        <f t="shared" ref="AI196:AI259" si="51" xml:space="preserve"> -AG$7 - AG$13 - AH196</f>
        <v>-22435.475438472418</v>
      </c>
      <c r="AJ196" s="60">
        <f t="shared" ref="AJ196:AJ247" si="52" xml:space="preserve"> - AG$13 - AH196 - AG$18</f>
        <v>-5435.4754384724183</v>
      </c>
      <c r="AK196" s="61">
        <f t="shared" ref="AK196:AK247" si="53">-(AG$7/AG$9 ) -  AG$13 - AH196</f>
        <v>-4435.4754384724183</v>
      </c>
      <c r="AL196" s="61">
        <f t="shared" ref="AL196:AL259" si="54">AK196 - AG$18</f>
        <v>-7435.4754384724183</v>
      </c>
      <c r="AM196" s="61">
        <f t="shared" ref="AM196:AM247" si="55">AF196 + AI196</f>
        <v>37945.153411824474</v>
      </c>
      <c r="AN196" s="61">
        <f t="shared" ref="AN196:AN247" si="56">AF196+AJ196</f>
        <v>54945.153411824474</v>
      </c>
      <c r="AO196" s="61">
        <f t="shared" ref="AO196:AO247" si="57">AF196 + AK196</f>
        <v>55945.153411824474</v>
      </c>
      <c r="AP196" s="61">
        <f t="shared" ref="AP196:AP247" si="58">AF196 + AL196</f>
        <v>52945.153411824474</v>
      </c>
    </row>
    <row r="197" spans="1:42" x14ac:dyDescent="0.3">
      <c r="A197" t="s">
        <v>288</v>
      </c>
      <c r="B197" t="s">
        <v>394</v>
      </c>
      <c r="C197" t="s">
        <v>403</v>
      </c>
      <c r="D197">
        <v>2</v>
      </c>
      <c r="E197">
        <v>1100</v>
      </c>
      <c r="F197">
        <f t="shared" si="45"/>
        <v>0.97299999999999998</v>
      </c>
      <c r="G197" s="4">
        <f t="shared" si="46"/>
        <v>12843.6</v>
      </c>
      <c r="H197">
        <v>142</v>
      </c>
      <c r="I197">
        <v>8.2199999999999995E-2</v>
      </c>
      <c r="J197">
        <v>111</v>
      </c>
      <c r="K197" s="11">
        <v>148</v>
      </c>
      <c r="L197">
        <v>37</v>
      </c>
      <c r="M197">
        <v>31</v>
      </c>
      <c r="N197">
        <v>0.77027027027027029</v>
      </c>
      <c r="O197" s="11">
        <v>8.2199999999999995E-2</v>
      </c>
      <c r="V197">
        <v>46.25</v>
      </c>
      <c r="W197">
        <v>106.375</v>
      </c>
      <c r="X197">
        <v>-29.22036896638868</v>
      </c>
      <c r="Y197">
        <v>78.042345842810207</v>
      </c>
      <c r="Z197">
        <v>111</v>
      </c>
      <c r="AA197">
        <v>0.1</v>
      </c>
      <c r="AB197">
        <v>0.77146000000000003</v>
      </c>
      <c r="AC197">
        <f t="shared" si="47"/>
        <v>31255.701900000004</v>
      </c>
      <c r="AD197" s="11">
        <f t="shared" ref="AD197:AD247" si="59">AC197 * 0.7</f>
        <v>21878.991330000001</v>
      </c>
      <c r="AE197">
        <f t="shared" si="48"/>
        <v>12843.6</v>
      </c>
      <c r="AF197">
        <f t="shared" si="49"/>
        <v>9035.3913300000004</v>
      </c>
      <c r="AH197" s="60">
        <f t="shared" si="50"/>
        <v>2011.3064285714288</v>
      </c>
      <c r="AI197" s="60">
        <f t="shared" si="51"/>
        <v>-23211.306428571428</v>
      </c>
      <c r="AJ197" s="60">
        <f t="shared" si="52"/>
        <v>-6211.306428571429</v>
      </c>
      <c r="AK197" s="61">
        <f t="shared" si="53"/>
        <v>-5211.306428571429</v>
      </c>
      <c r="AL197" s="61">
        <f t="shared" si="54"/>
        <v>-8211.3064285714281</v>
      </c>
      <c r="AM197" s="61">
        <f t="shared" si="55"/>
        <v>-14175.915098571428</v>
      </c>
      <c r="AN197" s="61">
        <f t="shared" si="56"/>
        <v>2824.0849014285714</v>
      </c>
      <c r="AO197" s="61">
        <f t="shared" si="57"/>
        <v>3824.0849014285714</v>
      </c>
      <c r="AP197" s="61">
        <f t="shared" si="58"/>
        <v>824.08490142857227</v>
      </c>
    </row>
    <row r="198" spans="1:42" x14ac:dyDescent="0.3">
      <c r="A198" t="s">
        <v>289</v>
      </c>
      <c r="B198" t="s">
        <v>393</v>
      </c>
      <c r="C198" t="s">
        <v>404</v>
      </c>
      <c r="D198">
        <v>1</v>
      </c>
      <c r="E198">
        <v>3000</v>
      </c>
      <c r="F198">
        <f t="shared" si="45"/>
        <v>0.97299999999999998</v>
      </c>
      <c r="G198" s="4">
        <f t="shared" si="46"/>
        <v>35028</v>
      </c>
      <c r="H198">
        <v>621</v>
      </c>
      <c r="I198">
        <v>0.34789999999999999</v>
      </c>
      <c r="J198">
        <v>133</v>
      </c>
      <c r="K198" s="11">
        <v>1040</v>
      </c>
      <c r="L198">
        <v>907</v>
      </c>
      <c r="M198">
        <v>488</v>
      </c>
      <c r="N198">
        <v>0.53042998897464166</v>
      </c>
      <c r="O198" s="11">
        <v>0.34789999999999999</v>
      </c>
      <c r="V198">
        <v>1133.75</v>
      </c>
      <c r="W198">
        <v>19.625</v>
      </c>
      <c r="X198">
        <v>-716.29390952741971</v>
      </c>
      <c r="Y198">
        <v>619.09209944402323</v>
      </c>
      <c r="Z198">
        <v>619.09209944402323</v>
      </c>
      <c r="AA198">
        <v>0.52874716599252325</v>
      </c>
      <c r="AB198">
        <v>0.43214949283351711</v>
      </c>
      <c r="AC198">
        <f t="shared" si="47"/>
        <v>97652.222929069772</v>
      </c>
      <c r="AD198" s="11">
        <f t="shared" si="59"/>
        <v>68356.556050348838</v>
      </c>
      <c r="AE198">
        <f t="shared" si="48"/>
        <v>35028</v>
      </c>
      <c r="AF198">
        <f t="shared" si="49"/>
        <v>33328.556050348838</v>
      </c>
      <c r="AH198" s="60">
        <f t="shared" si="50"/>
        <v>1126.6754634588124</v>
      </c>
      <c r="AI198" s="60">
        <f t="shared" si="51"/>
        <v>-22326.675463458814</v>
      </c>
      <c r="AJ198" s="60">
        <f t="shared" si="52"/>
        <v>-5326.6754634588124</v>
      </c>
      <c r="AK198" s="61">
        <f t="shared" si="53"/>
        <v>-4326.6754634588124</v>
      </c>
      <c r="AL198" s="61">
        <f t="shared" si="54"/>
        <v>-7326.6754634588124</v>
      </c>
      <c r="AM198" s="61">
        <f t="shared" si="55"/>
        <v>11001.880586890024</v>
      </c>
      <c r="AN198" s="61">
        <f t="shared" si="56"/>
        <v>28001.880586890024</v>
      </c>
      <c r="AO198" s="61">
        <f t="shared" si="57"/>
        <v>29001.880586890024</v>
      </c>
      <c r="AP198" s="61">
        <f t="shared" si="58"/>
        <v>26001.880586890024</v>
      </c>
    </row>
    <row r="199" spans="1:42" x14ac:dyDescent="0.3">
      <c r="A199" t="s">
        <v>290</v>
      </c>
      <c r="B199" t="s">
        <v>393</v>
      </c>
      <c r="C199" t="s">
        <v>404</v>
      </c>
      <c r="D199">
        <v>2</v>
      </c>
      <c r="E199">
        <v>3900</v>
      </c>
      <c r="F199">
        <f t="shared" si="45"/>
        <v>0.97299999999999998</v>
      </c>
      <c r="G199" s="4">
        <f t="shared" si="46"/>
        <v>45536.4</v>
      </c>
      <c r="H199">
        <v>535</v>
      </c>
      <c r="I199">
        <v>0.47670000000000001</v>
      </c>
      <c r="J199">
        <v>231</v>
      </c>
      <c r="K199" s="11">
        <v>888</v>
      </c>
      <c r="L199">
        <v>657</v>
      </c>
      <c r="M199">
        <v>304</v>
      </c>
      <c r="N199">
        <v>0.4701674277016743</v>
      </c>
      <c r="O199" s="11">
        <v>0.47670000000000001</v>
      </c>
      <c r="V199">
        <v>821.25</v>
      </c>
      <c r="W199">
        <v>148.875</v>
      </c>
      <c r="X199">
        <v>-518.85898407884758</v>
      </c>
      <c r="Y199">
        <v>515.77895185746775</v>
      </c>
      <c r="Z199">
        <v>515.77895185746775</v>
      </c>
      <c r="AA199">
        <v>0.44676280287058479</v>
      </c>
      <c r="AB199">
        <v>0.4970319178082192</v>
      </c>
      <c r="AC199">
        <f t="shared" si="47"/>
        <v>93570.889586493082</v>
      </c>
      <c r="AD199" s="11">
        <f t="shared" si="59"/>
        <v>65499.622710545154</v>
      </c>
      <c r="AE199">
        <f t="shared" si="48"/>
        <v>45536.4</v>
      </c>
      <c r="AF199">
        <f t="shared" si="49"/>
        <v>19963.222710545153</v>
      </c>
      <c r="AH199" s="60">
        <f t="shared" si="50"/>
        <v>1295.8332142857143</v>
      </c>
      <c r="AI199" s="60">
        <f t="shared" si="51"/>
        <v>-22495.833214285714</v>
      </c>
      <c r="AJ199" s="60">
        <f t="shared" si="52"/>
        <v>-5495.8332142857143</v>
      </c>
      <c r="AK199" s="61">
        <f t="shared" si="53"/>
        <v>-4495.8332142857143</v>
      </c>
      <c r="AL199" s="61">
        <f t="shared" si="54"/>
        <v>-7495.8332142857143</v>
      </c>
      <c r="AM199" s="61">
        <f t="shared" si="55"/>
        <v>-2532.6105037405614</v>
      </c>
      <c r="AN199" s="61">
        <f t="shared" si="56"/>
        <v>14467.389496259439</v>
      </c>
      <c r="AO199" s="61">
        <f t="shared" si="57"/>
        <v>15467.389496259439</v>
      </c>
      <c r="AP199" s="61">
        <f t="shared" si="58"/>
        <v>12467.389496259439</v>
      </c>
    </row>
    <row r="200" spans="1:42" x14ac:dyDescent="0.3">
      <c r="A200" t="s">
        <v>291</v>
      </c>
      <c r="B200" t="s">
        <v>373</v>
      </c>
      <c r="C200" t="s">
        <v>404</v>
      </c>
      <c r="D200">
        <v>2</v>
      </c>
      <c r="E200">
        <v>1480</v>
      </c>
      <c r="F200">
        <f t="shared" si="45"/>
        <v>0.97299999999999998</v>
      </c>
      <c r="G200" s="4">
        <f t="shared" si="46"/>
        <v>17280.48</v>
      </c>
      <c r="H200">
        <v>249</v>
      </c>
      <c r="I200">
        <v>0.44109999999999999</v>
      </c>
      <c r="J200">
        <v>175</v>
      </c>
      <c r="K200" s="11">
        <v>310</v>
      </c>
      <c r="L200">
        <v>135</v>
      </c>
      <c r="M200">
        <v>74</v>
      </c>
      <c r="N200">
        <v>0.53851851851851851</v>
      </c>
      <c r="O200" s="11">
        <v>0.44109999999999999</v>
      </c>
      <c r="V200">
        <v>168.75</v>
      </c>
      <c r="W200">
        <v>158.125</v>
      </c>
      <c r="X200">
        <v>-106.61485974222896</v>
      </c>
      <c r="Y200">
        <v>169.74909969673993</v>
      </c>
      <c r="Z200">
        <v>175</v>
      </c>
      <c r="AA200">
        <v>0.1</v>
      </c>
      <c r="AB200">
        <v>0.77146000000000003</v>
      </c>
      <c r="AC200">
        <f t="shared" si="47"/>
        <v>49277.007500000007</v>
      </c>
      <c r="AD200" s="11">
        <f t="shared" si="59"/>
        <v>34493.905250000003</v>
      </c>
      <c r="AE200">
        <f t="shared" si="48"/>
        <v>17280.48</v>
      </c>
      <c r="AF200">
        <f t="shared" si="49"/>
        <v>17213.425250000004</v>
      </c>
      <c r="AH200" s="60">
        <f t="shared" si="50"/>
        <v>2011.3064285714288</v>
      </c>
      <c r="AI200" s="60">
        <f t="shared" si="51"/>
        <v>-23211.306428571428</v>
      </c>
      <c r="AJ200" s="60">
        <f t="shared" si="52"/>
        <v>-6211.306428571429</v>
      </c>
      <c r="AK200" s="61">
        <f t="shared" si="53"/>
        <v>-5211.306428571429</v>
      </c>
      <c r="AL200" s="61">
        <f t="shared" si="54"/>
        <v>-8211.3064285714281</v>
      </c>
      <c r="AM200" s="61">
        <f t="shared" si="55"/>
        <v>-5997.8811785714242</v>
      </c>
      <c r="AN200" s="61">
        <f t="shared" si="56"/>
        <v>11002.118821428576</v>
      </c>
      <c r="AO200" s="61">
        <f t="shared" si="57"/>
        <v>12002.118821428576</v>
      </c>
      <c r="AP200" s="61">
        <f t="shared" si="58"/>
        <v>9002.1188214285758</v>
      </c>
    </row>
    <row r="201" spans="1:42" x14ac:dyDescent="0.3">
      <c r="A201" t="s">
        <v>292</v>
      </c>
      <c r="B201" t="s">
        <v>395</v>
      </c>
      <c r="C201" t="s">
        <v>403</v>
      </c>
      <c r="D201">
        <v>1</v>
      </c>
      <c r="E201">
        <v>650</v>
      </c>
      <c r="F201">
        <f t="shared" si="45"/>
        <v>0.97299999999999998</v>
      </c>
      <c r="G201" s="4">
        <f t="shared" si="46"/>
        <v>7589.4</v>
      </c>
      <c r="H201">
        <v>107</v>
      </c>
      <c r="I201">
        <v>0.47949999999999998</v>
      </c>
      <c r="J201">
        <v>80</v>
      </c>
      <c r="K201" s="11">
        <v>156</v>
      </c>
      <c r="L201">
        <v>76</v>
      </c>
      <c r="M201">
        <v>27</v>
      </c>
      <c r="N201">
        <v>0.38421052631578945</v>
      </c>
      <c r="O201" s="11">
        <v>0.47949999999999998</v>
      </c>
      <c r="V201">
        <v>95</v>
      </c>
      <c r="W201">
        <v>70.5</v>
      </c>
      <c r="X201">
        <v>-60.020217336365931</v>
      </c>
      <c r="Y201">
        <v>86.303196866312859</v>
      </c>
      <c r="Z201">
        <v>86.303196866312859</v>
      </c>
      <c r="AA201">
        <v>0.16634944069803009</v>
      </c>
      <c r="AB201">
        <v>0.71895105263157899</v>
      </c>
      <c r="AC201">
        <f t="shared" si="47"/>
        <v>22647.437594864699</v>
      </c>
      <c r="AD201" s="11">
        <f t="shared" si="59"/>
        <v>15853.206316405289</v>
      </c>
      <c r="AE201">
        <f t="shared" si="48"/>
        <v>7589.4</v>
      </c>
      <c r="AF201">
        <f t="shared" si="49"/>
        <v>8263.8063164052892</v>
      </c>
      <c r="AH201" s="60">
        <f t="shared" si="50"/>
        <v>1874.4081015037598</v>
      </c>
      <c r="AI201" s="60">
        <f t="shared" si="51"/>
        <v>-23074.408101503759</v>
      </c>
      <c r="AJ201" s="60">
        <f t="shared" si="52"/>
        <v>-6074.40810150376</v>
      </c>
      <c r="AK201" s="61">
        <f t="shared" si="53"/>
        <v>-5074.40810150376</v>
      </c>
      <c r="AL201" s="61">
        <f t="shared" si="54"/>
        <v>-8074.40810150376</v>
      </c>
      <c r="AM201" s="61">
        <f t="shared" si="55"/>
        <v>-14810.60178509847</v>
      </c>
      <c r="AN201" s="61">
        <f t="shared" si="56"/>
        <v>2189.3982149015292</v>
      </c>
      <c r="AO201" s="61">
        <f t="shared" si="57"/>
        <v>3189.3982149015292</v>
      </c>
      <c r="AP201" s="61">
        <f t="shared" si="58"/>
        <v>189.39821490152917</v>
      </c>
    </row>
    <row r="202" spans="1:42" x14ac:dyDescent="0.3">
      <c r="A202" t="s">
        <v>293</v>
      </c>
      <c r="B202" t="s">
        <v>395</v>
      </c>
      <c r="C202" t="s">
        <v>403</v>
      </c>
      <c r="D202">
        <v>2</v>
      </c>
      <c r="E202">
        <v>920</v>
      </c>
      <c r="F202">
        <f t="shared" si="45"/>
        <v>0.97299999999999998</v>
      </c>
      <c r="G202" s="4">
        <f t="shared" si="46"/>
        <v>10741.92</v>
      </c>
      <c r="H202">
        <v>147</v>
      </c>
      <c r="I202">
        <v>0.41370000000000001</v>
      </c>
      <c r="J202">
        <v>108</v>
      </c>
      <c r="K202" s="11">
        <v>205</v>
      </c>
      <c r="L202">
        <v>97</v>
      </c>
      <c r="M202">
        <v>39</v>
      </c>
      <c r="N202">
        <v>0.42164948453608253</v>
      </c>
      <c r="O202" s="11">
        <v>0.41370000000000001</v>
      </c>
      <c r="V202">
        <v>121.25</v>
      </c>
      <c r="W202">
        <v>95.875</v>
      </c>
      <c r="X202">
        <v>-76.604751074045993</v>
      </c>
      <c r="Y202">
        <v>113.09750126358351</v>
      </c>
      <c r="Z202">
        <v>113.09750126358351</v>
      </c>
      <c r="AA202">
        <v>0.14204124753470937</v>
      </c>
      <c r="AB202">
        <v>0.73818855670103101</v>
      </c>
      <c r="AC202">
        <f t="shared" si="47"/>
        <v>30472.857646854078</v>
      </c>
      <c r="AD202" s="11">
        <f t="shared" si="59"/>
        <v>21331.000352797852</v>
      </c>
      <c r="AE202">
        <f t="shared" si="48"/>
        <v>10741.92</v>
      </c>
      <c r="AF202">
        <f t="shared" si="49"/>
        <v>10589.080352797851</v>
      </c>
      <c r="AH202" s="60">
        <f t="shared" si="50"/>
        <v>1924.563022827688</v>
      </c>
      <c r="AI202" s="60">
        <f t="shared" si="51"/>
        <v>-23124.56302282769</v>
      </c>
      <c r="AJ202" s="60">
        <f t="shared" si="52"/>
        <v>-6124.5630228276877</v>
      </c>
      <c r="AK202" s="61">
        <f t="shared" si="53"/>
        <v>-5124.5630228276877</v>
      </c>
      <c r="AL202" s="61">
        <f t="shared" si="54"/>
        <v>-8124.5630228276877</v>
      </c>
      <c r="AM202" s="61">
        <f t="shared" si="55"/>
        <v>-12535.482670029838</v>
      </c>
      <c r="AN202" s="61">
        <f t="shared" si="56"/>
        <v>4464.5173299701637</v>
      </c>
      <c r="AO202" s="61">
        <f t="shared" si="57"/>
        <v>5464.5173299701637</v>
      </c>
      <c r="AP202" s="61">
        <f t="shared" si="58"/>
        <v>2464.5173299701637</v>
      </c>
    </row>
    <row r="203" spans="1:42" x14ac:dyDescent="0.3">
      <c r="A203" t="s">
        <v>294</v>
      </c>
      <c r="B203" t="s">
        <v>395</v>
      </c>
      <c r="C203" t="s">
        <v>404</v>
      </c>
      <c r="D203">
        <v>1</v>
      </c>
      <c r="E203">
        <v>880</v>
      </c>
      <c r="F203">
        <f t="shared" si="45"/>
        <v>0.97299999999999998</v>
      </c>
      <c r="G203" s="4">
        <f t="shared" si="46"/>
        <v>10274.879999999999</v>
      </c>
      <c r="H203">
        <v>246</v>
      </c>
      <c r="I203">
        <v>0.44379999999999997</v>
      </c>
      <c r="J203">
        <v>145</v>
      </c>
      <c r="K203" s="11">
        <v>333</v>
      </c>
      <c r="L203">
        <v>188</v>
      </c>
      <c r="M203">
        <v>101</v>
      </c>
      <c r="N203">
        <v>0.52978723404255323</v>
      </c>
      <c r="O203" s="11">
        <v>0.44379999999999997</v>
      </c>
      <c r="V203">
        <v>235</v>
      </c>
      <c r="W203">
        <v>121.5</v>
      </c>
      <c r="X203">
        <v>-148.47106393732625</v>
      </c>
      <c r="Y203">
        <v>187.03948698508972</v>
      </c>
      <c r="Z203">
        <v>187.03948698508972</v>
      </c>
      <c r="AA203">
        <v>0.27889143397910521</v>
      </c>
      <c r="AB203">
        <v>0.6298853191489362</v>
      </c>
      <c r="AC203">
        <f t="shared" si="47"/>
        <v>43001.900837865636</v>
      </c>
      <c r="AD203" s="11">
        <f t="shared" si="59"/>
        <v>30101.330586505945</v>
      </c>
      <c r="AE203">
        <f t="shared" si="48"/>
        <v>10274.879999999999</v>
      </c>
      <c r="AF203">
        <f t="shared" si="49"/>
        <v>19826.450586505947</v>
      </c>
      <c r="AH203" s="60">
        <f t="shared" si="50"/>
        <v>1642.2010106382982</v>
      </c>
      <c r="AI203" s="60">
        <f t="shared" si="51"/>
        <v>-22842.201010638299</v>
      </c>
      <c r="AJ203" s="60">
        <f t="shared" si="52"/>
        <v>-5842.2010106382986</v>
      </c>
      <c r="AK203" s="61">
        <f t="shared" si="53"/>
        <v>-4842.2010106382986</v>
      </c>
      <c r="AL203" s="61">
        <f t="shared" si="54"/>
        <v>-7842.2010106382986</v>
      </c>
      <c r="AM203" s="61">
        <f t="shared" si="55"/>
        <v>-3015.7504241323513</v>
      </c>
      <c r="AN203" s="61">
        <f t="shared" si="56"/>
        <v>13984.249575867649</v>
      </c>
      <c r="AO203" s="61">
        <f t="shared" si="57"/>
        <v>14984.249575867649</v>
      </c>
      <c r="AP203" s="61">
        <f t="shared" si="58"/>
        <v>11984.249575867649</v>
      </c>
    </row>
    <row r="204" spans="1:42" x14ac:dyDescent="0.3">
      <c r="A204" t="s">
        <v>295</v>
      </c>
      <c r="B204" t="s">
        <v>395</v>
      </c>
      <c r="C204" t="s">
        <v>404</v>
      </c>
      <c r="D204">
        <v>2</v>
      </c>
      <c r="E204">
        <v>1200</v>
      </c>
      <c r="F204">
        <f t="shared" si="45"/>
        <v>0.97299999999999998</v>
      </c>
      <c r="G204" s="4">
        <f t="shared" si="46"/>
        <v>14011.199999999999</v>
      </c>
      <c r="H204">
        <v>169</v>
      </c>
      <c r="I204">
        <v>0.61919999999999997</v>
      </c>
      <c r="J204">
        <v>160</v>
      </c>
      <c r="K204" s="11">
        <v>310</v>
      </c>
      <c r="L204">
        <v>150</v>
      </c>
      <c r="M204">
        <v>9</v>
      </c>
      <c r="N204">
        <v>0.14800000000000002</v>
      </c>
      <c r="O204" s="11">
        <v>0.61919999999999997</v>
      </c>
      <c r="V204">
        <v>187.5</v>
      </c>
      <c r="W204">
        <v>141.25</v>
      </c>
      <c r="X204">
        <v>-118.4609552691433</v>
      </c>
      <c r="Y204">
        <v>171.38788855193332</v>
      </c>
      <c r="Z204">
        <v>171.38788855193332</v>
      </c>
      <c r="AA204">
        <v>0.16073540561031102</v>
      </c>
      <c r="AB204">
        <v>0.72339399999999987</v>
      </c>
      <c r="AC204">
        <f t="shared" si="47"/>
        <v>45253.054141665089</v>
      </c>
      <c r="AD204" s="11">
        <f t="shared" si="59"/>
        <v>31677.137899165558</v>
      </c>
      <c r="AE204">
        <f t="shared" si="48"/>
        <v>14011.199999999999</v>
      </c>
      <c r="AF204">
        <f t="shared" si="49"/>
        <v>17665.937899165561</v>
      </c>
      <c r="AH204" s="60">
        <f t="shared" si="50"/>
        <v>1885.9914999999996</v>
      </c>
      <c r="AI204" s="60">
        <f t="shared" si="51"/>
        <v>-23085.9915</v>
      </c>
      <c r="AJ204" s="60">
        <f t="shared" si="52"/>
        <v>-6085.9915000000001</v>
      </c>
      <c r="AK204" s="61">
        <f t="shared" si="53"/>
        <v>-5085.9915000000001</v>
      </c>
      <c r="AL204" s="61">
        <f t="shared" si="54"/>
        <v>-8085.9915000000001</v>
      </c>
      <c r="AM204" s="61">
        <f t="shared" si="55"/>
        <v>-5420.0536008344388</v>
      </c>
      <c r="AN204" s="61">
        <f t="shared" si="56"/>
        <v>11579.946399165561</v>
      </c>
      <c r="AO204" s="61">
        <f t="shared" si="57"/>
        <v>12579.946399165561</v>
      </c>
      <c r="AP204" s="61">
        <f t="shared" si="58"/>
        <v>9579.9463991655612</v>
      </c>
    </row>
    <row r="205" spans="1:42" x14ac:dyDescent="0.3">
      <c r="A205" t="s">
        <v>296</v>
      </c>
      <c r="B205" t="s">
        <v>375</v>
      </c>
      <c r="C205" t="s">
        <v>403</v>
      </c>
      <c r="D205">
        <v>1</v>
      </c>
      <c r="E205">
        <v>1000</v>
      </c>
      <c r="F205">
        <f t="shared" si="45"/>
        <v>0.97299999999999998</v>
      </c>
      <c r="G205" s="4">
        <f t="shared" si="46"/>
        <v>11676</v>
      </c>
      <c r="H205">
        <v>174</v>
      </c>
      <c r="I205">
        <v>0.54790000000000005</v>
      </c>
      <c r="J205">
        <v>95</v>
      </c>
      <c r="K205" s="11">
        <v>280</v>
      </c>
      <c r="L205">
        <v>185</v>
      </c>
      <c r="M205">
        <v>79</v>
      </c>
      <c r="N205">
        <v>0.44162162162162166</v>
      </c>
      <c r="O205" s="11">
        <v>0.54790000000000005</v>
      </c>
      <c r="V205">
        <v>231.25</v>
      </c>
      <c r="W205">
        <v>71.875</v>
      </c>
      <c r="X205">
        <v>-146.1018448319434</v>
      </c>
      <c r="Y205">
        <v>160.21172921405105</v>
      </c>
      <c r="Z205">
        <v>160.21172921405105</v>
      </c>
      <c r="AA205">
        <v>0.38199666687157208</v>
      </c>
      <c r="AB205">
        <v>0.54828783783783797</v>
      </c>
      <c r="AC205">
        <f t="shared" si="47"/>
        <v>32062.382051567129</v>
      </c>
      <c r="AD205" s="11">
        <f t="shared" si="59"/>
        <v>22443.667436096988</v>
      </c>
      <c r="AE205">
        <f t="shared" si="48"/>
        <v>11676</v>
      </c>
      <c r="AF205">
        <f t="shared" si="49"/>
        <v>10767.667436096988</v>
      </c>
      <c r="AH205" s="60">
        <f t="shared" si="50"/>
        <v>1429.4647200772206</v>
      </c>
      <c r="AI205" s="60">
        <f t="shared" si="51"/>
        <v>-22629.46472007722</v>
      </c>
      <c r="AJ205" s="60">
        <f t="shared" si="52"/>
        <v>-5629.4647200772206</v>
      </c>
      <c r="AK205" s="61">
        <f t="shared" si="53"/>
        <v>-4629.4647200772206</v>
      </c>
      <c r="AL205" s="61">
        <f t="shared" si="54"/>
        <v>-7629.4647200772206</v>
      </c>
      <c r="AM205" s="61">
        <f t="shared" si="55"/>
        <v>-11861.797283980231</v>
      </c>
      <c r="AN205" s="61">
        <f t="shared" si="56"/>
        <v>5138.2027160197676</v>
      </c>
      <c r="AO205" s="61">
        <f t="shared" si="57"/>
        <v>6138.2027160197676</v>
      </c>
      <c r="AP205" s="61">
        <f t="shared" si="58"/>
        <v>3138.2027160197676</v>
      </c>
    </row>
    <row r="206" spans="1:42" x14ac:dyDescent="0.3">
      <c r="A206" t="s">
        <v>297</v>
      </c>
      <c r="B206" t="s">
        <v>379</v>
      </c>
      <c r="C206" t="s">
        <v>403</v>
      </c>
      <c r="D206">
        <v>1</v>
      </c>
      <c r="E206">
        <v>1165</v>
      </c>
      <c r="F206">
        <f t="shared" si="45"/>
        <v>0.97299999999999998</v>
      </c>
      <c r="G206" s="4">
        <f t="shared" si="46"/>
        <v>13602.539999999999</v>
      </c>
      <c r="H206">
        <v>180</v>
      </c>
      <c r="I206">
        <v>0.34250000000000003</v>
      </c>
      <c r="J206">
        <v>135</v>
      </c>
      <c r="K206" s="11">
        <v>220</v>
      </c>
      <c r="L206">
        <v>85</v>
      </c>
      <c r="M206">
        <v>45</v>
      </c>
      <c r="N206">
        <v>0.52352941176470591</v>
      </c>
      <c r="O206" s="11">
        <v>0.34250000000000003</v>
      </c>
      <c r="V206">
        <v>106.25</v>
      </c>
      <c r="W206">
        <v>124.375</v>
      </c>
      <c r="X206">
        <v>-67.127874652514535</v>
      </c>
      <c r="Y206">
        <v>119.28647017942887</v>
      </c>
      <c r="Z206">
        <v>135</v>
      </c>
      <c r="AA206">
        <v>0.1</v>
      </c>
      <c r="AB206">
        <v>0.77146000000000003</v>
      </c>
      <c r="AC206">
        <f t="shared" si="47"/>
        <v>38013.691500000001</v>
      </c>
      <c r="AD206" s="11">
        <f t="shared" si="59"/>
        <v>26609.584049999998</v>
      </c>
      <c r="AE206">
        <f t="shared" si="48"/>
        <v>13602.539999999999</v>
      </c>
      <c r="AF206">
        <f t="shared" si="49"/>
        <v>13007.044049999999</v>
      </c>
      <c r="AH206" s="60">
        <f t="shared" si="50"/>
        <v>2011.3064285714288</v>
      </c>
      <c r="AI206" s="60">
        <f t="shared" si="51"/>
        <v>-23211.306428571428</v>
      </c>
      <c r="AJ206" s="60">
        <f t="shared" si="52"/>
        <v>-6211.306428571429</v>
      </c>
      <c r="AK206" s="61">
        <f t="shared" si="53"/>
        <v>-5211.306428571429</v>
      </c>
      <c r="AL206" s="61">
        <f t="shared" si="54"/>
        <v>-8211.3064285714281</v>
      </c>
      <c r="AM206" s="61">
        <f t="shared" si="55"/>
        <v>-10204.26237857143</v>
      </c>
      <c r="AN206" s="61">
        <f t="shared" si="56"/>
        <v>6795.7376214285696</v>
      </c>
      <c r="AO206" s="61">
        <f t="shared" si="57"/>
        <v>7795.7376214285696</v>
      </c>
      <c r="AP206" s="61">
        <f t="shared" si="58"/>
        <v>4795.7376214285705</v>
      </c>
    </row>
    <row r="207" spans="1:42" x14ac:dyDescent="0.3">
      <c r="A207" t="s">
        <v>298</v>
      </c>
      <c r="B207" t="s">
        <v>393</v>
      </c>
      <c r="C207" t="s">
        <v>403</v>
      </c>
      <c r="D207">
        <v>1</v>
      </c>
      <c r="E207">
        <v>3600</v>
      </c>
      <c r="F207">
        <f t="shared" si="45"/>
        <v>0.97299999999999998</v>
      </c>
      <c r="G207" s="4">
        <f t="shared" si="46"/>
        <v>42033.599999999999</v>
      </c>
      <c r="H207">
        <v>196</v>
      </c>
      <c r="I207">
        <v>0.77810000000000001</v>
      </c>
      <c r="J207">
        <v>137</v>
      </c>
      <c r="K207" s="11">
        <v>808</v>
      </c>
      <c r="L207">
        <v>671</v>
      </c>
      <c r="M207">
        <v>59</v>
      </c>
      <c r="N207">
        <v>0.17034277198211625</v>
      </c>
      <c r="O207" s="11">
        <v>0.77810000000000001</v>
      </c>
      <c r="V207">
        <v>838.75</v>
      </c>
      <c r="W207">
        <v>53.125</v>
      </c>
      <c r="X207">
        <v>-529.91533990396761</v>
      </c>
      <c r="Y207">
        <v>477.30848812231488</v>
      </c>
      <c r="Z207">
        <v>477.30848812231488</v>
      </c>
      <c r="AA207">
        <v>0.50573292175536799</v>
      </c>
      <c r="AB207">
        <v>0.45036296572280182</v>
      </c>
      <c r="AC207">
        <f t="shared" si="47"/>
        <v>78461.154190532849</v>
      </c>
      <c r="AD207" s="11">
        <f t="shared" si="59"/>
        <v>54922.807933372991</v>
      </c>
      <c r="AE207">
        <f t="shared" si="48"/>
        <v>42033.599999999999</v>
      </c>
      <c r="AF207">
        <f t="shared" si="49"/>
        <v>12889.207933372993</v>
      </c>
      <c r="AH207" s="60">
        <f t="shared" si="50"/>
        <v>1174.1605892058762</v>
      </c>
      <c r="AI207" s="60">
        <f t="shared" si="51"/>
        <v>-22374.160589205876</v>
      </c>
      <c r="AJ207" s="60">
        <f t="shared" si="52"/>
        <v>-5374.160589205876</v>
      </c>
      <c r="AK207" s="61">
        <f t="shared" si="53"/>
        <v>-4374.160589205876</v>
      </c>
      <c r="AL207" s="61">
        <f t="shared" si="54"/>
        <v>-7374.160589205876</v>
      </c>
      <c r="AM207" s="61">
        <f t="shared" si="55"/>
        <v>-9484.9526558328835</v>
      </c>
      <c r="AN207" s="61">
        <f t="shared" si="56"/>
        <v>7515.0473441671165</v>
      </c>
      <c r="AO207" s="61">
        <f t="shared" si="57"/>
        <v>8515.0473441671165</v>
      </c>
      <c r="AP207" s="61">
        <f t="shared" si="58"/>
        <v>5515.0473441671165</v>
      </c>
    </row>
    <row r="208" spans="1:42" x14ac:dyDescent="0.3">
      <c r="A208" t="s">
        <v>299</v>
      </c>
      <c r="B208" t="s">
        <v>379</v>
      </c>
      <c r="C208" t="s">
        <v>403</v>
      </c>
      <c r="D208">
        <v>2</v>
      </c>
      <c r="E208">
        <v>1625</v>
      </c>
      <c r="F208">
        <f t="shared" si="45"/>
        <v>0.97299999999999998</v>
      </c>
      <c r="G208" s="4">
        <f t="shared" si="46"/>
        <v>18973.5</v>
      </c>
      <c r="H208">
        <v>260</v>
      </c>
      <c r="I208">
        <v>0.6</v>
      </c>
      <c r="J208">
        <v>220</v>
      </c>
      <c r="K208" s="11">
        <v>312</v>
      </c>
      <c r="L208">
        <v>92</v>
      </c>
      <c r="M208">
        <v>40</v>
      </c>
      <c r="N208">
        <v>0.44782608695652171</v>
      </c>
      <c r="O208" s="11">
        <v>0.6</v>
      </c>
      <c r="V208">
        <v>115</v>
      </c>
      <c r="W208">
        <v>208.5</v>
      </c>
      <c r="X208">
        <v>-72.656052565074546</v>
      </c>
      <c r="Y208">
        <v>166.05123831185242</v>
      </c>
      <c r="Z208">
        <v>220</v>
      </c>
      <c r="AA208">
        <v>0.1</v>
      </c>
      <c r="AB208">
        <v>0.77146000000000003</v>
      </c>
      <c r="AC208">
        <f t="shared" si="47"/>
        <v>61948.238000000005</v>
      </c>
      <c r="AD208" s="11">
        <f t="shared" si="59"/>
        <v>43363.766600000003</v>
      </c>
      <c r="AE208">
        <f t="shared" si="48"/>
        <v>18973.5</v>
      </c>
      <c r="AF208">
        <f t="shared" si="49"/>
        <v>24390.266600000003</v>
      </c>
      <c r="AH208" s="60">
        <f t="shared" si="50"/>
        <v>2011.3064285714288</v>
      </c>
      <c r="AI208" s="60">
        <f t="shared" si="51"/>
        <v>-23211.306428571428</v>
      </c>
      <c r="AJ208" s="60">
        <f t="shared" si="52"/>
        <v>-6211.306428571429</v>
      </c>
      <c r="AK208" s="61">
        <f t="shared" si="53"/>
        <v>-5211.306428571429</v>
      </c>
      <c r="AL208" s="61">
        <f t="shared" si="54"/>
        <v>-8211.3064285714281</v>
      </c>
      <c r="AM208" s="61">
        <f t="shared" si="55"/>
        <v>1178.9601714285745</v>
      </c>
      <c r="AN208" s="61">
        <f t="shared" si="56"/>
        <v>18178.960171428575</v>
      </c>
      <c r="AO208" s="61">
        <f t="shared" si="57"/>
        <v>19178.960171428575</v>
      </c>
      <c r="AP208" s="61">
        <f t="shared" si="58"/>
        <v>16178.960171428575</v>
      </c>
    </row>
    <row r="209" spans="1:42" x14ac:dyDescent="0.3">
      <c r="A209" t="s">
        <v>300</v>
      </c>
      <c r="B209" t="s">
        <v>384</v>
      </c>
      <c r="C209" t="s">
        <v>403</v>
      </c>
      <c r="D209">
        <v>2</v>
      </c>
      <c r="E209">
        <v>3500</v>
      </c>
      <c r="F209">
        <f t="shared" si="45"/>
        <v>0.97299999999999998</v>
      </c>
      <c r="G209" s="4">
        <f t="shared" si="46"/>
        <v>40866</v>
      </c>
      <c r="H209">
        <v>294</v>
      </c>
      <c r="I209">
        <v>0.39729999999999999</v>
      </c>
      <c r="J209">
        <v>155</v>
      </c>
      <c r="K209" s="11">
        <v>483</v>
      </c>
      <c r="L209">
        <v>328</v>
      </c>
      <c r="M209">
        <v>139</v>
      </c>
      <c r="N209">
        <v>0.4390243902439025</v>
      </c>
      <c r="O209" s="11">
        <v>0.39729999999999999</v>
      </c>
      <c r="V209">
        <v>410</v>
      </c>
      <c r="W209">
        <v>114</v>
      </c>
      <c r="X209">
        <v>-259.03462218852667</v>
      </c>
      <c r="Y209">
        <v>277.33484963356079</v>
      </c>
      <c r="Z209">
        <v>277.33484963356079</v>
      </c>
      <c r="AA209">
        <v>0.39837768203307511</v>
      </c>
      <c r="AB209">
        <v>0.53532390243902439</v>
      </c>
      <c r="AC209">
        <f t="shared" si="47"/>
        <v>54189.350505684895</v>
      </c>
      <c r="AD209" s="11">
        <f t="shared" si="59"/>
        <v>37932.545353979425</v>
      </c>
      <c r="AE209">
        <f t="shared" si="48"/>
        <v>40866</v>
      </c>
      <c r="AF209">
        <f t="shared" si="49"/>
        <v>-2933.4546460205747</v>
      </c>
      <c r="AH209" s="60">
        <f t="shared" si="50"/>
        <v>1395.6658885017423</v>
      </c>
      <c r="AI209" s="60">
        <f t="shared" si="51"/>
        <v>-22595.665888501742</v>
      </c>
      <c r="AJ209" s="60">
        <f t="shared" si="52"/>
        <v>-5595.6658885017423</v>
      </c>
      <c r="AK209" s="61">
        <f t="shared" si="53"/>
        <v>-4595.6658885017423</v>
      </c>
      <c r="AL209" s="61">
        <f t="shared" si="54"/>
        <v>-7595.6658885017423</v>
      </c>
      <c r="AM209" s="61">
        <f t="shared" si="55"/>
        <v>-25529.120534522317</v>
      </c>
      <c r="AN209" s="61">
        <f t="shared" si="56"/>
        <v>-8529.120534522317</v>
      </c>
      <c r="AO209" s="61">
        <f t="shared" si="57"/>
        <v>-7529.120534522317</v>
      </c>
      <c r="AP209" s="61">
        <f t="shared" si="58"/>
        <v>-10529.120534522317</v>
      </c>
    </row>
    <row r="210" spans="1:42" x14ac:dyDescent="0.3">
      <c r="A210" t="s">
        <v>301</v>
      </c>
      <c r="B210" t="s">
        <v>384</v>
      </c>
      <c r="C210" t="s">
        <v>404</v>
      </c>
      <c r="D210">
        <v>1</v>
      </c>
      <c r="E210">
        <v>2500</v>
      </c>
      <c r="F210">
        <f t="shared" si="45"/>
        <v>0.97299999999999998</v>
      </c>
      <c r="G210" s="4">
        <f t="shared" si="46"/>
        <v>29190</v>
      </c>
      <c r="H210">
        <v>471</v>
      </c>
      <c r="I210">
        <v>0.6</v>
      </c>
      <c r="J210">
        <v>111</v>
      </c>
      <c r="K210" s="11">
        <v>868</v>
      </c>
      <c r="L210">
        <v>757</v>
      </c>
      <c r="M210">
        <v>360</v>
      </c>
      <c r="N210">
        <v>0.480449141347424</v>
      </c>
      <c r="O210" s="11">
        <v>0.6</v>
      </c>
      <c r="V210">
        <v>946.25</v>
      </c>
      <c r="W210">
        <v>16.375</v>
      </c>
      <c r="X210">
        <v>-597.83295425827646</v>
      </c>
      <c r="Y210">
        <v>516.70421089209003</v>
      </c>
      <c r="Z210">
        <v>516.70421089209003</v>
      </c>
      <c r="AA210">
        <v>0.52874949631924972</v>
      </c>
      <c r="AB210">
        <v>0.4321476486129458</v>
      </c>
      <c r="AC210">
        <f t="shared" si="47"/>
        <v>81501.766064379888</v>
      </c>
      <c r="AD210" s="11">
        <f t="shared" si="59"/>
        <v>57051.23624506592</v>
      </c>
      <c r="AE210">
        <f t="shared" si="48"/>
        <v>29190</v>
      </c>
      <c r="AF210">
        <f t="shared" si="49"/>
        <v>27861.23624506592</v>
      </c>
      <c r="AH210" s="60">
        <f t="shared" si="50"/>
        <v>1126.6706553123231</v>
      </c>
      <c r="AI210" s="60">
        <f t="shared" si="51"/>
        <v>-22326.670655312322</v>
      </c>
      <c r="AJ210" s="60">
        <f t="shared" si="52"/>
        <v>-5326.6706553123231</v>
      </c>
      <c r="AK210" s="61">
        <f t="shared" si="53"/>
        <v>-4326.6706553123231</v>
      </c>
      <c r="AL210" s="61">
        <f t="shared" si="54"/>
        <v>-7326.6706553123231</v>
      </c>
      <c r="AM210" s="61">
        <f t="shared" si="55"/>
        <v>5534.565589753598</v>
      </c>
      <c r="AN210" s="61">
        <f t="shared" si="56"/>
        <v>22534.565589753598</v>
      </c>
      <c r="AO210" s="61">
        <f t="shared" si="57"/>
        <v>23534.565589753598</v>
      </c>
      <c r="AP210" s="61">
        <f t="shared" si="58"/>
        <v>20534.565589753598</v>
      </c>
    </row>
    <row r="211" spans="1:42" x14ac:dyDescent="0.3">
      <c r="A211" t="s">
        <v>302</v>
      </c>
      <c r="B211" t="s">
        <v>394</v>
      </c>
      <c r="C211" t="s">
        <v>404</v>
      </c>
      <c r="D211">
        <v>1</v>
      </c>
      <c r="E211">
        <v>900</v>
      </c>
      <c r="F211">
        <f t="shared" si="45"/>
        <v>0.97299999999999998</v>
      </c>
      <c r="G211" s="4">
        <f t="shared" si="46"/>
        <v>10508.4</v>
      </c>
      <c r="H211">
        <v>141</v>
      </c>
      <c r="I211">
        <v>0.54790000000000005</v>
      </c>
      <c r="J211">
        <v>116</v>
      </c>
      <c r="K211" s="11">
        <v>296</v>
      </c>
      <c r="L211">
        <v>180</v>
      </c>
      <c r="M211">
        <v>25</v>
      </c>
      <c r="N211">
        <v>0.21111111111111111</v>
      </c>
      <c r="O211" s="11">
        <v>0.54790000000000005</v>
      </c>
      <c r="V211">
        <v>225</v>
      </c>
      <c r="W211">
        <v>93.5</v>
      </c>
      <c r="X211">
        <v>-142.15314632297196</v>
      </c>
      <c r="Y211">
        <v>167.66546626231997</v>
      </c>
      <c r="Z211">
        <v>167.66546626231997</v>
      </c>
      <c r="AA211">
        <v>0.32962429449919983</v>
      </c>
      <c r="AB211">
        <v>0.58973533333333328</v>
      </c>
      <c r="AC211">
        <f t="shared" si="47"/>
        <v>36090.561116664772</v>
      </c>
      <c r="AD211" s="11">
        <f t="shared" si="59"/>
        <v>25263.392781665338</v>
      </c>
      <c r="AE211">
        <f t="shared" si="48"/>
        <v>10508.4</v>
      </c>
      <c r="AF211">
        <f t="shared" si="49"/>
        <v>14754.992781665338</v>
      </c>
      <c r="AH211" s="60">
        <f t="shared" si="50"/>
        <v>1537.5242619047619</v>
      </c>
      <c r="AI211" s="60">
        <f t="shared" si="51"/>
        <v>-22737.52426190476</v>
      </c>
      <c r="AJ211" s="60">
        <f t="shared" si="52"/>
        <v>-5737.5242619047622</v>
      </c>
      <c r="AK211" s="61">
        <f t="shared" si="53"/>
        <v>-4737.5242619047622</v>
      </c>
      <c r="AL211" s="61">
        <f t="shared" si="54"/>
        <v>-7737.5242619047622</v>
      </c>
      <c r="AM211" s="61">
        <f t="shared" si="55"/>
        <v>-7982.5314802394223</v>
      </c>
      <c r="AN211" s="61">
        <f t="shared" si="56"/>
        <v>9017.4685197605759</v>
      </c>
      <c r="AO211" s="61">
        <f t="shared" si="57"/>
        <v>10017.468519760576</v>
      </c>
      <c r="AP211" s="61">
        <f t="shared" si="58"/>
        <v>7017.4685197605759</v>
      </c>
    </row>
    <row r="212" spans="1:42" x14ac:dyDescent="0.3">
      <c r="A212" t="s">
        <v>303</v>
      </c>
      <c r="B212" t="s">
        <v>387</v>
      </c>
      <c r="C212" t="s">
        <v>404</v>
      </c>
      <c r="D212">
        <v>2</v>
      </c>
      <c r="E212">
        <v>4500</v>
      </c>
      <c r="F212">
        <f t="shared" si="45"/>
        <v>0.97299999999999998</v>
      </c>
      <c r="G212" s="4">
        <f t="shared" si="46"/>
        <v>52542</v>
      </c>
      <c r="H212">
        <v>994</v>
      </c>
      <c r="I212">
        <v>0.43009999999999998</v>
      </c>
      <c r="J212">
        <v>530</v>
      </c>
      <c r="K212" s="11">
        <v>1354</v>
      </c>
      <c r="L212">
        <v>824</v>
      </c>
      <c r="M212">
        <v>464</v>
      </c>
      <c r="N212">
        <v>0.55048543689320395</v>
      </c>
      <c r="O212" s="11">
        <v>0.43009999999999998</v>
      </c>
      <c r="V212">
        <v>1030</v>
      </c>
      <c r="W212">
        <v>427</v>
      </c>
      <c r="X212">
        <v>-650.74551427849383</v>
      </c>
      <c r="Y212">
        <v>767.0241344452869</v>
      </c>
      <c r="Z212">
        <v>767.0241344452869</v>
      </c>
      <c r="AA212">
        <v>0.3301205188789193</v>
      </c>
      <c r="AB212">
        <v>0.58934262135922322</v>
      </c>
      <c r="AC212">
        <f t="shared" si="47"/>
        <v>164994.60512451775</v>
      </c>
      <c r="AD212" s="11">
        <f t="shared" si="59"/>
        <v>115496.22358716241</v>
      </c>
      <c r="AE212">
        <f t="shared" si="48"/>
        <v>52542</v>
      </c>
      <c r="AF212">
        <f t="shared" si="49"/>
        <v>62954.223587162414</v>
      </c>
      <c r="AH212" s="60">
        <f t="shared" si="50"/>
        <v>1536.5004056865464</v>
      </c>
      <c r="AI212" s="60">
        <f t="shared" si="51"/>
        <v>-22736.500405686547</v>
      </c>
      <c r="AJ212" s="60">
        <f t="shared" si="52"/>
        <v>-5736.5004056865464</v>
      </c>
      <c r="AK212" s="61">
        <f t="shared" si="53"/>
        <v>-4736.5004056865464</v>
      </c>
      <c r="AL212" s="61">
        <f t="shared" si="54"/>
        <v>-7736.5004056865464</v>
      </c>
      <c r="AM212" s="61">
        <f t="shared" si="55"/>
        <v>40217.723181475871</v>
      </c>
      <c r="AN212" s="61">
        <f t="shared" si="56"/>
        <v>57217.723181475871</v>
      </c>
      <c r="AO212" s="61">
        <f t="shared" si="57"/>
        <v>58217.723181475871</v>
      </c>
      <c r="AP212" s="61">
        <f t="shared" si="58"/>
        <v>55217.723181475871</v>
      </c>
    </row>
    <row r="213" spans="1:42" x14ac:dyDescent="0.3">
      <c r="A213" t="s">
        <v>304</v>
      </c>
      <c r="B213" t="s">
        <v>387</v>
      </c>
      <c r="C213" t="s">
        <v>403</v>
      </c>
      <c r="D213">
        <v>1</v>
      </c>
      <c r="E213">
        <v>2700</v>
      </c>
      <c r="F213">
        <f t="shared" si="45"/>
        <v>0.97299999999999998</v>
      </c>
      <c r="G213" s="4">
        <f t="shared" si="46"/>
        <v>31525.200000000001</v>
      </c>
      <c r="H213">
        <v>284</v>
      </c>
      <c r="I213">
        <v>0.60550000000000004</v>
      </c>
      <c r="J213">
        <v>103</v>
      </c>
      <c r="K213" s="11">
        <v>483</v>
      </c>
      <c r="L213">
        <v>380</v>
      </c>
      <c r="M213">
        <v>181</v>
      </c>
      <c r="N213">
        <v>0.4810526315789474</v>
      </c>
      <c r="O213" s="11">
        <v>0.60550000000000004</v>
      </c>
      <c r="V213">
        <v>475</v>
      </c>
      <c r="W213">
        <v>55.5</v>
      </c>
      <c r="X213">
        <v>-300.10108668182966</v>
      </c>
      <c r="Y213">
        <v>283.01598433156431</v>
      </c>
      <c r="Z213">
        <v>283.01598433156431</v>
      </c>
      <c r="AA213">
        <v>0.47898101964539858</v>
      </c>
      <c r="AB213">
        <v>0.4715344210526316</v>
      </c>
      <c r="AC213">
        <f t="shared" si="47"/>
        <v>48709.899086955062</v>
      </c>
      <c r="AD213" s="11">
        <f t="shared" si="59"/>
        <v>34096.92936086854</v>
      </c>
      <c r="AE213">
        <f t="shared" si="48"/>
        <v>31525.200000000001</v>
      </c>
      <c r="AF213">
        <f t="shared" si="49"/>
        <v>2571.7293608685395</v>
      </c>
      <c r="AH213" s="60">
        <f t="shared" si="50"/>
        <v>1229.3575977443611</v>
      </c>
      <c r="AI213" s="60">
        <f t="shared" si="51"/>
        <v>-22429.357597744362</v>
      </c>
      <c r="AJ213" s="60">
        <f t="shared" si="52"/>
        <v>-5429.3575977443616</v>
      </c>
      <c r="AK213" s="61">
        <f t="shared" si="53"/>
        <v>-4429.3575977443616</v>
      </c>
      <c r="AL213" s="61">
        <f t="shared" si="54"/>
        <v>-7429.3575977443616</v>
      </c>
      <c r="AM213" s="61">
        <f t="shared" si="55"/>
        <v>-19857.628236875822</v>
      </c>
      <c r="AN213" s="61">
        <f t="shared" si="56"/>
        <v>-2857.628236875822</v>
      </c>
      <c r="AO213" s="61">
        <f t="shared" si="57"/>
        <v>-1857.628236875822</v>
      </c>
      <c r="AP213" s="61">
        <f t="shared" si="58"/>
        <v>-4857.628236875822</v>
      </c>
    </row>
    <row r="214" spans="1:42" x14ac:dyDescent="0.3">
      <c r="A214" t="s">
        <v>305</v>
      </c>
      <c r="B214" t="s">
        <v>396</v>
      </c>
      <c r="C214" t="s">
        <v>403</v>
      </c>
      <c r="D214">
        <v>1</v>
      </c>
      <c r="E214">
        <v>2700</v>
      </c>
      <c r="F214">
        <f t="shared" si="45"/>
        <v>0.97299999999999998</v>
      </c>
      <c r="G214" s="4">
        <f t="shared" si="46"/>
        <v>31525.200000000001</v>
      </c>
      <c r="H214">
        <v>236</v>
      </c>
      <c r="I214">
        <v>0.56710000000000005</v>
      </c>
      <c r="J214">
        <v>110</v>
      </c>
      <c r="K214" s="11">
        <v>515</v>
      </c>
      <c r="L214">
        <v>405</v>
      </c>
      <c r="M214">
        <v>126</v>
      </c>
      <c r="N214">
        <v>0.34888888888888892</v>
      </c>
      <c r="O214" s="11">
        <v>0.56710000000000005</v>
      </c>
      <c r="V214">
        <v>506.25</v>
      </c>
      <c r="W214">
        <v>59.375</v>
      </c>
      <c r="X214">
        <v>-319.8445792266869</v>
      </c>
      <c r="Y214">
        <v>301.74729909021988</v>
      </c>
      <c r="Z214">
        <v>301.74729909021988</v>
      </c>
      <c r="AA214">
        <v>0.47876009696833555</v>
      </c>
      <c r="AB214">
        <v>0.47170925925925927</v>
      </c>
      <c r="AC214">
        <f t="shared" si="47"/>
        <v>51953.003152125377</v>
      </c>
      <c r="AD214" s="11">
        <f t="shared" si="59"/>
        <v>36367.102206487762</v>
      </c>
      <c r="AE214">
        <f t="shared" si="48"/>
        <v>31525.200000000001</v>
      </c>
      <c r="AF214">
        <f t="shared" si="49"/>
        <v>4841.9022064877608</v>
      </c>
      <c r="AH214" s="60">
        <f t="shared" si="50"/>
        <v>1229.8134259259261</v>
      </c>
      <c r="AI214" s="60">
        <f t="shared" si="51"/>
        <v>-22429.813425925928</v>
      </c>
      <c r="AJ214" s="60">
        <f t="shared" si="52"/>
        <v>-5429.8134259259259</v>
      </c>
      <c r="AK214" s="61">
        <f t="shared" si="53"/>
        <v>-4429.8134259259259</v>
      </c>
      <c r="AL214" s="61">
        <f t="shared" si="54"/>
        <v>-7429.8134259259259</v>
      </c>
      <c r="AM214" s="61">
        <f t="shared" si="55"/>
        <v>-17587.911219438167</v>
      </c>
      <c r="AN214" s="61">
        <f t="shared" si="56"/>
        <v>-587.91121943816506</v>
      </c>
      <c r="AO214" s="61">
        <f t="shared" si="57"/>
        <v>412.08878056183494</v>
      </c>
      <c r="AP214" s="61">
        <f t="shared" si="58"/>
        <v>-2587.9112194381651</v>
      </c>
    </row>
    <row r="215" spans="1:42" x14ac:dyDescent="0.3">
      <c r="A215" t="s">
        <v>306</v>
      </c>
      <c r="B215" t="s">
        <v>394</v>
      </c>
      <c r="C215" t="s">
        <v>404</v>
      </c>
      <c r="D215">
        <v>2</v>
      </c>
      <c r="E215">
        <v>1100</v>
      </c>
      <c r="F215">
        <f t="shared" si="45"/>
        <v>0.97299999999999998</v>
      </c>
      <c r="G215" s="4">
        <f t="shared" si="46"/>
        <v>12843.6</v>
      </c>
      <c r="H215">
        <v>188</v>
      </c>
      <c r="I215">
        <v>0.61919999999999997</v>
      </c>
      <c r="J215">
        <v>136</v>
      </c>
      <c r="K215" s="11">
        <v>335</v>
      </c>
      <c r="L215">
        <v>199</v>
      </c>
      <c r="M215">
        <v>52</v>
      </c>
      <c r="N215">
        <v>0.30904522613065327</v>
      </c>
      <c r="O215" s="11">
        <v>0.61919999999999997</v>
      </c>
      <c r="V215">
        <v>248.75</v>
      </c>
      <c r="W215">
        <v>111.125</v>
      </c>
      <c r="X215">
        <v>-157.15820065706345</v>
      </c>
      <c r="Y215">
        <v>189.24126547889819</v>
      </c>
      <c r="Z215">
        <v>189.24126547889819</v>
      </c>
      <c r="AA215">
        <v>0.31403523810612338</v>
      </c>
      <c r="AB215">
        <v>0.60207251256281402</v>
      </c>
      <c r="AC215">
        <f t="shared" si="47"/>
        <v>41586.991928418065</v>
      </c>
      <c r="AD215" s="11">
        <f t="shared" si="59"/>
        <v>29110.894349892642</v>
      </c>
      <c r="AE215">
        <f t="shared" si="48"/>
        <v>12843.6</v>
      </c>
      <c r="AF215">
        <f t="shared" si="49"/>
        <v>16267.294349892642</v>
      </c>
      <c r="AH215" s="60">
        <f t="shared" si="50"/>
        <v>1569.6890506101936</v>
      </c>
      <c r="AI215" s="60">
        <f t="shared" si="51"/>
        <v>-22769.689050610192</v>
      </c>
      <c r="AJ215" s="60">
        <f t="shared" si="52"/>
        <v>-5769.6890506101936</v>
      </c>
      <c r="AK215" s="61">
        <f t="shared" si="53"/>
        <v>-4769.6890506101936</v>
      </c>
      <c r="AL215" s="61">
        <f t="shared" si="54"/>
        <v>-7769.6890506101936</v>
      </c>
      <c r="AM215" s="61">
        <f t="shared" si="55"/>
        <v>-6502.3947007175502</v>
      </c>
      <c r="AN215" s="61">
        <f t="shared" si="56"/>
        <v>10497.605299282448</v>
      </c>
      <c r="AO215" s="61">
        <f t="shared" si="57"/>
        <v>11497.605299282448</v>
      </c>
      <c r="AP215" s="61">
        <f t="shared" si="58"/>
        <v>8497.605299282448</v>
      </c>
    </row>
    <row r="216" spans="1:42" x14ac:dyDescent="0.3">
      <c r="A216" t="s">
        <v>307</v>
      </c>
      <c r="B216" t="s">
        <v>396</v>
      </c>
      <c r="C216" t="s">
        <v>403</v>
      </c>
      <c r="D216">
        <v>2</v>
      </c>
      <c r="E216">
        <v>3000</v>
      </c>
      <c r="F216">
        <f t="shared" si="45"/>
        <v>0.97299999999999998</v>
      </c>
      <c r="G216" s="4">
        <f t="shared" si="46"/>
        <v>35028</v>
      </c>
      <c r="H216">
        <v>329</v>
      </c>
      <c r="I216">
        <v>0.70409999999999995</v>
      </c>
      <c r="J216">
        <v>270</v>
      </c>
      <c r="K216" s="11">
        <v>544</v>
      </c>
      <c r="L216">
        <v>274</v>
      </c>
      <c r="M216">
        <v>59</v>
      </c>
      <c r="N216">
        <v>0.27226277372262775</v>
      </c>
      <c r="O216" s="11">
        <v>0.70409999999999995</v>
      </c>
      <c r="V216">
        <v>342.5</v>
      </c>
      <c r="W216">
        <v>235.75</v>
      </c>
      <c r="X216">
        <v>-216.38867829163507</v>
      </c>
      <c r="Y216">
        <v>301.93520975486479</v>
      </c>
      <c r="Z216">
        <v>301.93520975486479</v>
      </c>
      <c r="AA216">
        <v>0.19324148833537164</v>
      </c>
      <c r="AB216">
        <v>0.69766868613138688</v>
      </c>
      <c r="AC216">
        <f t="shared" si="47"/>
        <v>76887.520496565645</v>
      </c>
      <c r="AD216" s="11">
        <f t="shared" si="59"/>
        <v>53821.264347595948</v>
      </c>
      <c r="AE216">
        <f t="shared" si="48"/>
        <v>35028</v>
      </c>
      <c r="AF216">
        <f t="shared" si="49"/>
        <v>18793.264347595948</v>
      </c>
      <c r="AH216" s="60">
        <f t="shared" si="50"/>
        <v>1818.9219316996873</v>
      </c>
      <c r="AI216" s="60">
        <f t="shared" si="51"/>
        <v>-23018.921931699686</v>
      </c>
      <c r="AJ216" s="60">
        <f t="shared" si="52"/>
        <v>-6018.9219316996878</v>
      </c>
      <c r="AK216" s="61">
        <f t="shared" si="53"/>
        <v>-5018.9219316996878</v>
      </c>
      <c r="AL216" s="61">
        <f t="shared" si="54"/>
        <v>-8018.9219316996878</v>
      </c>
      <c r="AM216" s="61">
        <f t="shared" si="55"/>
        <v>-4225.6575841037375</v>
      </c>
      <c r="AN216" s="61">
        <f t="shared" si="56"/>
        <v>12774.342415896261</v>
      </c>
      <c r="AO216" s="61">
        <f t="shared" si="57"/>
        <v>13774.342415896261</v>
      </c>
      <c r="AP216" s="61">
        <f t="shared" si="58"/>
        <v>10774.342415896261</v>
      </c>
    </row>
    <row r="217" spans="1:42" x14ac:dyDescent="0.3">
      <c r="A217" t="s">
        <v>308</v>
      </c>
      <c r="B217" t="s">
        <v>396</v>
      </c>
      <c r="C217" t="s">
        <v>404</v>
      </c>
      <c r="D217">
        <v>1</v>
      </c>
      <c r="E217">
        <v>4500</v>
      </c>
      <c r="F217">
        <f t="shared" si="45"/>
        <v>0.97299999999999998</v>
      </c>
      <c r="G217" s="4">
        <f t="shared" si="46"/>
        <v>52542</v>
      </c>
      <c r="H217">
        <v>549</v>
      </c>
      <c r="I217">
        <v>0.44379999999999997</v>
      </c>
      <c r="J217">
        <v>231</v>
      </c>
      <c r="K217" s="11">
        <v>1027</v>
      </c>
      <c r="L217">
        <v>796</v>
      </c>
      <c r="M217">
        <v>318</v>
      </c>
      <c r="N217">
        <v>0.41959798994974873</v>
      </c>
      <c r="O217" s="11">
        <v>0.44379999999999997</v>
      </c>
      <c r="V217">
        <v>995</v>
      </c>
      <c r="W217">
        <v>131.5</v>
      </c>
      <c r="X217">
        <v>-628.63280262825378</v>
      </c>
      <c r="Y217">
        <v>600.46506191559274</v>
      </c>
      <c r="Z217">
        <v>600.46506191559274</v>
      </c>
      <c r="AA217">
        <v>0.47132167026692739</v>
      </c>
      <c r="AB217">
        <v>0.47759603015075369</v>
      </c>
      <c r="AC217">
        <f t="shared" si="47"/>
        <v>104674.60138251647</v>
      </c>
      <c r="AD217" s="11">
        <f t="shared" si="59"/>
        <v>73272.220967761517</v>
      </c>
      <c r="AE217">
        <f t="shared" si="48"/>
        <v>52542</v>
      </c>
      <c r="AF217">
        <f t="shared" si="49"/>
        <v>20730.220967761517</v>
      </c>
      <c r="AH217" s="60">
        <f t="shared" si="50"/>
        <v>1245.1610786073222</v>
      </c>
      <c r="AI217" s="60">
        <f t="shared" si="51"/>
        <v>-22445.161078607322</v>
      </c>
      <c r="AJ217" s="60">
        <f t="shared" si="52"/>
        <v>-5445.1610786073225</v>
      </c>
      <c r="AK217" s="61">
        <f t="shared" si="53"/>
        <v>-4445.1610786073225</v>
      </c>
      <c r="AL217" s="61">
        <f t="shared" si="54"/>
        <v>-7445.1610786073225</v>
      </c>
      <c r="AM217" s="61">
        <f t="shared" si="55"/>
        <v>-1714.9401108458042</v>
      </c>
      <c r="AN217" s="61">
        <f t="shared" si="56"/>
        <v>15285.059889154196</v>
      </c>
      <c r="AO217" s="61">
        <f t="shared" si="57"/>
        <v>16285.059889154196</v>
      </c>
      <c r="AP217" s="61">
        <f t="shared" si="58"/>
        <v>13285.059889154196</v>
      </c>
    </row>
    <row r="218" spans="1:42" x14ac:dyDescent="0.3">
      <c r="A218" t="s">
        <v>309</v>
      </c>
      <c r="B218" t="s">
        <v>396</v>
      </c>
      <c r="C218" t="s">
        <v>404</v>
      </c>
      <c r="D218">
        <v>2</v>
      </c>
      <c r="E218">
        <v>4900</v>
      </c>
      <c r="F218">
        <f t="shared" si="45"/>
        <v>0.97299999999999998</v>
      </c>
      <c r="G218" s="4">
        <f t="shared" si="46"/>
        <v>57212.4</v>
      </c>
      <c r="H218">
        <v>652</v>
      </c>
      <c r="I218">
        <v>0.4466</v>
      </c>
      <c r="J218">
        <v>379</v>
      </c>
      <c r="K218" s="11">
        <v>969</v>
      </c>
      <c r="L218">
        <v>590</v>
      </c>
      <c r="M218">
        <v>273</v>
      </c>
      <c r="N218">
        <v>0.47016949152542376</v>
      </c>
      <c r="O218" s="11">
        <v>0.4466</v>
      </c>
      <c r="V218">
        <v>737.5</v>
      </c>
      <c r="W218">
        <v>305.25</v>
      </c>
      <c r="X218">
        <v>-465.94642405863027</v>
      </c>
      <c r="Y218">
        <v>548.95902830427099</v>
      </c>
      <c r="Z218">
        <v>548.95902830427099</v>
      </c>
      <c r="AA218">
        <v>0.33045291973460472</v>
      </c>
      <c r="AB218">
        <v>0.58907955932203393</v>
      </c>
      <c r="AC218">
        <f t="shared" si="47"/>
        <v>118033.89800495614</v>
      </c>
      <c r="AD218" s="11">
        <f t="shared" si="59"/>
        <v>82623.728603469295</v>
      </c>
      <c r="AE218">
        <f t="shared" si="48"/>
        <v>57212.4</v>
      </c>
      <c r="AF218">
        <f t="shared" si="49"/>
        <v>25411.328603469294</v>
      </c>
      <c r="AH218" s="60">
        <f t="shared" si="50"/>
        <v>1535.8145653753029</v>
      </c>
      <c r="AI218" s="60">
        <f t="shared" si="51"/>
        <v>-22735.814565375302</v>
      </c>
      <c r="AJ218" s="60">
        <f t="shared" si="52"/>
        <v>-5735.8145653753027</v>
      </c>
      <c r="AK218" s="61">
        <f t="shared" si="53"/>
        <v>-4735.8145653753027</v>
      </c>
      <c r="AL218" s="61">
        <f t="shared" si="54"/>
        <v>-7735.8145653753027</v>
      </c>
      <c r="AM218" s="61">
        <f t="shared" si="55"/>
        <v>2675.514038093992</v>
      </c>
      <c r="AN218" s="61">
        <f t="shared" si="56"/>
        <v>19675.514038093992</v>
      </c>
      <c r="AO218" s="61">
        <f t="shared" si="57"/>
        <v>20675.514038093992</v>
      </c>
      <c r="AP218" s="61">
        <f t="shared" si="58"/>
        <v>17675.514038093992</v>
      </c>
    </row>
    <row r="219" spans="1:42" x14ac:dyDescent="0.3">
      <c r="A219" t="s">
        <v>310</v>
      </c>
      <c r="B219" t="s">
        <v>397</v>
      </c>
      <c r="C219" t="s">
        <v>403</v>
      </c>
      <c r="D219">
        <v>2</v>
      </c>
      <c r="E219">
        <v>3300</v>
      </c>
      <c r="F219">
        <f t="shared" si="45"/>
        <v>0.97299999999999998</v>
      </c>
      <c r="G219" s="4">
        <f t="shared" si="46"/>
        <v>38530.799999999996</v>
      </c>
      <c r="H219">
        <v>378</v>
      </c>
      <c r="I219">
        <v>0.4219</v>
      </c>
      <c r="J219">
        <v>264</v>
      </c>
      <c r="K219" s="11">
        <v>532</v>
      </c>
      <c r="L219">
        <v>268</v>
      </c>
      <c r="M219">
        <v>114</v>
      </c>
      <c r="N219">
        <v>0.44029850746268662</v>
      </c>
      <c r="O219" s="11">
        <v>0.4219</v>
      </c>
      <c r="V219">
        <v>335</v>
      </c>
      <c r="W219">
        <v>230.5</v>
      </c>
      <c r="X219">
        <v>-211.65024008086934</v>
      </c>
      <c r="Y219">
        <v>295.27969421278743</v>
      </c>
      <c r="Z219">
        <v>295.27969421278743</v>
      </c>
      <c r="AA219">
        <v>0.19337222153070877</v>
      </c>
      <c r="AB219">
        <v>0.69756522388059716</v>
      </c>
      <c r="AC219">
        <f t="shared" si="47"/>
        <v>75181.548790342131</v>
      </c>
      <c r="AD219" s="11">
        <f t="shared" si="59"/>
        <v>52627.084153239492</v>
      </c>
      <c r="AE219">
        <f t="shared" si="48"/>
        <v>38530.799999999996</v>
      </c>
      <c r="AF219">
        <f t="shared" si="49"/>
        <v>14096.284153239496</v>
      </c>
      <c r="AH219" s="60">
        <f t="shared" si="50"/>
        <v>1818.6521908315569</v>
      </c>
      <c r="AI219" s="60">
        <f t="shared" si="51"/>
        <v>-23018.652190831555</v>
      </c>
      <c r="AJ219" s="60">
        <f t="shared" si="52"/>
        <v>-6018.6521908315572</v>
      </c>
      <c r="AK219" s="61">
        <f t="shared" si="53"/>
        <v>-5018.6521908315572</v>
      </c>
      <c r="AL219" s="61">
        <f t="shared" si="54"/>
        <v>-8018.6521908315572</v>
      </c>
      <c r="AM219" s="61">
        <f t="shared" si="55"/>
        <v>-8922.3680375920594</v>
      </c>
      <c r="AN219" s="61">
        <f t="shared" si="56"/>
        <v>8077.6319624079388</v>
      </c>
      <c r="AO219" s="61">
        <f t="shared" si="57"/>
        <v>9077.6319624079388</v>
      </c>
      <c r="AP219" s="61">
        <f t="shared" si="58"/>
        <v>6077.6319624079388</v>
      </c>
    </row>
    <row r="220" spans="1:42" x14ac:dyDescent="0.3">
      <c r="A220" t="s">
        <v>311</v>
      </c>
      <c r="B220" t="s">
        <v>397</v>
      </c>
      <c r="C220" t="s">
        <v>404</v>
      </c>
      <c r="D220">
        <v>1</v>
      </c>
      <c r="E220">
        <v>4500</v>
      </c>
      <c r="F220">
        <f t="shared" si="45"/>
        <v>0.97299999999999998</v>
      </c>
      <c r="G220" s="4">
        <f t="shared" si="46"/>
        <v>52542</v>
      </c>
      <c r="H220">
        <v>255</v>
      </c>
      <c r="I220">
        <v>0.59179999999999999</v>
      </c>
      <c r="J220">
        <v>151</v>
      </c>
      <c r="K220" s="11">
        <v>673</v>
      </c>
      <c r="L220">
        <v>522</v>
      </c>
      <c r="M220">
        <v>104</v>
      </c>
      <c r="N220">
        <v>0.25938697318007664</v>
      </c>
      <c r="O220" s="11">
        <v>0.59179999999999999</v>
      </c>
      <c r="V220">
        <v>652.5</v>
      </c>
      <c r="W220">
        <v>85.75</v>
      </c>
      <c r="X220">
        <v>-412.24412433661865</v>
      </c>
      <c r="Y220">
        <v>393.52985216072784</v>
      </c>
      <c r="Z220">
        <v>393.52985216072784</v>
      </c>
      <c r="AA220">
        <v>0.47169326001644113</v>
      </c>
      <c r="AB220">
        <v>0.47730195402298853</v>
      </c>
      <c r="AC220">
        <f t="shared" si="47"/>
        <v>68558.887101983011</v>
      </c>
      <c r="AD220" s="11">
        <f t="shared" si="59"/>
        <v>47991.220971388102</v>
      </c>
      <c r="AE220">
        <f t="shared" si="48"/>
        <v>52542</v>
      </c>
      <c r="AF220">
        <f t="shared" si="49"/>
        <v>-4550.779028611898</v>
      </c>
      <c r="AH220" s="60">
        <f t="shared" si="50"/>
        <v>1244.3943801313631</v>
      </c>
      <c r="AI220" s="60">
        <f t="shared" si="51"/>
        <v>-22444.394380131362</v>
      </c>
      <c r="AJ220" s="60">
        <f t="shared" si="52"/>
        <v>-5444.3943801313635</v>
      </c>
      <c r="AK220" s="61">
        <f t="shared" si="53"/>
        <v>-4444.3943801313635</v>
      </c>
      <c r="AL220" s="61">
        <f t="shared" si="54"/>
        <v>-7444.3943801313635</v>
      </c>
      <c r="AM220" s="61">
        <f t="shared" si="55"/>
        <v>-26995.17340874326</v>
      </c>
      <c r="AN220" s="61">
        <f t="shared" si="56"/>
        <v>-9995.1734087432615</v>
      </c>
      <c r="AO220" s="61">
        <f t="shared" si="57"/>
        <v>-8995.1734087432615</v>
      </c>
      <c r="AP220" s="61">
        <f t="shared" si="58"/>
        <v>-11995.173408743261</v>
      </c>
    </row>
    <row r="221" spans="1:42" x14ac:dyDescent="0.3">
      <c r="A221" t="s">
        <v>312</v>
      </c>
      <c r="B221" t="s">
        <v>397</v>
      </c>
      <c r="C221" t="s">
        <v>404</v>
      </c>
      <c r="D221">
        <v>2</v>
      </c>
      <c r="E221">
        <v>4200</v>
      </c>
      <c r="F221">
        <f t="shared" si="45"/>
        <v>0.97299999999999998</v>
      </c>
      <c r="G221" s="4">
        <f t="shared" si="46"/>
        <v>49039.199999999997</v>
      </c>
      <c r="H221">
        <v>441</v>
      </c>
      <c r="I221">
        <v>0.5726</v>
      </c>
      <c r="J221">
        <v>278</v>
      </c>
      <c r="K221" s="11">
        <v>711</v>
      </c>
      <c r="L221">
        <v>433</v>
      </c>
      <c r="M221">
        <v>163</v>
      </c>
      <c r="N221">
        <v>0.40115473441108551</v>
      </c>
      <c r="O221" s="11">
        <v>0.5726</v>
      </c>
      <c r="V221">
        <v>541.25</v>
      </c>
      <c r="W221">
        <v>223.875</v>
      </c>
      <c r="X221">
        <v>-341.95729087692695</v>
      </c>
      <c r="Y221">
        <v>402.80637161991405</v>
      </c>
      <c r="Z221">
        <v>402.80637161991405</v>
      </c>
      <c r="AA221">
        <v>0.33058913925157329</v>
      </c>
      <c r="AB221">
        <v>0.58897175519630496</v>
      </c>
      <c r="AC221">
        <f t="shared" si="47"/>
        <v>86593.175129491079</v>
      </c>
      <c r="AD221" s="11">
        <f t="shared" si="59"/>
        <v>60615.222590643752</v>
      </c>
      <c r="AE221">
        <f t="shared" si="48"/>
        <v>49039.199999999997</v>
      </c>
      <c r="AF221">
        <f t="shared" si="49"/>
        <v>11576.022590643755</v>
      </c>
      <c r="AH221" s="60">
        <f t="shared" si="50"/>
        <v>1535.533504618938</v>
      </c>
      <c r="AI221" s="60">
        <f t="shared" si="51"/>
        <v>-22735.533504618939</v>
      </c>
      <c r="AJ221" s="60">
        <f t="shared" si="52"/>
        <v>-5735.5335046189375</v>
      </c>
      <c r="AK221" s="61">
        <f t="shared" si="53"/>
        <v>-4735.5335046189375</v>
      </c>
      <c r="AL221" s="61">
        <f t="shared" si="54"/>
        <v>-7735.5335046189375</v>
      </c>
      <c r="AM221" s="61">
        <f t="shared" si="55"/>
        <v>-11159.510913975184</v>
      </c>
      <c r="AN221" s="61">
        <f t="shared" si="56"/>
        <v>5840.4890860248179</v>
      </c>
      <c r="AO221" s="61">
        <f t="shared" si="57"/>
        <v>6840.4890860248179</v>
      </c>
      <c r="AP221" s="61">
        <f t="shared" si="58"/>
        <v>3840.4890860248179</v>
      </c>
    </row>
    <row r="222" spans="1:42" x14ac:dyDescent="0.3">
      <c r="A222" t="s">
        <v>313</v>
      </c>
      <c r="B222" t="s">
        <v>397</v>
      </c>
      <c r="C222" t="s">
        <v>403</v>
      </c>
      <c r="D222">
        <v>1</v>
      </c>
      <c r="E222">
        <v>2500</v>
      </c>
      <c r="F222">
        <f t="shared" si="45"/>
        <v>0.97299999999999998</v>
      </c>
      <c r="G222" s="4">
        <f t="shared" si="46"/>
        <v>29190</v>
      </c>
      <c r="H222">
        <v>356</v>
      </c>
      <c r="I222">
        <v>0.42470000000000002</v>
      </c>
      <c r="J222">
        <v>98</v>
      </c>
      <c r="K222" s="11">
        <v>460</v>
      </c>
      <c r="L222">
        <v>362</v>
      </c>
      <c r="M222">
        <v>258</v>
      </c>
      <c r="N222">
        <v>0.67016574585635358</v>
      </c>
      <c r="O222" s="11">
        <v>0.42470000000000002</v>
      </c>
      <c r="V222">
        <v>452.5</v>
      </c>
      <c r="W222">
        <v>52.75</v>
      </c>
      <c r="X222">
        <v>-285.88577204953248</v>
      </c>
      <c r="Y222">
        <v>269.54943770533231</v>
      </c>
      <c r="Z222">
        <v>269.54943770533231</v>
      </c>
      <c r="AA222">
        <v>0.47911477945929792</v>
      </c>
      <c r="AB222">
        <v>0.47142856353591167</v>
      </c>
      <c r="AC222">
        <f t="shared" si="47"/>
        <v>46381.756040058193</v>
      </c>
      <c r="AD222" s="11">
        <f t="shared" si="59"/>
        <v>32467.229228040735</v>
      </c>
      <c r="AE222">
        <f t="shared" si="48"/>
        <v>29190</v>
      </c>
      <c r="AF222">
        <f t="shared" si="49"/>
        <v>3277.2292280407346</v>
      </c>
      <c r="AH222" s="60">
        <f t="shared" si="50"/>
        <v>1229.08161207577</v>
      </c>
      <c r="AI222" s="60">
        <f t="shared" si="51"/>
        <v>-22429.08161207577</v>
      </c>
      <c r="AJ222" s="60">
        <f t="shared" si="52"/>
        <v>-5429.08161207577</v>
      </c>
      <c r="AK222" s="61">
        <f t="shared" si="53"/>
        <v>-4429.08161207577</v>
      </c>
      <c r="AL222" s="61">
        <f t="shared" si="54"/>
        <v>-7429.08161207577</v>
      </c>
      <c r="AM222" s="61">
        <f t="shared" si="55"/>
        <v>-19151.852384035035</v>
      </c>
      <c r="AN222" s="61">
        <f t="shared" si="56"/>
        <v>-2151.8523840350354</v>
      </c>
      <c r="AO222" s="61">
        <f t="shared" si="57"/>
        <v>-1151.8523840350354</v>
      </c>
      <c r="AP222" s="61">
        <f t="shared" si="58"/>
        <v>-4151.8523840350354</v>
      </c>
    </row>
    <row r="223" spans="1:42" x14ac:dyDescent="0.3">
      <c r="A223" t="s">
        <v>314</v>
      </c>
      <c r="B223" t="s">
        <v>398</v>
      </c>
      <c r="C223" t="s">
        <v>403</v>
      </c>
      <c r="D223">
        <v>1</v>
      </c>
      <c r="E223">
        <v>2500</v>
      </c>
      <c r="F223">
        <f t="shared" si="45"/>
        <v>0.97299999999999998</v>
      </c>
      <c r="G223" s="4">
        <f t="shared" si="46"/>
        <v>29190</v>
      </c>
      <c r="H223">
        <v>437</v>
      </c>
      <c r="I223">
        <v>7.9500000000000001E-2</v>
      </c>
      <c r="J223">
        <v>108</v>
      </c>
      <c r="K223" s="11">
        <v>507</v>
      </c>
      <c r="L223">
        <v>399</v>
      </c>
      <c r="M223">
        <v>329</v>
      </c>
      <c r="N223">
        <v>0.75964912280701746</v>
      </c>
      <c r="O223" s="11">
        <v>7.9500000000000001E-2</v>
      </c>
      <c r="V223">
        <v>498.75</v>
      </c>
      <c r="W223">
        <v>58.125</v>
      </c>
      <c r="X223">
        <v>-315.10614101592114</v>
      </c>
      <c r="Y223">
        <v>297.09178354814253</v>
      </c>
      <c r="Z223">
        <v>297.09178354814253</v>
      </c>
      <c r="AA223">
        <v>0.4791313955852482</v>
      </c>
      <c r="AB223">
        <v>0.47141541353383459</v>
      </c>
      <c r="AC223">
        <f t="shared" si="47"/>
        <v>51119.580789581014</v>
      </c>
      <c r="AD223" s="11">
        <f t="shared" si="59"/>
        <v>35783.70655270671</v>
      </c>
      <c r="AE223">
        <f t="shared" si="48"/>
        <v>29190</v>
      </c>
      <c r="AF223">
        <f t="shared" si="49"/>
        <v>6593.7065527067098</v>
      </c>
      <c r="AH223" s="60">
        <f t="shared" si="50"/>
        <v>1229.0473281417831</v>
      </c>
      <c r="AI223" s="60">
        <f t="shared" si="51"/>
        <v>-22429.047328141784</v>
      </c>
      <c r="AJ223" s="60">
        <f t="shared" si="52"/>
        <v>-5429.0473281417835</v>
      </c>
      <c r="AK223" s="61">
        <f t="shared" si="53"/>
        <v>-4429.0473281417835</v>
      </c>
      <c r="AL223" s="61">
        <f t="shared" si="54"/>
        <v>-7429.0473281417835</v>
      </c>
      <c r="AM223" s="61">
        <f t="shared" si="55"/>
        <v>-15835.340775435074</v>
      </c>
      <c r="AN223" s="61">
        <f t="shared" si="56"/>
        <v>1164.6592245649263</v>
      </c>
      <c r="AO223" s="61">
        <f t="shared" si="57"/>
        <v>2164.6592245649263</v>
      </c>
      <c r="AP223" s="61">
        <f t="shared" si="58"/>
        <v>-835.34077543507374</v>
      </c>
    </row>
    <row r="224" spans="1:42" x14ac:dyDescent="0.3">
      <c r="A224" t="s">
        <v>315</v>
      </c>
      <c r="B224" t="s">
        <v>398</v>
      </c>
      <c r="C224" t="s">
        <v>403</v>
      </c>
      <c r="D224">
        <v>2</v>
      </c>
      <c r="E224">
        <v>3300</v>
      </c>
      <c r="F224">
        <f t="shared" si="45"/>
        <v>0.97299999999999998</v>
      </c>
      <c r="G224" s="4">
        <f t="shared" si="46"/>
        <v>38530.799999999996</v>
      </c>
      <c r="H224">
        <v>461</v>
      </c>
      <c r="I224">
        <v>0.31780000000000003</v>
      </c>
      <c r="J224">
        <v>270</v>
      </c>
      <c r="K224" s="11">
        <v>543</v>
      </c>
      <c r="L224">
        <v>273</v>
      </c>
      <c r="M224">
        <v>191</v>
      </c>
      <c r="N224">
        <v>0.65970695970695969</v>
      </c>
      <c r="O224" s="11">
        <v>0.31780000000000003</v>
      </c>
      <c r="V224">
        <v>341.25</v>
      </c>
      <c r="W224">
        <v>235.875</v>
      </c>
      <c r="X224">
        <v>-215.5989385898408</v>
      </c>
      <c r="Y224">
        <v>301.32595716451863</v>
      </c>
      <c r="Z224">
        <v>301.32595716451863</v>
      </c>
      <c r="AA224">
        <v>0.19179767667258205</v>
      </c>
      <c r="AB224">
        <v>0.69881131868131863</v>
      </c>
      <c r="AC224">
        <f t="shared" si="47"/>
        <v>76858.046159852442</v>
      </c>
      <c r="AD224" s="11">
        <f t="shared" si="59"/>
        <v>53800.632311896705</v>
      </c>
      <c r="AE224">
        <f t="shared" si="48"/>
        <v>38530.799999999996</v>
      </c>
      <c r="AF224">
        <f t="shared" si="49"/>
        <v>15269.832311896709</v>
      </c>
      <c r="AH224" s="60">
        <f t="shared" si="50"/>
        <v>1821.900937990581</v>
      </c>
      <c r="AI224" s="60">
        <f t="shared" si="51"/>
        <v>-23021.90093799058</v>
      </c>
      <c r="AJ224" s="60">
        <f t="shared" si="52"/>
        <v>-6021.900937990581</v>
      </c>
      <c r="AK224" s="61">
        <f t="shared" si="53"/>
        <v>-5021.900937990581</v>
      </c>
      <c r="AL224" s="61">
        <f t="shared" si="54"/>
        <v>-8021.900937990581</v>
      </c>
      <c r="AM224" s="61">
        <f t="shared" si="55"/>
        <v>-7752.068626093871</v>
      </c>
      <c r="AN224" s="61">
        <f t="shared" si="56"/>
        <v>9247.931373906129</v>
      </c>
      <c r="AO224" s="61">
        <f t="shared" si="57"/>
        <v>10247.931373906129</v>
      </c>
      <c r="AP224" s="61">
        <f t="shared" si="58"/>
        <v>7247.9313739061281</v>
      </c>
    </row>
    <row r="225" spans="1:42" x14ac:dyDescent="0.3">
      <c r="A225" t="s">
        <v>316</v>
      </c>
      <c r="B225" t="s">
        <v>398</v>
      </c>
      <c r="C225" t="s">
        <v>404</v>
      </c>
      <c r="D225">
        <v>1</v>
      </c>
      <c r="E225">
        <v>4500</v>
      </c>
      <c r="F225">
        <f t="shared" si="45"/>
        <v>0.97299999999999998</v>
      </c>
      <c r="G225" s="4">
        <f t="shared" si="46"/>
        <v>52542</v>
      </c>
      <c r="H225">
        <v>669</v>
      </c>
      <c r="I225">
        <v>0.31230000000000002</v>
      </c>
      <c r="J225">
        <v>186</v>
      </c>
      <c r="K225" s="11">
        <v>829</v>
      </c>
      <c r="L225">
        <v>643</v>
      </c>
      <c r="M225">
        <v>483</v>
      </c>
      <c r="N225">
        <v>0.7009331259720063</v>
      </c>
      <c r="O225" s="11">
        <v>0.31230000000000002</v>
      </c>
      <c r="V225">
        <v>803.75</v>
      </c>
      <c r="W225">
        <v>105.625</v>
      </c>
      <c r="X225">
        <v>-507.80262825372756</v>
      </c>
      <c r="Y225">
        <v>484.74941559262066</v>
      </c>
      <c r="Z225">
        <v>484.74941559262066</v>
      </c>
      <c r="AA225">
        <v>0.47169445174820612</v>
      </c>
      <c r="AB225">
        <v>0.4773010108864697</v>
      </c>
      <c r="AC225">
        <f t="shared" si="47"/>
        <v>84450.555922478889</v>
      </c>
      <c r="AD225" s="11">
        <f t="shared" si="59"/>
        <v>59115.389145735215</v>
      </c>
      <c r="AE225">
        <f t="shared" si="48"/>
        <v>52542</v>
      </c>
      <c r="AF225">
        <f t="shared" si="49"/>
        <v>6573.3891457352147</v>
      </c>
      <c r="AH225" s="60">
        <f t="shared" si="50"/>
        <v>1244.3919212397245</v>
      </c>
      <c r="AI225" s="60">
        <f t="shared" si="51"/>
        <v>-22444.391921239723</v>
      </c>
      <c r="AJ225" s="60">
        <f t="shared" si="52"/>
        <v>-5444.391921239725</v>
      </c>
      <c r="AK225" s="61">
        <f t="shared" si="53"/>
        <v>-4444.391921239725</v>
      </c>
      <c r="AL225" s="61">
        <f t="shared" si="54"/>
        <v>-7444.391921239725</v>
      </c>
      <c r="AM225" s="61">
        <f t="shared" si="55"/>
        <v>-15871.002775504508</v>
      </c>
      <c r="AN225" s="61">
        <f t="shared" si="56"/>
        <v>1128.9972244954897</v>
      </c>
      <c r="AO225" s="61">
        <f t="shared" si="57"/>
        <v>2128.9972244954897</v>
      </c>
      <c r="AP225" s="61">
        <f t="shared" si="58"/>
        <v>-871.00277550451028</v>
      </c>
    </row>
    <row r="226" spans="1:42" x14ac:dyDescent="0.3">
      <c r="A226" t="s">
        <v>317</v>
      </c>
      <c r="B226" t="s">
        <v>394</v>
      </c>
      <c r="C226" t="s">
        <v>403</v>
      </c>
      <c r="D226">
        <v>1</v>
      </c>
      <c r="E226">
        <v>500</v>
      </c>
      <c r="F226">
        <f t="shared" si="45"/>
        <v>0.97299999999999998</v>
      </c>
      <c r="G226" s="4">
        <f t="shared" si="46"/>
        <v>5838</v>
      </c>
      <c r="H226">
        <v>121</v>
      </c>
      <c r="I226">
        <v>0.39729999999999999</v>
      </c>
      <c r="J226">
        <v>50</v>
      </c>
      <c r="K226" s="11">
        <v>174</v>
      </c>
      <c r="L226">
        <v>124</v>
      </c>
      <c r="M226">
        <v>71</v>
      </c>
      <c r="N226">
        <v>0.5580645161290323</v>
      </c>
      <c r="O226" s="11">
        <v>0.39729999999999999</v>
      </c>
      <c r="V226">
        <v>155</v>
      </c>
      <c r="W226">
        <v>34.5</v>
      </c>
      <c r="X226">
        <v>-97.92772302249179</v>
      </c>
      <c r="Y226">
        <v>100.54732120293151</v>
      </c>
      <c r="Z226">
        <v>100.54732120293151</v>
      </c>
      <c r="AA226">
        <v>0.42611174969633236</v>
      </c>
      <c r="AB226">
        <v>0.51337516129032257</v>
      </c>
      <c r="AC226">
        <f t="shared" si="47"/>
        <v>18840.751492550666</v>
      </c>
      <c r="AD226" s="11">
        <f t="shared" si="59"/>
        <v>13188.526044785465</v>
      </c>
      <c r="AE226">
        <f t="shared" si="48"/>
        <v>5838</v>
      </c>
      <c r="AF226">
        <f t="shared" si="49"/>
        <v>7350.5260447854653</v>
      </c>
      <c r="AH226" s="60">
        <f t="shared" si="50"/>
        <v>1338.4423847926269</v>
      </c>
      <c r="AI226" s="60">
        <f t="shared" si="51"/>
        <v>-22538.442384792626</v>
      </c>
      <c r="AJ226" s="60">
        <f t="shared" si="52"/>
        <v>-5538.4423847926264</v>
      </c>
      <c r="AK226" s="61">
        <f t="shared" si="53"/>
        <v>-4538.4423847926264</v>
      </c>
      <c r="AL226" s="61">
        <f t="shared" si="54"/>
        <v>-7538.4423847926264</v>
      </c>
      <c r="AM226" s="61">
        <f t="shared" si="55"/>
        <v>-15187.916340007161</v>
      </c>
      <c r="AN226" s="61">
        <f t="shared" si="56"/>
        <v>1812.0836599928389</v>
      </c>
      <c r="AO226" s="61">
        <f t="shared" si="57"/>
        <v>2812.0836599928389</v>
      </c>
      <c r="AP226" s="61">
        <f t="shared" si="58"/>
        <v>-187.91634000716112</v>
      </c>
    </row>
    <row r="227" spans="1:42" x14ac:dyDescent="0.3">
      <c r="A227" t="s">
        <v>318</v>
      </c>
      <c r="B227" t="s">
        <v>398</v>
      </c>
      <c r="C227" t="s">
        <v>404</v>
      </c>
      <c r="D227">
        <v>2</v>
      </c>
      <c r="E227">
        <v>4200</v>
      </c>
      <c r="F227">
        <f t="shared" si="45"/>
        <v>0.97299999999999998</v>
      </c>
      <c r="G227" s="4">
        <f t="shared" si="46"/>
        <v>49039.199999999997</v>
      </c>
      <c r="H227">
        <v>437</v>
      </c>
      <c r="I227">
        <v>0.61099999999999999</v>
      </c>
      <c r="J227">
        <v>319</v>
      </c>
      <c r="K227" s="11">
        <v>815</v>
      </c>
      <c r="L227">
        <v>496</v>
      </c>
      <c r="M227">
        <v>118</v>
      </c>
      <c r="N227">
        <v>0.29032258064516131</v>
      </c>
      <c r="O227" s="11">
        <v>0.61099999999999999</v>
      </c>
      <c r="V227">
        <v>620</v>
      </c>
      <c r="W227">
        <v>257</v>
      </c>
      <c r="X227">
        <v>-391.71089208996716</v>
      </c>
      <c r="Y227">
        <v>461.68928481172605</v>
      </c>
      <c r="Z227">
        <v>461.68928481172605</v>
      </c>
      <c r="AA227">
        <v>0.33014400776084846</v>
      </c>
      <c r="AB227">
        <v>0.58932403225806462</v>
      </c>
      <c r="AC227">
        <f t="shared" si="47"/>
        <v>99310.875706089777</v>
      </c>
      <c r="AD227" s="11">
        <f t="shared" si="59"/>
        <v>69517.612994262832</v>
      </c>
      <c r="AE227">
        <f t="shared" si="48"/>
        <v>49039.199999999997</v>
      </c>
      <c r="AF227">
        <f t="shared" si="49"/>
        <v>20478.412994262835</v>
      </c>
      <c r="AH227" s="60">
        <f t="shared" si="50"/>
        <v>1536.4519412442401</v>
      </c>
      <c r="AI227" s="60">
        <f t="shared" si="51"/>
        <v>-22736.451941244239</v>
      </c>
      <c r="AJ227" s="60">
        <f t="shared" si="52"/>
        <v>-5736.4519412442405</v>
      </c>
      <c r="AK227" s="61">
        <f t="shared" si="53"/>
        <v>-4736.4519412442405</v>
      </c>
      <c r="AL227" s="61">
        <f t="shared" si="54"/>
        <v>-7736.4519412442405</v>
      </c>
      <c r="AM227" s="61">
        <f t="shared" si="55"/>
        <v>-2258.0389469814036</v>
      </c>
      <c r="AN227" s="61">
        <f t="shared" si="56"/>
        <v>14741.961053018595</v>
      </c>
      <c r="AO227" s="61">
        <f t="shared" si="57"/>
        <v>15741.961053018595</v>
      </c>
      <c r="AP227" s="61">
        <f t="shared" si="58"/>
        <v>12741.961053018595</v>
      </c>
    </row>
    <row r="228" spans="1:42" x14ac:dyDescent="0.3">
      <c r="A228" t="s">
        <v>319</v>
      </c>
      <c r="B228" t="s">
        <v>399</v>
      </c>
      <c r="C228" t="s">
        <v>403</v>
      </c>
      <c r="D228">
        <v>2</v>
      </c>
      <c r="E228">
        <v>3600</v>
      </c>
      <c r="F228">
        <f t="shared" si="45"/>
        <v>0.97299999999999998</v>
      </c>
      <c r="G228" s="4">
        <f t="shared" si="46"/>
        <v>42033.599999999999</v>
      </c>
      <c r="H228">
        <v>663</v>
      </c>
      <c r="I228">
        <v>0.2329</v>
      </c>
      <c r="J228">
        <v>332</v>
      </c>
      <c r="K228" s="11">
        <v>805</v>
      </c>
      <c r="L228">
        <v>473</v>
      </c>
      <c r="M228">
        <v>331</v>
      </c>
      <c r="N228">
        <v>0.65983086680761105</v>
      </c>
      <c r="O228" s="11">
        <v>0.2329</v>
      </c>
      <c r="V228">
        <v>591.25</v>
      </c>
      <c r="W228">
        <v>272.875</v>
      </c>
      <c r="X228">
        <v>-373.54687894869852</v>
      </c>
      <c r="Y228">
        <v>454.17647523376291</v>
      </c>
      <c r="Z228">
        <v>454.17647523376291</v>
      </c>
      <c r="AA228">
        <v>0.30664097291122694</v>
      </c>
      <c r="AB228">
        <v>0.60792433403805501</v>
      </c>
      <c r="AC228">
        <f t="shared" si="47"/>
        <v>100778.29990341632</v>
      </c>
      <c r="AD228" s="11">
        <f t="shared" si="59"/>
        <v>70544.809932391421</v>
      </c>
      <c r="AE228">
        <f t="shared" si="48"/>
        <v>42033.599999999999</v>
      </c>
      <c r="AF228">
        <f t="shared" si="49"/>
        <v>28511.209932391423</v>
      </c>
      <c r="AH228" s="60">
        <f t="shared" si="50"/>
        <v>1584.9455851706437</v>
      </c>
      <c r="AI228" s="60">
        <f t="shared" si="51"/>
        <v>-22784.945585170644</v>
      </c>
      <c r="AJ228" s="60">
        <f t="shared" si="52"/>
        <v>-5784.9455851706434</v>
      </c>
      <c r="AK228" s="61">
        <f t="shared" si="53"/>
        <v>-4784.9455851706434</v>
      </c>
      <c r="AL228" s="61">
        <f t="shared" si="54"/>
        <v>-7784.9455851706434</v>
      </c>
      <c r="AM228" s="61">
        <f t="shared" si="55"/>
        <v>5726.2643472207783</v>
      </c>
      <c r="AN228" s="61">
        <f t="shared" si="56"/>
        <v>22726.264347220778</v>
      </c>
      <c r="AO228" s="61">
        <f t="shared" si="57"/>
        <v>23726.264347220778</v>
      </c>
      <c r="AP228" s="61">
        <f t="shared" si="58"/>
        <v>20726.264347220778</v>
      </c>
    </row>
    <row r="229" spans="1:42" x14ac:dyDescent="0.3">
      <c r="A229" t="s">
        <v>320</v>
      </c>
      <c r="B229" t="s">
        <v>399</v>
      </c>
      <c r="C229" t="s">
        <v>404</v>
      </c>
      <c r="D229">
        <v>1</v>
      </c>
      <c r="E229">
        <v>4000</v>
      </c>
      <c r="F229">
        <f t="shared" si="45"/>
        <v>0.97299999999999998</v>
      </c>
      <c r="G229" s="4">
        <f t="shared" si="46"/>
        <v>46704</v>
      </c>
      <c r="H229">
        <v>337</v>
      </c>
      <c r="I229">
        <v>0.50680000000000003</v>
      </c>
      <c r="J229">
        <v>179</v>
      </c>
      <c r="K229" s="11">
        <v>629</v>
      </c>
      <c r="L229">
        <v>450</v>
      </c>
      <c r="M229">
        <v>158</v>
      </c>
      <c r="N229">
        <v>0.38088888888888894</v>
      </c>
      <c r="O229" s="11">
        <v>0.50680000000000003</v>
      </c>
      <c r="V229">
        <v>562.5</v>
      </c>
      <c r="W229">
        <v>122.75</v>
      </c>
      <c r="X229">
        <v>-355.38286580742988</v>
      </c>
      <c r="Y229">
        <v>363.66366565579983</v>
      </c>
      <c r="Z229">
        <v>363.66366565579983</v>
      </c>
      <c r="AA229">
        <v>0.42829096116586635</v>
      </c>
      <c r="AB229">
        <v>0.51165053333333343</v>
      </c>
      <c r="AC229">
        <f t="shared" si="47"/>
        <v>67915.078597661937</v>
      </c>
      <c r="AD229" s="11">
        <f t="shared" si="59"/>
        <v>47540.555018363353</v>
      </c>
      <c r="AE229">
        <f t="shared" si="48"/>
        <v>46704</v>
      </c>
      <c r="AF229">
        <f t="shared" si="49"/>
        <v>836.55501836335316</v>
      </c>
      <c r="AH229" s="60">
        <f t="shared" si="50"/>
        <v>1333.9460333333336</v>
      </c>
      <c r="AI229" s="60">
        <f t="shared" si="51"/>
        <v>-22533.946033333334</v>
      </c>
      <c r="AJ229" s="60">
        <f t="shared" si="52"/>
        <v>-5533.9460333333336</v>
      </c>
      <c r="AK229" s="61">
        <f t="shared" si="53"/>
        <v>-4533.9460333333336</v>
      </c>
      <c r="AL229" s="61">
        <f t="shared" si="54"/>
        <v>-7533.9460333333336</v>
      </c>
      <c r="AM229" s="61">
        <f t="shared" si="55"/>
        <v>-21697.39101496998</v>
      </c>
      <c r="AN229" s="61">
        <f t="shared" si="56"/>
        <v>-4697.3910149699805</v>
      </c>
      <c r="AO229" s="61">
        <f t="shared" si="57"/>
        <v>-3697.3910149699805</v>
      </c>
      <c r="AP229" s="61">
        <f t="shared" si="58"/>
        <v>-6697.3910149699805</v>
      </c>
    </row>
    <row r="230" spans="1:42" x14ac:dyDescent="0.3">
      <c r="A230" t="s">
        <v>321</v>
      </c>
      <c r="B230" t="s">
        <v>399</v>
      </c>
      <c r="C230" t="s">
        <v>404</v>
      </c>
      <c r="D230">
        <v>2</v>
      </c>
      <c r="E230">
        <v>5500</v>
      </c>
      <c r="F230">
        <f t="shared" si="45"/>
        <v>0.97299999999999998</v>
      </c>
      <c r="G230" s="4">
        <f t="shared" si="46"/>
        <v>64218</v>
      </c>
      <c r="H230">
        <v>447</v>
      </c>
      <c r="I230">
        <v>0.61639999999999995</v>
      </c>
      <c r="J230">
        <v>227</v>
      </c>
      <c r="K230" s="11">
        <v>813</v>
      </c>
      <c r="L230">
        <v>586</v>
      </c>
      <c r="M230">
        <v>220</v>
      </c>
      <c r="N230">
        <v>0.40034129692832765</v>
      </c>
      <c r="O230" s="11">
        <v>0.61639999999999995</v>
      </c>
      <c r="V230">
        <v>732.5</v>
      </c>
      <c r="W230">
        <v>153.75</v>
      </c>
      <c r="X230">
        <v>-462.78746525145311</v>
      </c>
      <c r="Y230">
        <v>470.52201794288595</v>
      </c>
      <c r="Z230">
        <v>470.52201794288595</v>
      </c>
      <c r="AA230">
        <v>0.43245326681622653</v>
      </c>
      <c r="AB230">
        <v>0.50835648464163841</v>
      </c>
      <c r="AC230">
        <f t="shared" si="47"/>
        <v>87305.415430596418</v>
      </c>
      <c r="AD230" s="11">
        <f t="shared" si="59"/>
        <v>61113.79080141749</v>
      </c>
      <c r="AE230">
        <f t="shared" si="48"/>
        <v>64218</v>
      </c>
      <c r="AF230">
        <f t="shared" si="49"/>
        <v>-3104.20919858251</v>
      </c>
      <c r="AH230" s="60">
        <f t="shared" si="50"/>
        <v>1325.3579778157002</v>
      </c>
      <c r="AI230" s="60">
        <f t="shared" si="51"/>
        <v>-22525.3579778157</v>
      </c>
      <c r="AJ230" s="60">
        <f t="shared" si="52"/>
        <v>-5525.3579778157</v>
      </c>
      <c r="AK230" s="61">
        <f t="shared" si="53"/>
        <v>-4525.3579778157</v>
      </c>
      <c r="AL230" s="61">
        <f t="shared" si="54"/>
        <v>-7525.3579778157</v>
      </c>
      <c r="AM230" s="61">
        <f t="shared" si="55"/>
        <v>-25629.56717639821</v>
      </c>
      <c r="AN230" s="61">
        <f t="shared" si="56"/>
        <v>-8629.56717639821</v>
      </c>
      <c r="AO230" s="61">
        <f t="shared" si="57"/>
        <v>-7629.56717639821</v>
      </c>
      <c r="AP230" s="61">
        <f t="shared" si="58"/>
        <v>-10629.56717639821</v>
      </c>
    </row>
    <row r="231" spans="1:42" x14ac:dyDescent="0.3">
      <c r="A231" t="s">
        <v>322</v>
      </c>
      <c r="B231" t="s">
        <v>399</v>
      </c>
      <c r="C231" t="s">
        <v>403</v>
      </c>
      <c r="D231">
        <v>1</v>
      </c>
      <c r="E231">
        <v>3000</v>
      </c>
      <c r="F231">
        <f t="shared" si="45"/>
        <v>0.97299999999999998</v>
      </c>
      <c r="G231" s="4">
        <f t="shared" si="46"/>
        <v>35028</v>
      </c>
      <c r="H231">
        <v>610</v>
      </c>
      <c r="I231">
        <v>0.1014</v>
      </c>
      <c r="J231">
        <v>115</v>
      </c>
      <c r="K231" s="11">
        <v>650</v>
      </c>
      <c r="L231">
        <v>535</v>
      </c>
      <c r="M231">
        <v>495</v>
      </c>
      <c r="N231">
        <v>0.84018691588785044</v>
      </c>
      <c r="O231" s="11">
        <v>0.1014</v>
      </c>
      <c r="V231">
        <v>668.75</v>
      </c>
      <c r="W231">
        <v>48.125</v>
      </c>
      <c r="X231">
        <v>-422.51074045994443</v>
      </c>
      <c r="Y231">
        <v>383.45013583522876</v>
      </c>
      <c r="Z231">
        <v>383.45013583522876</v>
      </c>
      <c r="AA231">
        <v>0.50142076386576262</v>
      </c>
      <c r="AB231">
        <v>0.45377560747663548</v>
      </c>
      <c r="AC231">
        <f t="shared" si="47"/>
        <v>63510.116188854707</v>
      </c>
      <c r="AD231" s="11">
        <f t="shared" si="59"/>
        <v>44457.081332198293</v>
      </c>
      <c r="AE231">
        <f t="shared" si="48"/>
        <v>35028</v>
      </c>
      <c r="AF231">
        <f t="shared" si="49"/>
        <v>9429.0813321982932</v>
      </c>
      <c r="AH231" s="60">
        <f t="shared" si="50"/>
        <v>1183.0578337783711</v>
      </c>
      <c r="AI231" s="60">
        <f t="shared" si="51"/>
        <v>-22383.05783377837</v>
      </c>
      <c r="AJ231" s="60">
        <f t="shared" si="52"/>
        <v>-5383.0578337783709</v>
      </c>
      <c r="AK231" s="61">
        <f t="shared" si="53"/>
        <v>-4383.0578337783709</v>
      </c>
      <c r="AL231" s="61">
        <f t="shared" si="54"/>
        <v>-7383.0578337783709</v>
      </c>
      <c r="AM231" s="61">
        <f t="shared" si="55"/>
        <v>-12953.976501580077</v>
      </c>
      <c r="AN231" s="61">
        <f t="shared" si="56"/>
        <v>4046.0234984199224</v>
      </c>
      <c r="AO231" s="61">
        <f t="shared" si="57"/>
        <v>5046.0234984199224</v>
      </c>
      <c r="AP231" s="61">
        <f t="shared" si="58"/>
        <v>2046.0234984199224</v>
      </c>
    </row>
    <row r="232" spans="1:42" x14ac:dyDescent="0.3">
      <c r="A232" t="s">
        <v>323</v>
      </c>
      <c r="B232" t="s">
        <v>400</v>
      </c>
      <c r="C232" t="s">
        <v>403</v>
      </c>
      <c r="D232">
        <v>2</v>
      </c>
      <c r="E232">
        <v>4000</v>
      </c>
      <c r="F232">
        <f t="shared" si="45"/>
        <v>0.97299999999999998</v>
      </c>
      <c r="G232" s="4">
        <f t="shared" si="46"/>
        <v>46704</v>
      </c>
      <c r="H232">
        <v>302</v>
      </c>
      <c r="I232">
        <v>0.31509999999999999</v>
      </c>
      <c r="J232">
        <v>220</v>
      </c>
      <c r="K232" s="11">
        <v>534</v>
      </c>
      <c r="L232">
        <v>314</v>
      </c>
      <c r="M232">
        <v>82</v>
      </c>
      <c r="N232">
        <v>0.30891719745222934</v>
      </c>
      <c r="O232" s="11">
        <v>0.31509999999999999</v>
      </c>
      <c r="V232">
        <v>392.5</v>
      </c>
      <c r="W232">
        <v>180.75</v>
      </c>
      <c r="X232">
        <v>-247.97826636340662</v>
      </c>
      <c r="Y232">
        <v>301.30531336871366</v>
      </c>
      <c r="Z232">
        <v>301.30531336871366</v>
      </c>
      <c r="AA232">
        <v>0.30714729520691375</v>
      </c>
      <c r="AB232">
        <v>0.60752363057324854</v>
      </c>
      <c r="AC232">
        <f t="shared" si="47"/>
        <v>66813.285729401527</v>
      </c>
      <c r="AD232" s="11">
        <f t="shared" si="59"/>
        <v>46769.300010581064</v>
      </c>
      <c r="AE232">
        <f t="shared" si="48"/>
        <v>46704</v>
      </c>
      <c r="AF232">
        <f t="shared" si="49"/>
        <v>65.300010581064271</v>
      </c>
      <c r="AH232" s="60">
        <f t="shared" si="50"/>
        <v>1583.9008939945411</v>
      </c>
      <c r="AI232" s="60">
        <f t="shared" si="51"/>
        <v>-22783.900893994542</v>
      </c>
      <c r="AJ232" s="60">
        <f t="shared" si="52"/>
        <v>-5783.9008939945415</v>
      </c>
      <c r="AK232" s="61">
        <f t="shared" si="53"/>
        <v>-4783.9008939945415</v>
      </c>
      <c r="AL232" s="61">
        <f t="shared" si="54"/>
        <v>-7783.9008939945415</v>
      </c>
      <c r="AM232" s="61">
        <f t="shared" si="55"/>
        <v>-22718.600883413477</v>
      </c>
      <c r="AN232" s="61">
        <f t="shared" si="56"/>
        <v>-5718.6008834134773</v>
      </c>
      <c r="AO232" s="61">
        <f t="shared" si="57"/>
        <v>-4718.6008834134773</v>
      </c>
      <c r="AP232" s="61">
        <f t="shared" si="58"/>
        <v>-7718.6008834134773</v>
      </c>
    </row>
    <row r="233" spans="1:42" x14ac:dyDescent="0.3">
      <c r="A233" t="s">
        <v>324</v>
      </c>
      <c r="B233" t="s">
        <v>400</v>
      </c>
      <c r="C233" t="s">
        <v>404</v>
      </c>
      <c r="D233">
        <v>1</v>
      </c>
      <c r="E233">
        <v>4000</v>
      </c>
      <c r="F233">
        <f t="shared" si="45"/>
        <v>0.97299999999999998</v>
      </c>
      <c r="G233" s="4">
        <f t="shared" si="46"/>
        <v>46704</v>
      </c>
      <c r="H233">
        <v>213</v>
      </c>
      <c r="I233">
        <v>0.65210000000000001</v>
      </c>
      <c r="J233">
        <v>128</v>
      </c>
      <c r="K233" s="11">
        <v>450</v>
      </c>
      <c r="L233">
        <v>322</v>
      </c>
      <c r="M233">
        <v>85</v>
      </c>
      <c r="N233">
        <v>0.31118012422360253</v>
      </c>
      <c r="O233" s="11">
        <v>0.65210000000000001</v>
      </c>
      <c r="V233">
        <v>402.5</v>
      </c>
      <c r="W233">
        <v>87.75</v>
      </c>
      <c r="X233">
        <v>-254.29618397776093</v>
      </c>
      <c r="Y233">
        <v>260.17933409148344</v>
      </c>
      <c r="Z233">
        <v>260.17933409148344</v>
      </c>
      <c r="AA233">
        <v>0.42839586109685329</v>
      </c>
      <c r="AB233">
        <v>0.51156751552795032</v>
      </c>
      <c r="AC233">
        <f t="shared" si="47"/>
        <v>48581.242869507303</v>
      </c>
      <c r="AD233" s="11">
        <f t="shared" si="59"/>
        <v>34006.870008655111</v>
      </c>
      <c r="AE233">
        <f t="shared" si="48"/>
        <v>46704</v>
      </c>
      <c r="AF233">
        <f t="shared" si="49"/>
        <v>-12697.129991344889</v>
      </c>
      <c r="AH233" s="60">
        <f t="shared" si="50"/>
        <v>1333.7295940550134</v>
      </c>
      <c r="AI233" s="60">
        <f t="shared" si="51"/>
        <v>-22533.729594055014</v>
      </c>
      <c r="AJ233" s="60">
        <f t="shared" si="52"/>
        <v>-5533.7295940550139</v>
      </c>
      <c r="AK233" s="61">
        <f t="shared" si="53"/>
        <v>-4533.7295940550139</v>
      </c>
      <c r="AL233" s="61">
        <f t="shared" si="54"/>
        <v>-7533.7295940550139</v>
      </c>
      <c r="AM233" s="61">
        <f t="shared" si="55"/>
        <v>-35230.8595853999</v>
      </c>
      <c r="AN233" s="61">
        <f t="shared" si="56"/>
        <v>-18230.859585399903</v>
      </c>
      <c r="AO233" s="61">
        <f t="shared" si="57"/>
        <v>-17230.859585399903</v>
      </c>
      <c r="AP233" s="61">
        <f t="shared" si="58"/>
        <v>-20230.859585399903</v>
      </c>
    </row>
    <row r="234" spans="1:42" x14ac:dyDescent="0.3">
      <c r="A234" t="s">
        <v>325</v>
      </c>
      <c r="B234" t="s">
        <v>400</v>
      </c>
      <c r="C234" t="s">
        <v>404</v>
      </c>
      <c r="D234">
        <v>2</v>
      </c>
      <c r="E234">
        <v>5000</v>
      </c>
      <c r="F234">
        <f t="shared" si="45"/>
        <v>0.97299999999999998</v>
      </c>
      <c r="G234" s="4">
        <f t="shared" si="46"/>
        <v>58380</v>
      </c>
      <c r="H234">
        <v>364</v>
      </c>
      <c r="I234">
        <v>0.51229999999999998</v>
      </c>
      <c r="J234">
        <v>152</v>
      </c>
      <c r="K234" s="11">
        <v>546</v>
      </c>
      <c r="L234">
        <v>394</v>
      </c>
      <c r="M234">
        <v>212</v>
      </c>
      <c r="N234">
        <v>0.53045685279187826</v>
      </c>
      <c r="O234" s="11">
        <v>0.51229999999999998</v>
      </c>
      <c r="V234">
        <v>492.5</v>
      </c>
      <c r="W234">
        <v>102.75</v>
      </c>
      <c r="X234">
        <v>-311.15744250694974</v>
      </c>
      <c r="Y234">
        <v>316.04552059641145</v>
      </c>
      <c r="Z234">
        <v>316.04552059641145</v>
      </c>
      <c r="AA234">
        <v>0.43308735146479482</v>
      </c>
      <c r="AB234">
        <v>0.50785467005076135</v>
      </c>
      <c r="AC234">
        <f t="shared" si="47"/>
        <v>58584.395657981746</v>
      </c>
      <c r="AD234" s="11">
        <f t="shared" si="59"/>
        <v>41009.076960587219</v>
      </c>
      <c r="AE234">
        <f t="shared" si="48"/>
        <v>58380</v>
      </c>
      <c r="AF234">
        <f t="shared" si="49"/>
        <v>-17370.923039412781</v>
      </c>
      <c r="AH234" s="60">
        <f t="shared" si="50"/>
        <v>1324.049675489485</v>
      </c>
      <c r="AI234" s="60">
        <f t="shared" si="51"/>
        <v>-22524.049675489485</v>
      </c>
      <c r="AJ234" s="60">
        <f t="shared" si="52"/>
        <v>-5524.0496754894848</v>
      </c>
      <c r="AK234" s="61">
        <f t="shared" si="53"/>
        <v>-4524.0496754894848</v>
      </c>
      <c r="AL234" s="61">
        <f t="shared" si="54"/>
        <v>-7524.0496754894848</v>
      </c>
      <c r="AM234" s="61">
        <f t="shared" si="55"/>
        <v>-39894.972714902266</v>
      </c>
      <c r="AN234" s="61">
        <f t="shared" si="56"/>
        <v>-22894.972714902266</v>
      </c>
      <c r="AO234" s="61">
        <f t="shared" si="57"/>
        <v>-21894.972714902266</v>
      </c>
      <c r="AP234" s="61">
        <f t="shared" si="58"/>
        <v>-24894.972714902266</v>
      </c>
    </row>
    <row r="235" spans="1:42" x14ac:dyDescent="0.3">
      <c r="A235" t="s">
        <v>326</v>
      </c>
      <c r="B235" t="s">
        <v>400</v>
      </c>
      <c r="C235" t="s">
        <v>403</v>
      </c>
      <c r="D235">
        <v>1</v>
      </c>
      <c r="E235">
        <v>3200</v>
      </c>
      <c r="F235">
        <f t="shared" si="45"/>
        <v>0.97299999999999998</v>
      </c>
      <c r="G235" s="4">
        <f t="shared" si="46"/>
        <v>37363.199999999997</v>
      </c>
      <c r="H235">
        <v>251</v>
      </c>
      <c r="I235">
        <v>0.62739999999999996</v>
      </c>
      <c r="J235">
        <v>94</v>
      </c>
      <c r="K235" s="11">
        <v>528</v>
      </c>
      <c r="L235">
        <v>434</v>
      </c>
      <c r="M235">
        <v>157</v>
      </c>
      <c r="N235">
        <v>0.38940092165898621</v>
      </c>
      <c r="O235" s="11">
        <v>0.62739999999999996</v>
      </c>
      <c r="V235">
        <v>542.5</v>
      </c>
      <c r="W235">
        <v>39.75</v>
      </c>
      <c r="X235">
        <v>-342.74703057872125</v>
      </c>
      <c r="Y235">
        <v>311.41562421026032</v>
      </c>
      <c r="Z235">
        <v>311.41562421026032</v>
      </c>
      <c r="AA235">
        <v>0.50076612757651673</v>
      </c>
      <c r="AB235">
        <v>0.45429368663594466</v>
      </c>
      <c r="AC235">
        <f t="shared" si="47"/>
        <v>51638.065479457277</v>
      </c>
      <c r="AD235" s="11">
        <f t="shared" si="59"/>
        <v>36146.645835620089</v>
      </c>
      <c r="AE235">
        <f t="shared" si="48"/>
        <v>37363.199999999997</v>
      </c>
      <c r="AF235">
        <f t="shared" si="49"/>
        <v>-1216.5541643799079</v>
      </c>
      <c r="AH235" s="60">
        <f t="shared" si="50"/>
        <v>1184.4085401579987</v>
      </c>
      <c r="AI235" s="60">
        <f t="shared" si="51"/>
        <v>-22384.408540157998</v>
      </c>
      <c r="AJ235" s="60">
        <f t="shared" si="52"/>
        <v>-5384.4085401579987</v>
      </c>
      <c r="AK235" s="61">
        <f t="shared" si="53"/>
        <v>-4384.4085401579987</v>
      </c>
      <c r="AL235" s="61">
        <f t="shared" si="54"/>
        <v>-7384.4085401579987</v>
      </c>
      <c r="AM235" s="61">
        <f t="shared" si="55"/>
        <v>-23600.962704537906</v>
      </c>
      <c r="AN235" s="61">
        <f t="shared" si="56"/>
        <v>-6600.9627045379066</v>
      </c>
      <c r="AO235" s="61">
        <f t="shared" si="57"/>
        <v>-5600.9627045379066</v>
      </c>
      <c r="AP235" s="61">
        <f t="shared" si="58"/>
        <v>-8600.9627045379057</v>
      </c>
    </row>
    <row r="236" spans="1:42" x14ac:dyDescent="0.3">
      <c r="A236" t="s">
        <v>327</v>
      </c>
      <c r="B236" t="s">
        <v>401</v>
      </c>
      <c r="C236" t="s">
        <v>403</v>
      </c>
      <c r="D236">
        <v>2</v>
      </c>
      <c r="E236">
        <v>3500</v>
      </c>
      <c r="F236">
        <f t="shared" si="45"/>
        <v>0.97299999999999998</v>
      </c>
      <c r="G236" s="4">
        <f t="shared" si="46"/>
        <v>40866</v>
      </c>
      <c r="H236">
        <v>343</v>
      </c>
      <c r="I236">
        <v>0.39729999999999999</v>
      </c>
      <c r="J236">
        <v>194</v>
      </c>
      <c r="K236" s="11">
        <v>471</v>
      </c>
      <c r="L236">
        <v>277</v>
      </c>
      <c r="M236">
        <v>149</v>
      </c>
      <c r="N236">
        <v>0.53032490974729241</v>
      </c>
      <c r="O236" s="11">
        <v>0.39729999999999999</v>
      </c>
      <c r="V236">
        <v>346.25</v>
      </c>
      <c r="W236">
        <v>159.375</v>
      </c>
      <c r="X236">
        <v>-218.75789739701796</v>
      </c>
      <c r="Y236">
        <v>265.76296752590349</v>
      </c>
      <c r="Z236">
        <v>265.76296752590349</v>
      </c>
      <c r="AA236">
        <v>0.3072576679448476</v>
      </c>
      <c r="AB236">
        <v>0.60743628158844765</v>
      </c>
      <c r="AC236">
        <f t="shared" si="47"/>
        <v>58923.435103913864</v>
      </c>
      <c r="AD236" s="11">
        <f t="shared" si="59"/>
        <v>41246.404572739702</v>
      </c>
      <c r="AE236">
        <f t="shared" si="48"/>
        <v>40866</v>
      </c>
      <c r="AF236">
        <f t="shared" si="49"/>
        <v>380.40457273970242</v>
      </c>
      <c r="AH236" s="60">
        <f t="shared" si="50"/>
        <v>1583.6731627127388</v>
      </c>
      <c r="AI236" s="60">
        <f t="shared" si="51"/>
        <v>-22783.673162712737</v>
      </c>
      <c r="AJ236" s="60">
        <f t="shared" si="52"/>
        <v>-5783.6731627127392</v>
      </c>
      <c r="AK236" s="61">
        <f t="shared" si="53"/>
        <v>-4783.6731627127392</v>
      </c>
      <c r="AL236" s="61">
        <f t="shared" si="54"/>
        <v>-7783.6731627127392</v>
      </c>
      <c r="AM236" s="61">
        <f t="shared" si="55"/>
        <v>-22403.268589973035</v>
      </c>
      <c r="AN236" s="61">
        <f t="shared" si="56"/>
        <v>-5403.2685899730368</v>
      </c>
      <c r="AO236" s="61">
        <f t="shared" si="57"/>
        <v>-4403.2685899730368</v>
      </c>
      <c r="AP236" s="61">
        <f t="shared" si="58"/>
        <v>-7403.2685899730368</v>
      </c>
    </row>
    <row r="237" spans="1:42" x14ac:dyDescent="0.3">
      <c r="A237" t="s">
        <v>328</v>
      </c>
      <c r="B237" t="s">
        <v>342</v>
      </c>
      <c r="C237" t="s">
        <v>403</v>
      </c>
      <c r="D237">
        <v>1</v>
      </c>
      <c r="E237">
        <v>965</v>
      </c>
      <c r="F237">
        <f t="shared" si="45"/>
        <v>0.97299999999999998</v>
      </c>
      <c r="G237" s="4">
        <f t="shared" si="46"/>
        <v>11267.34</v>
      </c>
      <c r="H237">
        <v>125</v>
      </c>
      <c r="I237">
        <v>0.37530000000000002</v>
      </c>
      <c r="J237">
        <v>50</v>
      </c>
      <c r="K237" s="11">
        <v>174</v>
      </c>
      <c r="L237">
        <v>124</v>
      </c>
      <c r="M237">
        <v>75</v>
      </c>
      <c r="N237">
        <v>0.58387096774193548</v>
      </c>
      <c r="O237" s="11">
        <v>0.37530000000000002</v>
      </c>
      <c r="V237">
        <v>155</v>
      </c>
      <c r="W237">
        <v>34.5</v>
      </c>
      <c r="X237">
        <v>-97.92772302249179</v>
      </c>
      <c r="Y237">
        <v>100.54732120293151</v>
      </c>
      <c r="Z237">
        <v>100.54732120293151</v>
      </c>
      <c r="AA237">
        <v>0.42611174969633236</v>
      </c>
      <c r="AB237">
        <v>0.51337516129032257</v>
      </c>
      <c r="AC237">
        <f t="shared" si="47"/>
        <v>18840.751492550666</v>
      </c>
      <c r="AD237" s="11">
        <f t="shared" si="59"/>
        <v>13188.526044785465</v>
      </c>
      <c r="AE237">
        <f t="shared" si="48"/>
        <v>11267.34</v>
      </c>
      <c r="AF237">
        <f t="shared" si="49"/>
        <v>1921.1860447854651</v>
      </c>
      <c r="AH237" s="60">
        <f t="shared" si="50"/>
        <v>1338.4423847926269</v>
      </c>
      <c r="AI237" s="60">
        <f t="shared" si="51"/>
        <v>-22538.442384792626</v>
      </c>
      <c r="AJ237" s="60">
        <f t="shared" si="52"/>
        <v>-5538.4423847926264</v>
      </c>
      <c r="AK237" s="61">
        <f t="shared" si="53"/>
        <v>-4538.4423847926264</v>
      </c>
      <c r="AL237" s="61">
        <f t="shared" si="54"/>
        <v>-7538.4423847926264</v>
      </c>
      <c r="AM237" s="61">
        <f t="shared" si="55"/>
        <v>-20617.256340007159</v>
      </c>
      <c r="AN237" s="61">
        <f t="shared" si="56"/>
        <v>-3617.2563400071613</v>
      </c>
      <c r="AO237" s="61">
        <f t="shared" si="57"/>
        <v>-2617.2563400071613</v>
      </c>
      <c r="AP237" s="61">
        <f t="shared" si="58"/>
        <v>-5617.2563400071613</v>
      </c>
    </row>
    <row r="238" spans="1:42" x14ac:dyDescent="0.3">
      <c r="A238" t="s">
        <v>329</v>
      </c>
      <c r="B238" t="s">
        <v>401</v>
      </c>
      <c r="C238" t="s">
        <v>404</v>
      </c>
      <c r="D238">
        <v>1</v>
      </c>
      <c r="E238">
        <v>3200</v>
      </c>
      <c r="F238">
        <f t="shared" si="45"/>
        <v>0.97299999999999998</v>
      </c>
      <c r="G238" s="4">
        <f t="shared" si="46"/>
        <v>37363.199999999997</v>
      </c>
      <c r="H238">
        <v>251</v>
      </c>
      <c r="I238">
        <v>0.3342</v>
      </c>
      <c r="J238">
        <v>138</v>
      </c>
      <c r="K238" s="11">
        <v>485</v>
      </c>
      <c r="L238">
        <v>347</v>
      </c>
      <c r="M238">
        <v>113</v>
      </c>
      <c r="N238">
        <v>0.36051873198847262</v>
      </c>
      <c r="O238" s="11">
        <v>0.3342</v>
      </c>
      <c r="V238">
        <v>433.75</v>
      </c>
      <c r="W238">
        <v>94.625</v>
      </c>
      <c r="X238">
        <v>-274.03967652261815</v>
      </c>
      <c r="Y238">
        <v>280.41064885013901</v>
      </c>
      <c r="Z238">
        <v>280.41064885013901</v>
      </c>
      <c r="AA238">
        <v>0.42832426247870664</v>
      </c>
      <c r="AB238">
        <v>0.51162417867435162</v>
      </c>
      <c r="AC238">
        <f t="shared" si="47"/>
        <v>52364.67678696545</v>
      </c>
      <c r="AD238" s="11">
        <f t="shared" si="59"/>
        <v>36655.273750875815</v>
      </c>
      <c r="AE238">
        <f t="shared" si="48"/>
        <v>37363.199999999997</v>
      </c>
      <c r="AF238">
        <f t="shared" si="49"/>
        <v>-707.9262491241825</v>
      </c>
      <c r="AH238" s="60">
        <f t="shared" si="50"/>
        <v>1333.8773229724168</v>
      </c>
      <c r="AI238" s="60">
        <f t="shared" si="51"/>
        <v>-22533.877322972417</v>
      </c>
      <c r="AJ238" s="60">
        <f t="shared" si="52"/>
        <v>-5533.8773229724166</v>
      </c>
      <c r="AK238" s="61">
        <f t="shared" si="53"/>
        <v>-4533.8773229724166</v>
      </c>
      <c r="AL238" s="61">
        <f t="shared" si="54"/>
        <v>-7533.8773229724166</v>
      </c>
      <c r="AM238" s="61">
        <f t="shared" si="55"/>
        <v>-23241.8035720966</v>
      </c>
      <c r="AN238" s="61">
        <f t="shared" si="56"/>
        <v>-6241.8035720965991</v>
      </c>
      <c r="AO238" s="61">
        <f t="shared" si="57"/>
        <v>-5241.8035720965991</v>
      </c>
      <c r="AP238" s="61">
        <f t="shared" si="58"/>
        <v>-8241.8035720966</v>
      </c>
    </row>
    <row r="239" spans="1:42" x14ac:dyDescent="0.3">
      <c r="A239" t="s">
        <v>330</v>
      </c>
      <c r="B239" t="s">
        <v>401</v>
      </c>
      <c r="C239" t="s">
        <v>404</v>
      </c>
      <c r="D239">
        <v>2</v>
      </c>
      <c r="E239">
        <v>3500</v>
      </c>
      <c r="F239">
        <f t="shared" si="45"/>
        <v>0.97299999999999998</v>
      </c>
      <c r="G239" s="4">
        <f t="shared" si="46"/>
        <v>40866</v>
      </c>
      <c r="H239">
        <v>404</v>
      </c>
      <c r="I239">
        <v>0.36159999999999998</v>
      </c>
      <c r="J239">
        <v>152</v>
      </c>
      <c r="K239" s="11">
        <v>547</v>
      </c>
      <c r="L239">
        <v>395</v>
      </c>
      <c r="M239">
        <v>252</v>
      </c>
      <c r="N239">
        <v>0.61037974683544305</v>
      </c>
      <c r="O239" s="11">
        <v>0.36159999999999998</v>
      </c>
      <c r="V239">
        <v>493.75</v>
      </c>
      <c r="W239">
        <v>102.625</v>
      </c>
      <c r="X239">
        <v>-311.94718220874398</v>
      </c>
      <c r="Y239">
        <v>316.65477318675761</v>
      </c>
      <c r="Z239">
        <v>316.65477318675761</v>
      </c>
      <c r="AA239">
        <v>0.43347802164406607</v>
      </c>
      <c r="AB239">
        <v>0.50754549367088608</v>
      </c>
      <c r="AC239">
        <f t="shared" si="47"/>
        <v>58661.596660815107</v>
      </c>
      <c r="AD239" s="11">
        <f t="shared" si="59"/>
        <v>41063.11766257057</v>
      </c>
      <c r="AE239">
        <f t="shared" si="48"/>
        <v>40866</v>
      </c>
      <c r="AF239">
        <f t="shared" si="49"/>
        <v>197.11766257057025</v>
      </c>
      <c r="AH239" s="60">
        <f t="shared" si="50"/>
        <v>1323.2436084990959</v>
      </c>
      <c r="AI239" s="60">
        <f t="shared" si="51"/>
        <v>-22523.243608499095</v>
      </c>
      <c r="AJ239" s="60">
        <f t="shared" si="52"/>
        <v>-5523.2436084990959</v>
      </c>
      <c r="AK239" s="61">
        <f t="shared" si="53"/>
        <v>-4523.2436084990959</v>
      </c>
      <c r="AL239" s="61">
        <f t="shared" si="54"/>
        <v>-7523.2436084990959</v>
      </c>
      <c r="AM239" s="61">
        <f t="shared" si="55"/>
        <v>-22326.125945928525</v>
      </c>
      <c r="AN239" s="61">
        <f t="shared" si="56"/>
        <v>-5326.1259459285257</v>
      </c>
      <c r="AO239" s="61">
        <f t="shared" si="57"/>
        <v>-4326.1259459285257</v>
      </c>
      <c r="AP239" s="61">
        <f t="shared" si="58"/>
        <v>-7326.1259459285257</v>
      </c>
    </row>
    <row r="240" spans="1:42" x14ac:dyDescent="0.3">
      <c r="A240" t="s">
        <v>331</v>
      </c>
      <c r="B240" t="s">
        <v>401</v>
      </c>
      <c r="C240" t="s">
        <v>403</v>
      </c>
      <c r="D240">
        <v>1</v>
      </c>
      <c r="E240">
        <v>3000</v>
      </c>
      <c r="F240">
        <f t="shared" si="45"/>
        <v>0.97299999999999998</v>
      </c>
      <c r="G240" s="4">
        <f t="shared" si="46"/>
        <v>35028</v>
      </c>
      <c r="H240">
        <v>161</v>
      </c>
      <c r="I240">
        <v>0.26579999999999998</v>
      </c>
      <c r="J240">
        <v>77</v>
      </c>
      <c r="K240" s="11">
        <v>432</v>
      </c>
      <c r="L240">
        <v>355</v>
      </c>
      <c r="M240">
        <v>84</v>
      </c>
      <c r="N240">
        <v>0.28929577464788736</v>
      </c>
      <c r="O240" s="11">
        <v>0.26579999999999998</v>
      </c>
      <c r="V240">
        <v>443.75</v>
      </c>
      <c r="W240">
        <v>32.625</v>
      </c>
      <c r="X240">
        <v>-280.35759413697247</v>
      </c>
      <c r="Y240">
        <v>254.7846695729088</v>
      </c>
      <c r="Z240">
        <v>254.7846695729088</v>
      </c>
      <c r="AA240">
        <v>0.5006415088966959</v>
      </c>
      <c r="AB240">
        <v>0.45439230985915491</v>
      </c>
      <c r="AC240">
        <f t="shared" si="47"/>
        <v>42256.851001236479</v>
      </c>
      <c r="AD240" s="11">
        <f t="shared" si="59"/>
        <v>29579.795700865532</v>
      </c>
      <c r="AE240">
        <f t="shared" si="48"/>
        <v>35028</v>
      </c>
      <c r="AF240">
        <f t="shared" si="49"/>
        <v>-5448.2042991344679</v>
      </c>
      <c r="AH240" s="60">
        <f t="shared" si="50"/>
        <v>1184.6656649899396</v>
      </c>
      <c r="AI240" s="60">
        <f t="shared" si="51"/>
        <v>-22384.665664989938</v>
      </c>
      <c r="AJ240" s="60">
        <f t="shared" si="52"/>
        <v>-5384.6656649899396</v>
      </c>
      <c r="AK240" s="61">
        <f t="shared" si="53"/>
        <v>-4384.6656649899396</v>
      </c>
      <c r="AL240" s="61">
        <f t="shared" si="54"/>
        <v>-7384.6656649899396</v>
      </c>
      <c r="AM240" s="61">
        <f t="shared" si="55"/>
        <v>-27832.869964124406</v>
      </c>
      <c r="AN240" s="61">
        <f t="shared" si="56"/>
        <v>-10832.869964124407</v>
      </c>
      <c r="AO240" s="61">
        <f t="shared" si="57"/>
        <v>-9832.8699641244075</v>
      </c>
      <c r="AP240" s="61">
        <f t="shared" si="58"/>
        <v>-12832.869964124407</v>
      </c>
    </row>
    <row r="241" spans="1:42" x14ac:dyDescent="0.3">
      <c r="A241" t="s">
        <v>332</v>
      </c>
      <c r="B241" t="s">
        <v>402</v>
      </c>
      <c r="C241" t="s">
        <v>403</v>
      </c>
      <c r="D241">
        <v>1</v>
      </c>
      <c r="E241">
        <v>2600</v>
      </c>
      <c r="F241">
        <f t="shared" si="45"/>
        <v>0.97299999999999998</v>
      </c>
      <c r="G241" s="4">
        <f t="shared" si="46"/>
        <v>30357.599999999999</v>
      </c>
      <c r="H241">
        <v>408</v>
      </c>
      <c r="I241">
        <v>0.38629999999999998</v>
      </c>
      <c r="J241">
        <v>100</v>
      </c>
      <c r="K241" s="11">
        <v>565</v>
      </c>
      <c r="L241">
        <v>465</v>
      </c>
      <c r="M241">
        <v>308</v>
      </c>
      <c r="N241">
        <v>0.62989247311827956</v>
      </c>
      <c r="O241" s="11">
        <v>0.38629999999999998</v>
      </c>
      <c r="V241">
        <v>581.25</v>
      </c>
      <c r="W241">
        <v>41.875</v>
      </c>
      <c r="X241">
        <v>-367.22896133434421</v>
      </c>
      <c r="Y241">
        <v>333.30245451099319</v>
      </c>
      <c r="Z241">
        <v>333.30245451099319</v>
      </c>
      <c r="AA241">
        <v>0.50138056690063348</v>
      </c>
      <c r="AB241">
        <v>0.4538074193548387</v>
      </c>
      <c r="AC241">
        <f t="shared" si="47"/>
        <v>55208.121262387576</v>
      </c>
      <c r="AD241" s="11">
        <f t="shared" si="59"/>
        <v>38645.684883671303</v>
      </c>
      <c r="AE241">
        <f t="shared" si="48"/>
        <v>30357.599999999999</v>
      </c>
      <c r="AF241">
        <f t="shared" si="49"/>
        <v>8288.0848836713049</v>
      </c>
      <c r="AH241" s="60">
        <f t="shared" si="50"/>
        <v>1183.1407718894009</v>
      </c>
      <c r="AI241" s="60">
        <f t="shared" si="51"/>
        <v>-22383.140771889401</v>
      </c>
      <c r="AJ241" s="60">
        <f t="shared" si="52"/>
        <v>-5383.1407718894006</v>
      </c>
      <c r="AK241" s="61">
        <f t="shared" si="53"/>
        <v>-4383.1407718894006</v>
      </c>
      <c r="AL241" s="61">
        <f t="shared" si="54"/>
        <v>-7383.1407718894006</v>
      </c>
      <c r="AM241" s="61">
        <f t="shared" si="55"/>
        <v>-14095.055888218096</v>
      </c>
      <c r="AN241" s="61">
        <f t="shared" si="56"/>
        <v>2904.9441117819042</v>
      </c>
      <c r="AO241" s="61">
        <f t="shared" si="57"/>
        <v>3904.9441117819042</v>
      </c>
      <c r="AP241" s="61">
        <f t="shared" si="58"/>
        <v>904.94411178190421</v>
      </c>
    </row>
    <row r="242" spans="1:42" x14ac:dyDescent="0.3">
      <c r="A242" t="s">
        <v>333</v>
      </c>
      <c r="B242" t="s">
        <v>402</v>
      </c>
      <c r="C242" t="s">
        <v>403</v>
      </c>
      <c r="D242">
        <v>2</v>
      </c>
      <c r="E242">
        <v>4000</v>
      </c>
      <c r="F242">
        <f t="shared" si="45"/>
        <v>0.97299999999999998</v>
      </c>
      <c r="G242" s="4">
        <f t="shared" si="46"/>
        <v>46704</v>
      </c>
      <c r="H242">
        <v>284</v>
      </c>
      <c r="I242">
        <v>0.31509999999999999</v>
      </c>
      <c r="J242">
        <v>204</v>
      </c>
      <c r="K242" s="11">
        <v>494</v>
      </c>
      <c r="L242">
        <v>290</v>
      </c>
      <c r="M242">
        <v>80</v>
      </c>
      <c r="N242">
        <v>0.32068965517241377</v>
      </c>
      <c r="O242" s="11">
        <v>0.31509999999999999</v>
      </c>
      <c r="V242">
        <v>362.5</v>
      </c>
      <c r="W242">
        <v>167.75</v>
      </c>
      <c r="X242">
        <v>-229.0245135203437</v>
      </c>
      <c r="Y242">
        <v>278.68325120040436</v>
      </c>
      <c r="Z242">
        <v>278.68325120040436</v>
      </c>
      <c r="AA242">
        <v>0.30602276193214994</v>
      </c>
      <c r="AB242">
        <v>0.60841358620689656</v>
      </c>
      <c r="AC242">
        <f t="shared" si="47"/>
        <v>61887.456841701925</v>
      </c>
      <c r="AD242" s="11">
        <f t="shared" si="59"/>
        <v>43321.219789191346</v>
      </c>
      <c r="AE242">
        <f t="shared" si="48"/>
        <v>46704</v>
      </c>
      <c r="AF242">
        <f t="shared" si="49"/>
        <v>-3382.7802108086544</v>
      </c>
      <c r="AH242" s="60">
        <f t="shared" si="50"/>
        <v>1586.2211354679805</v>
      </c>
      <c r="AI242" s="60">
        <f t="shared" si="51"/>
        <v>-22786.221135467982</v>
      </c>
      <c r="AJ242" s="60">
        <f t="shared" si="52"/>
        <v>-5786.2211354679803</v>
      </c>
      <c r="AK242" s="61">
        <f t="shared" si="53"/>
        <v>-4786.2211354679803</v>
      </c>
      <c r="AL242" s="61">
        <f t="shared" si="54"/>
        <v>-7786.2211354679803</v>
      </c>
      <c r="AM242" s="61">
        <f t="shared" si="55"/>
        <v>-26169.001346276636</v>
      </c>
      <c r="AN242" s="61">
        <f t="shared" si="56"/>
        <v>-9169.0013462766346</v>
      </c>
      <c r="AO242" s="61">
        <f t="shared" si="57"/>
        <v>-8169.0013462766346</v>
      </c>
      <c r="AP242" s="61">
        <f t="shared" si="58"/>
        <v>-11169.001346276635</v>
      </c>
    </row>
    <row r="243" spans="1:42" x14ac:dyDescent="0.3">
      <c r="A243" t="s">
        <v>334</v>
      </c>
      <c r="B243" t="s">
        <v>402</v>
      </c>
      <c r="C243" t="s">
        <v>404</v>
      </c>
      <c r="D243">
        <v>1</v>
      </c>
      <c r="E243">
        <v>4000</v>
      </c>
      <c r="F243">
        <f t="shared" si="45"/>
        <v>0.97299999999999998</v>
      </c>
      <c r="G243" s="4">
        <f t="shared" si="46"/>
        <v>46704</v>
      </c>
      <c r="H243">
        <v>443</v>
      </c>
      <c r="I243">
        <v>0.55620000000000003</v>
      </c>
      <c r="J243">
        <v>257</v>
      </c>
      <c r="K243" s="11">
        <v>903</v>
      </c>
      <c r="L243">
        <v>646</v>
      </c>
      <c r="M243">
        <v>186</v>
      </c>
      <c r="N243">
        <v>0.33034055727554179</v>
      </c>
      <c r="O243" s="11">
        <v>0.55620000000000003</v>
      </c>
      <c r="V243">
        <v>807.5</v>
      </c>
      <c r="W243">
        <v>176.25</v>
      </c>
      <c r="X243">
        <v>-510.17184735911042</v>
      </c>
      <c r="Y243">
        <v>522.07717336365931</v>
      </c>
      <c r="Z243">
        <v>522.07717336365931</v>
      </c>
      <c r="AA243">
        <v>0.42826894534199295</v>
      </c>
      <c r="AB243">
        <v>0.51166795665634679</v>
      </c>
      <c r="AC243">
        <f t="shared" si="47"/>
        <v>97502.508586845273</v>
      </c>
      <c r="AD243" s="11">
        <f t="shared" si="59"/>
        <v>68251.756010791694</v>
      </c>
      <c r="AE243">
        <f t="shared" si="48"/>
        <v>46704</v>
      </c>
      <c r="AF243">
        <f t="shared" si="49"/>
        <v>21547.756010791694</v>
      </c>
      <c r="AH243" s="60">
        <f t="shared" si="50"/>
        <v>1333.9914584254757</v>
      </c>
      <c r="AI243" s="60">
        <f t="shared" si="51"/>
        <v>-22533.991458425477</v>
      </c>
      <c r="AJ243" s="60">
        <f t="shared" si="52"/>
        <v>-5533.9914584254757</v>
      </c>
      <c r="AK243" s="61">
        <f t="shared" si="53"/>
        <v>-4533.9914584254757</v>
      </c>
      <c r="AL243" s="61">
        <f t="shared" si="54"/>
        <v>-7533.9914584254757</v>
      </c>
      <c r="AM243" s="61">
        <f t="shared" si="55"/>
        <v>-986.23544763378231</v>
      </c>
      <c r="AN243" s="61">
        <f t="shared" si="56"/>
        <v>16013.764552366218</v>
      </c>
      <c r="AO243" s="61">
        <f t="shared" si="57"/>
        <v>17013.764552366218</v>
      </c>
      <c r="AP243" s="61">
        <f t="shared" si="58"/>
        <v>14013.764552366218</v>
      </c>
    </row>
    <row r="244" spans="1:42" x14ac:dyDescent="0.3">
      <c r="A244" t="s">
        <v>335</v>
      </c>
      <c r="B244" t="s">
        <v>402</v>
      </c>
      <c r="C244" t="s">
        <v>404</v>
      </c>
      <c r="D244">
        <v>2</v>
      </c>
      <c r="E244">
        <v>5100</v>
      </c>
      <c r="F244">
        <f t="shared" si="45"/>
        <v>0.97299999999999998</v>
      </c>
      <c r="G244" s="4">
        <f t="shared" si="46"/>
        <v>59547.6</v>
      </c>
      <c r="H244">
        <v>718</v>
      </c>
      <c r="I244">
        <v>0.44929999999999998</v>
      </c>
      <c r="J244">
        <v>256</v>
      </c>
      <c r="K244" s="11">
        <v>916</v>
      </c>
      <c r="L244">
        <v>660</v>
      </c>
      <c r="M244">
        <v>462</v>
      </c>
      <c r="N244">
        <v>0.66</v>
      </c>
      <c r="O244" s="11">
        <v>0.44929999999999998</v>
      </c>
      <c r="V244">
        <v>825</v>
      </c>
      <c r="W244">
        <v>173.5</v>
      </c>
      <c r="X244">
        <v>-521.22820318423044</v>
      </c>
      <c r="Y244">
        <v>530.10670962850634</v>
      </c>
      <c r="Z244">
        <v>530.10670962850634</v>
      </c>
      <c r="AA244">
        <v>0.43225055712546223</v>
      </c>
      <c r="AB244">
        <v>0.50851690909090919</v>
      </c>
      <c r="AC244">
        <f t="shared" si="47"/>
        <v>98392.402296053653</v>
      </c>
      <c r="AD244" s="11">
        <f t="shared" si="59"/>
        <v>68874.681607237551</v>
      </c>
      <c r="AE244">
        <f t="shared" si="48"/>
        <v>59547.6</v>
      </c>
      <c r="AF244">
        <f t="shared" si="49"/>
        <v>9327.0816072375528</v>
      </c>
      <c r="AH244" s="60">
        <f t="shared" si="50"/>
        <v>1325.7762272727277</v>
      </c>
      <c r="AI244" s="60">
        <f t="shared" si="51"/>
        <v>-22525.776227272727</v>
      </c>
      <c r="AJ244" s="60">
        <f t="shared" si="52"/>
        <v>-5525.7762272727277</v>
      </c>
      <c r="AK244" s="61">
        <f t="shared" si="53"/>
        <v>-4525.7762272727277</v>
      </c>
      <c r="AL244" s="61">
        <f t="shared" si="54"/>
        <v>-7525.7762272727277</v>
      </c>
      <c r="AM244" s="61">
        <f t="shared" si="55"/>
        <v>-13198.694620035174</v>
      </c>
      <c r="AN244" s="61">
        <f t="shared" si="56"/>
        <v>3801.3053799648251</v>
      </c>
      <c r="AO244" s="61">
        <f t="shared" si="57"/>
        <v>4801.3053799648251</v>
      </c>
      <c r="AP244" s="61">
        <f t="shared" si="58"/>
        <v>1801.3053799648251</v>
      </c>
    </row>
    <row r="245" spans="1:42" x14ac:dyDescent="0.3">
      <c r="A245" t="s">
        <v>336</v>
      </c>
      <c r="B245" t="s">
        <v>343</v>
      </c>
      <c r="C245" t="s">
        <v>403</v>
      </c>
      <c r="D245">
        <v>2</v>
      </c>
      <c r="E245">
        <v>5600</v>
      </c>
      <c r="F245">
        <f t="shared" si="45"/>
        <v>0.97299999999999998</v>
      </c>
      <c r="G245" s="4">
        <f t="shared" si="46"/>
        <v>65385.599999999999</v>
      </c>
      <c r="H245">
        <v>478</v>
      </c>
      <c r="I245">
        <v>0.31780000000000003</v>
      </c>
      <c r="J245">
        <v>265</v>
      </c>
      <c r="K245" s="11">
        <v>644</v>
      </c>
      <c r="L245">
        <v>379</v>
      </c>
      <c r="M245">
        <v>213</v>
      </c>
      <c r="N245">
        <v>0.54960422163588396</v>
      </c>
      <c r="O245" s="11">
        <v>0.31780000000000003</v>
      </c>
      <c r="V245">
        <v>473.75</v>
      </c>
      <c r="W245">
        <v>217.625</v>
      </c>
      <c r="X245">
        <v>-299.31134698003541</v>
      </c>
      <c r="Y245">
        <v>363.40673174121815</v>
      </c>
      <c r="Z245">
        <v>363.40673174121815</v>
      </c>
      <c r="AA245">
        <v>0.30771869496827048</v>
      </c>
      <c r="AB245">
        <v>0.60707142480211074</v>
      </c>
      <c r="AC245">
        <f t="shared" si="47"/>
        <v>80524.052483599211</v>
      </c>
      <c r="AD245" s="11">
        <f t="shared" si="59"/>
        <v>56366.836738519443</v>
      </c>
      <c r="AE245">
        <f t="shared" si="48"/>
        <v>65385.599999999999</v>
      </c>
      <c r="AF245">
        <f t="shared" si="49"/>
        <v>-9018.7632614805552</v>
      </c>
      <c r="AH245" s="60">
        <f t="shared" si="50"/>
        <v>1582.7219289483603</v>
      </c>
      <c r="AI245" s="60">
        <f t="shared" si="51"/>
        <v>-22782.721928948362</v>
      </c>
      <c r="AJ245" s="60">
        <f t="shared" si="52"/>
        <v>-5782.7219289483601</v>
      </c>
      <c r="AK245" s="61">
        <f t="shared" si="53"/>
        <v>-4782.7219289483601</v>
      </c>
      <c r="AL245" s="61">
        <f t="shared" si="54"/>
        <v>-7782.7219289483601</v>
      </c>
      <c r="AM245" s="61">
        <f t="shared" si="55"/>
        <v>-31801.485190428917</v>
      </c>
      <c r="AN245" s="61">
        <f t="shared" si="56"/>
        <v>-14801.485190428915</v>
      </c>
      <c r="AO245" s="61">
        <f t="shared" si="57"/>
        <v>-13801.485190428915</v>
      </c>
      <c r="AP245" s="61">
        <f t="shared" si="58"/>
        <v>-16801.485190428917</v>
      </c>
    </row>
    <row r="246" spans="1:42" x14ac:dyDescent="0.3">
      <c r="A246" t="s">
        <v>337</v>
      </c>
      <c r="B246" t="s">
        <v>343</v>
      </c>
      <c r="C246" t="s">
        <v>404</v>
      </c>
      <c r="D246">
        <v>1</v>
      </c>
      <c r="E246">
        <v>5000</v>
      </c>
      <c r="F246">
        <f t="shared" si="45"/>
        <v>0.97299999999999998</v>
      </c>
      <c r="G246" s="4">
        <f t="shared" si="46"/>
        <v>58380</v>
      </c>
      <c r="H246">
        <v>533</v>
      </c>
      <c r="I246">
        <v>0.51229999999999998</v>
      </c>
      <c r="J246">
        <v>236</v>
      </c>
      <c r="K246" s="11">
        <v>829</v>
      </c>
      <c r="L246">
        <v>593</v>
      </c>
      <c r="M246">
        <v>297</v>
      </c>
      <c r="N246">
        <v>0.50067453625632385</v>
      </c>
      <c r="O246" s="11">
        <v>0.51229999999999998</v>
      </c>
      <c r="V246">
        <v>741.25</v>
      </c>
      <c r="W246">
        <v>161.875</v>
      </c>
      <c r="X246">
        <v>-468.31564316401312</v>
      </c>
      <c r="Y246">
        <v>479.28678607530964</v>
      </c>
      <c r="Z246">
        <v>479.28678607530964</v>
      </c>
      <c r="AA246">
        <v>0.42821151578456612</v>
      </c>
      <c r="AB246">
        <v>0.51171340640809437</v>
      </c>
      <c r="AC246">
        <f t="shared" si="47"/>
        <v>89518.977991379274</v>
      </c>
      <c r="AD246" s="11">
        <f t="shared" si="59"/>
        <v>62663.284593965487</v>
      </c>
      <c r="AE246">
        <f t="shared" si="48"/>
        <v>58380</v>
      </c>
      <c r="AF246">
        <f t="shared" si="49"/>
        <v>4283.2845939654871</v>
      </c>
      <c r="AH246" s="60">
        <f t="shared" si="50"/>
        <v>1334.1099524211033</v>
      </c>
      <c r="AI246" s="60">
        <f t="shared" si="51"/>
        <v>-22534.109952421102</v>
      </c>
      <c r="AJ246" s="60">
        <f t="shared" si="52"/>
        <v>-5534.1099524211031</v>
      </c>
      <c r="AK246" s="61">
        <f t="shared" si="53"/>
        <v>-4534.1099524211031</v>
      </c>
      <c r="AL246" s="61">
        <f t="shared" si="54"/>
        <v>-7534.1099524211031</v>
      </c>
      <c r="AM246" s="61">
        <f t="shared" si="55"/>
        <v>-18250.825358455615</v>
      </c>
      <c r="AN246" s="61">
        <f t="shared" si="56"/>
        <v>-1250.825358455616</v>
      </c>
      <c r="AO246" s="61">
        <f t="shared" si="57"/>
        <v>-250.82535845561597</v>
      </c>
      <c r="AP246" s="61">
        <f t="shared" si="58"/>
        <v>-3250.825358455616</v>
      </c>
    </row>
    <row r="247" spans="1:42" x14ac:dyDescent="0.3">
      <c r="A247" t="s">
        <v>338</v>
      </c>
      <c r="B247" t="s">
        <v>343</v>
      </c>
      <c r="C247" t="s">
        <v>404</v>
      </c>
      <c r="D247">
        <v>2</v>
      </c>
      <c r="E247">
        <v>6000</v>
      </c>
      <c r="F247">
        <f t="shared" si="45"/>
        <v>0.97299999999999998</v>
      </c>
      <c r="G247" s="4">
        <f t="shared" si="46"/>
        <v>70056</v>
      </c>
      <c r="H247">
        <v>566</v>
      </c>
      <c r="I247">
        <v>0.36990000000000001</v>
      </c>
      <c r="J247">
        <v>244</v>
      </c>
      <c r="K247" s="11">
        <v>872</v>
      </c>
      <c r="L247">
        <v>628</v>
      </c>
      <c r="M247">
        <v>322</v>
      </c>
      <c r="N247">
        <v>0.51019108280254777</v>
      </c>
      <c r="O247" s="11">
        <v>0.36990000000000001</v>
      </c>
      <c r="V247">
        <v>785</v>
      </c>
      <c r="W247">
        <v>165.5</v>
      </c>
      <c r="X247">
        <v>-495.95653272681324</v>
      </c>
      <c r="Y247">
        <v>504.61062673742731</v>
      </c>
      <c r="Z247">
        <v>504.61062673742731</v>
      </c>
      <c r="AA247">
        <v>0.43198805953812397</v>
      </c>
      <c r="AB247">
        <v>0.50872464968152875</v>
      </c>
      <c r="AC247">
        <f t="shared" si="47"/>
        <v>93698.37047408965</v>
      </c>
      <c r="AD247" s="11">
        <f t="shared" si="59"/>
        <v>65588.859331862754</v>
      </c>
      <c r="AE247">
        <f t="shared" si="48"/>
        <v>70056</v>
      </c>
      <c r="AF247">
        <f t="shared" si="49"/>
        <v>-4467.1406681372464</v>
      </c>
      <c r="AH247" s="60">
        <f t="shared" si="50"/>
        <v>1326.3178366697</v>
      </c>
      <c r="AI247" s="60">
        <f t="shared" si="51"/>
        <v>-22526.317836669699</v>
      </c>
      <c r="AJ247" s="60">
        <f t="shared" si="52"/>
        <v>-5526.3178366697002</v>
      </c>
      <c r="AK247" s="61">
        <f t="shared" si="53"/>
        <v>-4526.3178366697002</v>
      </c>
      <c r="AL247" s="61">
        <f t="shared" si="54"/>
        <v>-7526.3178366697002</v>
      </c>
      <c r="AM247" s="61">
        <f t="shared" si="55"/>
        <v>-26993.458504806946</v>
      </c>
      <c r="AN247" s="61">
        <f t="shared" si="56"/>
        <v>-9993.4585048069457</v>
      </c>
      <c r="AO247" s="61">
        <f t="shared" si="57"/>
        <v>-8993.4585048069457</v>
      </c>
      <c r="AP247" s="61">
        <f t="shared" si="58"/>
        <v>-11993.458504806946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Cash Flow + Profits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Tingrui Feng</cp:lastModifiedBy>
  <dcterms:created xsi:type="dcterms:W3CDTF">2016-02-26T18:42:49Z</dcterms:created>
  <dcterms:modified xsi:type="dcterms:W3CDTF">2021-01-24T06:07:37Z</dcterms:modified>
</cp:coreProperties>
</file>