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D408600-DEDC-4118-BD3B-02F5DACE254E}" xr6:coauthVersionLast="47" xr6:coauthVersionMax="47" xr10:uidLastSave="{00000000-0000-0000-0000-000000000000}"/>
  <bookViews>
    <workbookView xWindow="-108" yWindow="-108" windowWidth="23256" windowHeight="13176" xr2:uid="{F81D1922-8D93-47F7-A498-AFF8D4BAC3B5}"/>
  </bookViews>
  <sheets>
    <sheet name="Variance Analysis Model" sheetId="4" r:id="rId1"/>
    <sheet name="Variance Budget" sheetId="6" r:id="rId2"/>
    <sheet name="Variance Actual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6" l="1"/>
  <c r="E15" i="6"/>
  <c r="F15" i="6"/>
  <c r="G15" i="6"/>
  <c r="H15" i="6"/>
  <c r="I15" i="6"/>
  <c r="J15" i="6"/>
  <c r="K15" i="6"/>
  <c r="L15" i="6"/>
  <c r="M15" i="6"/>
  <c r="N15" i="6"/>
  <c r="C15" i="6"/>
  <c r="D16" i="6"/>
  <c r="E16" i="6"/>
  <c r="F16" i="6"/>
  <c r="G16" i="6"/>
  <c r="H16" i="6"/>
  <c r="I16" i="6"/>
  <c r="J16" i="6"/>
  <c r="K16" i="6"/>
  <c r="L16" i="6"/>
  <c r="M16" i="6"/>
  <c r="N16" i="6"/>
  <c r="C16" i="6"/>
  <c r="D9" i="6"/>
  <c r="E9" i="6"/>
  <c r="F9" i="6"/>
  <c r="G9" i="6"/>
  <c r="H9" i="6"/>
  <c r="I9" i="6"/>
  <c r="J9" i="6"/>
  <c r="K9" i="6"/>
  <c r="L9" i="6"/>
  <c r="M9" i="6"/>
  <c r="N9" i="6"/>
  <c r="C9" i="6"/>
  <c r="D8" i="6"/>
  <c r="E8" i="6"/>
  <c r="F8" i="6"/>
  <c r="G8" i="6"/>
  <c r="H8" i="6"/>
  <c r="I8" i="6"/>
  <c r="J8" i="6"/>
  <c r="K8" i="6"/>
  <c r="L8" i="6"/>
  <c r="M8" i="6"/>
  <c r="N8" i="6"/>
  <c r="C8" i="6"/>
  <c r="D19" i="4"/>
  <c r="C61" i="7" l="1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N19" i="6"/>
  <c r="M19" i="6"/>
  <c r="L19" i="6"/>
  <c r="K19" i="6"/>
  <c r="J19" i="6"/>
  <c r="I19" i="6"/>
  <c r="H19" i="6"/>
  <c r="G19" i="6"/>
  <c r="F19" i="6"/>
  <c r="E19" i="6"/>
  <c r="D19" i="6"/>
  <c r="C19" i="6"/>
  <c r="C10" i="6"/>
  <c r="D10" i="6" l="1"/>
  <c r="D21" i="6" s="1"/>
  <c r="C21" i="6"/>
  <c r="C22" i="6" s="1"/>
  <c r="E10" i="6"/>
  <c r="E21" i="6" s="1"/>
  <c r="D22" i="6" l="1"/>
  <c r="E22" i="6" s="1"/>
  <c r="F10" i="6"/>
  <c r="F21" i="6" s="1"/>
  <c r="F22" i="6" l="1"/>
  <c r="G10" i="6"/>
  <c r="G21" i="6" s="1"/>
  <c r="G22" i="6" l="1"/>
  <c r="H10" i="6"/>
  <c r="H21" i="6" s="1"/>
  <c r="H22" i="6" l="1"/>
  <c r="I10" i="6"/>
  <c r="I21" i="6" s="1"/>
  <c r="I22" i="6" s="1"/>
  <c r="J10" i="6" l="1"/>
  <c r="J21" i="6" s="1"/>
  <c r="J22" i="6" s="1"/>
  <c r="K10" i="6" l="1"/>
  <c r="K21" i="6" s="1"/>
  <c r="K22" i="6" s="1"/>
  <c r="L10" i="6" l="1"/>
  <c r="L21" i="6" s="1"/>
  <c r="L22" i="6" s="1"/>
  <c r="M10" i="6" l="1"/>
  <c r="M21" i="6" s="1"/>
  <c r="M22" i="6" s="1"/>
  <c r="N10" i="6"/>
  <c r="N21" i="6" s="1"/>
  <c r="N22" i="6" l="1"/>
  <c r="C19" i="4"/>
  <c r="C18" i="4"/>
  <c r="C17" i="4"/>
  <c r="C16" i="4"/>
  <c r="C14" i="4"/>
  <c r="C8" i="4"/>
  <c r="C9" i="4"/>
  <c r="F19" i="4" l="1"/>
  <c r="C15" i="4"/>
  <c r="C20" i="4" s="1"/>
  <c r="D8" i="4"/>
  <c r="F8" i="4" s="1"/>
  <c r="D9" i="4"/>
  <c r="F9" i="4" s="1"/>
  <c r="D10" i="4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D11" i="4" l="1"/>
  <c r="G11" i="4" s="1"/>
  <c r="G9" i="4"/>
  <c r="G15" i="4"/>
  <c r="G14" i="4"/>
  <c r="F10" i="4"/>
  <c r="D20" i="4"/>
  <c r="F20" i="4" s="1"/>
  <c r="F16" i="4"/>
  <c r="G10" i="4"/>
  <c r="F18" i="4"/>
  <c r="G17" i="4"/>
  <c r="F15" i="4"/>
  <c r="F11" i="4"/>
  <c r="C22" i="4"/>
  <c r="G20" i="4" l="1"/>
  <c r="D22" i="4"/>
  <c r="G22" i="4"/>
  <c r="F22" i="4"/>
</calcChain>
</file>

<file path=xl/sharedStrings.xml><?xml version="1.0" encoding="utf-8"?>
<sst xmlns="http://schemas.openxmlformats.org/spreadsheetml/2006/main" count="183" uniqueCount="69">
  <si>
    <t>Budget vs. Actual Dashboard</t>
  </si>
  <si>
    <t>Current Month -&gt;</t>
  </si>
  <si>
    <t>April</t>
  </si>
  <si>
    <t>Figures in USD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</si>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</sst>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);\(#,##0\);\-\-_)"/>
    <numFmt numFmtId="165" formatCode="0.0%_);\(0.0%\);\-\-_)"/>
  </numFmts>
  <fonts count="1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293D68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6"/>
      <name val="Cambria"/>
      <family val="1"/>
    </font>
    <font>
      <sz val="12"/>
      <name val="Cambria"/>
      <family val="1"/>
    </font>
    <font>
      <b/>
      <i/>
      <sz val="12"/>
      <name val="Cambria"/>
      <family val="1"/>
    </font>
    <font>
      <b/>
      <sz val="12"/>
      <name val="Cambria"/>
      <family val="1"/>
    </font>
    <font>
      <sz val="11"/>
      <name val="Cambria"/>
      <family val="1"/>
    </font>
    <font>
      <b/>
      <sz val="12"/>
      <color theme="0"/>
      <name val="Cambria"/>
      <family val="1"/>
    </font>
    <font>
      <b/>
      <i/>
      <sz val="12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2A3E68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5" fillId="0" borderId="1" xfId="1" applyFont="1" applyBorder="1"/>
    <xf numFmtId="0" fontId="2" fillId="0" borderId="1" xfId="1" applyBorder="1"/>
    <xf numFmtId="0" fontId="2" fillId="0" borderId="0" xfId="1"/>
    <xf numFmtId="164" fontId="4" fillId="0" borderId="2" xfId="2" applyNumberFormat="1" applyFont="1" applyBorder="1"/>
    <xf numFmtId="164" fontId="3" fillId="0" borderId="0" xfId="2" applyNumberFormat="1" applyFont="1" applyBorder="1"/>
    <xf numFmtId="0" fontId="4" fillId="0" borderId="0" xfId="0" applyFont="1"/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horizontal="left" indent="1"/>
    </xf>
    <xf numFmtId="164" fontId="4" fillId="0" borderId="20" xfId="2" applyNumberFormat="1" applyFont="1" applyBorder="1"/>
    <xf numFmtId="0" fontId="4" fillId="0" borderId="19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0" xfId="0" applyFont="1" applyBorder="1"/>
    <xf numFmtId="0" fontId="2" fillId="0" borderId="10" xfId="1" applyBorder="1"/>
    <xf numFmtId="0" fontId="2" fillId="0" borderId="15" xfId="1" applyBorder="1"/>
    <xf numFmtId="0" fontId="2" fillId="0" borderId="16" xfId="1" applyBorder="1"/>
    <xf numFmtId="0" fontId="1" fillId="3" borderId="0" xfId="1" applyFont="1" applyFill="1" applyAlignment="1">
      <alignment horizontal="center"/>
    </xf>
    <xf numFmtId="0" fontId="2" fillId="0" borderId="12" xfId="1" applyBorder="1"/>
    <xf numFmtId="0" fontId="1" fillId="3" borderId="11" xfId="1" applyFont="1" applyFill="1" applyBorder="1"/>
    <xf numFmtId="0" fontId="1" fillId="3" borderId="12" xfId="1" applyFont="1" applyFill="1" applyBorder="1"/>
    <xf numFmtId="0" fontId="1" fillId="3" borderId="13" xfId="1" applyFont="1" applyFill="1" applyBorder="1"/>
    <xf numFmtId="17" fontId="1" fillId="3" borderId="0" xfId="0" applyNumberFormat="1" applyFont="1" applyFill="1"/>
    <xf numFmtId="17" fontId="1" fillId="3" borderId="10" xfId="0" applyNumberFormat="1" applyFont="1" applyFill="1" applyBorder="1"/>
    <xf numFmtId="0" fontId="1" fillId="3" borderId="0" xfId="1" applyFont="1" applyFill="1"/>
    <xf numFmtId="0" fontId="4" fillId="2" borderId="7" xfId="0" applyFont="1" applyFill="1" applyBorder="1" applyAlignment="1">
      <alignment horizontal="left"/>
    </xf>
    <xf numFmtId="164" fontId="4" fillId="2" borderId="7" xfId="2" applyNumberFormat="1" applyFont="1" applyFill="1" applyBorder="1"/>
    <xf numFmtId="0" fontId="4" fillId="2" borderId="8" xfId="0" applyFont="1" applyFill="1" applyBorder="1"/>
    <xf numFmtId="164" fontId="4" fillId="2" borderId="8" xfId="0" applyNumberFormat="1" applyFont="1" applyFill="1" applyBorder="1"/>
    <xf numFmtId="0" fontId="1" fillId="3" borderId="23" xfId="1" applyFont="1" applyFill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6" fillId="3" borderId="14" xfId="0" applyFont="1" applyFill="1" applyBorder="1"/>
    <xf numFmtId="16" fontId="0" fillId="0" borderId="0" xfId="0" applyNumberFormat="1" applyAlignment="1">
      <alignment horizontal="left"/>
    </xf>
    <xf numFmtId="0" fontId="8" fillId="0" borderId="1" xfId="1" applyFont="1" applyBorder="1"/>
    <xf numFmtId="0" fontId="9" fillId="0" borderId="1" xfId="1" applyFont="1" applyBorder="1"/>
    <xf numFmtId="0" fontId="9" fillId="0" borderId="0" xfId="1" applyFont="1"/>
    <xf numFmtId="0" fontId="10" fillId="0" borderId="0" xfId="1" applyFont="1" applyAlignment="1">
      <alignment horizontal="right"/>
    </xf>
    <xf numFmtId="0" fontId="11" fillId="2" borderId="3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1" fillId="0" borderId="0" xfId="1" applyFont="1"/>
    <xf numFmtId="0" fontId="9" fillId="0" borderId="14" xfId="1" applyFont="1" applyBorder="1"/>
    <xf numFmtId="0" fontId="9" fillId="0" borderId="10" xfId="1" applyFont="1" applyBorder="1"/>
    <xf numFmtId="0" fontId="9" fillId="0" borderId="14" xfId="1" applyFont="1" applyBorder="1" applyAlignment="1">
      <alignment horizontal="left" indent="1"/>
    </xf>
    <xf numFmtId="164" fontId="9" fillId="0" borderId="0" xfId="2" applyNumberFormat="1" applyFont="1" applyBorder="1"/>
    <xf numFmtId="164" fontId="9" fillId="0" borderId="10" xfId="2" applyNumberFormat="1" applyFont="1" applyBorder="1"/>
    <xf numFmtId="164" fontId="12" fillId="0" borderId="0" xfId="2" applyNumberFormat="1" applyFont="1" applyFill="1" applyBorder="1"/>
    <xf numFmtId="164" fontId="9" fillId="0" borderId="14" xfId="2" applyNumberFormat="1" applyFont="1" applyFill="1" applyBorder="1"/>
    <xf numFmtId="165" fontId="9" fillId="0" borderId="10" xfId="3" applyNumberFormat="1" applyFont="1" applyFill="1" applyBorder="1"/>
    <xf numFmtId="0" fontId="11" fillId="0" borderId="19" xfId="1" applyFont="1" applyBorder="1" applyAlignment="1">
      <alignment horizontal="left"/>
    </xf>
    <xf numFmtId="164" fontId="11" fillId="0" borderId="2" xfId="2" applyNumberFormat="1" applyFont="1" applyBorder="1"/>
    <xf numFmtId="164" fontId="11" fillId="0" borderId="20" xfId="2" applyNumberFormat="1" applyFont="1" applyBorder="1"/>
    <xf numFmtId="164" fontId="11" fillId="0" borderId="0" xfId="2" applyNumberFormat="1" applyFont="1" applyFill="1" applyBorder="1"/>
    <xf numFmtId="164" fontId="11" fillId="0" borderId="19" xfId="2" applyNumberFormat="1" applyFont="1" applyFill="1" applyBorder="1"/>
    <xf numFmtId="165" fontId="11" fillId="0" borderId="20" xfId="3" applyNumberFormat="1" applyFont="1" applyFill="1" applyBorder="1"/>
    <xf numFmtId="0" fontId="11" fillId="0" borderId="14" xfId="1" applyFont="1" applyBorder="1" applyAlignment="1">
      <alignment horizontal="left"/>
    </xf>
    <xf numFmtId="164" fontId="11" fillId="0" borderId="0" xfId="2" applyNumberFormat="1" applyFont="1" applyBorder="1"/>
    <xf numFmtId="164" fontId="11" fillId="0" borderId="10" xfId="2" applyNumberFormat="1" applyFont="1" applyBorder="1"/>
    <xf numFmtId="164" fontId="11" fillId="0" borderId="14" xfId="2" applyNumberFormat="1" applyFont="1" applyFill="1" applyBorder="1"/>
    <xf numFmtId="165" fontId="11" fillId="0" borderId="10" xfId="1" applyNumberFormat="1" applyFont="1" applyBorder="1"/>
    <xf numFmtId="164" fontId="9" fillId="0" borderId="0" xfId="1" applyNumberFormat="1" applyFont="1"/>
    <xf numFmtId="164" fontId="9" fillId="0" borderId="10" xfId="1" applyNumberFormat="1" applyFont="1" applyBorder="1"/>
    <xf numFmtId="164" fontId="9" fillId="0" borderId="14" xfId="1" applyNumberFormat="1" applyFont="1" applyBorder="1"/>
    <xf numFmtId="165" fontId="9" fillId="0" borderId="10" xfId="1" applyNumberFormat="1" applyFont="1" applyBorder="1"/>
    <xf numFmtId="164" fontId="11" fillId="0" borderId="2" xfId="1" applyNumberFormat="1" applyFont="1" applyBorder="1"/>
    <xf numFmtId="164" fontId="11" fillId="0" borderId="20" xfId="1" applyNumberFormat="1" applyFont="1" applyBorder="1"/>
    <xf numFmtId="164" fontId="11" fillId="0" borderId="0" xfId="1" applyNumberFormat="1" applyFont="1"/>
    <xf numFmtId="0" fontId="11" fillId="2" borderId="21" xfId="1" applyFont="1" applyFill="1" applyBorder="1" applyAlignment="1">
      <alignment horizontal="left" indent="1"/>
    </xf>
    <xf numFmtId="164" fontId="11" fillId="2" borderId="9" xfId="1" applyNumberFormat="1" applyFont="1" applyFill="1" applyBorder="1"/>
    <xf numFmtId="164" fontId="11" fillId="2" borderId="22" xfId="1" applyNumberFormat="1" applyFont="1" applyFill="1" applyBorder="1"/>
    <xf numFmtId="164" fontId="11" fillId="2" borderId="17" xfId="2" applyNumberFormat="1" applyFont="1" applyFill="1" applyBorder="1"/>
    <xf numFmtId="165" fontId="11" fillId="2" borderId="18" xfId="3" applyNumberFormat="1" applyFont="1" applyFill="1" applyBorder="1"/>
    <xf numFmtId="0" fontId="13" fillId="3" borderId="12" xfId="1" applyFont="1" applyFill="1" applyBorder="1" applyAlignment="1">
      <alignment horizontal="center" vertical="center"/>
    </xf>
    <xf numFmtId="0" fontId="13" fillId="3" borderId="13" xfId="1" applyFont="1" applyFill="1" applyBorder="1" applyAlignment="1">
      <alignment horizontal="center" vertical="center"/>
    </xf>
    <xf numFmtId="0" fontId="13" fillId="0" borderId="0" xfId="1" applyFont="1"/>
    <xf numFmtId="0" fontId="13" fillId="3" borderId="11" xfId="1" applyFont="1" applyFill="1" applyBorder="1" applyAlignment="1">
      <alignment horizontal="center"/>
    </xf>
    <xf numFmtId="0" fontId="13" fillId="3" borderId="13" xfId="1" applyFont="1" applyFill="1" applyBorder="1" applyAlignment="1">
      <alignment horizontal="center"/>
    </xf>
    <xf numFmtId="0" fontId="14" fillId="3" borderId="11" xfId="1" applyFont="1" applyFill="1" applyBorder="1"/>
    <xf numFmtId="0" fontId="9" fillId="0" borderId="0" xfId="1" applyFont="1" applyAlignment="1">
      <alignment horizontal="center"/>
    </xf>
    <xf numFmtId="0" fontId="13" fillId="3" borderId="4" xfId="1" applyFont="1" applyFill="1" applyBorder="1" applyAlignment="1">
      <alignment horizontal="center"/>
    </xf>
    <xf numFmtId="0" fontId="13" fillId="3" borderId="5" xfId="1" applyFont="1" applyFill="1" applyBorder="1" applyAlignment="1">
      <alignment horizontal="center"/>
    </xf>
    <xf numFmtId="0" fontId="13" fillId="3" borderId="6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/>
    </xf>
    <xf numFmtId="0" fontId="11" fillId="3" borderId="5" xfId="1" applyFont="1" applyFill="1" applyBorder="1" applyAlignment="1">
      <alignment horizontal="center"/>
    </xf>
    <xf numFmtId="0" fontId="11" fillId="3" borderId="6" xfId="1" applyFont="1" applyFill="1" applyBorder="1" applyAlignment="1">
      <alignment horizontal="center"/>
    </xf>
  </cellXfs>
  <cellStyles count="5">
    <cellStyle name="Comma 2" xfId="2" xr:uid="{7B0AE031-81FF-4EB6-ACB6-BAA63F5A13D7}"/>
    <cellStyle name="Normal" xfId="0" builtinId="0"/>
    <cellStyle name="Normal 2" xfId="1" xr:uid="{A905D38E-BD92-4B2E-A933-70523012F99F}"/>
    <cellStyle name="Normal 3" xfId="4" xr:uid="{73E28C3B-0631-4119-8A9B-D0A0DACF33D8}"/>
    <cellStyle name="Percent 2" xfId="3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64" formatCode="#,##0_);\(#,##0\);\-\-_)"/>
    </dxf>
    <dxf>
      <numFmt numFmtId="21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30000</c:v>
                </c:pt>
                <c:pt idx="1">
                  <c:v>100</c:v>
                </c:pt>
                <c:pt idx="2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tabSelected="1" topLeftCell="A4" zoomScale="125" zoomScaleNormal="100" workbookViewId="0">
      <selection activeCell="C4" sqref="C4"/>
    </sheetView>
  </sheetViews>
  <sheetFormatPr defaultColWidth="11.6640625" defaultRowHeight="15" x14ac:dyDescent="0.25"/>
  <cols>
    <col min="1" max="1" width="11.6640625" style="36"/>
    <col min="2" max="2" width="19.109375" style="36" customWidth="1"/>
    <col min="3" max="4" width="11.6640625" style="36"/>
    <col min="5" max="5" width="3.6640625" style="36" customWidth="1"/>
    <col min="6" max="7" width="11.6640625" style="36"/>
    <col min="8" max="8" width="5.6640625" style="36" customWidth="1"/>
    <col min="9" max="16384" width="11.6640625" style="36"/>
  </cols>
  <sheetData>
    <row r="2" spans="2:23" ht="20.399999999999999" x14ac:dyDescent="0.35">
      <c r="B2" s="34" t="s">
        <v>0</v>
      </c>
      <c r="C2" s="34"/>
      <c r="D2" s="34"/>
      <c r="E2" s="34"/>
      <c r="F2" s="34"/>
      <c r="G2" s="34"/>
      <c r="H2" s="35"/>
      <c r="I2" s="35"/>
      <c r="J2" s="35"/>
      <c r="K2" s="35"/>
      <c r="L2" s="35"/>
    </row>
    <row r="4" spans="2:23" x14ac:dyDescent="0.25">
      <c r="B4" s="37" t="s">
        <v>1</v>
      </c>
      <c r="C4" s="38" t="s">
        <v>35</v>
      </c>
      <c r="E4" s="3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40"/>
    </row>
    <row r="5" spans="2:23" x14ac:dyDescent="0.25">
      <c r="F5" s="41"/>
    </row>
    <row r="6" spans="2:23" x14ac:dyDescent="0.25">
      <c r="B6" s="78" t="s">
        <v>3</v>
      </c>
      <c r="C6" s="73" t="s">
        <v>4</v>
      </c>
      <c r="D6" s="74" t="s">
        <v>5</v>
      </c>
      <c r="E6" s="75"/>
      <c r="F6" s="76" t="s">
        <v>6</v>
      </c>
      <c r="G6" s="77" t="s">
        <v>7</v>
      </c>
      <c r="H6" s="75"/>
      <c r="I6" s="80" t="s">
        <v>8</v>
      </c>
      <c r="J6" s="81"/>
      <c r="K6" s="81"/>
      <c r="L6" s="82"/>
    </row>
    <row r="7" spans="2:23" x14ac:dyDescent="0.25">
      <c r="B7" s="42" t="s">
        <v>9</v>
      </c>
      <c r="D7" s="43"/>
      <c r="F7" s="42"/>
      <c r="G7" s="43"/>
    </row>
    <row r="8" spans="2:23" x14ac:dyDescent="0.25">
      <c r="B8" s="44" t="s">
        <v>10</v>
      </c>
      <c r="C8" s="45">
        <f>INDEX('Variance Budget'!$B$4:$N$22,MATCH(B8,'Variance Budget'!$B$4:$B$22,0),MATCH($C$4,'Variance Budget'!$B$5:$N$5,0))</f>
        <v>30000</v>
      </c>
      <c r="D8" s="46">
        <f>SUMIFS('Variance Actuals'!$F$6:$F$61,'Variance Actuals'!$C$6:$C$61,$C$4,'Variance Actuals'!$D$6:$D$61,B8)</f>
        <v>0</v>
      </c>
      <c r="E8" s="47"/>
      <c r="F8" s="48">
        <f t="shared" ref="F8:F9" si="0">D8-C8</f>
        <v>-30000</v>
      </c>
      <c r="G8" s="49">
        <f t="shared" ref="G8:G9" si="1">D8/C8-1</f>
        <v>-1</v>
      </c>
    </row>
    <row r="9" spans="2:23" x14ac:dyDescent="0.25">
      <c r="B9" s="44" t="s">
        <v>11</v>
      </c>
      <c r="C9" s="45">
        <f ca="1">INDEX('Variance Budget'!$B$4:$N$22,MATCH(B9,'Variance Budget'!$B$4:$B$22,0),MATCH($C$4,'Variance Budget'!$B$5:$N$5,0))</f>
        <v>100</v>
      </c>
      <c r="D9" s="46">
        <f>SUMIFS('Variance Actuals'!$F$6:$F$61,'Variance Actuals'!$C$6:$C$61,$C$4,'Variance Actuals'!$D$6:$D$61,B9)</f>
        <v>0</v>
      </c>
      <c r="E9" s="47"/>
      <c r="F9" s="48">
        <f t="shared" ca="1" si="0"/>
        <v>-100</v>
      </c>
      <c r="G9" s="49">
        <f t="shared" ca="1" si="1"/>
        <v>-1</v>
      </c>
    </row>
    <row r="10" spans="2:23" x14ac:dyDescent="0.25">
      <c r="B10" s="44" t="s">
        <v>12</v>
      </c>
      <c r="C10" s="45">
        <f ca="1">INDEX('Variance Budget'!$B$4:$N$22,MATCH(B10,'Variance Budget'!$B$4:$B$22,0),MATCH($C$4,'Variance Budget'!$B$5:$N$5,0))</f>
        <v>689</v>
      </c>
      <c r="D10" s="46">
        <f>SUMIFS('Variance Actuals'!$F$6:$F$61,'Variance Actuals'!$C$6:$C$61,$C$4,'Variance Actuals'!$D$6:$D$61,B10)</f>
        <v>0</v>
      </c>
      <c r="E10" s="47"/>
      <c r="F10" s="48">
        <f ca="1">D10-C10</f>
        <v>-689</v>
      </c>
      <c r="G10" s="49">
        <f ca="1">D10/C10-1</f>
        <v>-1</v>
      </c>
    </row>
    <row r="11" spans="2:23" s="41" customFormat="1" x14ac:dyDescent="0.25">
      <c r="B11" s="50" t="s">
        <v>13</v>
      </c>
      <c r="C11" s="51">
        <f ca="1">SUM(C8:C10)</f>
        <v>30789</v>
      </c>
      <c r="D11" s="52">
        <f>SUM(D8:D10)</f>
        <v>0</v>
      </c>
      <c r="E11" s="53"/>
      <c r="F11" s="54">
        <f ca="1">D11-C11</f>
        <v>-30789</v>
      </c>
      <c r="G11" s="55">
        <f ca="1">D11/C11-1</f>
        <v>-1</v>
      </c>
    </row>
    <row r="12" spans="2:23" s="41" customFormat="1" x14ac:dyDescent="0.25">
      <c r="B12" s="56"/>
      <c r="C12" s="57"/>
      <c r="D12" s="58"/>
      <c r="E12" s="53"/>
      <c r="F12" s="59"/>
      <c r="G12" s="60"/>
    </row>
    <row r="13" spans="2:23" x14ac:dyDescent="0.25">
      <c r="B13" s="42" t="s">
        <v>14</v>
      </c>
      <c r="C13" s="61"/>
      <c r="D13" s="62"/>
      <c r="E13" s="61"/>
      <c r="F13" s="63"/>
      <c r="G13" s="64"/>
    </row>
    <row r="14" spans="2:23" x14ac:dyDescent="0.25">
      <c r="B14" s="44" t="s">
        <v>15</v>
      </c>
      <c r="C14" s="45">
        <f>INDEX('Variance Budget'!$B$4:$N$22,MATCH(B14,'Variance Budget'!$B$4:$B$22,0),MATCH($C$4,'Variance Budget'!$B$5:$N$5,0))</f>
        <v>15000</v>
      </c>
      <c r="D14" s="46">
        <f>SUMIFS('Variance Actuals'!$F$6:$F$61,'Variance Actuals'!$C$6:$C$61,$C$4,'Variance Actuals'!$D$6:$D$61,B14)</f>
        <v>0</v>
      </c>
      <c r="E14" s="61"/>
      <c r="F14" s="48">
        <f>C14-D14</f>
        <v>15000</v>
      </c>
      <c r="G14" s="49" t="e">
        <f>C14/D14-1</f>
        <v>#DIV/0!</v>
      </c>
    </row>
    <row r="15" spans="2:23" x14ac:dyDescent="0.25">
      <c r="B15" s="44" t="s">
        <v>16</v>
      </c>
      <c r="C15" s="45">
        <f>INDEX('Variance Budget'!$B$4:$N$22,MATCH(B15,'Variance Budget'!$B$4:$B$22,0),MATCH($C$4,'Variance Budget'!$B$5:$N$5,0))</f>
        <v>2500</v>
      </c>
      <c r="D15" s="46">
        <f>SUMIFS('Variance Actuals'!$F$6:$F$61,'Variance Actuals'!$C$6:$C$61,$C$4,'Variance Actuals'!$D$6:$D$61,B15)</f>
        <v>0</v>
      </c>
      <c r="E15" s="61"/>
      <c r="F15" s="48">
        <f t="shared" ref="F15:F20" si="2">C15-D15</f>
        <v>2500</v>
      </c>
      <c r="G15" s="49" t="e">
        <f t="shared" ref="G15:G20" si="3">C15/D15-1</f>
        <v>#DIV/0!</v>
      </c>
    </row>
    <row r="16" spans="2:23" x14ac:dyDescent="0.25">
      <c r="B16" s="44" t="s">
        <v>17</v>
      </c>
      <c r="C16" s="45">
        <f>INDEX('Variance Budget'!$B$4:$N$22,MATCH(B16,'Variance Budget'!$B$4:$B$22,0),MATCH($C$4,'Variance Budget'!$B$5:$N$5,0))</f>
        <v>4250</v>
      </c>
      <c r="D16" s="46">
        <f>SUMIFS('Variance Actuals'!$F$6:$F$61,'Variance Actuals'!$C$6:$C$61,$C$4,'Variance Actuals'!$D$6:$D$61,B16)</f>
        <v>0</v>
      </c>
      <c r="E16" s="61"/>
      <c r="F16" s="48">
        <f t="shared" si="2"/>
        <v>4250</v>
      </c>
      <c r="G16" s="49" t="e">
        <f t="shared" si="3"/>
        <v>#DIV/0!</v>
      </c>
      <c r="I16" s="83" t="s">
        <v>18</v>
      </c>
      <c r="J16" s="84"/>
      <c r="K16" s="84"/>
      <c r="L16" s="85"/>
    </row>
    <row r="17" spans="2:7" x14ac:dyDescent="0.25">
      <c r="B17" s="44" t="s">
        <v>19</v>
      </c>
      <c r="C17" s="45">
        <f>INDEX('Variance Budget'!$B$4:$N$22,MATCH(B17,'Variance Budget'!$B$4:$B$22,0),MATCH($C$4,'Variance Budget'!$B$5:$N$5,0))</f>
        <v>2000</v>
      </c>
      <c r="D17" s="46">
        <f>SUMIFS('Variance Actuals'!$F$6:$F$61,'Variance Actuals'!$C$6:$C$61,$C$4,'Variance Actuals'!$D$6:$D$61,B17)</f>
        <v>0</v>
      </c>
      <c r="E17" s="61"/>
      <c r="F17" s="48">
        <f t="shared" si="2"/>
        <v>2000</v>
      </c>
      <c r="G17" s="49" t="e">
        <f t="shared" si="3"/>
        <v>#DIV/0!</v>
      </c>
    </row>
    <row r="18" spans="2:7" x14ac:dyDescent="0.25">
      <c r="B18" s="44" t="s">
        <v>20</v>
      </c>
      <c r="C18" s="45">
        <f>INDEX('Variance Budget'!$B$4:$N$22,MATCH(B18,'Variance Budget'!$B$4:$B$22,0),MATCH($C$4,'Variance Budget'!$B$5:$N$5,0))</f>
        <v>1000</v>
      </c>
      <c r="D18" s="46">
        <f>SUMIFS('Variance Actuals'!$F$6:$F$61,'Variance Actuals'!$C$6:$C$61,$C$4,'Variance Actuals'!$D$6:$D$61,B18)</f>
        <v>0</v>
      </c>
      <c r="E18" s="61"/>
      <c r="F18" s="48">
        <f t="shared" si="2"/>
        <v>1000</v>
      </c>
      <c r="G18" s="49" t="e">
        <f t="shared" si="3"/>
        <v>#DIV/0!</v>
      </c>
    </row>
    <row r="19" spans="2:7" x14ac:dyDescent="0.25">
      <c r="B19" s="44" t="s">
        <v>21</v>
      </c>
      <c r="C19" s="45">
        <f>INDEX('Variance Budget'!$B$4:$N$22,MATCH(B19,'Variance Budget'!$B$4:$B$22,0),MATCH($C$4,'Variance Budget'!$B$5:$N$5,0))</f>
        <v>500</v>
      </c>
      <c r="D19" s="46">
        <f>SUMIFS('Variance Actuals'!$F$6:$F$61,'Variance Actuals'!$C$6:$C$61,$C$4,'Variance Actuals'!$D$6:$D$61,B19)</f>
        <v>0</v>
      </c>
      <c r="E19" s="61"/>
      <c r="F19" s="48">
        <f t="shared" si="2"/>
        <v>500</v>
      </c>
      <c r="G19" s="49" t="e">
        <f t="shared" si="3"/>
        <v>#DIV/0!</v>
      </c>
    </row>
    <row r="20" spans="2:7" x14ac:dyDescent="0.25">
      <c r="B20" s="50" t="s">
        <v>22</v>
      </c>
      <c r="C20" s="65">
        <f>SUM(C14:C19)</f>
        <v>25250</v>
      </c>
      <c r="D20" s="66">
        <f t="shared" ref="D20" si="4">SUM(D14:D19)</f>
        <v>0</v>
      </c>
      <c r="E20" s="67"/>
      <c r="F20" s="54">
        <f t="shared" si="2"/>
        <v>25250</v>
      </c>
      <c r="G20" s="55" t="e">
        <f t="shared" si="3"/>
        <v>#DIV/0!</v>
      </c>
    </row>
    <row r="21" spans="2:7" x14ac:dyDescent="0.25">
      <c r="B21" s="42"/>
      <c r="C21" s="61"/>
      <c r="D21" s="62"/>
      <c r="E21" s="61"/>
      <c r="F21" s="48"/>
      <c r="G21" s="49"/>
    </row>
    <row r="22" spans="2:7" x14ac:dyDescent="0.25">
      <c r="B22" s="68" t="s">
        <v>23</v>
      </c>
      <c r="C22" s="69">
        <f ca="1">C11-C20</f>
        <v>5539</v>
      </c>
      <c r="D22" s="70">
        <f t="shared" ref="D22" si="5">D11-D20</f>
        <v>0</v>
      </c>
      <c r="E22" s="67"/>
      <c r="F22" s="71">
        <f ca="1">D22-C22</f>
        <v>-5539</v>
      </c>
      <c r="G22" s="72">
        <f ca="1">D22/C22-1</f>
        <v>-1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topLeftCell="A7" zoomScale="145" zoomScaleNormal="145" workbookViewId="0">
      <selection activeCell="K2" sqref="K2"/>
    </sheetView>
  </sheetViews>
  <sheetFormatPr defaultColWidth="11.44140625" defaultRowHeight="14.4" x14ac:dyDescent="0.3"/>
  <sheetData>
    <row r="2" spans="2:14" ht="21" x14ac:dyDescent="0.4">
      <c r="B2" s="1" t="s">
        <v>24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</row>
    <row r="4" spans="2:14" ht="15.6" x14ac:dyDescent="0.3">
      <c r="B4" s="19" t="s">
        <v>25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</row>
    <row r="5" spans="2:14" ht="15.6" x14ac:dyDescent="0.3">
      <c r="B5" s="32" t="s">
        <v>3</v>
      </c>
      <c r="C5" s="22" t="s">
        <v>26</v>
      </c>
      <c r="D5" s="22" t="s">
        <v>27</v>
      </c>
      <c r="E5" s="22" t="s">
        <v>28</v>
      </c>
      <c r="F5" s="22" t="s">
        <v>2</v>
      </c>
      <c r="G5" s="22" t="s">
        <v>29</v>
      </c>
      <c r="H5" s="22" t="s">
        <v>30</v>
      </c>
      <c r="I5" s="22" t="s">
        <v>31</v>
      </c>
      <c r="J5" s="22" t="s">
        <v>32</v>
      </c>
      <c r="K5" s="22" t="s">
        <v>33</v>
      </c>
      <c r="L5" s="22" t="s">
        <v>34</v>
      </c>
      <c r="M5" s="22" t="s">
        <v>35</v>
      </c>
      <c r="N5" s="23" t="s">
        <v>36</v>
      </c>
    </row>
    <row r="6" spans="2:14" x14ac:dyDescent="0.3">
      <c r="B6" s="8" t="s">
        <v>9</v>
      </c>
      <c r="N6" s="7"/>
    </row>
    <row r="7" spans="2:14" ht="15.6" x14ac:dyDescent="0.3">
      <c r="B7" s="9" t="s">
        <v>10</v>
      </c>
      <c r="C7" s="5">
        <v>30000</v>
      </c>
      <c r="D7" s="5">
        <v>30000</v>
      </c>
      <c r="E7" s="5">
        <v>30000</v>
      </c>
      <c r="F7" s="5">
        <v>30000</v>
      </c>
      <c r="G7" s="5">
        <v>30000</v>
      </c>
      <c r="H7" s="5">
        <v>30000</v>
      </c>
      <c r="I7" s="5">
        <v>30000</v>
      </c>
      <c r="J7" s="5">
        <v>30000</v>
      </c>
      <c r="K7" s="5">
        <v>30000</v>
      </c>
      <c r="L7" s="5">
        <v>30000</v>
      </c>
      <c r="M7" s="5">
        <v>30000</v>
      </c>
      <c r="N7" s="5">
        <v>30000</v>
      </c>
    </row>
    <row r="8" spans="2:14" ht="15.6" x14ac:dyDescent="0.3">
      <c r="B8" s="9" t="s">
        <v>11</v>
      </c>
      <c r="C8" s="5">
        <f ca="1">CHOOSE(RANDBETWEEN(1, 4), 100, 500, 750, 1500)</f>
        <v>100</v>
      </c>
      <c r="D8" s="5">
        <f t="shared" ref="D8:N8" ca="1" si="0">CHOOSE(RANDBETWEEN(1, 4), 100, 500, 750, 1500)</f>
        <v>750</v>
      </c>
      <c r="E8" s="5">
        <f t="shared" ca="1" si="0"/>
        <v>100</v>
      </c>
      <c r="F8" s="5">
        <f t="shared" ca="1" si="0"/>
        <v>750</v>
      </c>
      <c r="G8" s="5">
        <f t="shared" ca="1" si="0"/>
        <v>500</v>
      </c>
      <c r="H8" s="5">
        <f t="shared" ca="1" si="0"/>
        <v>500</v>
      </c>
      <c r="I8" s="5">
        <f t="shared" ca="1" si="0"/>
        <v>500</v>
      </c>
      <c r="J8" s="5">
        <f t="shared" ca="1" si="0"/>
        <v>100</v>
      </c>
      <c r="K8" s="5">
        <f t="shared" ca="1" si="0"/>
        <v>500</v>
      </c>
      <c r="L8" s="5">
        <f t="shared" ca="1" si="0"/>
        <v>500</v>
      </c>
      <c r="M8" s="5">
        <f t="shared" ca="1" si="0"/>
        <v>100</v>
      </c>
      <c r="N8" s="5">
        <f t="shared" ca="1" si="0"/>
        <v>500</v>
      </c>
    </row>
    <row r="9" spans="2:14" ht="15.6" x14ac:dyDescent="0.3">
      <c r="B9" s="9" t="s">
        <v>12</v>
      </c>
      <c r="C9" s="5">
        <f ca="1">RANDBETWEEN(400,1500)</f>
        <v>788</v>
      </c>
      <c r="D9" s="5">
        <f t="shared" ref="D9:N9" ca="1" si="1">RANDBETWEEN(400,1500)</f>
        <v>735</v>
      </c>
      <c r="E9" s="5">
        <f t="shared" ca="1" si="1"/>
        <v>1386</v>
      </c>
      <c r="F9" s="5">
        <f t="shared" ca="1" si="1"/>
        <v>915</v>
      </c>
      <c r="G9" s="5">
        <f t="shared" ca="1" si="1"/>
        <v>1103</v>
      </c>
      <c r="H9" s="5">
        <f t="shared" ca="1" si="1"/>
        <v>1157</v>
      </c>
      <c r="I9" s="5">
        <f t="shared" ca="1" si="1"/>
        <v>1497</v>
      </c>
      <c r="J9" s="5">
        <f t="shared" ca="1" si="1"/>
        <v>885</v>
      </c>
      <c r="K9" s="5">
        <f t="shared" ca="1" si="1"/>
        <v>1191</v>
      </c>
      <c r="L9" s="5">
        <f t="shared" ca="1" si="1"/>
        <v>679</v>
      </c>
      <c r="M9" s="5">
        <f t="shared" ca="1" si="1"/>
        <v>689</v>
      </c>
      <c r="N9" s="5">
        <f t="shared" ca="1" si="1"/>
        <v>787</v>
      </c>
    </row>
    <row r="10" spans="2:14" ht="15.6" x14ac:dyDescent="0.3">
      <c r="B10" s="11" t="s">
        <v>13</v>
      </c>
      <c r="C10" s="4">
        <f t="shared" ref="C10:N10" ca="1" si="2">SUM(C7:C9)</f>
        <v>30888</v>
      </c>
      <c r="D10" s="4">
        <f t="shared" ca="1" si="2"/>
        <v>31485</v>
      </c>
      <c r="E10" s="4">
        <f t="shared" ca="1" si="2"/>
        <v>31486</v>
      </c>
      <c r="F10" s="4">
        <f t="shared" ca="1" si="2"/>
        <v>31665</v>
      </c>
      <c r="G10" s="4">
        <f t="shared" ca="1" si="2"/>
        <v>31603</v>
      </c>
      <c r="H10" s="4">
        <f t="shared" ca="1" si="2"/>
        <v>31657</v>
      </c>
      <c r="I10" s="4">
        <f t="shared" ca="1" si="2"/>
        <v>31997</v>
      </c>
      <c r="J10" s="4">
        <f t="shared" ca="1" si="2"/>
        <v>30985</v>
      </c>
      <c r="K10" s="4">
        <f t="shared" ca="1" si="2"/>
        <v>31691</v>
      </c>
      <c r="L10" s="4">
        <f t="shared" ca="1" si="2"/>
        <v>31179</v>
      </c>
      <c r="M10" s="4">
        <f t="shared" ca="1" si="2"/>
        <v>30789</v>
      </c>
      <c r="N10" s="10">
        <f t="shared" ca="1" si="2"/>
        <v>31287</v>
      </c>
    </row>
    <row r="11" spans="2:14" ht="15.6" x14ac:dyDescent="0.3">
      <c r="B11" s="1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</row>
    <row r="12" spans="2:14" x14ac:dyDescent="0.3">
      <c r="B12" s="8" t="s">
        <v>14</v>
      </c>
      <c r="N12" s="7"/>
    </row>
    <row r="13" spans="2:14" ht="15.6" x14ac:dyDescent="0.3">
      <c r="B13" s="9" t="s">
        <v>15</v>
      </c>
      <c r="C13" s="5">
        <v>15000</v>
      </c>
      <c r="D13" s="5">
        <v>15000</v>
      </c>
      <c r="E13" s="5">
        <v>15000</v>
      </c>
      <c r="F13" s="5">
        <v>15000</v>
      </c>
      <c r="G13" s="5">
        <v>15000</v>
      </c>
      <c r="H13" s="5">
        <v>15000</v>
      </c>
      <c r="I13" s="5">
        <v>15000</v>
      </c>
      <c r="J13" s="5">
        <v>15000</v>
      </c>
      <c r="K13" s="5">
        <v>15000</v>
      </c>
      <c r="L13" s="5">
        <v>15000</v>
      </c>
      <c r="M13" s="5">
        <v>15000</v>
      </c>
      <c r="N13" s="5">
        <v>15000</v>
      </c>
    </row>
    <row r="14" spans="2:14" ht="15.6" x14ac:dyDescent="0.3">
      <c r="B14" s="9" t="s">
        <v>16</v>
      </c>
      <c r="C14" s="5">
        <v>2500</v>
      </c>
      <c r="D14" s="5">
        <v>2500</v>
      </c>
      <c r="E14" s="5">
        <v>2500</v>
      </c>
      <c r="F14" s="5">
        <v>2500</v>
      </c>
      <c r="G14" s="5">
        <v>2500</v>
      </c>
      <c r="H14" s="5">
        <v>2500</v>
      </c>
      <c r="I14" s="5">
        <v>2500</v>
      </c>
      <c r="J14" s="5">
        <v>2500</v>
      </c>
      <c r="K14" s="5">
        <v>2500</v>
      </c>
      <c r="L14" s="5">
        <v>2500</v>
      </c>
      <c r="M14" s="5">
        <v>2500</v>
      </c>
      <c r="N14" s="5">
        <v>2500</v>
      </c>
    </row>
    <row r="15" spans="2:14" ht="15.6" x14ac:dyDescent="0.3">
      <c r="B15" s="9" t="s">
        <v>17</v>
      </c>
      <c r="C15" s="5">
        <f>170*5*5</f>
        <v>4250</v>
      </c>
      <c r="D15" s="5">
        <f t="shared" ref="D15:N15" si="3">170*5*5</f>
        <v>4250</v>
      </c>
      <c r="E15" s="5">
        <f t="shared" si="3"/>
        <v>4250</v>
      </c>
      <c r="F15" s="5">
        <f t="shared" si="3"/>
        <v>4250</v>
      </c>
      <c r="G15" s="5">
        <f t="shared" si="3"/>
        <v>4250</v>
      </c>
      <c r="H15" s="5">
        <f t="shared" si="3"/>
        <v>4250</v>
      </c>
      <c r="I15" s="5">
        <f t="shared" si="3"/>
        <v>4250</v>
      </c>
      <c r="J15" s="5">
        <f t="shared" si="3"/>
        <v>4250</v>
      </c>
      <c r="K15" s="5">
        <f t="shared" si="3"/>
        <v>4250</v>
      </c>
      <c r="L15" s="5">
        <f t="shared" si="3"/>
        <v>4250</v>
      </c>
      <c r="M15" s="5">
        <f t="shared" si="3"/>
        <v>4250</v>
      </c>
      <c r="N15" s="5">
        <f t="shared" si="3"/>
        <v>4250</v>
      </c>
    </row>
    <row r="16" spans="2:14" ht="15.6" x14ac:dyDescent="0.3">
      <c r="B16" s="9" t="s">
        <v>19</v>
      </c>
      <c r="C16" s="5">
        <f>500*4</f>
        <v>2000</v>
      </c>
      <c r="D16" s="5">
        <f t="shared" ref="D16:N16" si="4">500*4</f>
        <v>2000</v>
      </c>
      <c r="E16" s="5">
        <f t="shared" si="4"/>
        <v>2000</v>
      </c>
      <c r="F16" s="5">
        <f t="shared" si="4"/>
        <v>2000</v>
      </c>
      <c r="G16" s="5">
        <f t="shared" si="4"/>
        <v>2000</v>
      </c>
      <c r="H16" s="5">
        <f t="shared" si="4"/>
        <v>2000</v>
      </c>
      <c r="I16" s="5">
        <f t="shared" si="4"/>
        <v>2000</v>
      </c>
      <c r="J16" s="5">
        <f t="shared" si="4"/>
        <v>2000</v>
      </c>
      <c r="K16" s="5">
        <f t="shared" si="4"/>
        <v>2000</v>
      </c>
      <c r="L16" s="5">
        <f t="shared" si="4"/>
        <v>2000</v>
      </c>
      <c r="M16" s="5">
        <f t="shared" si="4"/>
        <v>2000</v>
      </c>
      <c r="N16" s="5">
        <f t="shared" si="4"/>
        <v>2000</v>
      </c>
    </row>
    <row r="17" spans="2:14" ht="15.6" x14ac:dyDescent="0.3">
      <c r="B17" s="9" t="s">
        <v>20</v>
      </c>
      <c r="C17" s="5">
        <v>1000</v>
      </c>
      <c r="D17" s="5">
        <v>1000</v>
      </c>
      <c r="E17" s="5">
        <v>1000</v>
      </c>
      <c r="F17" s="5">
        <v>1000</v>
      </c>
      <c r="G17" s="5">
        <v>1000</v>
      </c>
      <c r="H17" s="5">
        <v>1000</v>
      </c>
      <c r="I17" s="5">
        <v>1000</v>
      </c>
      <c r="J17" s="5">
        <v>1000</v>
      </c>
      <c r="K17" s="5">
        <v>1000</v>
      </c>
      <c r="L17" s="5">
        <v>1000</v>
      </c>
      <c r="M17" s="5">
        <v>1000</v>
      </c>
      <c r="N17" s="5">
        <v>1000</v>
      </c>
    </row>
    <row r="18" spans="2:14" ht="15.6" x14ac:dyDescent="0.3">
      <c r="B18" s="9" t="s">
        <v>21</v>
      </c>
      <c r="C18" s="5">
        <v>500</v>
      </c>
      <c r="D18" s="5">
        <v>500</v>
      </c>
      <c r="E18" s="5">
        <v>500</v>
      </c>
      <c r="F18" s="5">
        <v>500</v>
      </c>
      <c r="G18" s="5">
        <v>500</v>
      </c>
      <c r="H18" s="5">
        <v>500</v>
      </c>
      <c r="I18" s="5">
        <v>500</v>
      </c>
      <c r="J18" s="5">
        <v>500</v>
      </c>
      <c r="K18" s="5">
        <v>500</v>
      </c>
      <c r="L18" s="5">
        <v>500</v>
      </c>
      <c r="M18" s="5">
        <v>500</v>
      </c>
      <c r="N18" s="5">
        <v>500</v>
      </c>
    </row>
    <row r="19" spans="2:14" ht="15.6" x14ac:dyDescent="0.3">
      <c r="B19" s="11" t="s">
        <v>22</v>
      </c>
      <c r="C19" s="4">
        <f t="shared" ref="C19:N19" si="5">SUM(C13:C18)</f>
        <v>25250</v>
      </c>
      <c r="D19" s="4">
        <f t="shared" si="5"/>
        <v>25250</v>
      </c>
      <c r="E19" s="4">
        <f t="shared" si="5"/>
        <v>25250</v>
      </c>
      <c r="F19" s="4">
        <f t="shared" si="5"/>
        <v>25250</v>
      </c>
      <c r="G19" s="4">
        <f t="shared" si="5"/>
        <v>25250</v>
      </c>
      <c r="H19" s="4">
        <f t="shared" si="5"/>
        <v>25250</v>
      </c>
      <c r="I19" s="4">
        <f t="shared" si="5"/>
        <v>25250</v>
      </c>
      <c r="J19" s="4">
        <f t="shared" si="5"/>
        <v>25250</v>
      </c>
      <c r="K19" s="4">
        <f t="shared" si="5"/>
        <v>25250</v>
      </c>
      <c r="L19" s="4">
        <f t="shared" si="5"/>
        <v>25250</v>
      </c>
      <c r="M19" s="4">
        <f t="shared" si="5"/>
        <v>25250</v>
      </c>
      <c r="N19" s="10">
        <f t="shared" si="5"/>
        <v>25250</v>
      </c>
    </row>
    <row r="20" spans="2:14" x14ac:dyDescent="0.3">
      <c r="B20" s="8"/>
      <c r="N20" s="7"/>
    </row>
    <row r="21" spans="2:14" ht="15.6" x14ac:dyDescent="0.3">
      <c r="B21" s="25" t="s">
        <v>23</v>
      </c>
      <c r="C21" s="26">
        <f t="shared" ref="C21:N21" ca="1" si="6">C10-C19</f>
        <v>5638</v>
      </c>
      <c r="D21" s="26">
        <f t="shared" ca="1" si="6"/>
        <v>6235</v>
      </c>
      <c r="E21" s="26">
        <f t="shared" ca="1" si="6"/>
        <v>6236</v>
      </c>
      <c r="F21" s="26">
        <f t="shared" ca="1" si="6"/>
        <v>6415</v>
      </c>
      <c r="G21" s="26">
        <f t="shared" ca="1" si="6"/>
        <v>6353</v>
      </c>
      <c r="H21" s="26">
        <f t="shared" ca="1" si="6"/>
        <v>6407</v>
      </c>
      <c r="I21" s="26">
        <f t="shared" ca="1" si="6"/>
        <v>6747</v>
      </c>
      <c r="J21" s="26">
        <f t="shared" ca="1" si="6"/>
        <v>5735</v>
      </c>
      <c r="K21" s="26">
        <f t="shared" ca="1" si="6"/>
        <v>6441</v>
      </c>
      <c r="L21" s="26">
        <f t="shared" ca="1" si="6"/>
        <v>5929</v>
      </c>
      <c r="M21" s="26">
        <f t="shared" ca="1" si="6"/>
        <v>5539</v>
      </c>
      <c r="N21" s="26">
        <f t="shared" ca="1" si="6"/>
        <v>6037</v>
      </c>
    </row>
    <row r="22" spans="2:14" ht="15.6" x14ac:dyDescent="0.3">
      <c r="B22" s="27" t="s">
        <v>37</v>
      </c>
      <c r="C22" s="28">
        <f ca="1">C21</f>
        <v>5638</v>
      </c>
      <c r="D22" s="28">
        <f t="shared" ref="D22:N22" ca="1" si="7">D21+C22</f>
        <v>11873</v>
      </c>
      <c r="E22" s="28">
        <f t="shared" ca="1" si="7"/>
        <v>18109</v>
      </c>
      <c r="F22" s="28">
        <f t="shared" ca="1" si="7"/>
        <v>24524</v>
      </c>
      <c r="G22" s="28">
        <f t="shared" ca="1" si="7"/>
        <v>30877</v>
      </c>
      <c r="H22" s="28">
        <f t="shared" ca="1" si="7"/>
        <v>37284</v>
      </c>
      <c r="I22" s="28">
        <f t="shared" ca="1" si="7"/>
        <v>44031</v>
      </c>
      <c r="J22" s="28">
        <f t="shared" ca="1" si="7"/>
        <v>49766</v>
      </c>
      <c r="K22" s="28">
        <f t="shared" ca="1" si="7"/>
        <v>56207</v>
      </c>
      <c r="L22" s="28">
        <f t="shared" ca="1" si="7"/>
        <v>62136</v>
      </c>
      <c r="M22" s="28">
        <f t="shared" ca="1" si="7"/>
        <v>67675</v>
      </c>
      <c r="N22" s="28">
        <f t="shared" ca="1" si="7"/>
        <v>73712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topLeftCell="A7" workbookViewId="0"/>
  </sheetViews>
  <sheetFormatPr defaultColWidth="11.44140625" defaultRowHeight="14.4" x14ac:dyDescent="0.3"/>
  <cols>
    <col min="5" max="5" width="12.88671875" customWidth="1"/>
  </cols>
  <sheetData>
    <row r="2" spans="2:14" ht="21" x14ac:dyDescent="0.4">
      <c r="B2" s="1" t="s">
        <v>38</v>
      </c>
      <c r="C2" s="1"/>
      <c r="D2" s="1"/>
      <c r="E2" s="1"/>
      <c r="F2" s="1"/>
      <c r="G2" s="1"/>
      <c r="H2" s="2"/>
      <c r="I2" s="3"/>
      <c r="J2" s="3"/>
      <c r="K2" s="3"/>
      <c r="L2" s="3"/>
      <c r="M2" s="3"/>
      <c r="N2" s="3"/>
    </row>
    <row r="4" spans="2:14" ht="15.6" x14ac:dyDescent="0.3">
      <c r="B4" s="19" t="s">
        <v>39</v>
      </c>
      <c r="C4" s="20"/>
      <c r="D4" s="20"/>
      <c r="E4" s="20"/>
      <c r="F4" s="20"/>
      <c r="G4" s="18"/>
      <c r="H4" s="18"/>
      <c r="I4" s="3"/>
    </row>
    <row r="5" spans="2:14" ht="15.6" x14ac:dyDescent="0.3">
      <c r="B5" s="24" t="s">
        <v>40</v>
      </c>
      <c r="C5" s="24" t="s">
        <v>41</v>
      </c>
      <c r="D5" s="24" t="s">
        <v>42</v>
      </c>
      <c r="E5" s="24" t="s">
        <v>43</v>
      </c>
      <c r="F5" s="17" t="s">
        <v>44</v>
      </c>
      <c r="G5" s="3"/>
      <c r="H5" s="29" t="s">
        <v>45</v>
      </c>
      <c r="I5" s="3"/>
    </row>
    <row r="6" spans="2:14" ht="15.6" x14ac:dyDescent="0.3">
      <c r="B6" s="33">
        <v>44562</v>
      </c>
      <c r="C6" t="str">
        <f t="shared" ref="C6:C37" si="0">TEXT(B6,"MMMM")</f>
        <v>January</v>
      </c>
      <c r="D6" t="s">
        <v>15</v>
      </c>
      <c r="E6" t="s">
        <v>46</v>
      </c>
      <c r="F6" s="5">
        <v>1120</v>
      </c>
      <c r="G6" s="3"/>
      <c r="H6" s="30" t="s">
        <v>10</v>
      </c>
      <c r="I6" s="3"/>
    </row>
    <row r="7" spans="2:14" ht="15.6" x14ac:dyDescent="0.3">
      <c r="B7" s="33">
        <v>44562</v>
      </c>
      <c r="C7" t="str">
        <f t="shared" si="0"/>
        <v>January</v>
      </c>
      <c r="D7" t="s">
        <v>16</v>
      </c>
      <c r="E7" t="s">
        <v>47</v>
      </c>
      <c r="F7" s="5">
        <v>140</v>
      </c>
      <c r="G7" s="3"/>
      <c r="H7" s="30" t="s">
        <v>11</v>
      </c>
      <c r="I7" s="3"/>
    </row>
    <row r="8" spans="2:14" ht="15.6" x14ac:dyDescent="0.3">
      <c r="B8" s="33">
        <v>44562</v>
      </c>
      <c r="C8" t="str">
        <f t="shared" si="0"/>
        <v>January</v>
      </c>
      <c r="D8" t="s">
        <v>17</v>
      </c>
      <c r="E8" t="s">
        <v>48</v>
      </c>
      <c r="F8" s="5">
        <v>55</v>
      </c>
      <c r="G8" s="3"/>
      <c r="H8" s="30" t="s">
        <v>12</v>
      </c>
      <c r="I8" s="3"/>
    </row>
    <row r="9" spans="2:14" ht="15.6" x14ac:dyDescent="0.3">
      <c r="B9" s="33">
        <v>44569</v>
      </c>
      <c r="C9" t="str">
        <f t="shared" si="0"/>
        <v>January</v>
      </c>
      <c r="D9" t="s">
        <v>19</v>
      </c>
      <c r="E9" t="s">
        <v>49</v>
      </c>
      <c r="F9" s="5">
        <v>449</v>
      </c>
      <c r="G9" s="3"/>
      <c r="H9" s="30" t="s">
        <v>15</v>
      </c>
      <c r="I9" s="3"/>
    </row>
    <row r="10" spans="2:14" ht="15.6" x14ac:dyDescent="0.3">
      <c r="B10" s="33">
        <v>44572</v>
      </c>
      <c r="C10" t="str">
        <f t="shared" si="0"/>
        <v>January</v>
      </c>
      <c r="D10" t="s">
        <v>20</v>
      </c>
      <c r="E10" t="s">
        <v>50</v>
      </c>
      <c r="F10" s="5">
        <v>245</v>
      </c>
      <c r="G10" s="3"/>
      <c r="H10" s="30" t="s">
        <v>16</v>
      </c>
      <c r="I10" s="3"/>
    </row>
    <row r="11" spans="2:14" ht="15.6" x14ac:dyDescent="0.3">
      <c r="B11" s="33">
        <v>44573</v>
      </c>
      <c r="C11" t="str">
        <f t="shared" si="0"/>
        <v>January</v>
      </c>
      <c r="D11" t="s">
        <v>20</v>
      </c>
      <c r="E11" t="s">
        <v>51</v>
      </c>
      <c r="F11" s="5">
        <v>168</v>
      </c>
      <c r="G11" s="3"/>
      <c r="H11" s="30" t="s">
        <v>17</v>
      </c>
      <c r="I11" s="3"/>
    </row>
    <row r="12" spans="2:14" ht="15.6" x14ac:dyDescent="0.3">
      <c r="B12" s="33">
        <v>44573</v>
      </c>
      <c r="C12" t="str">
        <f t="shared" si="0"/>
        <v>January</v>
      </c>
      <c r="D12" t="s">
        <v>20</v>
      </c>
      <c r="E12" t="s">
        <v>52</v>
      </c>
      <c r="F12" s="5">
        <v>149</v>
      </c>
      <c r="G12" s="3"/>
      <c r="H12" s="30" t="s">
        <v>19</v>
      </c>
      <c r="I12" s="3"/>
    </row>
    <row r="13" spans="2:14" ht="15.6" x14ac:dyDescent="0.3">
      <c r="B13" s="33">
        <v>44575</v>
      </c>
      <c r="C13" t="str">
        <f t="shared" si="0"/>
        <v>January</v>
      </c>
      <c r="D13" t="s">
        <v>21</v>
      </c>
      <c r="E13" t="s">
        <v>53</v>
      </c>
      <c r="F13" s="5">
        <v>249</v>
      </c>
      <c r="G13" s="3"/>
      <c r="H13" s="30" t="s">
        <v>20</v>
      </c>
      <c r="I13" s="3"/>
    </row>
    <row r="14" spans="2:14" ht="15.6" x14ac:dyDescent="0.3">
      <c r="B14" s="33">
        <v>44592</v>
      </c>
      <c r="C14" t="str">
        <f t="shared" si="0"/>
        <v>January</v>
      </c>
      <c r="D14" t="s">
        <v>11</v>
      </c>
      <c r="E14" t="s">
        <v>54</v>
      </c>
      <c r="F14" s="5">
        <v>458</v>
      </c>
      <c r="G14" s="3"/>
      <c r="H14" s="31" t="s">
        <v>21</v>
      </c>
      <c r="I14" s="3"/>
    </row>
    <row r="15" spans="2:14" ht="15.6" x14ac:dyDescent="0.3">
      <c r="B15" s="33">
        <v>44592</v>
      </c>
      <c r="C15" t="str">
        <f t="shared" si="0"/>
        <v>January</v>
      </c>
      <c r="D15" t="s">
        <v>10</v>
      </c>
      <c r="E15" t="s">
        <v>55</v>
      </c>
      <c r="F15" s="5">
        <v>3000</v>
      </c>
      <c r="G15" s="3"/>
      <c r="H15" s="14"/>
      <c r="I15" s="3"/>
    </row>
    <row r="16" spans="2:14" ht="15.6" x14ac:dyDescent="0.3">
      <c r="B16" s="33">
        <v>44592</v>
      </c>
      <c r="C16" t="str">
        <f t="shared" si="0"/>
        <v>January</v>
      </c>
      <c r="D16" t="s">
        <v>12</v>
      </c>
      <c r="E16" t="s">
        <v>56</v>
      </c>
      <c r="F16" s="5">
        <v>184</v>
      </c>
      <c r="G16" s="3"/>
      <c r="H16" s="14"/>
      <c r="I16" s="3"/>
    </row>
    <row r="17" spans="2:9" ht="15.6" x14ac:dyDescent="0.3">
      <c r="B17" s="33">
        <v>44593</v>
      </c>
      <c r="C17" t="str">
        <f t="shared" si="0"/>
        <v>February</v>
      </c>
      <c r="D17" t="s">
        <v>15</v>
      </c>
      <c r="E17" t="s">
        <v>46</v>
      </c>
      <c r="F17" s="5">
        <v>1120</v>
      </c>
      <c r="G17" s="3"/>
      <c r="H17" s="14"/>
      <c r="I17" s="3"/>
    </row>
    <row r="18" spans="2:9" ht="15.6" x14ac:dyDescent="0.3">
      <c r="B18" s="33">
        <v>44593</v>
      </c>
      <c r="C18" t="str">
        <f t="shared" si="0"/>
        <v>February</v>
      </c>
      <c r="D18" t="s">
        <v>16</v>
      </c>
      <c r="E18" t="s">
        <v>57</v>
      </c>
      <c r="F18" s="5">
        <v>105</v>
      </c>
      <c r="G18" s="3"/>
      <c r="H18" s="14"/>
      <c r="I18" s="3"/>
    </row>
    <row r="19" spans="2:9" ht="15.6" x14ac:dyDescent="0.3">
      <c r="B19" s="33">
        <v>44593</v>
      </c>
      <c r="C19" t="str">
        <f t="shared" si="0"/>
        <v>February</v>
      </c>
      <c r="D19" t="s">
        <v>17</v>
      </c>
      <c r="E19" t="s">
        <v>48</v>
      </c>
      <c r="F19" s="5">
        <v>55</v>
      </c>
      <c r="G19" s="3"/>
      <c r="H19" s="14"/>
      <c r="I19" s="3"/>
    </row>
    <row r="20" spans="2:9" ht="15.6" x14ac:dyDescent="0.3">
      <c r="B20" s="33">
        <v>44600</v>
      </c>
      <c r="C20" t="str">
        <f t="shared" si="0"/>
        <v>February</v>
      </c>
      <c r="D20" t="s">
        <v>19</v>
      </c>
      <c r="E20" t="s">
        <v>49</v>
      </c>
      <c r="F20" s="5">
        <v>305</v>
      </c>
      <c r="G20" s="3"/>
      <c r="H20" s="14"/>
      <c r="I20" s="3"/>
    </row>
    <row r="21" spans="2:9" ht="15.6" x14ac:dyDescent="0.3">
      <c r="B21" s="33">
        <v>44603</v>
      </c>
      <c r="C21" t="str">
        <f t="shared" si="0"/>
        <v>February</v>
      </c>
      <c r="D21" t="s">
        <v>20</v>
      </c>
      <c r="E21" t="s">
        <v>58</v>
      </c>
      <c r="F21" s="5">
        <v>28</v>
      </c>
      <c r="G21" s="3"/>
      <c r="H21" s="14"/>
      <c r="I21" s="3"/>
    </row>
    <row r="22" spans="2:9" ht="15.6" x14ac:dyDescent="0.3">
      <c r="B22" s="33">
        <v>44604</v>
      </c>
      <c r="C22" t="str">
        <f t="shared" si="0"/>
        <v>February</v>
      </c>
      <c r="D22" t="s">
        <v>20</v>
      </c>
      <c r="E22" t="s">
        <v>59</v>
      </c>
      <c r="F22" s="5">
        <v>99</v>
      </c>
      <c r="G22" s="3"/>
      <c r="H22" s="14"/>
      <c r="I22" s="3"/>
    </row>
    <row r="23" spans="2:9" ht="15.6" x14ac:dyDescent="0.3">
      <c r="B23" s="33">
        <v>44604</v>
      </c>
      <c r="C23" t="str">
        <f t="shared" si="0"/>
        <v>February</v>
      </c>
      <c r="D23" t="s">
        <v>20</v>
      </c>
      <c r="E23" t="s">
        <v>60</v>
      </c>
      <c r="F23" s="5">
        <v>67</v>
      </c>
      <c r="G23" s="3"/>
      <c r="H23" s="14"/>
      <c r="I23" s="3"/>
    </row>
    <row r="24" spans="2:9" ht="15.6" x14ac:dyDescent="0.3">
      <c r="B24" s="33">
        <v>44606</v>
      </c>
      <c r="C24" t="str">
        <f t="shared" si="0"/>
        <v>February</v>
      </c>
      <c r="D24" t="s">
        <v>21</v>
      </c>
      <c r="E24" t="s">
        <v>61</v>
      </c>
      <c r="F24" s="5">
        <v>18</v>
      </c>
      <c r="G24" s="3"/>
      <c r="H24" s="14"/>
      <c r="I24" s="3"/>
    </row>
    <row r="25" spans="2:9" ht="15.6" x14ac:dyDescent="0.3">
      <c r="B25" s="33">
        <v>44620</v>
      </c>
      <c r="C25" t="str">
        <f t="shared" si="0"/>
        <v>February</v>
      </c>
      <c r="D25" t="s">
        <v>11</v>
      </c>
      <c r="E25" t="s">
        <v>54</v>
      </c>
      <c r="F25" s="5">
        <v>305</v>
      </c>
      <c r="G25" s="3"/>
      <c r="H25" s="14"/>
      <c r="I25" s="3"/>
    </row>
    <row r="26" spans="2:9" ht="15.6" x14ac:dyDescent="0.3">
      <c r="B26" s="33">
        <v>44620</v>
      </c>
      <c r="C26" t="str">
        <f t="shared" si="0"/>
        <v>February</v>
      </c>
      <c r="D26" t="s">
        <v>10</v>
      </c>
      <c r="E26" t="s">
        <v>55</v>
      </c>
      <c r="F26" s="5">
        <v>3000</v>
      </c>
      <c r="G26" s="3"/>
      <c r="H26" s="14"/>
      <c r="I26" s="3"/>
    </row>
    <row r="27" spans="2:9" ht="15.6" x14ac:dyDescent="0.3">
      <c r="B27" s="33">
        <v>44620</v>
      </c>
      <c r="C27" t="str">
        <f t="shared" si="0"/>
        <v>February</v>
      </c>
      <c r="D27" t="s">
        <v>12</v>
      </c>
      <c r="E27" t="s">
        <v>56</v>
      </c>
      <c r="F27" s="5">
        <v>228</v>
      </c>
      <c r="G27" s="3"/>
      <c r="H27" s="14"/>
      <c r="I27" s="3"/>
    </row>
    <row r="28" spans="2:9" ht="15.6" x14ac:dyDescent="0.3">
      <c r="B28" s="33">
        <v>44621</v>
      </c>
      <c r="C28" t="str">
        <f t="shared" si="0"/>
        <v>March</v>
      </c>
      <c r="D28" t="s">
        <v>15</v>
      </c>
      <c r="E28" t="s">
        <v>46</v>
      </c>
      <c r="F28" s="5">
        <v>1120</v>
      </c>
      <c r="G28" s="3"/>
      <c r="H28" s="14"/>
      <c r="I28" s="3"/>
    </row>
    <row r="29" spans="2:9" ht="15.6" x14ac:dyDescent="0.3">
      <c r="B29" s="33">
        <v>44621</v>
      </c>
      <c r="C29" t="str">
        <f t="shared" si="0"/>
        <v>March</v>
      </c>
      <c r="D29" t="s">
        <v>16</v>
      </c>
      <c r="E29" t="s">
        <v>57</v>
      </c>
      <c r="F29" s="5">
        <v>110</v>
      </c>
      <c r="G29" s="3"/>
      <c r="H29" s="14"/>
      <c r="I29" s="3"/>
    </row>
    <row r="30" spans="2:9" ht="15.6" x14ac:dyDescent="0.3">
      <c r="B30" s="33">
        <v>44621</v>
      </c>
      <c r="C30" t="str">
        <f t="shared" si="0"/>
        <v>March</v>
      </c>
      <c r="D30" t="s">
        <v>17</v>
      </c>
      <c r="E30" t="s">
        <v>48</v>
      </c>
      <c r="F30" s="5">
        <v>55</v>
      </c>
      <c r="G30" s="3"/>
      <c r="H30" s="14"/>
      <c r="I30" s="3"/>
    </row>
    <row r="31" spans="2:9" ht="15.6" x14ac:dyDescent="0.3">
      <c r="B31" s="33">
        <v>44628</v>
      </c>
      <c r="C31" t="str">
        <f t="shared" si="0"/>
        <v>March</v>
      </c>
      <c r="D31" t="s">
        <v>19</v>
      </c>
      <c r="E31" t="s">
        <v>49</v>
      </c>
      <c r="F31" s="5">
        <v>208</v>
      </c>
      <c r="G31" s="3"/>
      <c r="H31" s="14"/>
      <c r="I31" s="3"/>
    </row>
    <row r="32" spans="2:9" ht="15.6" x14ac:dyDescent="0.3">
      <c r="B32" s="33">
        <v>44631</v>
      </c>
      <c r="C32" t="str">
        <f t="shared" si="0"/>
        <v>March</v>
      </c>
      <c r="D32" t="s">
        <v>20</v>
      </c>
      <c r="E32" t="s">
        <v>62</v>
      </c>
      <c r="F32" s="5">
        <v>188</v>
      </c>
      <c r="G32" s="3"/>
      <c r="H32" s="14"/>
      <c r="I32" s="3"/>
    </row>
    <row r="33" spans="2:9" ht="15.6" x14ac:dyDescent="0.3">
      <c r="B33" s="33">
        <v>44632</v>
      </c>
      <c r="C33" t="str">
        <f t="shared" si="0"/>
        <v>March</v>
      </c>
      <c r="D33" t="s">
        <v>20</v>
      </c>
      <c r="E33" t="s">
        <v>63</v>
      </c>
      <c r="F33" s="5">
        <v>168</v>
      </c>
      <c r="G33" s="3"/>
      <c r="H33" s="14"/>
      <c r="I33" s="3"/>
    </row>
    <row r="34" spans="2:9" ht="15.6" x14ac:dyDescent="0.3">
      <c r="B34" s="33">
        <v>44632</v>
      </c>
      <c r="C34" t="str">
        <f t="shared" si="0"/>
        <v>March</v>
      </c>
      <c r="D34" t="s">
        <v>20</v>
      </c>
      <c r="E34" t="s">
        <v>64</v>
      </c>
      <c r="F34" s="5">
        <v>49</v>
      </c>
      <c r="G34" s="3"/>
      <c r="H34" s="14"/>
      <c r="I34" s="3"/>
    </row>
    <row r="35" spans="2:9" ht="15.6" x14ac:dyDescent="0.3">
      <c r="B35" s="33">
        <v>44634</v>
      </c>
      <c r="C35" t="str">
        <f t="shared" si="0"/>
        <v>March</v>
      </c>
      <c r="D35" t="s">
        <v>21</v>
      </c>
      <c r="E35" t="s">
        <v>53</v>
      </c>
      <c r="F35" s="5">
        <v>199</v>
      </c>
      <c r="G35" s="3"/>
      <c r="H35" s="14"/>
      <c r="I35" s="3"/>
    </row>
    <row r="36" spans="2:9" ht="15.6" x14ac:dyDescent="0.3">
      <c r="B36" s="33">
        <v>44648</v>
      </c>
      <c r="C36" t="str">
        <f t="shared" si="0"/>
        <v>March</v>
      </c>
      <c r="D36" t="s">
        <v>11</v>
      </c>
      <c r="E36" t="s">
        <v>54</v>
      </c>
      <c r="F36" s="5">
        <v>598</v>
      </c>
      <c r="G36" s="3"/>
      <c r="H36" s="14"/>
      <c r="I36" s="3"/>
    </row>
    <row r="37" spans="2:9" ht="15.6" x14ac:dyDescent="0.3">
      <c r="B37" s="33">
        <v>44648</v>
      </c>
      <c r="C37" t="str">
        <f t="shared" si="0"/>
        <v>March</v>
      </c>
      <c r="D37" t="s">
        <v>10</v>
      </c>
      <c r="E37" t="s">
        <v>55</v>
      </c>
      <c r="F37" s="5">
        <v>3000</v>
      </c>
      <c r="G37" s="3"/>
      <c r="H37" s="14"/>
      <c r="I37" s="3"/>
    </row>
    <row r="38" spans="2:9" ht="15.6" x14ac:dyDescent="0.3">
      <c r="B38" s="33">
        <v>44648</v>
      </c>
      <c r="C38" t="str">
        <f t="shared" ref="C38:C61" si="1">TEXT(B38,"MMMM")</f>
        <v>March</v>
      </c>
      <c r="D38" t="s">
        <v>12</v>
      </c>
      <c r="E38" t="s">
        <v>56</v>
      </c>
      <c r="F38" s="5">
        <v>59</v>
      </c>
      <c r="G38" s="3"/>
      <c r="H38" s="14"/>
      <c r="I38" s="3"/>
    </row>
    <row r="39" spans="2:9" ht="15.6" x14ac:dyDescent="0.3">
      <c r="B39" s="33">
        <v>44652</v>
      </c>
      <c r="C39" t="str">
        <f t="shared" si="1"/>
        <v>April</v>
      </c>
      <c r="D39" t="s">
        <v>15</v>
      </c>
      <c r="E39" t="s">
        <v>46</v>
      </c>
      <c r="F39" s="5">
        <v>1120</v>
      </c>
      <c r="G39" s="3"/>
      <c r="H39" s="14"/>
      <c r="I39" s="3"/>
    </row>
    <row r="40" spans="2:9" ht="15.6" x14ac:dyDescent="0.3">
      <c r="B40" s="33">
        <v>44652</v>
      </c>
      <c r="C40" t="str">
        <f t="shared" si="1"/>
        <v>April</v>
      </c>
      <c r="D40" t="s">
        <v>16</v>
      </c>
      <c r="E40" t="s">
        <v>47</v>
      </c>
      <c r="F40" s="5">
        <v>140</v>
      </c>
      <c r="G40" s="3"/>
      <c r="H40" s="14"/>
      <c r="I40" s="3"/>
    </row>
    <row r="41" spans="2:9" ht="15.6" x14ac:dyDescent="0.3">
      <c r="B41" s="33">
        <v>44652</v>
      </c>
      <c r="C41" t="str">
        <f t="shared" si="1"/>
        <v>April</v>
      </c>
      <c r="D41" t="s">
        <v>17</v>
      </c>
      <c r="E41" t="s">
        <v>48</v>
      </c>
      <c r="F41" s="5">
        <v>55</v>
      </c>
      <c r="G41" s="3"/>
      <c r="H41" s="14"/>
      <c r="I41" s="3"/>
    </row>
    <row r="42" spans="2:9" ht="15.6" x14ac:dyDescent="0.3">
      <c r="B42" s="33">
        <v>44659</v>
      </c>
      <c r="C42" t="str">
        <f t="shared" si="1"/>
        <v>April</v>
      </c>
      <c r="D42" t="s">
        <v>19</v>
      </c>
      <c r="E42" t="s">
        <v>49</v>
      </c>
      <c r="F42" s="5">
        <v>449</v>
      </c>
      <c r="G42" s="3"/>
      <c r="H42" s="14"/>
      <c r="I42" s="3"/>
    </row>
    <row r="43" spans="2:9" ht="15.6" x14ac:dyDescent="0.3">
      <c r="B43" s="33">
        <v>44662</v>
      </c>
      <c r="C43" t="str">
        <f t="shared" si="1"/>
        <v>April</v>
      </c>
      <c r="D43" t="s">
        <v>20</v>
      </c>
      <c r="E43" t="s">
        <v>65</v>
      </c>
      <c r="F43" s="5">
        <v>245</v>
      </c>
      <c r="G43" s="3"/>
      <c r="H43" s="14"/>
      <c r="I43" s="3"/>
    </row>
    <row r="44" spans="2:9" ht="15.6" x14ac:dyDescent="0.3">
      <c r="B44" s="33">
        <v>44663</v>
      </c>
      <c r="C44" t="str">
        <f t="shared" si="1"/>
        <v>April</v>
      </c>
      <c r="D44" t="s">
        <v>20</v>
      </c>
      <c r="E44" t="s">
        <v>51</v>
      </c>
      <c r="F44" s="5">
        <v>168</v>
      </c>
      <c r="G44" s="3"/>
      <c r="H44" s="14"/>
      <c r="I44" s="3"/>
    </row>
    <row r="45" spans="2:9" ht="15.6" x14ac:dyDescent="0.3">
      <c r="B45" s="33">
        <v>44663</v>
      </c>
      <c r="C45" t="str">
        <f t="shared" si="1"/>
        <v>April</v>
      </c>
      <c r="D45" t="s">
        <v>20</v>
      </c>
      <c r="E45" t="s">
        <v>66</v>
      </c>
      <c r="F45" s="5">
        <v>49</v>
      </c>
      <c r="G45" s="3"/>
      <c r="H45" s="14"/>
      <c r="I45" s="3"/>
    </row>
    <row r="46" spans="2:9" ht="15.6" x14ac:dyDescent="0.3">
      <c r="B46" s="33">
        <v>44665</v>
      </c>
      <c r="C46" t="str">
        <f t="shared" si="1"/>
        <v>April</v>
      </c>
      <c r="D46" t="s">
        <v>21</v>
      </c>
      <c r="E46" t="s">
        <v>53</v>
      </c>
      <c r="F46" s="5">
        <v>249</v>
      </c>
      <c r="G46" s="3"/>
      <c r="H46" s="14"/>
      <c r="I46" s="3"/>
    </row>
    <row r="47" spans="2:9" ht="15.6" x14ac:dyDescent="0.3">
      <c r="B47" s="33">
        <v>44679</v>
      </c>
      <c r="C47" t="str">
        <f t="shared" si="1"/>
        <v>April</v>
      </c>
      <c r="D47" t="s">
        <v>11</v>
      </c>
      <c r="E47" t="s">
        <v>54</v>
      </c>
      <c r="F47" s="5">
        <v>669</v>
      </c>
      <c r="G47" s="3"/>
      <c r="H47" s="14"/>
      <c r="I47" s="3"/>
    </row>
    <row r="48" spans="2:9" ht="15.6" x14ac:dyDescent="0.3">
      <c r="B48" s="33">
        <v>44679</v>
      </c>
      <c r="C48" t="str">
        <f t="shared" si="1"/>
        <v>April</v>
      </c>
      <c r="D48" t="s">
        <v>10</v>
      </c>
      <c r="E48" t="s">
        <v>55</v>
      </c>
      <c r="F48" s="5">
        <v>3000</v>
      </c>
      <c r="G48" s="3"/>
      <c r="H48" s="14"/>
      <c r="I48" s="3"/>
    </row>
    <row r="49" spans="2:9" ht="15.6" x14ac:dyDescent="0.3">
      <c r="B49" s="33">
        <v>44679</v>
      </c>
      <c r="C49" t="str">
        <f t="shared" si="1"/>
        <v>April</v>
      </c>
      <c r="D49" t="s">
        <v>12</v>
      </c>
      <c r="E49" t="s">
        <v>56</v>
      </c>
      <c r="F49" s="5">
        <v>258</v>
      </c>
      <c r="G49" s="3"/>
      <c r="H49" s="14"/>
      <c r="I49" s="3"/>
    </row>
    <row r="50" spans="2:9" ht="15.6" x14ac:dyDescent="0.3">
      <c r="B50" s="33">
        <v>44682</v>
      </c>
      <c r="C50" t="str">
        <f t="shared" si="1"/>
        <v>May</v>
      </c>
      <c r="D50" t="s">
        <v>15</v>
      </c>
      <c r="E50" t="s">
        <v>46</v>
      </c>
      <c r="F50" s="5">
        <v>1120</v>
      </c>
      <c r="G50" s="3"/>
      <c r="H50" s="14"/>
      <c r="I50" s="3"/>
    </row>
    <row r="51" spans="2:9" ht="15.6" x14ac:dyDescent="0.3">
      <c r="B51" s="33">
        <v>44682</v>
      </c>
      <c r="C51" t="str">
        <f t="shared" si="1"/>
        <v>May</v>
      </c>
      <c r="D51" t="s">
        <v>16</v>
      </c>
      <c r="E51" t="s">
        <v>47</v>
      </c>
      <c r="F51" s="5">
        <v>155</v>
      </c>
      <c r="G51" s="3"/>
      <c r="H51" s="14"/>
      <c r="I51" s="3"/>
    </row>
    <row r="52" spans="2:9" ht="15.6" x14ac:dyDescent="0.3">
      <c r="B52" s="33">
        <v>44682</v>
      </c>
      <c r="C52" t="str">
        <f t="shared" si="1"/>
        <v>May</v>
      </c>
      <c r="D52" t="s">
        <v>17</v>
      </c>
      <c r="E52" t="s">
        <v>48</v>
      </c>
      <c r="F52" s="5">
        <v>55</v>
      </c>
      <c r="G52" s="3"/>
      <c r="H52" s="14"/>
      <c r="I52" s="3"/>
    </row>
    <row r="53" spans="2:9" ht="15.6" x14ac:dyDescent="0.3">
      <c r="B53" s="33">
        <v>44689</v>
      </c>
      <c r="C53" t="str">
        <f t="shared" si="1"/>
        <v>May</v>
      </c>
      <c r="D53" t="s">
        <v>19</v>
      </c>
      <c r="E53" t="s">
        <v>49</v>
      </c>
      <c r="F53" s="5">
        <v>449</v>
      </c>
      <c r="G53" s="3"/>
      <c r="H53" s="14"/>
      <c r="I53" s="3"/>
    </row>
    <row r="54" spans="2:9" ht="15.6" x14ac:dyDescent="0.3">
      <c r="B54" s="33">
        <v>44692</v>
      </c>
      <c r="C54" t="str">
        <f t="shared" si="1"/>
        <v>May</v>
      </c>
      <c r="D54" t="s">
        <v>20</v>
      </c>
      <c r="E54" t="s">
        <v>50</v>
      </c>
      <c r="F54" s="5">
        <v>245</v>
      </c>
      <c r="G54" s="3"/>
      <c r="H54" s="14"/>
      <c r="I54" s="3"/>
    </row>
    <row r="55" spans="2:9" ht="15.6" x14ac:dyDescent="0.3">
      <c r="B55" s="33">
        <v>44693</v>
      </c>
      <c r="C55" t="str">
        <f t="shared" si="1"/>
        <v>May</v>
      </c>
      <c r="D55" t="s">
        <v>20</v>
      </c>
      <c r="E55" t="s">
        <v>51</v>
      </c>
      <c r="F55" s="5">
        <v>168</v>
      </c>
      <c r="G55" s="3"/>
      <c r="H55" s="14"/>
      <c r="I55" s="3"/>
    </row>
    <row r="56" spans="2:9" ht="15.6" x14ac:dyDescent="0.3">
      <c r="B56" s="33">
        <v>44693</v>
      </c>
      <c r="C56" t="str">
        <f t="shared" si="1"/>
        <v>May</v>
      </c>
      <c r="D56" t="s">
        <v>20</v>
      </c>
      <c r="E56" t="s">
        <v>67</v>
      </c>
      <c r="F56" s="5">
        <v>233</v>
      </c>
      <c r="G56" s="3"/>
      <c r="H56" s="14"/>
      <c r="I56" s="3"/>
    </row>
    <row r="57" spans="2:9" ht="15.6" x14ac:dyDescent="0.3">
      <c r="B57" s="33">
        <v>44695</v>
      </c>
      <c r="C57" t="str">
        <f t="shared" si="1"/>
        <v>May</v>
      </c>
      <c r="D57" t="s">
        <v>21</v>
      </c>
      <c r="E57" t="s">
        <v>53</v>
      </c>
      <c r="F57" s="5">
        <v>249</v>
      </c>
      <c r="G57" s="3"/>
      <c r="H57" s="14"/>
      <c r="I57" s="3"/>
    </row>
    <row r="58" spans="2:9" ht="15.6" x14ac:dyDescent="0.3">
      <c r="B58" s="33">
        <v>44709</v>
      </c>
      <c r="C58" t="str">
        <f t="shared" si="1"/>
        <v>May</v>
      </c>
      <c r="D58" t="s">
        <v>11</v>
      </c>
      <c r="E58" t="s">
        <v>54</v>
      </c>
      <c r="F58" s="5">
        <v>708</v>
      </c>
      <c r="G58" s="3"/>
      <c r="H58" s="14"/>
      <c r="I58" s="3"/>
    </row>
    <row r="59" spans="2:9" ht="15.6" x14ac:dyDescent="0.3">
      <c r="B59" s="33">
        <v>44709</v>
      </c>
      <c r="C59" t="str">
        <f t="shared" si="1"/>
        <v>May</v>
      </c>
      <c r="D59" t="s">
        <v>10</v>
      </c>
      <c r="E59" t="s">
        <v>55</v>
      </c>
      <c r="F59" s="5">
        <v>3000</v>
      </c>
      <c r="G59" s="3"/>
      <c r="H59" s="14"/>
      <c r="I59" s="3"/>
    </row>
    <row r="60" spans="2:9" ht="15.6" x14ac:dyDescent="0.3">
      <c r="B60" s="33">
        <v>44709</v>
      </c>
      <c r="C60" t="str">
        <f t="shared" si="1"/>
        <v>May</v>
      </c>
      <c r="D60" t="s">
        <v>12</v>
      </c>
      <c r="E60" t="s">
        <v>56</v>
      </c>
      <c r="F60" s="5">
        <v>366</v>
      </c>
      <c r="G60" s="3"/>
      <c r="H60" s="14"/>
      <c r="I60" s="3"/>
    </row>
    <row r="61" spans="2:9" ht="15.6" x14ac:dyDescent="0.3">
      <c r="B61" s="33">
        <v>44710</v>
      </c>
      <c r="C61" t="str">
        <f t="shared" si="1"/>
        <v>May</v>
      </c>
      <c r="D61" t="s">
        <v>12</v>
      </c>
      <c r="E61" t="s">
        <v>68</v>
      </c>
      <c r="F61" s="5">
        <v>1000</v>
      </c>
      <c r="G61" s="15"/>
      <c r="H61" s="16"/>
      <c r="I61" s="3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1f0424-56de-4b5b-b966-adca252f3d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A00172A32FD4E9FAD297DD6BD0349" ma:contentTypeVersion="13" ma:contentTypeDescription="Create a new document." ma:contentTypeScope="" ma:versionID="593f1dab7c60db49ed34dde23102e7a6">
  <xsd:schema xmlns:xsd="http://www.w3.org/2001/XMLSchema" xmlns:xs="http://www.w3.org/2001/XMLSchema" xmlns:p="http://schemas.microsoft.com/office/2006/metadata/properties" xmlns:ns3="d11f0424-56de-4b5b-b966-adca252f3d87" xmlns:ns4="69e3cf1f-3794-4275-b6b3-99313be640de" targetNamespace="http://schemas.microsoft.com/office/2006/metadata/properties" ma:root="true" ma:fieldsID="88e4a6a2b8e6dae308f80c16cb1e80ce" ns3:_="" ns4:_="">
    <xsd:import namespace="d11f0424-56de-4b5b-b966-adca252f3d87"/>
    <xsd:import namespace="69e3cf1f-3794-4275-b6b3-99313be64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f0424-56de-4b5b-b966-adca252f3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3cf1f-3794-4275-b6b3-99313be640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CBF69-6986-456B-84DD-309EB6B168B7}">
  <ds:schemaRefs>
    <ds:schemaRef ds:uri="http://schemas.openxmlformats.org/package/2006/metadata/core-properties"/>
    <ds:schemaRef ds:uri="http://purl.org/dc/terms/"/>
    <ds:schemaRef ds:uri="d11f0424-56de-4b5b-b966-adca252f3d87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9e3cf1f-3794-4275-b6b3-99313be640d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7ADF3E-F9ED-4531-85FC-16B5CC519D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D8938-DE6B-49A0-AA9D-06B21B288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f0424-56de-4b5b-b966-adca252f3d87"/>
    <ds:schemaRef ds:uri="69e3cf1f-3794-4275-b6b3-99313be64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 Analysis Model</vt:lpstr>
      <vt:lpstr>Variance Budget</vt:lpstr>
      <vt:lpstr>Variance Actuals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23SJCCMFA027  Raymond Lalremmawia</cp:lastModifiedBy>
  <cp:revision/>
  <dcterms:created xsi:type="dcterms:W3CDTF">2022-11-15T11:25:17Z</dcterms:created>
  <dcterms:modified xsi:type="dcterms:W3CDTF">2024-11-07T18:03:28Z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0x010100E3FA00172A32FD4E9FAD297DD6BD0349</vt:lpwstr>
  </property>
</Properties>
</file>