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C6DED6-6309-45C4-8BA7-35361C5EC9FC}" xr6:coauthVersionLast="47" xr6:coauthVersionMax="47" xr10:uidLastSave="{00000000-0000-0000-0000-000000000000}"/>
  <bookViews>
    <workbookView xWindow="-108" yWindow="-108" windowWidth="23256" windowHeight="13176" activeTab="1" xr2:uid="{F81D1922-8D93-47F7-A498-AFF8D4BAC3B5}"/>
  </bookViews>
  <sheets>
    <sheet name="Variance Analysis Model" sheetId="4" r:id="rId1"/>
    <sheet name="Variance Budget" sheetId="6" r:id="rId2"/>
    <sheet name="Variance Actuals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6" l="1"/>
  <c r="E15" i="6"/>
  <c r="F15" i="6"/>
  <c r="G15" i="6"/>
  <c r="H15" i="6"/>
  <c r="I15" i="6"/>
  <c r="J15" i="6"/>
  <c r="K15" i="6"/>
  <c r="L15" i="6"/>
  <c r="M15" i="6"/>
  <c r="N15" i="6"/>
  <c r="C15" i="6"/>
  <c r="D16" i="6"/>
  <c r="E16" i="6"/>
  <c r="F16" i="6"/>
  <c r="G16" i="6"/>
  <c r="H16" i="6"/>
  <c r="I16" i="6"/>
  <c r="J16" i="6"/>
  <c r="K16" i="6"/>
  <c r="L16" i="6"/>
  <c r="M16" i="6"/>
  <c r="N16" i="6"/>
  <c r="C16" i="6"/>
  <c r="D9" i="6"/>
  <c r="E9" i="6"/>
  <c r="F9" i="6"/>
  <c r="G9" i="6"/>
  <c r="H9" i="6"/>
  <c r="I9" i="6"/>
  <c r="J9" i="6"/>
  <c r="K9" i="6"/>
  <c r="L9" i="6"/>
  <c r="M9" i="6"/>
  <c r="N9" i="6"/>
  <c r="C9" i="6"/>
  <c r="D8" i="6"/>
  <c r="E8" i="6"/>
  <c r="F8" i="6"/>
  <c r="G8" i="6"/>
  <c r="H8" i="6"/>
  <c r="I8" i="6"/>
  <c r="J8" i="6"/>
  <c r="K8" i="6"/>
  <c r="L8" i="6"/>
  <c r="M8" i="6"/>
  <c r="N8" i="6"/>
  <c r="C8" i="6"/>
  <c r="D19" i="4"/>
  <c r="C61" i="7" l="1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N19" i="6"/>
  <c r="M19" i="6"/>
  <c r="L19" i="6"/>
  <c r="K19" i="6"/>
  <c r="J19" i="6"/>
  <c r="I19" i="6"/>
  <c r="H19" i="6"/>
  <c r="G19" i="6"/>
  <c r="F19" i="6"/>
  <c r="E19" i="6"/>
  <c r="D19" i="6"/>
  <c r="C19" i="6"/>
  <c r="C10" i="6"/>
  <c r="D10" i="6" l="1"/>
  <c r="D21" i="6" s="1"/>
  <c r="C21" i="6"/>
  <c r="C22" i="6" s="1"/>
  <c r="E10" i="6"/>
  <c r="E21" i="6" s="1"/>
  <c r="D22" i="6" l="1"/>
  <c r="E22" i="6" s="1"/>
  <c r="F10" i="6"/>
  <c r="F21" i="6" s="1"/>
  <c r="F22" i="6" l="1"/>
  <c r="G10" i="6"/>
  <c r="G21" i="6" s="1"/>
  <c r="G22" i="6" l="1"/>
  <c r="H10" i="6"/>
  <c r="H21" i="6" s="1"/>
  <c r="H22" i="6" l="1"/>
  <c r="I10" i="6"/>
  <c r="I21" i="6" s="1"/>
  <c r="I22" i="6" l="1"/>
  <c r="J10" i="6"/>
  <c r="J21" i="6" s="1"/>
  <c r="J22" i="6" l="1"/>
  <c r="K10" i="6"/>
  <c r="K21" i="6" s="1"/>
  <c r="K22" i="6" l="1"/>
  <c r="L10" i="6"/>
  <c r="L21" i="6" s="1"/>
  <c r="L22" i="6" l="1"/>
  <c r="M10" i="6"/>
  <c r="M21" i="6" s="1"/>
  <c r="N10" i="6"/>
  <c r="N21" i="6" s="1"/>
  <c r="M22" i="6" l="1"/>
  <c r="N22" i="6" s="1"/>
  <c r="C19" i="4"/>
  <c r="C18" i="4"/>
  <c r="C17" i="4"/>
  <c r="C16" i="4"/>
  <c r="C14" i="4"/>
  <c r="C8" i="4"/>
  <c r="C9" i="4"/>
  <c r="F19" i="4" l="1"/>
  <c r="C15" i="4"/>
  <c r="C20" i="4" s="1"/>
  <c r="D8" i="4"/>
  <c r="F8" i="4" s="1"/>
  <c r="D9" i="4"/>
  <c r="F9" i="4" s="1"/>
  <c r="D10" i="4"/>
  <c r="D14" i="4"/>
  <c r="F14" i="4" s="1"/>
  <c r="D15" i="4"/>
  <c r="D16" i="4"/>
  <c r="G16" i="4" s="1"/>
  <c r="D17" i="4"/>
  <c r="F17" i="4" s="1"/>
  <c r="D18" i="4"/>
  <c r="G18" i="4" s="1"/>
  <c r="C10" i="4"/>
  <c r="C11" i="4" s="1"/>
  <c r="G19" i="4"/>
  <c r="G8" i="4" l="1"/>
  <c r="D11" i="4"/>
  <c r="G11" i="4" s="1"/>
  <c r="G9" i="4"/>
  <c r="G15" i="4"/>
  <c r="G14" i="4"/>
  <c r="F10" i="4"/>
  <c r="D20" i="4"/>
  <c r="F20" i="4" s="1"/>
  <c r="F16" i="4"/>
  <c r="G10" i="4"/>
  <c r="F18" i="4"/>
  <c r="G17" i="4"/>
  <c r="F15" i="4"/>
  <c r="F11" i="4"/>
  <c r="C22" i="4"/>
  <c r="G20" i="4" l="1"/>
  <c r="D22" i="4"/>
  <c r="G22" i="4" s="1"/>
  <c r="F22" i="4"/>
</calcChain>
</file>

<file path=xl/sharedStrings.xml><?xml version="1.0" encoding="utf-8"?>
<sst xmlns="http://schemas.openxmlformats.org/spreadsheetml/2006/main" count="183" uniqueCount="74">
  <si>
    <t>Budget vs. Actual Dashboard</t>
  </si>
  <si>
    <t>Current Month -&gt;</t>
  </si>
  <si>
    <t>April</t>
  </si>
  <si>
    <t>Figures in USD</t>
  </si>
  <si>
    <t>Budget</t>
  </si>
  <si>
    <t>Actual</t>
  </si>
  <si>
    <t>Var. Abs.</t>
  </si>
  <si>
    <t>Var. %</t>
  </si>
  <si>
    <t>Budget vs. Actual Income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</si>
  <si>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</si>
  <si>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</si>
  <si>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</si>
  <si>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</si>
  <si>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</si>
  <si>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</si>
  <si>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</si>
  <si>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</si>
  <si>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</si>
  <si>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Actual Expenses Breakdown</t>
  </si>
  <si>
    <t>Groceries</t>
  </si>
  <si>
    <t>Leisure</t>
  </si>
  <si>
    <t>Other</t>
  </si>
  <si>
    <t>Total Expenses</t>
  </si>
  <si>
    <t>Savings</t>
  </si>
  <si>
    <t>Budget vs. Actual Dashboard Inputs 1</t>
  </si>
  <si>
    <t>Monthly Income &amp; Expense Budgets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</si>
  <si>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</si>
  <si>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</si>
  <si>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</si>
  <si>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</si>
  <si>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</si>
  <si>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</si>
  <si>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</si>
  <si>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</si>
  <si>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</si>
  <si>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</si>
  <si>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</si>
  <si>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Cumulative Savings</t>
  </si>
  <si>
    <t>Budget vs. Actual Dashboard Inputs 2</t>
  </si>
  <si>
    <t>Actual Income &amp; Expenses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</si>
  <si>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</si>
  <si>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</si>
  <si>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</si>
  <si>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</si>
  <si>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</si>
  <si>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</si>
  <si>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</si>
  <si>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</si>
  <si>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</si>
  <si>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Dinner with friends (invited my partner)</t>
  </si>
  <si>
    <t>Bought new clothes</t>
  </si>
  <si>
    <t>Commissions from each sale</t>
  </si>
  <si>
    <t>9-5 job</t>
  </si>
  <si>
    <t>Average month</t>
  </si>
  <si>
    <t>Drinks out</t>
  </si>
  <si>
    <t>Date night</t>
  </si>
  <si>
    <t>Snacks</t>
  </si>
  <si>
    <t>Lunch out x4</t>
  </si>
  <si>
    <t>Dinner with friends x2</t>
  </si>
  <si>
    <t>Exercise</t>
  </si>
  <si>
    <t>Travel back home</t>
  </si>
  <si>
    <t>Disco &amp; drinks</t>
  </si>
  <si>
    <t>Lemonade</t>
  </si>
  <si>
    <t>D Mart Shopping</t>
  </si>
  <si>
    <t>OYO Hotels</t>
  </si>
  <si>
    <t>Coldplay Concert</t>
  </si>
  <si>
    <t>Startup idea</t>
  </si>
  <si>
    <t>Grocery shopping</t>
  </si>
  <si>
    <t>Cricket</t>
  </si>
  <si>
    <t>Big Bazaar shopping</t>
  </si>
  <si>
    <t>Hotel</t>
  </si>
  <si>
    <t>IPL - RCB Match</t>
  </si>
  <si>
    <t xml:space="preserve">Startup idea </t>
  </si>
  <si>
    <t>D Mart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</si>
</sst>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;\-\-_)"/>
    <numFmt numFmtId="165" formatCode="0.0%_);\(0.0%\);\-\-_)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name val="Cambria"/>
      <family val="1"/>
    </font>
    <font>
      <sz val="12"/>
      <name val="Cambria"/>
      <family val="1"/>
    </font>
    <font>
      <b/>
      <i/>
      <sz val="12"/>
      <name val="Cambria"/>
      <family val="1"/>
    </font>
    <font>
      <b/>
      <sz val="12"/>
      <name val="Cambria"/>
      <family val="1"/>
    </font>
    <font>
      <sz val="11"/>
      <name val="Cambria"/>
      <family val="1"/>
    </font>
    <font>
      <b/>
      <sz val="12"/>
      <color theme="0"/>
      <name val="Cambria"/>
      <family val="1"/>
    </font>
    <font>
      <b/>
      <i/>
      <sz val="12"/>
      <color theme="0"/>
      <name val="Cambria"/>
      <family val="1"/>
    </font>
    <font>
      <b/>
      <sz val="16"/>
      <color rgb="FF293D68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i/>
      <sz val="12"/>
      <color theme="0"/>
      <name val="Cambria"/>
      <family val="1"/>
    </font>
    <font>
      <sz val="12"/>
      <color rgb="FF0432FF"/>
      <name val="Cambria"/>
      <family val="1"/>
    </font>
    <font>
      <b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2A3E6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87">
    <xf numFmtId="0" fontId="0" fillId="0" borderId="0" xfId="0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5" fillId="0" borderId="0" xfId="1" applyFont="1" applyAlignment="1">
      <alignment horizontal="right"/>
    </xf>
    <xf numFmtId="0" fontId="6" fillId="2" borderId="3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Font="1"/>
    <xf numFmtId="0" fontId="4" fillId="0" borderId="14" xfId="1" applyFont="1" applyBorder="1"/>
    <xf numFmtId="0" fontId="4" fillId="0" borderId="10" xfId="1" applyFont="1" applyBorder="1"/>
    <xf numFmtId="0" fontId="4" fillId="0" borderId="14" xfId="1" applyFont="1" applyBorder="1" applyAlignment="1">
      <alignment horizontal="left" indent="1"/>
    </xf>
    <xf numFmtId="164" fontId="4" fillId="0" borderId="0" xfId="2" applyNumberFormat="1" applyFont="1" applyBorder="1"/>
    <xf numFmtId="164" fontId="4" fillId="0" borderId="10" xfId="2" applyNumberFormat="1" applyFont="1" applyBorder="1"/>
    <xf numFmtId="164" fontId="7" fillId="0" borderId="0" xfId="2" applyNumberFormat="1" applyFont="1" applyFill="1" applyBorder="1"/>
    <xf numFmtId="164" fontId="4" fillId="0" borderId="14" xfId="2" applyNumberFormat="1" applyFont="1" applyFill="1" applyBorder="1"/>
    <xf numFmtId="165" fontId="4" fillId="0" borderId="10" xfId="3" applyNumberFormat="1" applyFont="1" applyFill="1" applyBorder="1"/>
    <xf numFmtId="0" fontId="6" fillId="0" borderId="19" xfId="1" applyFont="1" applyBorder="1" applyAlignment="1">
      <alignment horizontal="left"/>
    </xf>
    <xf numFmtId="164" fontId="6" fillId="0" borderId="2" xfId="2" applyNumberFormat="1" applyFont="1" applyBorder="1"/>
    <xf numFmtId="164" fontId="6" fillId="0" borderId="20" xfId="2" applyNumberFormat="1" applyFont="1" applyBorder="1"/>
    <xf numFmtId="164" fontId="6" fillId="0" borderId="0" xfId="2" applyNumberFormat="1" applyFont="1" applyFill="1" applyBorder="1"/>
    <xf numFmtId="164" fontId="6" fillId="0" borderId="19" xfId="2" applyNumberFormat="1" applyFont="1" applyFill="1" applyBorder="1"/>
    <xf numFmtId="165" fontId="6" fillId="0" borderId="20" xfId="3" applyNumberFormat="1" applyFont="1" applyFill="1" applyBorder="1"/>
    <xf numFmtId="0" fontId="6" fillId="0" borderId="14" xfId="1" applyFont="1" applyBorder="1" applyAlignment="1">
      <alignment horizontal="left"/>
    </xf>
    <xf numFmtId="164" fontId="6" fillId="0" borderId="0" xfId="2" applyNumberFormat="1" applyFont="1" applyBorder="1"/>
    <xf numFmtId="164" fontId="6" fillId="0" borderId="10" xfId="2" applyNumberFormat="1" applyFont="1" applyBorder="1"/>
    <xf numFmtId="164" fontId="6" fillId="0" borderId="14" xfId="2" applyNumberFormat="1" applyFont="1" applyFill="1" applyBorder="1"/>
    <xf numFmtId="165" fontId="6" fillId="0" borderId="10" xfId="1" applyNumberFormat="1" applyFont="1" applyBorder="1"/>
    <xf numFmtId="164" fontId="4" fillId="0" borderId="0" xfId="1" applyNumberFormat="1" applyFont="1"/>
    <xf numFmtId="164" fontId="4" fillId="0" borderId="10" xfId="1" applyNumberFormat="1" applyFont="1" applyBorder="1"/>
    <xf numFmtId="164" fontId="4" fillId="0" borderId="14" xfId="1" applyNumberFormat="1" applyFont="1" applyBorder="1"/>
    <xf numFmtId="165" fontId="4" fillId="0" borderId="10" xfId="1" applyNumberFormat="1" applyFont="1" applyBorder="1"/>
    <xf numFmtId="164" fontId="6" fillId="0" borderId="2" xfId="1" applyNumberFormat="1" applyFont="1" applyBorder="1"/>
    <xf numFmtId="164" fontId="6" fillId="0" borderId="20" xfId="1" applyNumberFormat="1" applyFont="1" applyBorder="1"/>
    <xf numFmtId="164" fontId="6" fillId="0" borderId="0" xfId="1" applyNumberFormat="1" applyFont="1"/>
    <xf numFmtId="0" fontId="6" fillId="2" borderId="21" xfId="1" applyFont="1" applyFill="1" applyBorder="1" applyAlignment="1">
      <alignment horizontal="left" indent="1"/>
    </xf>
    <xf numFmtId="164" fontId="6" fillId="2" borderId="9" xfId="1" applyNumberFormat="1" applyFont="1" applyFill="1" applyBorder="1"/>
    <xf numFmtId="164" fontId="6" fillId="2" borderId="22" xfId="1" applyNumberFormat="1" applyFont="1" applyFill="1" applyBorder="1"/>
    <xf numFmtId="164" fontId="6" fillId="2" borderId="17" xfId="2" applyNumberFormat="1" applyFont="1" applyFill="1" applyBorder="1"/>
    <xf numFmtId="165" fontId="6" fillId="2" borderId="18" xfId="3" applyNumberFormat="1" applyFont="1" applyFill="1" applyBorder="1"/>
    <xf numFmtId="0" fontId="8" fillId="3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8" fillId="0" borderId="0" xfId="1" applyFont="1"/>
    <xf numFmtId="0" fontId="8" fillId="3" borderId="11" xfId="1" applyFont="1" applyFill="1" applyBorder="1" applyAlignment="1">
      <alignment horizontal="center"/>
    </xf>
    <xf numFmtId="0" fontId="8" fillId="3" borderId="13" xfId="1" applyFont="1" applyFill="1" applyBorder="1" applyAlignment="1">
      <alignment horizontal="center"/>
    </xf>
    <xf numFmtId="0" fontId="9" fillId="3" borderId="11" xfId="1" applyFont="1" applyFill="1" applyBorder="1"/>
    <xf numFmtId="0" fontId="4" fillId="0" borderId="0" xfId="1" applyFont="1" applyAlignment="1">
      <alignment horizontal="center"/>
    </xf>
    <xf numFmtId="0" fontId="8" fillId="3" borderId="4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10" fillId="0" borderId="1" xfId="1" applyFont="1" applyBorder="1"/>
    <xf numFmtId="0" fontId="11" fillId="0" borderId="1" xfId="1" applyFont="1" applyBorder="1"/>
    <xf numFmtId="0" fontId="12" fillId="0" borderId="0" xfId="0" applyFont="1"/>
    <xf numFmtId="0" fontId="8" fillId="3" borderId="11" xfId="1" applyFont="1" applyFill="1" applyBorder="1"/>
    <xf numFmtId="0" fontId="8" fillId="3" borderId="12" xfId="1" applyFont="1" applyFill="1" applyBorder="1"/>
    <xf numFmtId="0" fontId="8" fillId="3" borderId="13" xfId="1" applyFont="1" applyFill="1" applyBorder="1"/>
    <xf numFmtId="0" fontId="13" fillId="3" borderId="14" xfId="0" applyFont="1" applyFill="1" applyBorder="1"/>
    <xf numFmtId="17" fontId="8" fillId="3" borderId="0" xfId="0" applyNumberFormat="1" applyFont="1" applyFill="1"/>
    <xf numFmtId="17" fontId="8" fillId="3" borderId="10" xfId="0" applyNumberFormat="1" applyFont="1" applyFill="1" applyBorder="1"/>
    <xf numFmtId="0" fontId="12" fillId="0" borderId="14" xfId="0" applyFont="1" applyBorder="1"/>
    <xf numFmtId="0" fontId="12" fillId="0" borderId="10" xfId="0" applyFont="1" applyBorder="1"/>
    <xf numFmtId="0" fontId="12" fillId="0" borderId="14" xfId="0" applyFont="1" applyBorder="1" applyAlignment="1">
      <alignment horizontal="left" indent="1"/>
    </xf>
    <xf numFmtId="164" fontId="14" fillId="0" borderId="0" xfId="2" applyNumberFormat="1" applyFont="1" applyBorder="1"/>
    <xf numFmtId="0" fontId="15" fillId="0" borderId="19" xfId="0" applyFont="1" applyBorder="1" applyAlignment="1">
      <alignment horizontal="left"/>
    </xf>
    <xf numFmtId="164" fontId="15" fillId="0" borderId="2" xfId="2" applyNumberFormat="1" applyFont="1" applyBorder="1"/>
    <xf numFmtId="164" fontId="15" fillId="0" borderId="20" xfId="2" applyNumberFormat="1" applyFont="1" applyBorder="1"/>
    <xf numFmtId="0" fontId="15" fillId="0" borderId="14" xfId="0" applyFont="1" applyBorder="1" applyAlignment="1">
      <alignment horizontal="left"/>
    </xf>
    <xf numFmtId="0" fontId="15" fillId="0" borderId="0" xfId="0" applyFont="1"/>
    <xf numFmtId="0" fontId="15" fillId="0" borderId="10" xfId="0" applyFont="1" applyBorder="1"/>
    <xf numFmtId="0" fontId="15" fillId="2" borderId="7" xfId="0" applyFont="1" applyFill="1" applyBorder="1" applyAlignment="1">
      <alignment horizontal="left"/>
    </xf>
    <xf numFmtId="164" fontId="15" fillId="2" borderId="7" xfId="2" applyNumberFormat="1" applyFont="1" applyFill="1" applyBorder="1"/>
    <xf numFmtId="0" fontId="15" fillId="2" borderId="8" xfId="0" applyFont="1" applyFill="1" applyBorder="1"/>
    <xf numFmtId="164" fontId="15" fillId="2" borderId="8" xfId="0" applyNumberFormat="1" applyFont="1" applyFill="1" applyBorder="1"/>
    <xf numFmtId="0" fontId="11" fillId="0" borderId="0" xfId="1" applyFont="1"/>
    <xf numFmtId="0" fontId="11" fillId="0" borderId="12" xfId="1" applyFont="1" applyBorder="1"/>
    <xf numFmtId="0" fontId="8" fillId="3" borderId="0" xfId="1" applyFont="1" applyFill="1"/>
    <xf numFmtId="0" fontId="8" fillId="3" borderId="0" xfId="1" applyFont="1" applyFill="1" applyAlignment="1">
      <alignment horizontal="center"/>
    </xf>
    <xf numFmtId="0" fontId="8" fillId="3" borderId="23" xfId="1" applyFont="1" applyFill="1" applyBorder="1"/>
    <xf numFmtId="16" fontId="12" fillId="0" borderId="0" xfId="0" applyNumberFormat="1" applyFont="1" applyAlignment="1">
      <alignment horizontal="left"/>
    </xf>
    <xf numFmtId="0" fontId="12" fillId="0" borderId="24" xfId="0" applyFont="1" applyBorder="1" applyAlignment="1">
      <alignment horizontal="left"/>
    </xf>
    <xf numFmtId="0" fontId="12" fillId="0" borderId="25" xfId="0" applyFont="1" applyBorder="1" applyAlignment="1">
      <alignment horizontal="left"/>
    </xf>
    <xf numFmtId="0" fontId="11" fillId="0" borderId="10" xfId="1" applyFont="1" applyBorder="1"/>
    <xf numFmtId="0" fontId="11" fillId="0" borderId="15" xfId="1" applyFont="1" applyBorder="1"/>
    <xf numFmtId="0" fontId="11" fillId="0" borderId="16" xfId="1" applyFont="1" applyBorder="1"/>
  </cellXfs>
  <cellStyles count="5">
    <cellStyle name="Comma 2" xfId="2" xr:uid="{7B0AE031-81FF-4EB6-ACB6-BAA63F5A13D7}"/>
    <cellStyle name="Normal" xfId="0" builtinId="0"/>
    <cellStyle name="Normal 2" xfId="1" xr:uid="{A905D38E-BD92-4B2E-A933-70523012F99F}"/>
    <cellStyle name="Normal 3" xfId="4" xr:uid="{73E28C3B-0631-4119-8A9B-D0A0DACF33D8}"/>
    <cellStyle name="Percent 2" xfId="3" xr:uid="{621C55DE-5F83-45B6-B209-74D976695CE7}"/>
  </cellStyles>
  <dxfs count="12">
    <dxf>
      <font>
        <strike val="0"/>
        <outline val="0"/>
        <shadow val="0"/>
        <u val="none"/>
        <vertAlign val="baseline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mbria"/>
        <family val="1"/>
        <scheme val="none"/>
      </font>
      <fill>
        <patternFill patternType="solid">
          <fgColor indexed="64"/>
          <bgColor rgb="FF2A3E68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432FF"/>
        <name val="Cambria"/>
        <family val="1"/>
        <scheme val="none"/>
      </font>
      <numFmt numFmtId="164" formatCode="#,##0_);\(#,##0\);\-\-_)"/>
    </dxf>
    <dxf>
      <font>
        <strike val="0"/>
        <outline val="0"/>
        <shadow val="0"/>
        <u val="none"/>
        <vertAlign val="baseline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name val="Cambria"/>
        <family val="1"/>
        <scheme val="none"/>
      </font>
      <numFmt numFmtId="21" formatCode="dd\-mmm"/>
      <alignment horizontal="left" vertical="bottom" textRotation="0" wrapText="0" indent="0" justifyLastLine="0" shrinkToFit="0" readingOrder="0"/>
    </dxf>
    <dxf>
      <fill>
        <patternFill>
          <fgColor theme="0"/>
        </patternFill>
      </fill>
    </dxf>
    <dxf>
      <font>
        <color rgb="FF00B050"/>
      </font>
    </dxf>
    <dxf>
      <font>
        <color rgb="FFFF0000"/>
      </font>
    </dxf>
    <dxf>
      <fill>
        <patternFill>
          <fgColor theme="0"/>
        </patternFill>
      </fill>
    </dxf>
    <dxf>
      <border outline="0">
        <left style="thin">
          <color theme="0"/>
        </left>
        <bottom style="thin">
          <color theme="0"/>
        </bottom>
      </border>
    </dxf>
  </dxfs>
  <tableStyles count="0" defaultTableStyle="TableStyleMedium2" defaultPivotStyle="PivotStyleLight16"/>
  <colors>
    <mruColors>
      <color rgb="FF2A3E68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rgbClr val="293D68"/>
            </a:solidFill>
            <a:ln>
              <a:noFill/>
            </a:ln>
            <a:effectLst/>
          </c:spPr>
          <c:invertIfNegative val="0"/>
          <c:cat>
            <c:strRef>
              <c:f>'Variance Analysis Model'!$B$8:$B$10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'Variance Analysis Model'!$C$8:$C$10</c:f>
              <c:numCache>
                <c:formatCode>#,##0_);\(#,##0\);\-\-_)</c:formatCode>
                <c:ptCount val="3"/>
                <c:pt idx="0">
                  <c:v>30000</c:v>
                </c:pt>
                <c:pt idx="1">
                  <c:v>750</c:v>
                </c:pt>
                <c:pt idx="2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FFF-A99D-95161F1BFFF1}"/>
            </c:ext>
          </c:extLst>
        </c:ser>
        <c:ser>
          <c:idx val="1"/>
          <c:order val="1"/>
          <c:tx>
            <c:v>Actual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'Variance Analysis Model'!$B$8:$B$10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'Variance Analysis Model'!$D$8:$D$10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708</c:v>
                </c:pt>
                <c:pt idx="2">
                  <c:v>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9-4FFF-A99D-95161F1B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859760"/>
        <c:axId val="1107861408"/>
      </c:barChart>
      <c:catAx>
        <c:axId val="110785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61408"/>
        <c:crosses val="autoZero"/>
        <c:auto val="1"/>
        <c:lblAlgn val="ctr"/>
        <c:lblOffset val="100"/>
        <c:noMultiLvlLbl val="0"/>
      </c:catAx>
      <c:valAx>
        <c:axId val="1107861408"/>
        <c:scaling>
          <c:orientation val="minMax"/>
          <c:max val="3500"/>
          <c:min val="0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859760"/>
        <c:crosses val="autoZero"/>
        <c:crossBetween val="between"/>
        <c:majorUnit val="8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D3-463F-A5EA-26907073D0F8}"/>
              </c:ext>
            </c:extLst>
          </c:dPt>
          <c:dPt>
            <c:idx val="1"/>
            <c:bubble3D val="0"/>
            <c:spPr>
              <a:solidFill>
                <a:schemeClr val="tx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D3-463F-A5EA-26907073D0F8}"/>
              </c:ext>
            </c:extLst>
          </c:dPt>
          <c:dPt>
            <c:idx val="2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D3-463F-A5EA-26907073D0F8}"/>
              </c:ext>
            </c:extLst>
          </c:dPt>
          <c:dPt>
            <c:idx val="3"/>
            <c:bubble3D val="0"/>
            <c:spPr>
              <a:solidFill>
                <a:schemeClr val="bg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9D3-463F-A5EA-26907073D0F8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9D3-463F-A5EA-26907073D0F8}"/>
              </c:ext>
            </c:extLst>
          </c:dPt>
          <c:dPt>
            <c:idx val="5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9D3-463F-A5EA-26907073D0F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F9D3-463F-A5EA-26907073D0F8}"/>
                </c:ext>
              </c:extLst>
            </c:dLbl>
            <c:dLbl>
              <c:idx val="1"/>
              <c:layout>
                <c:manualLayout>
                  <c:x val="4.9013190691963825E-2"/>
                  <c:y val="0.1554853310971228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D3-463F-A5EA-26907073D0F8}"/>
                </c:ext>
              </c:extLst>
            </c:dLbl>
            <c:dLbl>
              <c:idx val="2"/>
              <c:layout>
                <c:manualLayout>
                  <c:x val="-2.6785730429787994E-2"/>
                  <c:y val="1.574400620865822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D3-463F-A5EA-26907073D0F8}"/>
                </c:ext>
              </c:extLst>
            </c:dLbl>
            <c:dLbl>
              <c:idx val="3"/>
              <c:layout>
                <c:manualLayout>
                  <c:x val="-3.8105529023089862E-2"/>
                  <c:y val="-6.123088297656952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D3-463F-A5EA-26907073D0F8}"/>
                </c:ext>
              </c:extLst>
            </c:dLbl>
            <c:dLbl>
              <c:idx val="4"/>
              <c:layout>
                <c:manualLayout>
                  <c:x val="-3.8258006934669464E-2"/>
                  <c:y val="-7.8869452907932413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D3-463F-A5EA-26907073D0F8}"/>
                </c:ext>
              </c:extLst>
            </c:dLbl>
            <c:dLbl>
              <c:idx val="5"/>
              <c:layout>
                <c:manualLayout>
                  <c:x val="9.2494489946958233E-2"/>
                  <c:y val="-2.163828087354897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D3-463F-A5EA-26907073D0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'Variance Analysis Model'!$B$14:$B$19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'Variance Analysis Model'!$D$14:$D$19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155</c:v>
                </c:pt>
                <c:pt idx="2">
                  <c:v>55</c:v>
                </c:pt>
                <c:pt idx="3">
                  <c:v>449</c:v>
                </c:pt>
                <c:pt idx="4">
                  <c:v>646</c:v>
                </c:pt>
                <c:pt idx="5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9D3-463F-A5EA-26907073D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893</xdr:colOff>
      <xdr:row>6</xdr:row>
      <xdr:rowOff>12396</xdr:rowOff>
    </xdr:from>
    <xdr:to>
      <xdr:col>12</xdr:col>
      <xdr:colOff>101601</xdr:colOff>
      <xdr:row>14</xdr:row>
      <xdr:rowOff>160866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D91EA-9844-4883-8C19-6AA53AC39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18143</xdr:colOff>
      <xdr:row>16</xdr:row>
      <xdr:rowOff>27846</xdr:rowOff>
    </xdr:from>
    <xdr:to>
      <xdr:col>12</xdr:col>
      <xdr:colOff>86784</xdr:colOff>
      <xdr:row>25</xdr:row>
      <xdr:rowOff>22279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F2B7D4-1217-4A2B-9816-CF3ED7371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7DAED-E18A-C343-A887-2FC1212A1EB8}" name="Table2" displayName="Table2" ref="B5:F61" totalsRowShown="0" headerRowDxfId="1" dataDxfId="0" tableBorderDxfId="11" headerRowCellStyle="Normal 2">
  <autoFilter ref="B5:F61" xr:uid="{2557DAED-E18A-C343-A887-2FC1212A1EB8}"/>
  <tableColumns count="5">
    <tableColumn id="1" xr3:uid="{29C792F7-0DDE-1F48-9DFA-3EE899508630}" name="Date" dataDxfId="6"/>
    <tableColumn id="2" xr3:uid="{A4CCE085-4639-BA4E-807B-DA47F7F4CCA6}" name="Month" dataDxfId="5">
      <calculatedColumnFormula>TEXT(B6,"MMMM")</calculatedColumnFormula>
    </tableColumn>
    <tableColumn id="3" xr3:uid="{6A538EB0-B90B-7044-A959-610771C45565}" name="Category" dataDxfId="4"/>
    <tableColumn id="4" xr3:uid="{25C0952D-FB8F-6B48-A5EC-14D860F2A582}" name="Description" dataDxfId="3"/>
    <tableColumn id="5" xr3:uid="{1A22A44E-2C5F-994B-AD32-02341F142FCA}" name="Amount" dataDxfId="2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CC68-B125-495E-BDA6-74C4FA10D9B2}">
  <sheetPr>
    <tabColor theme="4" tint="-0.249977111117893"/>
  </sheetPr>
  <dimension ref="B2:W22"/>
  <sheetViews>
    <sheetView showGridLines="0" zoomScale="125" zoomScaleNormal="100" workbookViewId="0">
      <selection activeCell="C10" sqref="C10"/>
    </sheetView>
  </sheetViews>
  <sheetFormatPr defaultColWidth="11.6640625" defaultRowHeight="15" x14ac:dyDescent="0.25"/>
  <cols>
    <col min="1" max="1" width="11.6640625" style="3"/>
    <col min="2" max="2" width="19.109375" style="3" customWidth="1"/>
    <col min="3" max="4" width="11.6640625" style="3"/>
    <col min="5" max="5" width="3.6640625" style="3" customWidth="1"/>
    <col min="6" max="7" width="11.6640625" style="3"/>
    <col min="8" max="8" width="5.6640625" style="3" customWidth="1"/>
    <col min="9" max="16384" width="11.6640625" style="3"/>
  </cols>
  <sheetData>
    <row r="2" spans="2:23" ht="20.399999999999999" x14ac:dyDescent="0.35">
      <c r="B2" s="1" t="s">
        <v>0</v>
      </c>
      <c r="C2" s="1"/>
      <c r="D2" s="1"/>
      <c r="E2" s="1"/>
      <c r="F2" s="1"/>
      <c r="G2" s="1"/>
      <c r="H2" s="2"/>
      <c r="I2" s="2"/>
      <c r="J2" s="2"/>
      <c r="K2" s="2"/>
      <c r="L2" s="2"/>
    </row>
    <row r="4" spans="2:23" x14ac:dyDescent="0.25">
      <c r="B4" s="4" t="s">
        <v>1</v>
      </c>
      <c r="C4" s="5" t="s">
        <v>29</v>
      </c>
      <c r="E4" s="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7"/>
    </row>
    <row r="5" spans="2:23" x14ac:dyDescent="0.25">
      <c r="F5" s="8"/>
    </row>
    <row r="6" spans="2:23" x14ac:dyDescent="0.25">
      <c r="B6" s="45" t="s">
        <v>3</v>
      </c>
      <c r="C6" s="40" t="s">
        <v>4</v>
      </c>
      <c r="D6" s="41" t="s">
        <v>5</v>
      </c>
      <c r="E6" s="42"/>
      <c r="F6" s="43" t="s">
        <v>6</v>
      </c>
      <c r="G6" s="44" t="s">
        <v>7</v>
      </c>
      <c r="H6" s="42"/>
      <c r="I6" s="47" t="s">
        <v>8</v>
      </c>
      <c r="J6" s="48"/>
      <c r="K6" s="48"/>
      <c r="L6" s="49"/>
    </row>
    <row r="7" spans="2:23" x14ac:dyDescent="0.25">
      <c r="B7" s="9" t="s">
        <v>9</v>
      </c>
      <c r="D7" s="10"/>
      <c r="F7" s="9"/>
      <c r="G7" s="10"/>
    </row>
    <row r="8" spans="2:23" x14ac:dyDescent="0.25">
      <c r="B8" s="11" t="s">
        <v>10</v>
      </c>
      <c r="C8" s="12">
        <f>INDEX('Variance Budget'!$B$4:$N$22,MATCH(B8,'Variance Budget'!$B$4:$B$22,0),MATCH($C$4,'Variance Budget'!$B$5:$N$5,0))</f>
        <v>30000</v>
      </c>
      <c r="D8" s="13">
        <f>SUMIFS('Variance Actuals'!$F$6:$F$61,'Variance Actuals'!$C$6:$C$61,$C$4,'Variance Actuals'!$D$6:$D$61,B8)</f>
        <v>3000</v>
      </c>
      <c r="E8" s="14"/>
      <c r="F8" s="15">
        <f t="shared" ref="F8:F9" si="0">D8-C8</f>
        <v>-27000</v>
      </c>
      <c r="G8" s="16">
        <f t="shared" ref="G8:G9" si="1">D8/C8-1</f>
        <v>-0.9</v>
      </c>
    </row>
    <row r="9" spans="2:23" x14ac:dyDescent="0.25">
      <c r="B9" s="11" t="s">
        <v>11</v>
      </c>
      <c r="C9" s="12">
        <f ca="1">INDEX('Variance Budget'!$B$4:$N$22,MATCH(B9,'Variance Budget'!$B$4:$B$22,0),MATCH($C$4,'Variance Budget'!$B$5:$N$5,0))</f>
        <v>750</v>
      </c>
      <c r="D9" s="13">
        <f>SUMIFS('Variance Actuals'!$F$6:$F$61,'Variance Actuals'!$C$6:$C$61,$C$4,'Variance Actuals'!$D$6:$D$61,B9)</f>
        <v>708</v>
      </c>
      <c r="E9" s="14"/>
      <c r="F9" s="15">
        <f t="shared" ca="1" si="0"/>
        <v>-42</v>
      </c>
      <c r="G9" s="16">
        <f t="shared" ca="1" si="1"/>
        <v>-5.600000000000005E-2</v>
      </c>
    </row>
    <row r="10" spans="2:23" x14ac:dyDescent="0.25">
      <c r="B10" s="11" t="s">
        <v>12</v>
      </c>
      <c r="C10" s="12">
        <f ca="1">INDEX('Variance Budget'!$B$4:$N$22,MATCH(B10,'Variance Budget'!$B$4:$B$22,0),MATCH($C$4,'Variance Budget'!$B$5:$N$5,0))</f>
        <v>525</v>
      </c>
      <c r="D10" s="13">
        <f>SUMIFS('Variance Actuals'!$F$6:$F$61,'Variance Actuals'!$C$6:$C$61,$C$4,'Variance Actuals'!$D$6:$D$61,B10)</f>
        <v>1366</v>
      </c>
      <c r="E10" s="14"/>
      <c r="F10" s="15">
        <f ca="1">D10-C10</f>
        <v>841</v>
      </c>
      <c r="G10" s="16">
        <f ca="1">D10/C10-1</f>
        <v>1.6019047619047617</v>
      </c>
    </row>
    <row r="11" spans="2:23" s="8" customFormat="1" x14ac:dyDescent="0.25">
      <c r="B11" s="17" t="s">
        <v>13</v>
      </c>
      <c r="C11" s="18">
        <f ca="1">SUM(C8:C10)</f>
        <v>31275</v>
      </c>
      <c r="D11" s="19">
        <f>SUM(D8:D10)</f>
        <v>5074</v>
      </c>
      <c r="E11" s="20"/>
      <c r="F11" s="21">
        <f ca="1">D11-C11</f>
        <v>-26201</v>
      </c>
      <c r="G11" s="22">
        <f ca="1">D11/C11-1</f>
        <v>-0.83776179056754596</v>
      </c>
    </row>
    <row r="12" spans="2:23" s="8" customFormat="1" x14ac:dyDescent="0.25">
      <c r="B12" s="23"/>
      <c r="C12" s="24"/>
      <c r="D12" s="25"/>
      <c r="E12" s="20"/>
      <c r="F12" s="26"/>
      <c r="G12" s="27"/>
    </row>
    <row r="13" spans="2:23" x14ac:dyDescent="0.25">
      <c r="B13" s="9" t="s">
        <v>14</v>
      </c>
      <c r="C13" s="28"/>
      <c r="D13" s="29"/>
      <c r="E13" s="28"/>
      <c r="F13" s="30"/>
      <c r="G13" s="31"/>
    </row>
    <row r="14" spans="2:23" x14ac:dyDescent="0.25">
      <c r="B14" s="11" t="s">
        <v>15</v>
      </c>
      <c r="C14" s="12">
        <f>INDEX('Variance Budget'!$B$4:$N$22,MATCH(B14,'Variance Budget'!$B$4:$B$22,0),MATCH($C$4,'Variance Budget'!$B$5:$N$5,0))</f>
        <v>15000</v>
      </c>
      <c r="D14" s="13">
        <f>SUMIFS('Variance Actuals'!$F$6:$F$61,'Variance Actuals'!$C$6:$C$61,$C$4,'Variance Actuals'!$D$6:$D$61,B14)</f>
        <v>1120</v>
      </c>
      <c r="E14" s="28"/>
      <c r="F14" s="15">
        <f>C14-D14</f>
        <v>13880</v>
      </c>
      <c r="G14" s="16">
        <f>C14/D14-1</f>
        <v>12.392857142857142</v>
      </c>
    </row>
    <row r="15" spans="2:23" x14ac:dyDescent="0.25">
      <c r="B15" s="11" t="s">
        <v>16</v>
      </c>
      <c r="C15" s="12">
        <f>INDEX('Variance Budget'!$B$4:$N$22,MATCH(B15,'Variance Budget'!$B$4:$B$22,0),MATCH($C$4,'Variance Budget'!$B$5:$N$5,0))</f>
        <v>2500</v>
      </c>
      <c r="D15" s="13">
        <f>SUMIFS('Variance Actuals'!$F$6:$F$61,'Variance Actuals'!$C$6:$C$61,$C$4,'Variance Actuals'!$D$6:$D$61,B15)</f>
        <v>155</v>
      </c>
      <c r="E15" s="28"/>
      <c r="F15" s="15">
        <f t="shared" ref="F15:F20" si="2">C15-D15</f>
        <v>2345</v>
      </c>
      <c r="G15" s="16">
        <f t="shared" ref="G15:G20" si="3">C15/D15-1</f>
        <v>15.129032258064516</v>
      </c>
    </row>
    <row r="16" spans="2:23" x14ac:dyDescent="0.25">
      <c r="B16" s="11" t="s">
        <v>17</v>
      </c>
      <c r="C16" s="12">
        <f>INDEX('Variance Budget'!$B$4:$N$22,MATCH(B16,'Variance Budget'!$B$4:$B$22,0),MATCH($C$4,'Variance Budget'!$B$5:$N$5,0))</f>
        <v>4250</v>
      </c>
      <c r="D16" s="13">
        <f>SUMIFS('Variance Actuals'!$F$6:$F$61,'Variance Actuals'!$C$6:$C$61,$C$4,'Variance Actuals'!$D$6:$D$61,B16)</f>
        <v>55</v>
      </c>
      <c r="E16" s="28"/>
      <c r="F16" s="15">
        <f t="shared" si="2"/>
        <v>4195</v>
      </c>
      <c r="G16" s="16">
        <f t="shared" si="3"/>
        <v>76.272727272727266</v>
      </c>
      <c r="I16" s="50" t="s">
        <v>18</v>
      </c>
      <c r="J16" s="51"/>
      <c r="K16" s="51"/>
      <c r="L16" s="52"/>
    </row>
    <row r="17" spans="2:7" x14ac:dyDescent="0.25">
      <c r="B17" s="11" t="s">
        <v>19</v>
      </c>
      <c r="C17" s="12">
        <f>INDEX('Variance Budget'!$B$4:$N$22,MATCH(B17,'Variance Budget'!$B$4:$B$22,0),MATCH($C$4,'Variance Budget'!$B$5:$N$5,0))</f>
        <v>2000</v>
      </c>
      <c r="D17" s="13">
        <f>SUMIFS('Variance Actuals'!$F$6:$F$61,'Variance Actuals'!$C$6:$C$61,$C$4,'Variance Actuals'!$D$6:$D$61,B17)</f>
        <v>449</v>
      </c>
      <c r="E17" s="28"/>
      <c r="F17" s="15">
        <f t="shared" si="2"/>
        <v>1551</v>
      </c>
      <c r="G17" s="16">
        <f t="shared" si="3"/>
        <v>3.4543429844097995</v>
      </c>
    </row>
    <row r="18" spans="2:7" x14ac:dyDescent="0.25">
      <c r="B18" s="11" t="s">
        <v>20</v>
      </c>
      <c r="C18" s="12">
        <f>INDEX('Variance Budget'!$B$4:$N$22,MATCH(B18,'Variance Budget'!$B$4:$B$22,0),MATCH($C$4,'Variance Budget'!$B$5:$N$5,0))</f>
        <v>1000</v>
      </c>
      <c r="D18" s="13">
        <f>SUMIFS('Variance Actuals'!$F$6:$F$61,'Variance Actuals'!$C$6:$C$61,$C$4,'Variance Actuals'!$D$6:$D$61,B18)</f>
        <v>646</v>
      </c>
      <c r="E18" s="28"/>
      <c r="F18" s="15">
        <f t="shared" si="2"/>
        <v>354</v>
      </c>
      <c r="G18" s="16">
        <f t="shared" si="3"/>
        <v>0.54798761609907132</v>
      </c>
    </row>
    <row r="19" spans="2:7" x14ac:dyDescent="0.25">
      <c r="B19" s="11" t="s">
        <v>21</v>
      </c>
      <c r="C19" s="12">
        <f>INDEX('Variance Budget'!$B$4:$N$22,MATCH(B19,'Variance Budget'!$B$4:$B$22,0),MATCH($C$4,'Variance Budget'!$B$5:$N$5,0))</f>
        <v>500</v>
      </c>
      <c r="D19" s="13">
        <f>SUMIFS('Variance Actuals'!$F$6:$F$61,'Variance Actuals'!$C$6:$C$61,$C$4,'Variance Actuals'!$D$6:$D$61,B19)</f>
        <v>249</v>
      </c>
      <c r="E19" s="28"/>
      <c r="F19" s="15">
        <f t="shared" si="2"/>
        <v>251</v>
      </c>
      <c r="G19" s="16">
        <f t="shared" si="3"/>
        <v>1.0080321285140563</v>
      </c>
    </row>
    <row r="20" spans="2:7" x14ac:dyDescent="0.25">
      <c r="B20" s="17" t="s">
        <v>22</v>
      </c>
      <c r="C20" s="32">
        <f>SUM(C14:C19)</f>
        <v>25250</v>
      </c>
      <c r="D20" s="33">
        <f t="shared" ref="D20" si="4">SUM(D14:D19)</f>
        <v>2674</v>
      </c>
      <c r="E20" s="34"/>
      <c r="F20" s="21">
        <f t="shared" si="2"/>
        <v>22576</v>
      </c>
      <c r="G20" s="22">
        <f t="shared" si="3"/>
        <v>8.4427823485415114</v>
      </c>
    </row>
    <row r="21" spans="2:7" x14ac:dyDescent="0.25">
      <c r="B21" s="9"/>
      <c r="C21" s="28"/>
      <c r="D21" s="29"/>
      <c r="E21" s="28"/>
      <c r="F21" s="15"/>
      <c r="G21" s="16"/>
    </row>
    <row r="22" spans="2:7" x14ac:dyDescent="0.25">
      <c r="B22" s="35" t="s">
        <v>23</v>
      </c>
      <c r="C22" s="36">
        <f ca="1">C11-C20</f>
        <v>6025</v>
      </c>
      <c r="D22" s="37">
        <f t="shared" ref="D22" si="5">D11-D20</f>
        <v>2400</v>
      </c>
      <c r="E22" s="34"/>
      <c r="F22" s="38">
        <f ca="1">D22-C22</f>
        <v>-3625</v>
      </c>
      <c r="G22" s="39">
        <f ca="1">D22/C22-1</f>
        <v>-0.60165975103734448</v>
      </c>
    </row>
  </sheetData>
  <mergeCells count="3">
    <mergeCell ref="K4:V4"/>
    <mergeCell ref="I6:L6"/>
    <mergeCell ref="I16:L16"/>
  </mergeCells>
  <conditionalFormatting sqref="F8:G20 G21:G22">
    <cfRule type="cellIs" dxfId="10" priority="4" operator="greaterThan">
      <formula>0</formula>
    </cfRule>
  </conditionalFormatting>
  <conditionalFormatting sqref="F8:G22">
    <cfRule type="cellIs" dxfId="9" priority="2" operator="lessThan">
      <formula>0</formula>
    </cfRule>
    <cfRule type="cellIs" dxfId="8" priority="3" operator="greaterThan">
      <formula>0</formula>
    </cfRule>
  </conditionalFormatting>
  <conditionalFormatting sqref="F22:G22">
    <cfRule type="cellIs" dxfId="7" priority="1" operator="greaterThan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B860A1-B590-4680-BE9D-6954A082E9B7}">
          <x14:formula1>
            <xm:f>'Variance Budget'!$C$5:$N$5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22FB-BFA2-E743-89B0-B77071935472}">
  <sheetPr>
    <tabColor theme="4" tint="-0.249977111117893"/>
  </sheetPr>
  <dimension ref="B2:N22"/>
  <sheetViews>
    <sheetView showGridLines="0" tabSelected="1" zoomScale="115" zoomScaleNormal="115" workbookViewId="0">
      <selection activeCell="J11" sqref="J11"/>
    </sheetView>
  </sheetViews>
  <sheetFormatPr defaultColWidth="11.44140625" defaultRowHeight="13.8" x14ac:dyDescent="0.25"/>
  <cols>
    <col min="1" max="1" width="11.44140625" style="55"/>
    <col min="2" max="2" width="21.44140625" style="55" customWidth="1"/>
    <col min="3" max="16384" width="11.44140625" style="55"/>
  </cols>
  <sheetData>
    <row r="2" spans="2:14" ht="20.399999999999999" x14ac:dyDescent="0.35">
      <c r="B2" s="53" t="s">
        <v>24</v>
      </c>
      <c r="C2" s="53"/>
      <c r="D2" s="53"/>
      <c r="E2" s="53"/>
      <c r="F2" s="53"/>
      <c r="G2" s="53"/>
      <c r="H2" s="54"/>
      <c r="I2" s="54"/>
      <c r="J2" s="54"/>
      <c r="K2" s="54"/>
      <c r="L2" s="54"/>
      <c r="M2" s="54"/>
      <c r="N2" s="54"/>
    </row>
    <row r="4" spans="2:14" ht="15" x14ac:dyDescent="0.25">
      <c r="B4" s="56" t="s">
        <v>25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8"/>
    </row>
    <row r="5" spans="2:14" ht="15" x14ac:dyDescent="0.25">
      <c r="B5" s="59" t="s">
        <v>3</v>
      </c>
      <c r="C5" s="60" t="s">
        <v>26</v>
      </c>
      <c r="D5" s="60" t="s">
        <v>27</v>
      </c>
      <c r="E5" s="60" t="s">
        <v>28</v>
      </c>
      <c r="F5" s="60" t="s">
        <v>2</v>
      </c>
      <c r="G5" s="60" t="s">
        <v>29</v>
      </c>
      <c r="H5" s="60" t="s">
        <v>30</v>
      </c>
      <c r="I5" s="60" t="s">
        <v>31</v>
      </c>
      <c r="J5" s="60" t="s">
        <v>32</v>
      </c>
      <c r="K5" s="60" t="s">
        <v>33</v>
      </c>
      <c r="L5" s="60" t="s">
        <v>34</v>
      </c>
      <c r="M5" s="60" t="s">
        <v>35</v>
      </c>
      <c r="N5" s="61" t="s">
        <v>36</v>
      </c>
    </row>
    <row r="6" spans="2:14" x14ac:dyDescent="0.25">
      <c r="B6" s="62" t="s">
        <v>9</v>
      </c>
      <c r="N6" s="63"/>
    </row>
    <row r="7" spans="2:14" ht="15" x14ac:dyDescent="0.25">
      <c r="B7" s="64" t="s">
        <v>10</v>
      </c>
      <c r="C7" s="65">
        <v>30000</v>
      </c>
      <c r="D7" s="65">
        <v>30000</v>
      </c>
      <c r="E7" s="65">
        <v>30000</v>
      </c>
      <c r="F7" s="65">
        <v>30000</v>
      </c>
      <c r="G7" s="65">
        <v>30000</v>
      </c>
      <c r="H7" s="65">
        <v>30000</v>
      </c>
      <c r="I7" s="65">
        <v>30000</v>
      </c>
      <c r="J7" s="65">
        <v>30000</v>
      </c>
      <c r="K7" s="65">
        <v>30000</v>
      </c>
      <c r="L7" s="65">
        <v>30000</v>
      </c>
      <c r="M7" s="65">
        <v>30000</v>
      </c>
      <c r="N7" s="65">
        <v>30000</v>
      </c>
    </row>
    <row r="8" spans="2:14" ht="15" x14ac:dyDescent="0.25">
      <c r="B8" s="64" t="s">
        <v>11</v>
      </c>
      <c r="C8" s="65">
        <f ca="1">CHOOSE(RANDBETWEEN(1, 4), 100, 500, 750, 1500)</f>
        <v>1500</v>
      </c>
      <c r="D8" s="65">
        <f t="shared" ref="D8:N8" ca="1" si="0">CHOOSE(RANDBETWEEN(1, 4), 100, 500, 750, 1500)</f>
        <v>1500</v>
      </c>
      <c r="E8" s="65">
        <f t="shared" ca="1" si="0"/>
        <v>1500</v>
      </c>
      <c r="F8" s="65">
        <f t="shared" ca="1" si="0"/>
        <v>100</v>
      </c>
      <c r="G8" s="65">
        <f t="shared" ca="1" si="0"/>
        <v>750</v>
      </c>
      <c r="H8" s="65">
        <f t="shared" ca="1" si="0"/>
        <v>750</v>
      </c>
      <c r="I8" s="65">
        <f t="shared" ca="1" si="0"/>
        <v>500</v>
      </c>
      <c r="J8" s="65">
        <f t="shared" ca="1" si="0"/>
        <v>100</v>
      </c>
      <c r="K8" s="65">
        <f t="shared" ca="1" si="0"/>
        <v>500</v>
      </c>
      <c r="L8" s="65">
        <f t="shared" ca="1" si="0"/>
        <v>1500</v>
      </c>
      <c r="M8" s="65">
        <f t="shared" ca="1" si="0"/>
        <v>500</v>
      </c>
      <c r="N8" s="65">
        <f t="shared" ca="1" si="0"/>
        <v>500</v>
      </c>
    </row>
    <row r="9" spans="2:14" ht="15" x14ac:dyDescent="0.25">
      <c r="B9" s="64" t="s">
        <v>12</v>
      </c>
      <c r="C9" s="65">
        <f ca="1">RANDBETWEEN(400,1500)</f>
        <v>405</v>
      </c>
      <c r="D9" s="65">
        <f t="shared" ref="D9:N9" ca="1" si="1">RANDBETWEEN(400,1500)</f>
        <v>605</v>
      </c>
      <c r="E9" s="65">
        <f t="shared" ca="1" si="1"/>
        <v>1415</v>
      </c>
      <c r="F9" s="65">
        <f t="shared" ca="1" si="1"/>
        <v>1253</v>
      </c>
      <c r="G9" s="65">
        <f t="shared" ca="1" si="1"/>
        <v>525</v>
      </c>
      <c r="H9" s="65">
        <f t="shared" ca="1" si="1"/>
        <v>508</v>
      </c>
      <c r="I9" s="65">
        <f t="shared" ca="1" si="1"/>
        <v>800</v>
      </c>
      <c r="J9" s="65">
        <f t="shared" ca="1" si="1"/>
        <v>1445</v>
      </c>
      <c r="K9" s="65">
        <f t="shared" ca="1" si="1"/>
        <v>817</v>
      </c>
      <c r="L9" s="65">
        <f t="shared" ca="1" si="1"/>
        <v>553</v>
      </c>
      <c r="M9" s="65">
        <f t="shared" ca="1" si="1"/>
        <v>1365</v>
      </c>
      <c r="N9" s="65">
        <f t="shared" ca="1" si="1"/>
        <v>834</v>
      </c>
    </row>
    <row r="10" spans="2:14" ht="15" x14ac:dyDescent="0.25">
      <c r="B10" s="66" t="s">
        <v>13</v>
      </c>
      <c r="C10" s="67">
        <f t="shared" ref="C10:N10" ca="1" si="2">SUM(C7:C9)</f>
        <v>31905</v>
      </c>
      <c r="D10" s="67">
        <f t="shared" ca="1" si="2"/>
        <v>32105</v>
      </c>
      <c r="E10" s="67">
        <f t="shared" ca="1" si="2"/>
        <v>32915</v>
      </c>
      <c r="F10" s="67">
        <f t="shared" ca="1" si="2"/>
        <v>31353</v>
      </c>
      <c r="G10" s="67">
        <f t="shared" ca="1" si="2"/>
        <v>31275</v>
      </c>
      <c r="H10" s="67">
        <f t="shared" ca="1" si="2"/>
        <v>31258</v>
      </c>
      <c r="I10" s="67">
        <f t="shared" ca="1" si="2"/>
        <v>31300</v>
      </c>
      <c r="J10" s="67">
        <f t="shared" ca="1" si="2"/>
        <v>31545</v>
      </c>
      <c r="K10" s="67">
        <f t="shared" ca="1" si="2"/>
        <v>31317</v>
      </c>
      <c r="L10" s="67">
        <f t="shared" ca="1" si="2"/>
        <v>32053</v>
      </c>
      <c r="M10" s="67">
        <f t="shared" ca="1" si="2"/>
        <v>31865</v>
      </c>
      <c r="N10" s="68">
        <f t="shared" ca="1" si="2"/>
        <v>31334</v>
      </c>
    </row>
    <row r="11" spans="2:14" ht="15" x14ac:dyDescent="0.25"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1"/>
    </row>
    <row r="12" spans="2:14" x14ac:dyDescent="0.25">
      <c r="B12" s="62" t="s">
        <v>14</v>
      </c>
      <c r="N12" s="63"/>
    </row>
    <row r="13" spans="2:14" ht="15" x14ac:dyDescent="0.25">
      <c r="B13" s="64" t="s">
        <v>15</v>
      </c>
      <c r="C13" s="65">
        <v>15000</v>
      </c>
      <c r="D13" s="65">
        <v>15000</v>
      </c>
      <c r="E13" s="65">
        <v>15000</v>
      </c>
      <c r="F13" s="65">
        <v>15000</v>
      </c>
      <c r="G13" s="65">
        <v>15000</v>
      </c>
      <c r="H13" s="65">
        <v>15000</v>
      </c>
      <c r="I13" s="65">
        <v>15000</v>
      </c>
      <c r="J13" s="65">
        <v>15000</v>
      </c>
      <c r="K13" s="65">
        <v>15000</v>
      </c>
      <c r="L13" s="65">
        <v>15000</v>
      </c>
      <c r="M13" s="65">
        <v>15000</v>
      </c>
      <c r="N13" s="65">
        <v>15000</v>
      </c>
    </row>
    <row r="14" spans="2:14" ht="15" x14ac:dyDescent="0.25">
      <c r="B14" s="64" t="s">
        <v>16</v>
      </c>
      <c r="C14" s="65">
        <v>2500</v>
      </c>
      <c r="D14" s="65">
        <v>2500</v>
      </c>
      <c r="E14" s="65">
        <v>2500</v>
      </c>
      <c r="F14" s="65">
        <v>2500</v>
      </c>
      <c r="G14" s="65">
        <v>2500</v>
      </c>
      <c r="H14" s="65">
        <v>2500</v>
      </c>
      <c r="I14" s="65">
        <v>2500</v>
      </c>
      <c r="J14" s="65">
        <v>2500</v>
      </c>
      <c r="K14" s="65">
        <v>2500</v>
      </c>
      <c r="L14" s="65">
        <v>2500</v>
      </c>
      <c r="M14" s="65">
        <v>2500</v>
      </c>
      <c r="N14" s="65">
        <v>2500</v>
      </c>
    </row>
    <row r="15" spans="2:14" ht="15" x14ac:dyDescent="0.25">
      <c r="B15" s="64" t="s">
        <v>17</v>
      </c>
      <c r="C15" s="65">
        <f>170*5*5</f>
        <v>4250</v>
      </c>
      <c r="D15" s="65">
        <f t="shared" ref="D15:N15" si="3">170*5*5</f>
        <v>4250</v>
      </c>
      <c r="E15" s="65">
        <f t="shared" si="3"/>
        <v>4250</v>
      </c>
      <c r="F15" s="65">
        <f t="shared" si="3"/>
        <v>4250</v>
      </c>
      <c r="G15" s="65">
        <f t="shared" si="3"/>
        <v>4250</v>
      </c>
      <c r="H15" s="65">
        <f t="shared" si="3"/>
        <v>4250</v>
      </c>
      <c r="I15" s="65">
        <f t="shared" si="3"/>
        <v>4250</v>
      </c>
      <c r="J15" s="65">
        <f t="shared" si="3"/>
        <v>4250</v>
      </c>
      <c r="K15" s="65">
        <f t="shared" si="3"/>
        <v>4250</v>
      </c>
      <c r="L15" s="65">
        <f t="shared" si="3"/>
        <v>4250</v>
      </c>
      <c r="M15" s="65">
        <f t="shared" si="3"/>
        <v>4250</v>
      </c>
      <c r="N15" s="65">
        <f t="shared" si="3"/>
        <v>4250</v>
      </c>
    </row>
    <row r="16" spans="2:14" ht="15" x14ac:dyDescent="0.25">
      <c r="B16" s="64" t="s">
        <v>19</v>
      </c>
      <c r="C16" s="65">
        <f>500*4</f>
        <v>2000</v>
      </c>
      <c r="D16" s="65">
        <f t="shared" ref="D16:N16" si="4">500*4</f>
        <v>2000</v>
      </c>
      <c r="E16" s="65">
        <f t="shared" si="4"/>
        <v>2000</v>
      </c>
      <c r="F16" s="65">
        <f t="shared" si="4"/>
        <v>2000</v>
      </c>
      <c r="G16" s="65">
        <f t="shared" si="4"/>
        <v>2000</v>
      </c>
      <c r="H16" s="65">
        <f t="shared" si="4"/>
        <v>2000</v>
      </c>
      <c r="I16" s="65">
        <f t="shared" si="4"/>
        <v>2000</v>
      </c>
      <c r="J16" s="65">
        <f t="shared" si="4"/>
        <v>2000</v>
      </c>
      <c r="K16" s="65">
        <f t="shared" si="4"/>
        <v>2000</v>
      </c>
      <c r="L16" s="65">
        <f t="shared" si="4"/>
        <v>2000</v>
      </c>
      <c r="M16" s="65">
        <f t="shared" si="4"/>
        <v>2000</v>
      </c>
      <c r="N16" s="65">
        <f t="shared" si="4"/>
        <v>2000</v>
      </c>
    </row>
    <row r="17" spans="2:14" ht="15" x14ac:dyDescent="0.25">
      <c r="B17" s="64" t="s">
        <v>20</v>
      </c>
      <c r="C17" s="65">
        <v>1000</v>
      </c>
      <c r="D17" s="65">
        <v>1000</v>
      </c>
      <c r="E17" s="65">
        <v>1000</v>
      </c>
      <c r="F17" s="65">
        <v>1000</v>
      </c>
      <c r="G17" s="65">
        <v>1000</v>
      </c>
      <c r="H17" s="65">
        <v>1000</v>
      </c>
      <c r="I17" s="65">
        <v>1000</v>
      </c>
      <c r="J17" s="65">
        <v>1000</v>
      </c>
      <c r="K17" s="65">
        <v>1000</v>
      </c>
      <c r="L17" s="65">
        <v>1000</v>
      </c>
      <c r="M17" s="65">
        <v>1000</v>
      </c>
      <c r="N17" s="65">
        <v>1000</v>
      </c>
    </row>
    <row r="18" spans="2:14" ht="15" x14ac:dyDescent="0.25">
      <c r="B18" s="64" t="s">
        <v>21</v>
      </c>
      <c r="C18" s="65">
        <v>500</v>
      </c>
      <c r="D18" s="65">
        <v>500</v>
      </c>
      <c r="E18" s="65">
        <v>500</v>
      </c>
      <c r="F18" s="65">
        <v>500</v>
      </c>
      <c r="G18" s="65">
        <v>500</v>
      </c>
      <c r="H18" s="65">
        <v>500</v>
      </c>
      <c r="I18" s="65">
        <v>500</v>
      </c>
      <c r="J18" s="65">
        <v>500</v>
      </c>
      <c r="K18" s="65">
        <v>500</v>
      </c>
      <c r="L18" s="65">
        <v>500</v>
      </c>
      <c r="M18" s="65">
        <v>500</v>
      </c>
      <c r="N18" s="65">
        <v>500</v>
      </c>
    </row>
    <row r="19" spans="2:14" ht="15" x14ac:dyDescent="0.25">
      <c r="B19" s="66" t="s">
        <v>22</v>
      </c>
      <c r="C19" s="67">
        <f t="shared" ref="C19:N19" si="5">SUM(C13:C18)</f>
        <v>25250</v>
      </c>
      <c r="D19" s="67">
        <f t="shared" si="5"/>
        <v>25250</v>
      </c>
      <c r="E19" s="67">
        <f t="shared" si="5"/>
        <v>25250</v>
      </c>
      <c r="F19" s="67">
        <f t="shared" si="5"/>
        <v>25250</v>
      </c>
      <c r="G19" s="67">
        <f t="shared" si="5"/>
        <v>25250</v>
      </c>
      <c r="H19" s="67">
        <f t="shared" si="5"/>
        <v>25250</v>
      </c>
      <c r="I19" s="67">
        <f t="shared" si="5"/>
        <v>25250</v>
      </c>
      <c r="J19" s="67">
        <f t="shared" si="5"/>
        <v>25250</v>
      </c>
      <c r="K19" s="67">
        <f t="shared" si="5"/>
        <v>25250</v>
      </c>
      <c r="L19" s="67">
        <f t="shared" si="5"/>
        <v>25250</v>
      </c>
      <c r="M19" s="67">
        <f t="shared" si="5"/>
        <v>25250</v>
      </c>
      <c r="N19" s="68">
        <f t="shared" si="5"/>
        <v>25250</v>
      </c>
    </row>
    <row r="20" spans="2:14" x14ac:dyDescent="0.25">
      <c r="B20" s="62"/>
      <c r="N20" s="63"/>
    </row>
    <row r="21" spans="2:14" ht="15" x14ac:dyDescent="0.25">
      <c r="B21" s="72" t="s">
        <v>23</v>
      </c>
      <c r="C21" s="73">
        <f t="shared" ref="C21:N21" ca="1" si="6">C10-C19</f>
        <v>6655</v>
      </c>
      <c r="D21" s="73">
        <f t="shared" ca="1" si="6"/>
        <v>6855</v>
      </c>
      <c r="E21" s="73">
        <f t="shared" ca="1" si="6"/>
        <v>7665</v>
      </c>
      <c r="F21" s="73">
        <f t="shared" ca="1" si="6"/>
        <v>6103</v>
      </c>
      <c r="G21" s="73">
        <f t="shared" ca="1" si="6"/>
        <v>6025</v>
      </c>
      <c r="H21" s="73">
        <f t="shared" ca="1" si="6"/>
        <v>6008</v>
      </c>
      <c r="I21" s="73">
        <f t="shared" ca="1" si="6"/>
        <v>6050</v>
      </c>
      <c r="J21" s="73">
        <f t="shared" ca="1" si="6"/>
        <v>6295</v>
      </c>
      <c r="K21" s="73">
        <f t="shared" ca="1" si="6"/>
        <v>6067</v>
      </c>
      <c r="L21" s="73">
        <f t="shared" ca="1" si="6"/>
        <v>6803</v>
      </c>
      <c r="M21" s="73">
        <f t="shared" ca="1" si="6"/>
        <v>6615</v>
      </c>
      <c r="N21" s="73">
        <f t="shared" ca="1" si="6"/>
        <v>6084</v>
      </c>
    </row>
    <row r="22" spans="2:14" ht="15" x14ac:dyDescent="0.25">
      <c r="B22" s="74" t="s">
        <v>37</v>
      </c>
      <c r="C22" s="75">
        <f ca="1">C21</f>
        <v>6655</v>
      </c>
      <c r="D22" s="75">
        <f t="shared" ref="D22:N22" ca="1" si="7">D21+C22</f>
        <v>13510</v>
      </c>
      <c r="E22" s="75">
        <f t="shared" ca="1" si="7"/>
        <v>21175</v>
      </c>
      <c r="F22" s="75">
        <f t="shared" ca="1" si="7"/>
        <v>27278</v>
      </c>
      <c r="G22" s="75">
        <f t="shared" ca="1" si="7"/>
        <v>33303</v>
      </c>
      <c r="H22" s="75">
        <f t="shared" ca="1" si="7"/>
        <v>39311</v>
      </c>
      <c r="I22" s="75">
        <f t="shared" ca="1" si="7"/>
        <v>45361</v>
      </c>
      <c r="J22" s="75">
        <f t="shared" ca="1" si="7"/>
        <v>51656</v>
      </c>
      <c r="K22" s="75">
        <f t="shared" ca="1" si="7"/>
        <v>57723</v>
      </c>
      <c r="L22" s="75">
        <f t="shared" ca="1" si="7"/>
        <v>64526</v>
      </c>
      <c r="M22" s="75">
        <f t="shared" ca="1" si="7"/>
        <v>71141</v>
      </c>
      <c r="N22" s="75">
        <f t="shared" ca="1" si="7"/>
        <v>77225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30CE-FF8F-604D-9F67-AB92195C51E3}">
  <sheetPr>
    <tabColor theme="4" tint="-0.249977111117893"/>
  </sheetPr>
  <dimension ref="B2:N61"/>
  <sheetViews>
    <sheetView showGridLines="0" topLeftCell="A10" zoomScale="130" zoomScaleNormal="130" workbookViewId="0">
      <selection activeCell="E10" sqref="E10"/>
    </sheetView>
  </sheetViews>
  <sheetFormatPr defaultColWidth="11.44140625" defaultRowHeight="13.8" x14ac:dyDescent="0.25"/>
  <cols>
    <col min="1" max="1" width="11.44140625" style="55"/>
    <col min="2" max="2" width="13.21875" style="55" customWidth="1"/>
    <col min="3" max="3" width="14.5546875" style="55" customWidth="1"/>
    <col min="4" max="4" width="14.88671875" style="55" customWidth="1"/>
    <col min="5" max="5" width="38.77734375" style="55" customWidth="1"/>
    <col min="6" max="6" width="14.5546875" style="55" customWidth="1"/>
    <col min="7" max="16384" width="11.44140625" style="55"/>
  </cols>
  <sheetData>
    <row r="2" spans="2:14" ht="20.399999999999999" x14ac:dyDescent="0.35">
      <c r="B2" s="53" t="s">
        <v>38</v>
      </c>
      <c r="C2" s="53"/>
      <c r="D2" s="53"/>
      <c r="E2" s="53"/>
      <c r="F2" s="53"/>
      <c r="G2" s="53"/>
      <c r="H2" s="54"/>
      <c r="I2" s="76"/>
      <c r="J2" s="76"/>
      <c r="K2" s="76"/>
      <c r="L2" s="76"/>
      <c r="M2" s="76"/>
      <c r="N2" s="76"/>
    </row>
    <row r="4" spans="2:14" ht="15" x14ac:dyDescent="0.25">
      <c r="B4" s="56" t="s">
        <v>39</v>
      </c>
      <c r="C4" s="57"/>
      <c r="D4" s="57"/>
      <c r="E4" s="57"/>
      <c r="F4" s="57"/>
      <c r="G4" s="77"/>
      <c r="H4" s="77"/>
      <c r="I4" s="76"/>
    </row>
    <row r="5" spans="2:14" ht="15" x14ac:dyDescent="0.25">
      <c r="B5" s="78" t="s">
        <v>40</v>
      </c>
      <c r="C5" s="78" t="s">
        <v>41</v>
      </c>
      <c r="D5" s="78" t="s">
        <v>42</v>
      </c>
      <c r="E5" s="78" t="s">
        <v>43</v>
      </c>
      <c r="F5" s="79" t="s">
        <v>44</v>
      </c>
      <c r="G5" s="76"/>
      <c r="H5" s="80" t="s">
        <v>45</v>
      </c>
      <c r="I5" s="76"/>
    </row>
    <row r="6" spans="2:14" ht="15" x14ac:dyDescent="0.25">
      <c r="B6" s="81">
        <v>44562</v>
      </c>
      <c r="C6" s="55" t="str">
        <f t="shared" ref="C6:C37" si="0">TEXT(B6,"MMMM")</f>
        <v>January</v>
      </c>
      <c r="D6" s="55" t="s">
        <v>15</v>
      </c>
      <c r="E6" s="55" t="s">
        <v>46</v>
      </c>
      <c r="F6" s="65">
        <v>1120</v>
      </c>
      <c r="G6" s="76"/>
      <c r="H6" s="82" t="s">
        <v>10</v>
      </c>
      <c r="I6" s="76"/>
    </row>
    <row r="7" spans="2:14" ht="15" x14ac:dyDescent="0.25">
      <c r="B7" s="81">
        <v>44562</v>
      </c>
      <c r="C7" s="55" t="str">
        <f t="shared" si="0"/>
        <v>January</v>
      </c>
      <c r="D7" s="55" t="s">
        <v>16</v>
      </c>
      <c r="E7" s="55" t="s">
        <v>47</v>
      </c>
      <c r="F7" s="65">
        <v>140</v>
      </c>
      <c r="G7" s="76"/>
      <c r="H7" s="82" t="s">
        <v>11</v>
      </c>
      <c r="I7" s="76"/>
    </row>
    <row r="8" spans="2:14" ht="15" x14ac:dyDescent="0.25">
      <c r="B8" s="81">
        <v>44562</v>
      </c>
      <c r="C8" s="55" t="str">
        <f t="shared" si="0"/>
        <v>January</v>
      </c>
      <c r="D8" s="55" t="s">
        <v>17</v>
      </c>
      <c r="E8" s="55" t="s">
        <v>48</v>
      </c>
      <c r="F8" s="65">
        <v>55</v>
      </c>
      <c r="G8" s="76"/>
      <c r="H8" s="82" t="s">
        <v>12</v>
      </c>
      <c r="I8" s="76"/>
    </row>
    <row r="9" spans="2:14" ht="15" x14ac:dyDescent="0.25">
      <c r="B9" s="81">
        <v>44569</v>
      </c>
      <c r="C9" s="55" t="str">
        <f t="shared" si="0"/>
        <v>January</v>
      </c>
      <c r="D9" s="55" t="s">
        <v>19</v>
      </c>
      <c r="E9" s="55" t="s">
        <v>63</v>
      </c>
      <c r="F9" s="65">
        <v>449</v>
      </c>
      <c r="G9" s="76"/>
      <c r="H9" s="82" t="s">
        <v>15</v>
      </c>
      <c r="I9" s="76"/>
    </row>
    <row r="10" spans="2:14" ht="15" x14ac:dyDescent="0.25">
      <c r="B10" s="81">
        <v>44572</v>
      </c>
      <c r="C10" s="55" t="str">
        <f t="shared" si="0"/>
        <v>January</v>
      </c>
      <c r="D10" s="55" t="s">
        <v>20</v>
      </c>
      <c r="E10" s="55" t="s">
        <v>64</v>
      </c>
      <c r="F10" s="65">
        <v>245</v>
      </c>
      <c r="G10" s="76"/>
      <c r="H10" s="82" t="s">
        <v>16</v>
      </c>
      <c r="I10" s="76"/>
    </row>
    <row r="11" spans="2:14" ht="15" x14ac:dyDescent="0.25">
      <c r="B11" s="81">
        <v>44573</v>
      </c>
      <c r="C11" s="55" t="str">
        <f t="shared" si="0"/>
        <v>January</v>
      </c>
      <c r="D11" s="55" t="s">
        <v>20</v>
      </c>
      <c r="E11" s="55" t="s">
        <v>49</v>
      </c>
      <c r="F11" s="65">
        <v>168</v>
      </c>
      <c r="G11" s="76"/>
      <c r="H11" s="82" t="s">
        <v>17</v>
      </c>
      <c r="I11" s="76"/>
    </row>
    <row r="12" spans="2:14" ht="15" x14ac:dyDescent="0.25">
      <c r="B12" s="81">
        <v>44573</v>
      </c>
      <c r="C12" s="55" t="str">
        <f t="shared" si="0"/>
        <v>January</v>
      </c>
      <c r="D12" s="55" t="s">
        <v>20</v>
      </c>
      <c r="E12" s="55" t="s">
        <v>65</v>
      </c>
      <c r="F12" s="65">
        <v>149</v>
      </c>
      <c r="G12" s="76"/>
      <c r="H12" s="82" t="s">
        <v>19</v>
      </c>
      <c r="I12" s="76"/>
    </row>
    <row r="13" spans="2:14" ht="15" x14ac:dyDescent="0.25">
      <c r="B13" s="81">
        <v>44575</v>
      </c>
      <c r="C13" s="55" t="str">
        <f t="shared" si="0"/>
        <v>January</v>
      </c>
      <c r="D13" s="55" t="s">
        <v>21</v>
      </c>
      <c r="E13" s="55" t="s">
        <v>50</v>
      </c>
      <c r="F13" s="65">
        <v>249</v>
      </c>
      <c r="G13" s="76"/>
      <c r="H13" s="82" t="s">
        <v>20</v>
      </c>
      <c r="I13" s="76"/>
    </row>
    <row r="14" spans="2:14" ht="15" x14ac:dyDescent="0.25">
      <c r="B14" s="81">
        <v>44592</v>
      </c>
      <c r="C14" s="55" t="str">
        <f t="shared" si="0"/>
        <v>January</v>
      </c>
      <c r="D14" s="55" t="s">
        <v>11</v>
      </c>
      <c r="E14" s="55" t="s">
        <v>51</v>
      </c>
      <c r="F14" s="65">
        <v>458</v>
      </c>
      <c r="G14" s="76"/>
      <c r="H14" s="83" t="s">
        <v>21</v>
      </c>
      <c r="I14" s="76"/>
    </row>
    <row r="15" spans="2:14" ht="15" x14ac:dyDescent="0.25">
      <c r="B15" s="81">
        <v>44592</v>
      </c>
      <c r="C15" s="55" t="str">
        <f t="shared" si="0"/>
        <v>January</v>
      </c>
      <c r="D15" s="55" t="s">
        <v>10</v>
      </c>
      <c r="E15" s="55" t="s">
        <v>52</v>
      </c>
      <c r="F15" s="65">
        <v>3000</v>
      </c>
      <c r="G15" s="76"/>
      <c r="H15" s="84"/>
      <c r="I15" s="76"/>
    </row>
    <row r="16" spans="2:14" ht="15" x14ac:dyDescent="0.25">
      <c r="B16" s="81">
        <v>44592</v>
      </c>
      <c r="C16" s="55" t="str">
        <f t="shared" si="0"/>
        <v>January</v>
      </c>
      <c r="D16" s="55" t="s">
        <v>12</v>
      </c>
      <c r="E16" s="55" t="s">
        <v>66</v>
      </c>
      <c r="F16" s="65">
        <v>184</v>
      </c>
      <c r="G16" s="76"/>
      <c r="H16" s="84"/>
      <c r="I16" s="76"/>
    </row>
    <row r="17" spans="2:9" ht="15" x14ac:dyDescent="0.25">
      <c r="B17" s="81">
        <v>44593</v>
      </c>
      <c r="C17" s="55" t="str">
        <f t="shared" si="0"/>
        <v>February</v>
      </c>
      <c r="D17" s="55" t="s">
        <v>15</v>
      </c>
      <c r="E17" s="55" t="s">
        <v>46</v>
      </c>
      <c r="F17" s="65">
        <v>1120</v>
      </c>
      <c r="G17" s="76"/>
      <c r="H17" s="84"/>
      <c r="I17" s="76"/>
    </row>
    <row r="18" spans="2:9" ht="15" x14ac:dyDescent="0.25">
      <c r="B18" s="81">
        <v>44593</v>
      </c>
      <c r="C18" s="55" t="str">
        <f t="shared" si="0"/>
        <v>February</v>
      </c>
      <c r="D18" s="55" t="s">
        <v>16</v>
      </c>
      <c r="E18" s="55" t="s">
        <v>53</v>
      </c>
      <c r="F18" s="65">
        <v>105</v>
      </c>
      <c r="G18" s="76"/>
      <c r="H18" s="84"/>
      <c r="I18" s="76"/>
    </row>
    <row r="19" spans="2:9" ht="15" x14ac:dyDescent="0.25">
      <c r="B19" s="81">
        <v>44593</v>
      </c>
      <c r="C19" s="55" t="str">
        <f t="shared" si="0"/>
        <v>February</v>
      </c>
      <c r="D19" s="55" t="s">
        <v>17</v>
      </c>
      <c r="E19" s="55" t="s">
        <v>48</v>
      </c>
      <c r="F19" s="65">
        <v>55</v>
      </c>
      <c r="G19" s="76"/>
      <c r="H19" s="84"/>
      <c r="I19" s="76"/>
    </row>
    <row r="20" spans="2:9" ht="15" x14ac:dyDescent="0.25">
      <c r="B20" s="81">
        <v>44600</v>
      </c>
      <c r="C20" s="55" t="str">
        <f t="shared" si="0"/>
        <v>February</v>
      </c>
      <c r="D20" s="55" t="s">
        <v>19</v>
      </c>
      <c r="E20" s="55" t="s">
        <v>67</v>
      </c>
      <c r="F20" s="65">
        <v>305</v>
      </c>
      <c r="G20" s="76"/>
      <c r="H20" s="84"/>
      <c r="I20" s="76"/>
    </row>
    <row r="21" spans="2:9" ht="15" x14ac:dyDescent="0.25">
      <c r="B21" s="81">
        <v>44603</v>
      </c>
      <c r="C21" s="55" t="str">
        <f t="shared" si="0"/>
        <v>February</v>
      </c>
      <c r="D21" s="55" t="s">
        <v>20</v>
      </c>
      <c r="E21" s="55" t="s">
        <v>54</v>
      </c>
      <c r="F21" s="65">
        <v>28</v>
      </c>
      <c r="G21" s="76"/>
      <c r="H21" s="84"/>
      <c r="I21" s="76"/>
    </row>
    <row r="22" spans="2:9" ht="15" x14ac:dyDescent="0.25">
      <c r="B22" s="81">
        <v>44604</v>
      </c>
      <c r="C22" s="55" t="str">
        <f t="shared" si="0"/>
        <v>February</v>
      </c>
      <c r="D22" s="55" t="s">
        <v>20</v>
      </c>
      <c r="E22" s="55" t="s">
        <v>55</v>
      </c>
      <c r="F22" s="65">
        <v>99</v>
      </c>
      <c r="G22" s="76"/>
      <c r="H22" s="84"/>
      <c r="I22" s="76"/>
    </row>
    <row r="23" spans="2:9" ht="15" x14ac:dyDescent="0.25">
      <c r="B23" s="81">
        <v>44604</v>
      </c>
      <c r="C23" s="55" t="str">
        <f t="shared" si="0"/>
        <v>February</v>
      </c>
      <c r="D23" s="55" t="s">
        <v>20</v>
      </c>
      <c r="E23" s="55" t="s">
        <v>68</v>
      </c>
      <c r="F23" s="65">
        <v>67</v>
      </c>
      <c r="G23" s="76"/>
      <c r="H23" s="84"/>
      <c r="I23" s="76"/>
    </row>
    <row r="24" spans="2:9" ht="15" x14ac:dyDescent="0.25">
      <c r="B24" s="81">
        <v>44606</v>
      </c>
      <c r="C24" s="55" t="str">
        <f t="shared" si="0"/>
        <v>February</v>
      </c>
      <c r="D24" s="55" t="s">
        <v>21</v>
      </c>
      <c r="E24" s="55" t="s">
        <v>56</v>
      </c>
      <c r="F24" s="65">
        <v>18</v>
      </c>
      <c r="G24" s="76"/>
      <c r="H24" s="84"/>
      <c r="I24" s="76"/>
    </row>
    <row r="25" spans="2:9" ht="15" x14ac:dyDescent="0.25">
      <c r="B25" s="81">
        <v>44620</v>
      </c>
      <c r="C25" s="55" t="str">
        <f t="shared" si="0"/>
        <v>February</v>
      </c>
      <c r="D25" s="55" t="s">
        <v>11</v>
      </c>
      <c r="E25" s="55" t="s">
        <v>51</v>
      </c>
      <c r="F25" s="65">
        <v>305</v>
      </c>
      <c r="G25" s="76"/>
      <c r="H25" s="84"/>
      <c r="I25" s="76"/>
    </row>
    <row r="26" spans="2:9" ht="15" x14ac:dyDescent="0.25">
      <c r="B26" s="81">
        <v>44620</v>
      </c>
      <c r="C26" s="55" t="str">
        <f t="shared" si="0"/>
        <v>February</v>
      </c>
      <c r="D26" s="55" t="s">
        <v>10</v>
      </c>
      <c r="E26" s="55" t="s">
        <v>52</v>
      </c>
      <c r="F26" s="65">
        <v>3000</v>
      </c>
      <c r="G26" s="76"/>
      <c r="H26" s="84"/>
      <c r="I26" s="76"/>
    </row>
    <row r="27" spans="2:9" ht="15" x14ac:dyDescent="0.25">
      <c r="B27" s="81">
        <v>44620</v>
      </c>
      <c r="C27" s="55" t="str">
        <f t="shared" si="0"/>
        <v>February</v>
      </c>
      <c r="D27" s="55" t="s">
        <v>12</v>
      </c>
      <c r="E27" s="55" t="s">
        <v>66</v>
      </c>
      <c r="F27" s="65">
        <v>228</v>
      </c>
      <c r="G27" s="76"/>
      <c r="H27" s="84"/>
      <c r="I27" s="76"/>
    </row>
    <row r="28" spans="2:9" ht="15" x14ac:dyDescent="0.25">
      <c r="B28" s="81">
        <v>44621</v>
      </c>
      <c r="C28" s="55" t="str">
        <f t="shared" si="0"/>
        <v>March</v>
      </c>
      <c r="D28" s="55" t="s">
        <v>15</v>
      </c>
      <c r="E28" s="55" t="s">
        <v>46</v>
      </c>
      <c r="F28" s="65">
        <v>1120</v>
      </c>
      <c r="G28" s="76"/>
      <c r="H28" s="84"/>
      <c r="I28" s="76"/>
    </row>
    <row r="29" spans="2:9" ht="15" x14ac:dyDescent="0.25">
      <c r="B29" s="81">
        <v>44621</v>
      </c>
      <c r="C29" s="55" t="str">
        <f t="shared" si="0"/>
        <v>March</v>
      </c>
      <c r="D29" s="55" t="s">
        <v>16</v>
      </c>
      <c r="E29" s="55" t="s">
        <v>53</v>
      </c>
      <c r="F29" s="65">
        <v>110</v>
      </c>
      <c r="G29" s="76"/>
      <c r="H29" s="84"/>
      <c r="I29" s="76"/>
    </row>
    <row r="30" spans="2:9" ht="15" x14ac:dyDescent="0.25">
      <c r="B30" s="81">
        <v>44621</v>
      </c>
      <c r="C30" s="55" t="str">
        <f t="shared" si="0"/>
        <v>March</v>
      </c>
      <c r="D30" s="55" t="s">
        <v>17</v>
      </c>
      <c r="E30" s="55" t="s">
        <v>48</v>
      </c>
      <c r="F30" s="65">
        <v>55</v>
      </c>
      <c r="G30" s="76"/>
      <c r="H30" s="84"/>
      <c r="I30" s="76"/>
    </row>
    <row r="31" spans="2:9" ht="15" x14ac:dyDescent="0.25">
      <c r="B31" s="81">
        <v>44628</v>
      </c>
      <c r="C31" s="55" t="str">
        <f t="shared" si="0"/>
        <v>March</v>
      </c>
      <c r="D31" s="55" t="s">
        <v>19</v>
      </c>
      <c r="E31" s="55" t="s">
        <v>69</v>
      </c>
      <c r="F31" s="65">
        <v>208</v>
      </c>
      <c r="G31" s="76"/>
      <c r="H31" s="84"/>
      <c r="I31" s="76"/>
    </row>
    <row r="32" spans="2:9" ht="15" x14ac:dyDescent="0.25">
      <c r="B32" s="81">
        <v>44631</v>
      </c>
      <c r="C32" s="55" t="str">
        <f t="shared" si="0"/>
        <v>March</v>
      </c>
      <c r="D32" s="55" t="s">
        <v>20</v>
      </c>
      <c r="E32" s="55" t="s">
        <v>57</v>
      </c>
      <c r="F32" s="65">
        <v>188</v>
      </c>
      <c r="G32" s="76"/>
      <c r="H32" s="84"/>
      <c r="I32" s="76"/>
    </row>
    <row r="33" spans="2:9" ht="15" x14ac:dyDescent="0.25">
      <c r="B33" s="81">
        <v>44632</v>
      </c>
      <c r="C33" s="55" t="str">
        <f t="shared" si="0"/>
        <v>March</v>
      </c>
      <c r="D33" s="55" t="s">
        <v>20</v>
      </c>
      <c r="E33" s="55" t="s">
        <v>58</v>
      </c>
      <c r="F33" s="65">
        <v>168</v>
      </c>
      <c r="G33" s="76"/>
      <c r="H33" s="84"/>
      <c r="I33" s="76"/>
    </row>
    <row r="34" spans="2:9" ht="15" x14ac:dyDescent="0.25">
      <c r="B34" s="81">
        <v>44632</v>
      </c>
      <c r="C34" s="55" t="str">
        <f t="shared" si="0"/>
        <v>March</v>
      </c>
      <c r="D34" s="55" t="s">
        <v>20</v>
      </c>
      <c r="E34" s="55" t="s">
        <v>59</v>
      </c>
      <c r="F34" s="65">
        <v>49</v>
      </c>
      <c r="G34" s="76"/>
      <c r="H34" s="84"/>
      <c r="I34" s="76"/>
    </row>
    <row r="35" spans="2:9" ht="15" x14ac:dyDescent="0.25">
      <c r="B35" s="81">
        <v>44634</v>
      </c>
      <c r="C35" s="55" t="str">
        <f t="shared" si="0"/>
        <v>March</v>
      </c>
      <c r="D35" s="55" t="s">
        <v>21</v>
      </c>
      <c r="E35" s="55" t="s">
        <v>50</v>
      </c>
      <c r="F35" s="65">
        <v>199</v>
      </c>
      <c r="G35" s="76"/>
      <c r="H35" s="84"/>
      <c r="I35" s="76"/>
    </row>
    <row r="36" spans="2:9" ht="15" x14ac:dyDescent="0.25">
      <c r="B36" s="81">
        <v>44648</v>
      </c>
      <c r="C36" s="55" t="str">
        <f t="shared" si="0"/>
        <v>March</v>
      </c>
      <c r="D36" s="55" t="s">
        <v>11</v>
      </c>
      <c r="E36" s="55" t="s">
        <v>51</v>
      </c>
      <c r="F36" s="65">
        <v>598</v>
      </c>
      <c r="G36" s="76"/>
      <c r="H36" s="84"/>
      <c r="I36" s="76"/>
    </row>
    <row r="37" spans="2:9" ht="15" x14ac:dyDescent="0.25">
      <c r="B37" s="81">
        <v>44648</v>
      </c>
      <c r="C37" s="55" t="str">
        <f t="shared" si="0"/>
        <v>March</v>
      </c>
      <c r="D37" s="55" t="s">
        <v>10</v>
      </c>
      <c r="E37" s="55" t="s">
        <v>52</v>
      </c>
      <c r="F37" s="65">
        <v>3000</v>
      </c>
      <c r="G37" s="76"/>
      <c r="H37" s="84"/>
      <c r="I37" s="76"/>
    </row>
    <row r="38" spans="2:9" ht="15" x14ac:dyDescent="0.25">
      <c r="B38" s="81">
        <v>44648</v>
      </c>
      <c r="C38" s="55" t="str">
        <f t="shared" ref="C38:C61" si="1">TEXT(B38,"MMMM")</f>
        <v>March</v>
      </c>
      <c r="D38" s="55" t="s">
        <v>12</v>
      </c>
      <c r="E38" s="55" t="s">
        <v>66</v>
      </c>
      <c r="F38" s="65">
        <v>59</v>
      </c>
      <c r="G38" s="76"/>
      <c r="H38" s="84"/>
      <c r="I38" s="76"/>
    </row>
    <row r="39" spans="2:9" ht="15" x14ac:dyDescent="0.25">
      <c r="B39" s="81">
        <v>44652</v>
      </c>
      <c r="C39" s="55" t="str">
        <f t="shared" si="1"/>
        <v>April</v>
      </c>
      <c r="D39" s="55" t="s">
        <v>15</v>
      </c>
      <c r="E39" s="55" t="s">
        <v>46</v>
      </c>
      <c r="F39" s="65">
        <v>1120</v>
      </c>
      <c r="G39" s="76"/>
      <c r="H39" s="84"/>
      <c r="I39" s="76"/>
    </row>
    <row r="40" spans="2:9" ht="15" x14ac:dyDescent="0.25">
      <c r="B40" s="81">
        <v>44652</v>
      </c>
      <c r="C40" s="55" t="str">
        <f t="shared" si="1"/>
        <v>April</v>
      </c>
      <c r="D40" s="55" t="s">
        <v>16</v>
      </c>
      <c r="E40" s="55" t="s">
        <v>47</v>
      </c>
      <c r="F40" s="65">
        <v>140</v>
      </c>
      <c r="G40" s="76"/>
      <c r="H40" s="84"/>
      <c r="I40" s="76"/>
    </row>
    <row r="41" spans="2:9" ht="15" x14ac:dyDescent="0.25">
      <c r="B41" s="81">
        <v>44652</v>
      </c>
      <c r="C41" s="55" t="str">
        <f t="shared" si="1"/>
        <v>April</v>
      </c>
      <c r="D41" s="55" t="s">
        <v>17</v>
      </c>
      <c r="E41" s="55" t="s">
        <v>48</v>
      </c>
      <c r="F41" s="65">
        <v>55</v>
      </c>
      <c r="G41" s="76"/>
      <c r="H41" s="84"/>
      <c r="I41" s="76"/>
    </row>
    <row r="42" spans="2:9" ht="15" x14ac:dyDescent="0.25">
      <c r="B42" s="81">
        <v>44659</v>
      </c>
      <c r="C42" s="55" t="str">
        <f t="shared" si="1"/>
        <v>April</v>
      </c>
      <c r="D42" s="55" t="s">
        <v>19</v>
      </c>
      <c r="E42" s="55" t="s">
        <v>67</v>
      </c>
      <c r="F42" s="65">
        <v>449</v>
      </c>
      <c r="G42" s="76"/>
      <c r="H42" s="84"/>
      <c r="I42" s="76"/>
    </row>
    <row r="43" spans="2:9" ht="15" x14ac:dyDescent="0.25">
      <c r="B43" s="81">
        <v>44662</v>
      </c>
      <c r="C43" s="55" t="str">
        <f t="shared" si="1"/>
        <v>April</v>
      </c>
      <c r="D43" s="55" t="s">
        <v>20</v>
      </c>
      <c r="E43" s="55" t="s">
        <v>60</v>
      </c>
      <c r="F43" s="65">
        <v>245</v>
      </c>
      <c r="G43" s="76"/>
      <c r="H43" s="84"/>
      <c r="I43" s="76"/>
    </row>
    <row r="44" spans="2:9" ht="15" x14ac:dyDescent="0.25">
      <c r="B44" s="81">
        <v>44663</v>
      </c>
      <c r="C44" s="55" t="str">
        <f t="shared" si="1"/>
        <v>April</v>
      </c>
      <c r="D44" s="55" t="s">
        <v>20</v>
      </c>
      <c r="E44" s="55" t="s">
        <v>49</v>
      </c>
      <c r="F44" s="65">
        <v>168</v>
      </c>
      <c r="G44" s="76"/>
      <c r="H44" s="84"/>
      <c r="I44" s="76"/>
    </row>
    <row r="45" spans="2:9" ht="15" x14ac:dyDescent="0.25">
      <c r="B45" s="81">
        <v>44663</v>
      </c>
      <c r="C45" s="55" t="str">
        <f t="shared" si="1"/>
        <v>April</v>
      </c>
      <c r="D45" s="55" t="s">
        <v>20</v>
      </c>
      <c r="E45" s="55" t="s">
        <v>61</v>
      </c>
      <c r="F45" s="65">
        <v>49</v>
      </c>
      <c r="G45" s="76"/>
      <c r="H45" s="84"/>
      <c r="I45" s="76"/>
    </row>
    <row r="46" spans="2:9" ht="15" x14ac:dyDescent="0.25">
      <c r="B46" s="81">
        <v>44665</v>
      </c>
      <c r="C46" s="55" t="str">
        <f t="shared" si="1"/>
        <v>April</v>
      </c>
      <c r="D46" s="55" t="s">
        <v>21</v>
      </c>
      <c r="E46" s="55" t="s">
        <v>50</v>
      </c>
      <c r="F46" s="65">
        <v>249</v>
      </c>
      <c r="G46" s="76"/>
      <c r="H46" s="84"/>
      <c r="I46" s="76"/>
    </row>
    <row r="47" spans="2:9" ht="15" x14ac:dyDescent="0.25">
      <c r="B47" s="81">
        <v>44679</v>
      </c>
      <c r="C47" s="55" t="str">
        <f t="shared" si="1"/>
        <v>April</v>
      </c>
      <c r="D47" s="55" t="s">
        <v>11</v>
      </c>
      <c r="E47" s="55" t="s">
        <v>51</v>
      </c>
      <c r="F47" s="65">
        <v>669</v>
      </c>
      <c r="G47" s="76"/>
      <c r="H47" s="84"/>
      <c r="I47" s="76"/>
    </row>
    <row r="48" spans="2:9" ht="15" x14ac:dyDescent="0.25">
      <c r="B48" s="81">
        <v>44679</v>
      </c>
      <c r="C48" s="55" t="str">
        <f t="shared" si="1"/>
        <v>April</v>
      </c>
      <c r="D48" s="55" t="s">
        <v>10</v>
      </c>
      <c r="E48" s="55" t="s">
        <v>52</v>
      </c>
      <c r="F48" s="65">
        <v>3000</v>
      </c>
      <c r="G48" s="76"/>
      <c r="H48" s="84"/>
      <c r="I48" s="76"/>
    </row>
    <row r="49" spans="2:9" ht="15" x14ac:dyDescent="0.25">
      <c r="B49" s="81">
        <v>44679</v>
      </c>
      <c r="C49" s="55" t="str">
        <f t="shared" si="1"/>
        <v>April</v>
      </c>
      <c r="D49" s="55" t="s">
        <v>12</v>
      </c>
      <c r="E49" s="55" t="s">
        <v>66</v>
      </c>
      <c r="F49" s="65">
        <v>258</v>
      </c>
      <c r="G49" s="76"/>
      <c r="H49" s="84"/>
      <c r="I49" s="76"/>
    </row>
    <row r="50" spans="2:9" ht="15" x14ac:dyDescent="0.25">
      <c r="B50" s="81">
        <v>44682</v>
      </c>
      <c r="C50" s="55" t="str">
        <f t="shared" si="1"/>
        <v>May</v>
      </c>
      <c r="D50" s="55" t="s">
        <v>15</v>
      </c>
      <c r="E50" s="55" t="s">
        <v>46</v>
      </c>
      <c r="F50" s="65">
        <v>1120</v>
      </c>
      <c r="G50" s="76"/>
      <c r="H50" s="84"/>
      <c r="I50" s="76"/>
    </row>
    <row r="51" spans="2:9" ht="15" x14ac:dyDescent="0.25">
      <c r="B51" s="81">
        <v>44682</v>
      </c>
      <c r="C51" s="55" t="str">
        <f t="shared" si="1"/>
        <v>May</v>
      </c>
      <c r="D51" s="55" t="s">
        <v>16</v>
      </c>
      <c r="E51" s="55" t="s">
        <v>47</v>
      </c>
      <c r="F51" s="65">
        <v>155</v>
      </c>
      <c r="G51" s="76"/>
      <c r="H51" s="84"/>
      <c r="I51" s="76"/>
    </row>
    <row r="52" spans="2:9" ht="15" x14ac:dyDescent="0.25">
      <c r="B52" s="81">
        <v>44682</v>
      </c>
      <c r="C52" s="55" t="str">
        <f t="shared" si="1"/>
        <v>May</v>
      </c>
      <c r="D52" s="55" t="s">
        <v>17</v>
      </c>
      <c r="E52" s="55" t="s">
        <v>48</v>
      </c>
      <c r="F52" s="65">
        <v>55</v>
      </c>
      <c r="G52" s="76"/>
      <c r="H52" s="84"/>
      <c r="I52" s="76"/>
    </row>
    <row r="53" spans="2:9" ht="15" x14ac:dyDescent="0.25">
      <c r="B53" s="81">
        <v>44689</v>
      </c>
      <c r="C53" s="55" t="str">
        <f t="shared" si="1"/>
        <v>May</v>
      </c>
      <c r="D53" s="55" t="s">
        <v>19</v>
      </c>
      <c r="E53" s="55" t="s">
        <v>73</v>
      </c>
      <c r="F53" s="65">
        <v>449</v>
      </c>
      <c r="G53" s="76"/>
      <c r="H53" s="84"/>
      <c r="I53" s="76"/>
    </row>
    <row r="54" spans="2:9" ht="15" x14ac:dyDescent="0.25">
      <c r="B54" s="81">
        <v>44692</v>
      </c>
      <c r="C54" s="55" t="str">
        <f t="shared" si="1"/>
        <v>May</v>
      </c>
      <c r="D54" s="55" t="s">
        <v>20</v>
      </c>
      <c r="E54" s="55" t="s">
        <v>70</v>
      </c>
      <c r="F54" s="65">
        <v>245</v>
      </c>
      <c r="G54" s="76"/>
      <c r="H54" s="84"/>
      <c r="I54" s="76"/>
    </row>
    <row r="55" spans="2:9" ht="15" x14ac:dyDescent="0.25">
      <c r="B55" s="81">
        <v>44693</v>
      </c>
      <c r="C55" s="55" t="str">
        <f t="shared" si="1"/>
        <v>May</v>
      </c>
      <c r="D55" s="55" t="s">
        <v>20</v>
      </c>
      <c r="E55" s="55" t="s">
        <v>49</v>
      </c>
      <c r="F55" s="65">
        <v>168</v>
      </c>
      <c r="G55" s="76"/>
      <c r="H55" s="84"/>
      <c r="I55" s="76"/>
    </row>
    <row r="56" spans="2:9" ht="15" x14ac:dyDescent="0.25">
      <c r="B56" s="81">
        <v>44693</v>
      </c>
      <c r="C56" s="55" t="str">
        <f t="shared" si="1"/>
        <v>May</v>
      </c>
      <c r="D56" s="55" t="s">
        <v>20</v>
      </c>
      <c r="E56" s="55" t="s">
        <v>71</v>
      </c>
      <c r="F56" s="65">
        <v>233</v>
      </c>
      <c r="G56" s="76"/>
      <c r="H56" s="84"/>
      <c r="I56" s="76"/>
    </row>
    <row r="57" spans="2:9" ht="15" x14ac:dyDescent="0.25">
      <c r="B57" s="81">
        <v>44695</v>
      </c>
      <c r="C57" s="55" t="str">
        <f t="shared" si="1"/>
        <v>May</v>
      </c>
      <c r="D57" s="55" t="s">
        <v>21</v>
      </c>
      <c r="E57" s="55" t="s">
        <v>50</v>
      </c>
      <c r="F57" s="65">
        <v>249</v>
      </c>
      <c r="G57" s="76"/>
      <c r="H57" s="84"/>
      <c r="I57" s="76"/>
    </row>
    <row r="58" spans="2:9" ht="15" x14ac:dyDescent="0.25">
      <c r="B58" s="81">
        <v>44709</v>
      </c>
      <c r="C58" s="55" t="str">
        <f t="shared" si="1"/>
        <v>May</v>
      </c>
      <c r="D58" s="55" t="s">
        <v>11</v>
      </c>
      <c r="E58" s="55" t="s">
        <v>51</v>
      </c>
      <c r="F58" s="65">
        <v>708</v>
      </c>
      <c r="G58" s="76"/>
      <c r="H58" s="84"/>
      <c r="I58" s="76"/>
    </row>
    <row r="59" spans="2:9" ht="15" x14ac:dyDescent="0.25">
      <c r="B59" s="81">
        <v>44709</v>
      </c>
      <c r="C59" s="55" t="str">
        <f t="shared" si="1"/>
        <v>May</v>
      </c>
      <c r="D59" s="55" t="s">
        <v>10</v>
      </c>
      <c r="E59" s="55" t="s">
        <v>52</v>
      </c>
      <c r="F59" s="65">
        <v>3000</v>
      </c>
      <c r="G59" s="76"/>
      <c r="H59" s="84"/>
      <c r="I59" s="76"/>
    </row>
    <row r="60" spans="2:9" ht="15" x14ac:dyDescent="0.25">
      <c r="B60" s="81">
        <v>44709</v>
      </c>
      <c r="C60" s="55" t="str">
        <f t="shared" si="1"/>
        <v>May</v>
      </c>
      <c r="D60" s="55" t="s">
        <v>12</v>
      </c>
      <c r="E60" s="55" t="s">
        <v>72</v>
      </c>
      <c r="F60" s="65">
        <v>366</v>
      </c>
      <c r="G60" s="76"/>
      <c r="H60" s="84"/>
      <c r="I60" s="76"/>
    </row>
    <row r="61" spans="2:9" ht="15" x14ac:dyDescent="0.25">
      <c r="B61" s="81">
        <v>44710</v>
      </c>
      <c r="C61" s="55" t="str">
        <f t="shared" si="1"/>
        <v>May</v>
      </c>
      <c r="D61" s="55" t="s">
        <v>12</v>
      </c>
      <c r="E61" s="55" t="s">
        <v>62</v>
      </c>
      <c r="F61" s="65">
        <v>1000</v>
      </c>
      <c r="G61" s="85"/>
      <c r="H61" s="86"/>
      <c r="I61" s="76"/>
    </row>
  </sheetData>
  <dataValidations count="1">
    <dataValidation type="list" allowBlank="1" showInputMessage="1" showErrorMessage="1" sqref="D6:D61" xr:uid="{7387B23A-E825-2246-AD05-B202110F41A6}">
      <formula1>$AJ$10:$AJ$18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A00172A32FD4E9FAD297DD6BD0349" ma:contentTypeVersion="13" ma:contentTypeDescription="Create a new document." ma:contentTypeScope="" ma:versionID="593f1dab7c60db49ed34dde23102e7a6">
  <xsd:schema xmlns:xsd="http://www.w3.org/2001/XMLSchema" xmlns:xs="http://www.w3.org/2001/XMLSchema" xmlns:p="http://schemas.microsoft.com/office/2006/metadata/properties" xmlns:ns3="d11f0424-56de-4b5b-b966-adca252f3d87" xmlns:ns4="69e3cf1f-3794-4275-b6b3-99313be640de" targetNamespace="http://schemas.microsoft.com/office/2006/metadata/properties" ma:root="true" ma:fieldsID="88e4a6a2b8e6dae308f80c16cb1e80ce" ns3:_="" ns4:_="">
    <xsd:import namespace="d11f0424-56de-4b5b-b966-adca252f3d87"/>
    <xsd:import namespace="69e3cf1f-3794-4275-b6b3-99313be640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f0424-56de-4b5b-b966-adca252f3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3cf1f-3794-4275-b6b3-99313be64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1f0424-56de-4b5b-b966-adca252f3d87" xsi:nil="true"/>
  </documentManagement>
</p:properties>
</file>

<file path=customXml/itemProps1.xml><?xml version="1.0" encoding="utf-8"?>
<ds:datastoreItem xmlns:ds="http://schemas.openxmlformats.org/officeDocument/2006/customXml" ds:itemID="{E89D8938-DE6B-49A0-AA9D-06B21B288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1f0424-56de-4b5b-b966-adca252f3d87"/>
    <ds:schemaRef ds:uri="69e3cf1f-3794-4275-b6b3-99313be64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ADF3E-F9ED-4531-85FC-16B5CC519D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CBF69-6986-456B-84DD-309EB6B168B7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69e3cf1f-3794-4275-b6b3-99313be640de"/>
    <ds:schemaRef ds:uri="http://purl.org/dc/terms/"/>
    <ds:schemaRef ds:uri="http://schemas.openxmlformats.org/package/2006/metadata/core-properties"/>
    <ds:schemaRef ds:uri="d11f0424-56de-4b5b-b966-adca252f3d8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Variance Analysis Model</vt:lpstr>
      <vt:lpstr>Variance Budget</vt:lpstr>
      <vt:lpstr>Variance Actuals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Q</dc:creator>
  <cp:keywords/>
  <dc:description/>
  <cp:lastModifiedBy>23SJCCMFA027  Raymond Lalremmawia</cp:lastModifiedBy>
  <cp:revision/>
  <dcterms:created xsi:type="dcterms:W3CDTF">2022-11-15T11:25:17Z</dcterms:created>
  <dcterms:modified xsi:type="dcterms:W3CDTF">2024-11-07T23:49:24Z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0x010100E3FA00172A32FD4E9FAD297DD6BD0349</vt:lpwstr>
  </property>
</Properties>
</file>